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Z:\02-Отдел мониторинга и актуализации региональной программы\7. Краткосрочные планы\Региональные\2023-2025\Проект постановления\"/>
    </mc:Choice>
  </mc:AlternateContent>
  <bookViews>
    <workbookView xWindow="0" yWindow="0" windowWidth="28800" windowHeight="12165"/>
  </bookViews>
  <sheets>
    <sheet name="2023-2025" sheetId="1" r:id="rId1"/>
  </sheets>
  <definedNames>
    <definedName name="_xlnm._FilterDatabase" localSheetId="0" hidden="1">'2023-2025'!$A$21:$GP$2990</definedName>
    <definedName name="_xlnm.Print_Titles" localSheetId="0">'2023-2025'!$21:$21</definedName>
    <definedName name="_xlnm.Print_Area" localSheetId="0">'2023-2025'!$A$1:$O$2991</definedName>
  </definedNames>
  <calcPr calcId="152511"/>
</workbook>
</file>

<file path=xl/calcChain.xml><?xml version="1.0" encoding="utf-8"?>
<calcChain xmlns="http://schemas.openxmlformats.org/spreadsheetml/2006/main">
  <c r="L1493" i="1" l="1"/>
  <c r="J1493" i="1"/>
  <c r="O368" i="1"/>
  <c r="O371" i="1"/>
  <c r="O374" i="1"/>
  <c r="O377" i="1"/>
  <c r="O380" i="1"/>
  <c r="O383" i="1"/>
  <c r="O386" i="1"/>
  <c r="O389" i="1"/>
  <c r="O392" i="1"/>
  <c r="O395" i="1"/>
  <c r="O398" i="1"/>
  <c r="O401" i="1"/>
  <c r="O404" i="1"/>
  <c r="O407" i="1"/>
  <c r="O410" i="1"/>
  <c r="O413" i="1"/>
  <c r="O416" i="1"/>
  <c r="O419" i="1"/>
  <c r="O422" i="1"/>
  <c r="O425" i="1"/>
  <c r="O428" i="1"/>
  <c r="O431" i="1"/>
  <c r="O434" i="1"/>
  <c r="O437" i="1"/>
  <c r="O440" i="1"/>
  <c r="O443" i="1"/>
  <c r="O446" i="1"/>
  <c r="O449" i="1"/>
  <c r="O452" i="1"/>
  <c r="O455" i="1"/>
  <c r="O458" i="1"/>
  <c r="O461" i="1"/>
  <c r="O464" i="1"/>
  <c r="O1326" i="1"/>
  <c r="O1329" i="1"/>
  <c r="O1332" i="1"/>
  <c r="O1335" i="1"/>
  <c r="O1338" i="1"/>
  <c r="O1341" i="1"/>
  <c r="O1344" i="1"/>
  <c r="O1347" i="1"/>
  <c r="O1350" i="1"/>
  <c r="O1353" i="1"/>
  <c r="O1356" i="1"/>
  <c r="O1359" i="1"/>
  <c r="O1362" i="1"/>
  <c r="O1365" i="1"/>
  <c r="O1368" i="1"/>
  <c r="O1371" i="1"/>
  <c r="O1374" i="1"/>
  <c r="O1377" i="1"/>
  <c r="O1380" i="1"/>
  <c r="O1383" i="1"/>
  <c r="O1386" i="1"/>
  <c r="O1389" i="1"/>
  <c r="O1392" i="1"/>
  <c r="O1395" i="1"/>
  <c r="O1398" i="1"/>
  <c r="O1401" i="1"/>
  <c r="O1404" i="1"/>
  <c r="O1407" i="1"/>
  <c r="O1410" i="1"/>
  <c r="O1413" i="1"/>
  <c r="O1416" i="1"/>
  <c r="L2445" i="1"/>
  <c r="M2445" i="1"/>
  <c r="N2445" i="1"/>
  <c r="J2445" i="1"/>
  <c r="L2442" i="1"/>
  <c r="M2442" i="1"/>
  <c r="N2442" i="1"/>
  <c r="J2442" i="1"/>
  <c r="L2439" i="1"/>
  <c r="M2439" i="1"/>
  <c r="N2439" i="1"/>
  <c r="J2439" i="1"/>
  <c r="L2436" i="1"/>
  <c r="M2436" i="1"/>
  <c r="N2436" i="1"/>
  <c r="J2436" i="1"/>
  <c r="L2433" i="1"/>
  <c r="M2433" i="1"/>
  <c r="N2433" i="1"/>
  <c r="J2433" i="1"/>
  <c r="L2430" i="1"/>
  <c r="M2430" i="1"/>
  <c r="N2430" i="1"/>
  <c r="J2430" i="1"/>
  <c r="L2427" i="1"/>
  <c r="M2427" i="1"/>
  <c r="N2427" i="1"/>
  <c r="J2427" i="1"/>
  <c r="L2424" i="1"/>
  <c r="M2424" i="1"/>
  <c r="N2424" i="1"/>
  <c r="J2424" i="1"/>
  <c r="L2421" i="1"/>
  <c r="M2421" i="1"/>
  <c r="N2421" i="1"/>
  <c r="J2421" i="1"/>
  <c r="L2418" i="1"/>
  <c r="M2418" i="1"/>
  <c r="N2418" i="1"/>
  <c r="J2418" i="1"/>
  <c r="L2415" i="1"/>
  <c r="M2415" i="1"/>
  <c r="N2415" i="1"/>
  <c r="J2415" i="1"/>
  <c r="L2412" i="1"/>
  <c r="M2412" i="1"/>
  <c r="J2412" i="1"/>
  <c r="L2409" i="1"/>
  <c r="M2409" i="1"/>
  <c r="N2409" i="1"/>
  <c r="J2409" i="1"/>
  <c r="L2406" i="1"/>
  <c r="M2406" i="1"/>
  <c r="N2406" i="1"/>
  <c r="J2406" i="1"/>
  <c r="L2403" i="1"/>
  <c r="M2403" i="1"/>
  <c r="N2403" i="1"/>
  <c r="J2403" i="1"/>
  <c r="L2400" i="1"/>
  <c r="M2400" i="1"/>
  <c r="N2400" i="1"/>
  <c r="J2400" i="1"/>
  <c r="L2397" i="1"/>
  <c r="M2397" i="1"/>
  <c r="N2397" i="1"/>
  <c r="J2397" i="1"/>
  <c r="L2394" i="1"/>
  <c r="M2394" i="1"/>
  <c r="N2394" i="1"/>
  <c r="J2394" i="1"/>
  <c r="L2391" i="1"/>
  <c r="M2391" i="1"/>
  <c r="N2391" i="1"/>
  <c r="J2391" i="1"/>
  <c r="L2388" i="1"/>
  <c r="M2388" i="1"/>
  <c r="N2388" i="1"/>
  <c r="J2388" i="1"/>
  <c r="L2385" i="1"/>
  <c r="M2385" i="1"/>
  <c r="N2385" i="1"/>
  <c r="J2385" i="1"/>
  <c r="L2382" i="1"/>
  <c r="M2382" i="1"/>
  <c r="N2382" i="1"/>
  <c r="J2382" i="1"/>
  <c r="L2379" i="1"/>
  <c r="M2379" i="1"/>
  <c r="N2379" i="1"/>
  <c r="J2379" i="1"/>
  <c r="L2376" i="1"/>
  <c r="M2376" i="1"/>
  <c r="N2376" i="1"/>
  <c r="J2376" i="1"/>
  <c r="L2373" i="1"/>
  <c r="M2373" i="1"/>
  <c r="N2373" i="1"/>
  <c r="J2373" i="1"/>
  <c r="L2370" i="1"/>
  <c r="M2370" i="1"/>
  <c r="N2370" i="1"/>
  <c r="J2370" i="1"/>
  <c r="L2367" i="1"/>
  <c r="M2367" i="1"/>
  <c r="N2367" i="1"/>
  <c r="J2367" i="1"/>
  <c r="L2364" i="1"/>
  <c r="M2364" i="1"/>
  <c r="N2364" i="1"/>
  <c r="J2364" i="1"/>
  <c r="L2361" i="1"/>
  <c r="M2361" i="1"/>
  <c r="N2361" i="1"/>
  <c r="J2361" i="1"/>
  <c r="L2358" i="1"/>
  <c r="M2358" i="1"/>
  <c r="N2358" i="1"/>
  <c r="J2358" i="1"/>
  <c r="L2355" i="1"/>
  <c r="M2355" i="1"/>
  <c r="N2355" i="1"/>
  <c r="J2355" i="1"/>
  <c r="L2352" i="1"/>
  <c r="M2352" i="1"/>
  <c r="N2352" i="1"/>
  <c r="J2352" i="1"/>
  <c r="L2349" i="1"/>
  <c r="M2349" i="1"/>
  <c r="N2349" i="1"/>
  <c r="J2349" i="1"/>
  <c r="L2346" i="1"/>
  <c r="M2346" i="1"/>
  <c r="N2346" i="1"/>
  <c r="J2346" i="1"/>
  <c r="L2343" i="1"/>
  <c r="M2343" i="1"/>
  <c r="N2343" i="1"/>
  <c r="J2343" i="1"/>
  <c r="L2340" i="1"/>
  <c r="M2340" i="1"/>
  <c r="N2340" i="1"/>
  <c r="J2340" i="1"/>
  <c r="L2337" i="1"/>
  <c r="M2337" i="1"/>
  <c r="N2337" i="1"/>
  <c r="J2337" i="1"/>
  <c r="K2336" i="1"/>
  <c r="O2336" i="1" s="1"/>
  <c r="K2335" i="1"/>
  <c r="O2335" i="1" s="1"/>
  <c r="L2334" i="1"/>
  <c r="M2334" i="1"/>
  <c r="N2334" i="1"/>
  <c r="J2334" i="1"/>
  <c r="K2332" i="1"/>
  <c r="O2332" i="1" s="1"/>
  <c r="K2333" i="1"/>
  <c r="O2333" i="1" s="1"/>
  <c r="K2331" i="1"/>
  <c r="O2331" i="1" s="1"/>
  <c r="L2330" i="1"/>
  <c r="M2330" i="1"/>
  <c r="N2330" i="1"/>
  <c r="J2330" i="1"/>
  <c r="L2327" i="1"/>
  <c r="M2327" i="1"/>
  <c r="N2327" i="1"/>
  <c r="J2327" i="1"/>
  <c r="L2324" i="1"/>
  <c r="M2324" i="1"/>
  <c r="N2324" i="1"/>
  <c r="J2324" i="1"/>
  <c r="L2321" i="1"/>
  <c r="M2321" i="1"/>
  <c r="N2321" i="1"/>
  <c r="J2321" i="1"/>
  <c r="L2318" i="1"/>
  <c r="M2318" i="1"/>
  <c r="N2318" i="1"/>
  <c r="J2318" i="1"/>
  <c r="L2315" i="1"/>
  <c r="M2315" i="1"/>
  <c r="N2315" i="1"/>
  <c r="J2315" i="1"/>
  <c r="L2310" i="1"/>
  <c r="M2310" i="1"/>
  <c r="N2310" i="1"/>
  <c r="J2310" i="1"/>
  <c r="L2305" i="1"/>
  <c r="M2305" i="1"/>
  <c r="N2305" i="1"/>
  <c r="J2305" i="1"/>
  <c r="L2300" i="1"/>
  <c r="M2300" i="1"/>
  <c r="N2300" i="1"/>
  <c r="J2300" i="1"/>
  <c r="L2295" i="1"/>
  <c r="M2295" i="1"/>
  <c r="N2295" i="1"/>
  <c r="J2295" i="1"/>
  <c r="L2290" i="1"/>
  <c r="M2290" i="1"/>
  <c r="N2290" i="1"/>
  <c r="J2290" i="1"/>
  <c r="L2287" i="1"/>
  <c r="M2287" i="1"/>
  <c r="N2287" i="1"/>
  <c r="J2287" i="1"/>
  <c r="L2284" i="1"/>
  <c r="M2284" i="1"/>
  <c r="N2284" i="1"/>
  <c r="J2284" i="1"/>
  <c r="L2280" i="1"/>
  <c r="M2280" i="1"/>
  <c r="N2280" i="1"/>
  <c r="J2280" i="1"/>
  <c r="L2277" i="1"/>
  <c r="M2277" i="1"/>
  <c r="N2277" i="1"/>
  <c r="J2277" i="1"/>
  <c r="L2274" i="1"/>
  <c r="M2274" i="1"/>
  <c r="N2274" i="1"/>
  <c r="J2274" i="1"/>
  <c r="L2270" i="1"/>
  <c r="M2270" i="1"/>
  <c r="N2270" i="1"/>
  <c r="J2270" i="1"/>
  <c r="L2266" i="1"/>
  <c r="M2266" i="1"/>
  <c r="N2266" i="1"/>
  <c r="J2266" i="1"/>
  <c r="L2263" i="1"/>
  <c r="M2263" i="1"/>
  <c r="N2263" i="1"/>
  <c r="J2263" i="1"/>
  <c r="L2259" i="1"/>
  <c r="M2259" i="1"/>
  <c r="N2259" i="1"/>
  <c r="J2259" i="1"/>
  <c r="L2255" i="1"/>
  <c r="M2255" i="1"/>
  <c r="N2255" i="1"/>
  <c r="J2255" i="1"/>
  <c r="L2251" i="1"/>
  <c r="M2251" i="1"/>
  <c r="N2251" i="1"/>
  <c r="J2251" i="1"/>
  <c r="L2247" i="1"/>
  <c r="M2247" i="1"/>
  <c r="N2247" i="1"/>
  <c r="J2247" i="1"/>
  <c r="L2243" i="1"/>
  <c r="M2243" i="1"/>
  <c r="N2243" i="1"/>
  <c r="J2243" i="1"/>
  <c r="L2240" i="1"/>
  <c r="M2240" i="1"/>
  <c r="N2240" i="1"/>
  <c r="J2240" i="1"/>
  <c r="L2236" i="1"/>
  <c r="M2236" i="1"/>
  <c r="N2236" i="1"/>
  <c r="J2236" i="1"/>
  <c r="L2232" i="1"/>
  <c r="M2232" i="1"/>
  <c r="N2232" i="1"/>
  <c r="J2232" i="1"/>
  <c r="L2228" i="1"/>
  <c r="M2228" i="1"/>
  <c r="N2228" i="1"/>
  <c r="J2228" i="1"/>
  <c r="L2224" i="1"/>
  <c r="M2224" i="1"/>
  <c r="N2224" i="1"/>
  <c r="J2224" i="1"/>
  <c r="L2221" i="1"/>
  <c r="M2221" i="1"/>
  <c r="N2221" i="1"/>
  <c r="J2221" i="1"/>
  <c r="L2217" i="1"/>
  <c r="M2217" i="1"/>
  <c r="N2217" i="1"/>
  <c r="J2217" i="1"/>
  <c r="L2213" i="1"/>
  <c r="M2213" i="1"/>
  <c r="N2213" i="1"/>
  <c r="J2213" i="1"/>
  <c r="O2212" i="1"/>
  <c r="O2338" i="1"/>
  <c r="O2341" i="1"/>
  <c r="O2344" i="1"/>
  <c r="O2347" i="1"/>
  <c r="O2350" i="1"/>
  <c r="O2353" i="1"/>
  <c r="O2356" i="1"/>
  <c r="O2359" i="1"/>
  <c r="O2362" i="1"/>
  <c r="O2365" i="1"/>
  <c r="O2368" i="1"/>
  <c r="O2371" i="1"/>
  <c r="O2374" i="1"/>
  <c r="O2377" i="1"/>
  <c r="O2380" i="1"/>
  <c r="O2383" i="1"/>
  <c r="O2386" i="1"/>
  <c r="O2389" i="1"/>
  <c r="O2392" i="1"/>
  <c r="O2395" i="1"/>
  <c r="O2398" i="1"/>
  <c r="O2401" i="1"/>
  <c r="O2404" i="1"/>
  <c r="O2407" i="1"/>
  <c r="O2410" i="1"/>
  <c r="O2413" i="1"/>
  <c r="O2416" i="1"/>
  <c r="O2419" i="1"/>
  <c r="O2422" i="1"/>
  <c r="O2425" i="1"/>
  <c r="O2428" i="1"/>
  <c r="O2431" i="1"/>
  <c r="O2434" i="1"/>
  <c r="O2437" i="1"/>
  <c r="O2440" i="1"/>
  <c r="O2443" i="1"/>
  <c r="O2446" i="1"/>
  <c r="G2211" i="1"/>
  <c r="F2211" i="1"/>
  <c r="J2211" i="1" l="1"/>
  <c r="M2211" i="1"/>
  <c r="K2330" i="1"/>
  <c r="O2330" i="1" s="1"/>
  <c r="K2334" i="1"/>
  <c r="O2334" i="1" s="1"/>
  <c r="L2211" i="1"/>
  <c r="N2211" i="1" l="1"/>
  <c r="L1415" i="1"/>
  <c r="M1415" i="1"/>
  <c r="N1415" i="1"/>
  <c r="J1415" i="1"/>
  <c r="L1412" i="1"/>
  <c r="M1412" i="1"/>
  <c r="N1412" i="1"/>
  <c r="J1412" i="1"/>
  <c r="L1409" i="1"/>
  <c r="M1409" i="1"/>
  <c r="N1409" i="1"/>
  <c r="J1409" i="1"/>
  <c r="L1406" i="1"/>
  <c r="M1406" i="1"/>
  <c r="N1406" i="1"/>
  <c r="J1406" i="1"/>
  <c r="L1403" i="1"/>
  <c r="M1403" i="1"/>
  <c r="N1403" i="1"/>
  <c r="J1403" i="1"/>
  <c r="L1400" i="1"/>
  <c r="M1400" i="1"/>
  <c r="N1400" i="1"/>
  <c r="J1400" i="1"/>
  <c r="L1397" i="1"/>
  <c r="M1397" i="1"/>
  <c r="N1397" i="1"/>
  <c r="J1397" i="1"/>
  <c r="L1394" i="1"/>
  <c r="M1394" i="1"/>
  <c r="J1394" i="1"/>
  <c r="L1391" i="1"/>
  <c r="M1391" i="1"/>
  <c r="N1391" i="1"/>
  <c r="J1391" i="1"/>
  <c r="L1388" i="1"/>
  <c r="M1388" i="1"/>
  <c r="N1388" i="1"/>
  <c r="J1388" i="1"/>
  <c r="L1385" i="1"/>
  <c r="M1385" i="1"/>
  <c r="N1385" i="1"/>
  <c r="J1385" i="1"/>
  <c r="L1382" i="1"/>
  <c r="M1382" i="1"/>
  <c r="N1382" i="1"/>
  <c r="J1382" i="1"/>
  <c r="L1379" i="1"/>
  <c r="M1379" i="1"/>
  <c r="N1379" i="1"/>
  <c r="J1379" i="1"/>
  <c r="L1376" i="1"/>
  <c r="M1376" i="1"/>
  <c r="N1376" i="1"/>
  <c r="J1376" i="1"/>
  <c r="L1373" i="1"/>
  <c r="M1373" i="1"/>
  <c r="N1373" i="1"/>
  <c r="J1373" i="1"/>
  <c r="L1370" i="1"/>
  <c r="M1370" i="1"/>
  <c r="N1370" i="1"/>
  <c r="J1370" i="1"/>
  <c r="L1367" i="1"/>
  <c r="M1367" i="1"/>
  <c r="N1367" i="1"/>
  <c r="J1367" i="1"/>
  <c r="L1364" i="1"/>
  <c r="M1364" i="1"/>
  <c r="N1364" i="1"/>
  <c r="J1364" i="1"/>
  <c r="L1361" i="1"/>
  <c r="M1361" i="1"/>
  <c r="N1361" i="1"/>
  <c r="J1361" i="1"/>
  <c r="L1358" i="1"/>
  <c r="M1358" i="1"/>
  <c r="N1358" i="1"/>
  <c r="J1358" i="1"/>
  <c r="L1355" i="1"/>
  <c r="M1355" i="1"/>
  <c r="N1355" i="1"/>
  <c r="J1355" i="1"/>
  <c r="L1352" i="1"/>
  <c r="M1352" i="1"/>
  <c r="N1352" i="1"/>
  <c r="J1352" i="1"/>
  <c r="L1349" i="1"/>
  <c r="M1349" i="1"/>
  <c r="N1349" i="1"/>
  <c r="J1349" i="1"/>
  <c r="L1346" i="1"/>
  <c r="M1346" i="1"/>
  <c r="N1346" i="1"/>
  <c r="J1346" i="1"/>
  <c r="L1343" i="1"/>
  <c r="M1343" i="1"/>
  <c r="N1343" i="1"/>
  <c r="J1343" i="1"/>
  <c r="L1340" i="1"/>
  <c r="M1340" i="1"/>
  <c r="N1340" i="1"/>
  <c r="J1340" i="1"/>
  <c r="L1337" i="1"/>
  <c r="M1337" i="1"/>
  <c r="N1337" i="1"/>
  <c r="J1337" i="1"/>
  <c r="L1334" i="1"/>
  <c r="M1334" i="1"/>
  <c r="N1334" i="1"/>
  <c r="J1334" i="1"/>
  <c r="L1331" i="1"/>
  <c r="M1331" i="1"/>
  <c r="N1331" i="1"/>
  <c r="J1331" i="1"/>
  <c r="L1328" i="1"/>
  <c r="M1328" i="1"/>
  <c r="N1328" i="1"/>
  <c r="J1328" i="1"/>
  <c r="L1325" i="1"/>
  <c r="M1325" i="1"/>
  <c r="N1325" i="1"/>
  <c r="J1325" i="1"/>
  <c r="K1323" i="1"/>
  <c r="K1324" i="1"/>
  <c r="O1324" i="1" s="1"/>
  <c r="K1322" i="1"/>
  <c r="O1322" i="1" s="1"/>
  <c r="L1321" i="1"/>
  <c r="M1321" i="1"/>
  <c r="N1321" i="1"/>
  <c r="J1321" i="1"/>
  <c r="K1319" i="1"/>
  <c r="K1320" i="1"/>
  <c r="O1320" i="1" s="1"/>
  <c r="K1318" i="1"/>
  <c r="O1318" i="1" s="1"/>
  <c r="L1317" i="1"/>
  <c r="M1317" i="1"/>
  <c r="N1317" i="1"/>
  <c r="J1317" i="1"/>
  <c r="K1315" i="1"/>
  <c r="O1315" i="1" s="1"/>
  <c r="K1316" i="1"/>
  <c r="O1316" i="1" s="1"/>
  <c r="K1314" i="1"/>
  <c r="O1314" i="1" s="1"/>
  <c r="J1313" i="1"/>
  <c r="L1313" i="1"/>
  <c r="M1313" i="1"/>
  <c r="N1313" i="1"/>
  <c r="L1309" i="1"/>
  <c r="M1309" i="1"/>
  <c r="N1309" i="1"/>
  <c r="J1309" i="1"/>
  <c r="L1306" i="1"/>
  <c r="M1306" i="1"/>
  <c r="N1306" i="1"/>
  <c r="J1306" i="1"/>
  <c r="J1303" i="1"/>
  <c r="L1303" i="1"/>
  <c r="M1303" i="1"/>
  <c r="N1303" i="1"/>
  <c r="L1300" i="1"/>
  <c r="M1300" i="1"/>
  <c r="N1300" i="1"/>
  <c r="J1300" i="1"/>
  <c r="L1297" i="1"/>
  <c r="M1297" i="1"/>
  <c r="N1297" i="1"/>
  <c r="J1297" i="1"/>
  <c r="L1294" i="1"/>
  <c r="M1294" i="1"/>
  <c r="N1294" i="1"/>
  <c r="J1294" i="1"/>
  <c r="L1290" i="1"/>
  <c r="M1290" i="1"/>
  <c r="N1290" i="1"/>
  <c r="J1290" i="1"/>
  <c r="L1287" i="1"/>
  <c r="M1287" i="1"/>
  <c r="N1287" i="1"/>
  <c r="J1287" i="1"/>
  <c r="L1283" i="1"/>
  <c r="M1283" i="1"/>
  <c r="N1283" i="1"/>
  <c r="J1283" i="1"/>
  <c r="L1279" i="1"/>
  <c r="M1279" i="1"/>
  <c r="N1279" i="1"/>
  <c r="J1279" i="1"/>
  <c r="L1276" i="1"/>
  <c r="M1276" i="1"/>
  <c r="N1276" i="1"/>
  <c r="J1276" i="1"/>
  <c r="K1275" i="1"/>
  <c r="O1275" i="1" s="1"/>
  <c r="K1274" i="1"/>
  <c r="O1274" i="1" s="1"/>
  <c r="L1273" i="1"/>
  <c r="M1273" i="1"/>
  <c r="N1273" i="1"/>
  <c r="J1273" i="1"/>
  <c r="K1271" i="1"/>
  <c r="O1271" i="1" s="1"/>
  <c r="K1272" i="1"/>
  <c r="O1272" i="1" s="1"/>
  <c r="K1270" i="1"/>
  <c r="O1270" i="1" s="1"/>
  <c r="L1269" i="1"/>
  <c r="M1269" i="1"/>
  <c r="N1269" i="1"/>
  <c r="J1269" i="1"/>
  <c r="L1265" i="1"/>
  <c r="M1265" i="1"/>
  <c r="N1265" i="1"/>
  <c r="J1265" i="1"/>
  <c r="L1261" i="1"/>
  <c r="M1261" i="1"/>
  <c r="N1261" i="1"/>
  <c r="J1261" i="1"/>
  <c r="L1257" i="1"/>
  <c r="M1257" i="1"/>
  <c r="N1257" i="1"/>
  <c r="J1257" i="1"/>
  <c r="K1254" i="1"/>
  <c r="O1254" i="1" s="1"/>
  <c r="L1253" i="1"/>
  <c r="M1253" i="1"/>
  <c r="N1253" i="1"/>
  <c r="J1253" i="1"/>
  <c r="L1250" i="1"/>
  <c r="M1250" i="1"/>
  <c r="N1250" i="1"/>
  <c r="J1250" i="1"/>
  <c r="L1247" i="1"/>
  <c r="M1247" i="1"/>
  <c r="N1247" i="1"/>
  <c r="J1247" i="1"/>
  <c r="L1244" i="1"/>
  <c r="M1244" i="1"/>
  <c r="N1244" i="1"/>
  <c r="J1244" i="1"/>
  <c r="L1241" i="1"/>
  <c r="M1241" i="1"/>
  <c r="N1241" i="1"/>
  <c r="J1241" i="1"/>
  <c r="K1238" i="1"/>
  <c r="O1238" i="1" s="1"/>
  <c r="L1237" i="1"/>
  <c r="M1237" i="1"/>
  <c r="N1237" i="1"/>
  <c r="J1237" i="1"/>
  <c r="L1233" i="1"/>
  <c r="M1233" i="1"/>
  <c r="N1233" i="1"/>
  <c r="J1233" i="1"/>
  <c r="L1230" i="1"/>
  <c r="M1230" i="1"/>
  <c r="N1230" i="1"/>
  <c r="J1230" i="1"/>
  <c r="L1226" i="1"/>
  <c r="M1226" i="1"/>
  <c r="N1226" i="1"/>
  <c r="J1226" i="1"/>
  <c r="L1222" i="1"/>
  <c r="M1222" i="1"/>
  <c r="N1222" i="1"/>
  <c r="J1222" i="1"/>
  <c r="L1219" i="1"/>
  <c r="M1219" i="1"/>
  <c r="N1219" i="1"/>
  <c r="J1219" i="1"/>
  <c r="L1216" i="1"/>
  <c r="M1216" i="1"/>
  <c r="N1216" i="1"/>
  <c r="J1216" i="1"/>
  <c r="L1213" i="1"/>
  <c r="M1213" i="1"/>
  <c r="N1213" i="1"/>
  <c r="J1213" i="1"/>
  <c r="J1209" i="1"/>
  <c r="L1209" i="1"/>
  <c r="M1209" i="1"/>
  <c r="N1209" i="1"/>
  <c r="L1206" i="1"/>
  <c r="M1206" i="1"/>
  <c r="N1206" i="1"/>
  <c r="J1206" i="1"/>
  <c r="L1203" i="1"/>
  <c r="M1203" i="1"/>
  <c r="N1203" i="1"/>
  <c r="J1203" i="1"/>
  <c r="L1199" i="1"/>
  <c r="M1199" i="1"/>
  <c r="N1199" i="1"/>
  <c r="J1199" i="1"/>
  <c r="L1196" i="1"/>
  <c r="M1196" i="1"/>
  <c r="N1196" i="1"/>
  <c r="J1196" i="1"/>
  <c r="L1192" i="1"/>
  <c r="M1192" i="1"/>
  <c r="N1192" i="1"/>
  <c r="J1192" i="1"/>
  <c r="G1190" i="1"/>
  <c r="F1190" i="1"/>
  <c r="L463" i="1"/>
  <c r="M463" i="1"/>
  <c r="N463" i="1"/>
  <c r="J463" i="1"/>
  <c r="L460" i="1"/>
  <c r="M460" i="1"/>
  <c r="N460" i="1"/>
  <c r="J460" i="1"/>
  <c r="L457" i="1"/>
  <c r="M457" i="1"/>
  <c r="N457" i="1"/>
  <c r="J457" i="1"/>
  <c r="L454" i="1"/>
  <c r="M454" i="1"/>
  <c r="N454" i="1"/>
  <c r="J454" i="1"/>
  <c r="L451" i="1"/>
  <c r="M451" i="1"/>
  <c r="N451" i="1"/>
  <c r="J451" i="1"/>
  <c r="L448" i="1"/>
  <c r="M448" i="1"/>
  <c r="N448" i="1"/>
  <c r="J448" i="1"/>
  <c r="L445" i="1"/>
  <c r="M445" i="1"/>
  <c r="N445" i="1"/>
  <c r="J445" i="1"/>
  <c r="L442" i="1"/>
  <c r="M442" i="1"/>
  <c r="N442" i="1"/>
  <c r="J442" i="1"/>
  <c r="L439" i="1"/>
  <c r="M439" i="1"/>
  <c r="N439" i="1"/>
  <c r="J439" i="1"/>
  <c r="L436" i="1"/>
  <c r="M436" i="1"/>
  <c r="N436" i="1"/>
  <c r="J436" i="1"/>
  <c r="L433" i="1"/>
  <c r="M433" i="1"/>
  <c r="N433" i="1"/>
  <c r="J433" i="1"/>
  <c r="L430" i="1"/>
  <c r="M430" i="1"/>
  <c r="N430" i="1"/>
  <c r="J430" i="1"/>
  <c r="L427" i="1"/>
  <c r="M427" i="1"/>
  <c r="N427" i="1"/>
  <c r="J427" i="1"/>
  <c r="L424" i="1"/>
  <c r="M424" i="1"/>
  <c r="N424" i="1"/>
  <c r="J424" i="1"/>
  <c r="L421" i="1"/>
  <c r="M421" i="1"/>
  <c r="N421" i="1"/>
  <c r="J421" i="1"/>
  <c r="L418" i="1"/>
  <c r="M418" i="1"/>
  <c r="N418" i="1"/>
  <c r="J418" i="1"/>
  <c r="L415" i="1"/>
  <c r="M415" i="1"/>
  <c r="N415" i="1"/>
  <c r="J415" i="1"/>
  <c r="L412" i="1"/>
  <c r="M412" i="1"/>
  <c r="N412" i="1"/>
  <c r="J412" i="1"/>
  <c r="L409" i="1"/>
  <c r="M409" i="1"/>
  <c r="N409" i="1"/>
  <c r="J409" i="1"/>
  <c r="L406" i="1"/>
  <c r="M406" i="1"/>
  <c r="N406" i="1"/>
  <c r="J406" i="1"/>
  <c r="L403" i="1"/>
  <c r="M403" i="1"/>
  <c r="N403" i="1"/>
  <c r="J403" i="1"/>
  <c r="L400" i="1"/>
  <c r="M400" i="1"/>
  <c r="N400" i="1"/>
  <c r="J400" i="1"/>
  <c r="L397" i="1"/>
  <c r="M397" i="1"/>
  <c r="N397" i="1"/>
  <c r="J397" i="1"/>
  <c r="L394" i="1"/>
  <c r="M394" i="1"/>
  <c r="N394" i="1"/>
  <c r="J394" i="1"/>
  <c r="L391" i="1"/>
  <c r="M391" i="1"/>
  <c r="N391" i="1"/>
  <c r="J391" i="1"/>
  <c r="L388" i="1"/>
  <c r="M388" i="1"/>
  <c r="N388" i="1"/>
  <c r="J388" i="1"/>
  <c r="L385" i="1"/>
  <c r="M385" i="1"/>
  <c r="N385" i="1"/>
  <c r="J385" i="1"/>
  <c r="L382" i="1"/>
  <c r="M382" i="1"/>
  <c r="N382" i="1"/>
  <c r="J382" i="1"/>
  <c r="L379" i="1"/>
  <c r="M379" i="1"/>
  <c r="N379" i="1"/>
  <c r="J379" i="1"/>
  <c r="L376" i="1"/>
  <c r="M376" i="1"/>
  <c r="N376" i="1"/>
  <c r="J376" i="1"/>
  <c r="L373" i="1"/>
  <c r="M373" i="1"/>
  <c r="N373" i="1"/>
  <c r="J373" i="1"/>
  <c r="L370" i="1"/>
  <c r="M370" i="1"/>
  <c r="N370" i="1"/>
  <c r="J370" i="1"/>
  <c r="L367" i="1"/>
  <c r="M367" i="1"/>
  <c r="N367" i="1"/>
  <c r="J367" i="1"/>
  <c r="L362" i="1"/>
  <c r="M362" i="1"/>
  <c r="N362" i="1"/>
  <c r="J362" i="1"/>
  <c r="L359" i="1"/>
  <c r="M359" i="1"/>
  <c r="N359" i="1"/>
  <c r="J359" i="1"/>
  <c r="L356" i="1"/>
  <c r="M356" i="1"/>
  <c r="N356" i="1"/>
  <c r="J356" i="1"/>
  <c r="J353" i="1"/>
  <c r="L353" i="1"/>
  <c r="M353" i="1"/>
  <c r="N353" i="1"/>
  <c r="L349" i="1"/>
  <c r="M349" i="1"/>
  <c r="N349" i="1"/>
  <c r="J349" i="1"/>
  <c r="L346" i="1"/>
  <c r="M346" i="1"/>
  <c r="N346" i="1"/>
  <c r="J346" i="1"/>
  <c r="L343" i="1"/>
  <c r="M343" i="1"/>
  <c r="N343" i="1"/>
  <c r="J343" i="1"/>
  <c r="L338" i="1"/>
  <c r="M338" i="1"/>
  <c r="N338" i="1"/>
  <c r="J338" i="1"/>
  <c r="L335" i="1"/>
  <c r="M335" i="1"/>
  <c r="N335" i="1"/>
  <c r="J335" i="1"/>
  <c r="L329" i="1"/>
  <c r="M329" i="1"/>
  <c r="N329" i="1"/>
  <c r="J329" i="1"/>
  <c r="L325" i="1"/>
  <c r="M325" i="1"/>
  <c r="N325" i="1"/>
  <c r="J325" i="1"/>
  <c r="L321" i="1"/>
  <c r="M321" i="1"/>
  <c r="N321" i="1"/>
  <c r="J321" i="1"/>
  <c r="L318" i="1"/>
  <c r="M318" i="1"/>
  <c r="N318" i="1"/>
  <c r="J318" i="1"/>
  <c r="L314" i="1"/>
  <c r="M314" i="1"/>
  <c r="N314" i="1"/>
  <c r="J314" i="1"/>
  <c r="L310" i="1"/>
  <c r="M310" i="1"/>
  <c r="N310" i="1"/>
  <c r="J310" i="1"/>
  <c r="L307" i="1"/>
  <c r="M307" i="1"/>
  <c r="N307" i="1"/>
  <c r="J307" i="1"/>
  <c r="L304" i="1"/>
  <c r="M304" i="1"/>
  <c r="J304" i="1"/>
  <c r="L301" i="1"/>
  <c r="M301" i="1"/>
  <c r="N301" i="1"/>
  <c r="J301" i="1"/>
  <c r="L295" i="1"/>
  <c r="M295" i="1"/>
  <c r="N295" i="1"/>
  <c r="J295" i="1"/>
  <c r="L292" i="1"/>
  <c r="M292" i="1"/>
  <c r="N292" i="1"/>
  <c r="J292" i="1"/>
  <c r="L289" i="1"/>
  <c r="M289" i="1"/>
  <c r="N289" i="1"/>
  <c r="J289" i="1"/>
  <c r="L285" i="1"/>
  <c r="M285" i="1"/>
  <c r="N285" i="1"/>
  <c r="J285" i="1"/>
  <c r="L281" i="1"/>
  <c r="M281" i="1"/>
  <c r="N281" i="1"/>
  <c r="J281" i="1"/>
  <c r="L277" i="1"/>
  <c r="M277" i="1"/>
  <c r="N277" i="1"/>
  <c r="J277" i="1"/>
  <c r="L273" i="1"/>
  <c r="M273" i="1"/>
  <c r="N273" i="1"/>
  <c r="J273" i="1"/>
  <c r="K270" i="1"/>
  <c r="O270" i="1" s="1"/>
  <c r="L269" i="1"/>
  <c r="M269" i="1"/>
  <c r="N269" i="1"/>
  <c r="J269" i="1"/>
  <c r="L266" i="1"/>
  <c r="M266" i="1"/>
  <c r="N266" i="1"/>
  <c r="J266" i="1"/>
  <c r="L262" i="1"/>
  <c r="M262" i="1"/>
  <c r="N262" i="1"/>
  <c r="J262" i="1"/>
  <c r="L259" i="1"/>
  <c r="M259" i="1"/>
  <c r="N259" i="1"/>
  <c r="J259" i="1"/>
  <c r="L255" i="1"/>
  <c r="M255" i="1"/>
  <c r="N255" i="1"/>
  <c r="J255" i="1"/>
  <c r="L251" i="1"/>
  <c r="M251" i="1"/>
  <c r="N251" i="1"/>
  <c r="J251" i="1"/>
  <c r="L248" i="1"/>
  <c r="M248" i="1"/>
  <c r="N248" i="1"/>
  <c r="J248" i="1"/>
  <c r="L245" i="1"/>
  <c r="M245" i="1"/>
  <c r="N245" i="1"/>
  <c r="J245" i="1"/>
  <c r="L242" i="1"/>
  <c r="M242" i="1"/>
  <c r="N242" i="1"/>
  <c r="J242" i="1"/>
  <c r="L239" i="1"/>
  <c r="M239" i="1"/>
  <c r="N239" i="1"/>
  <c r="J239" i="1"/>
  <c r="G233" i="1"/>
  <c r="F233" i="1"/>
  <c r="J235" i="1"/>
  <c r="L235" i="1"/>
  <c r="M235" i="1"/>
  <c r="N235" i="1"/>
  <c r="K1269" i="1" l="1"/>
  <c r="O1269" i="1" s="1"/>
  <c r="K1273" i="1"/>
  <c r="O1273" i="1" s="1"/>
  <c r="J233" i="1"/>
  <c r="J1190" i="1"/>
  <c r="M1190" i="1"/>
  <c r="K1317" i="1"/>
  <c r="O1317" i="1" s="1"/>
  <c r="O1319" i="1"/>
  <c r="K1321" i="1"/>
  <c r="O1321" i="1" s="1"/>
  <c r="O1323" i="1"/>
  <c r="K1313" i="1"/>
  <c r="O1313" i="1" s="1"/>
  <c r="L1190" i="1"/>
  <c r="N1190" i="1"/>
  <c r="L233" i="1"/>
  <c r="M233" i="1"/>
  <c r="N233" i="1"/>
  <c r="N2806" i="1" l="1"/>
  <c r="M2806" i="1"/>
  <c r="L2806" i="1"/>
  <c r="J2806" i="1"/>
  <c r="N2803" i="1"/>
  <c r="M2803" i="1"/>
  <c r="L2803" i="1"/>
  <c r="J2803" i="1"/>
  <c r="N2800" i="1"/>
  <c r="M2800" i="1"/>
  <c r="L2800" i="1"/>
  <c r="J2800" i="1"/>
  <c r="N2797" i="1"/>
  <c r="M2797" i="1"/>
  <c r="L2797" i="1"/>
  <c r="J2797" i="1"/>
  <c r="N2794" i="1"/>
  <c r="M2794" i="1"/>
  <c r="L2794" i="1"/>
  <c r="J2794" i="1"/>
  <c r="N2791" i="1"/>
  <c r="M2791" i="1"/>
  <c r="L2791" i="1"/>
  <c r="J2791" i="1"/>
  <c r="N2788" i="1"/>
  <c r="M2788" i="1"/>
  <c r="L2788" i="1"/>
  <c r="J2788" i="1"/>
  <c r="N2785" i="1"/>
  <c r="M2785" i="1"/>
  <c r="L2785" i="1"/>
  <c r="J2785" i="1"/>
  <c r="N2782" i="1"/>
  <c r="M2782" i="1"/>
  <c r="L2782" i="1"/>
  <c r="J2782" i="1"/>
  <c r="N2779" i="1"/>
  <c r="M2779" i="1"/>
  <c r="L2779" i="1"/>
  <c r="J2779" i="1"/>
  <c r="N2776" i="1"/>
  <c r="M2776" i="1"/>
  <c r="L2776" i="1"/>
  <c r="J2776" i="1"/>
  <c r="N2773" i="1"/>
  <c r="M2773" i="1"/>
  <c r="L2773" i="1"/>
  <c r="J2773" i="1"/>
  <c r="N2770" i="1"/>
  <c r="M2770" i="1"/>
  <c r="L2770" i="1"/>
  <c r="J2770" i="1"/>
  <c r="N2767" i="1"/>
  <c r="M2767" i="1"/>
  <c r="L2767" i="1"/>
  <c r="J2767" i="1"/>
  <c r="N2764" i="1"/>
  <c r="M2764" i="1"/>
  <c r="L2764" i="1"/>
  <c r="J2764" i="1"/>
  <c r="N2761" i="1"/>
  <c r="M2761" i="1"/>
  <c r="L2761" i="1"/>
  <c r="J2761" i="1"/>
  <c r="N2758" i="1"/>
  <c r="M2758" i="1"/>
  <c r="L2758" i="1"/>
  <c r="J2758" i="1"/>
  <c r="N2755" i="1"/>
  <c r="M2755" i="1"/>
  <c r="L2755" i="1"/>
  <c r="J2755" i="1"/>
  <c r="N2752" i="1"/>
  <c r="M2752" i="1"/>
  <c r="L2752" i="1"/>
  <c r="J2752" i="1"/>
  <c r="N2749" i="1"/>
  <c r="M2749" i="1"/>
  <c r="L2749" i="1"/>
  <c r="J2749" i="1"/>
  <c r="N2746" i="1"/>
  <c r="M2746" i="1"/>
  <c r="L2746" i="1"/>
  <c r="J2746" i="1"/>
  <c r="N2743" i="1"/>
  <c r="M2743" i="1"/>
  <c r="L2743" i="1"/>
  <c r="J2743" i="1"/>
  <c r="N2740" i="1"/>
  <c r="M2740" i="1"/>
  <c r="L2740" i="1"/>
  <c r="J2740" i="1"/>
  <c r="N2737" i="1"/>
  <c r="M2737" i="1"/>
  <c r="L2737" i="1"/>
  <c r="J2737" i="1"/>
  <c r="N2734" i="1"/>
  <c r="M2734" i="1"/>
  <c r="L2734" i="1"/>
  <c r="J2734" i="1"/>
  <c r="N2731" i="1"/>
  <c r="M2731" i="1"/>
  <c r="L2731" i="1"/>
  <c r="J2731" i="1"/>
  <c r="N2728" i="1"/>
  <c r="M2728" i="1"/>
  <c r="L2728" i="1"/>
  <c r="J2728" i="1"/>
  <c r="N2725" i="1"/>
  <c r="M2725" i="1"/>
  <c r="L2725" i="1"/>
  <c r="J2725" i="1"/>
  <c r="L2722" i="1"/>
  <c r="M2722" i="1"/>
  <c r="N2722" i="1"/>
  <c r="J2722" i="1"/>
  <c r="L2719" i="1"/>
  <c r="M2719" i="1"/>
  <c r="N2719" i="1"/>
  <c r="J2719" i="1"/>
  <c r="L2716" i="1"/>
  <c r="M2716" i="1"/>
  <c r="N2716" i="1"/>
  <c r="J2716" i="1"/>
  <c r="L2713" i="1"/>
  <c r="M2713" i="1"/>
  <c r="N2713" i="1"/>
  <c r="J2713" i="1"/>
  <c r="L2710" i="1"/>
  <c r="M2710" i="1"/>
  <c r="N2710" i="1"/>
  <c r="J2710" i="1"/>
  <c r="L2707" i="1"/>
  <c r="M2707" i="1"/>
  <c r="N2707" i="1"/>
  <c r="J2707" i="1"/>
  <c r="L2704" i="1"/>
  <c r="M2704" i="1"/>
  <c r="J2704" i="1"/>
  <c r="K2703" i="1"/>
  <c r="O2703" i="1" s="1"/>
  <c r="K2702" i="1"/>
  <c r="L2701" i="1"/>
  <c r="M2701" i="1"/>
  <c r="N2701" i="1"/>
  <c r="J2701" i="1"/>
  <c r="L2698" i="1"/>
  <c r="M2698" i="1"/>
  <c r="N2698" i="1"/>
  <c r="J2698" i="1"/>
  <c r="L2695" i="1"/>
  <c r="M2695" i="1"/>
  <c r="N2695" i="1"/>
  <c r="J2695" i="1"/>
  <c r="L2692" i="1"/>
  <c r="M2692" i="1"/>
  <c r="N2692" i="1"/>
  <c r="J2692" i="1"/>
  <c r="L2689" i="1"/>
  <c r="M2689" i="1"/>
  <c r="N2689" i="1"/>
  <c r="J2689" i="1"/>
  <c r="L2685" i="1"/>
  <c r="M2685" i="1"/>
  <c r="N2685" i="1"/>
  <c r="J2685" i="1"/>
  <c r="L2681" i="1"/>
  <c r="M2681" i="1"/>
  <c r="N2681" i="1"/>
  <c r="J2681" i="1"/>
  <c r="L2677" i="1"/>
  <c r="M2677" i="1"/>
  <c r="N2677" i="1"/>
  <c r="J2677" i="1"/>
  <c r="L2673" i="1"/>
  <c r="M2673" i="1"/>
  <c r="N2673" i="1"/>
  <c r="J2673" i="1"/>
  <c r="L2669" i="1"/>
  <c r="M2669" i="1"/>
  <c r="N2669" i="1"/>
  <c r="J2669" i="1"/>
  <c r="L2665" i="1"/>
  <c r="M2665" i="1"/>
  <c r="N2665" i="1"/>
  <c r="J2665" i="1"/>
  <c r="L2661" i="1"/>
  <c r="M2661" i="1"/>
  <c r="N2661" i="1"/>
  <c r="J2661" i="1"/>
  <c r="L2657" i="1"/>
  <c r="M2657" i="1"/>
  <c r="J2657" i="1"/>
  <c r="L2653" i="1"/>
  <c r="M2653" i="1"/>
  <c r="N2653" i="1"/>
  <c r="J2653" i="1"/>
  <c r="L2649" i="1"/>
  <c r="M2649" i="1"/>
  <c r="N2649" i="1"/>
  <c r="J2649" i="1"/>
  <c r="L2645" i="1"/>
  <c r="M2645" i="1"/>
  <c r="N2645" i="1"/>
  <c r="J2645" i="1"/>
  <c r="L2641" i="1"/>
  <c r="M2641" i="1"/>
  <c r="N2641" i="1"/>
  <c r="J2641" i="1"/>
  <c r="L2637" i="1"/>
  <c r="M2637" i="1"/>
  <c r="N2637" i="1"/>
  <c r="J2637" i="1"/>
  <c r="L2633" i="1"/>
  <c r="M2633" i="1"/>
  <c r="N2633" i="1"/>
  <c r="J2633" i="1"/>
  <c r="L2629" i="1"/>
  <c r="M2629" i="1"/>
  <c r="N2629" i="1"/>
  <c r="J2629" i="1"/>
  <c r="L2625" i="1"/>
  <c r="M2625" i="1"/>
  <c r="N2625" i="1"/>
  <c r="J2625" i="1"/>
  <c r="L2621" i="1"/>
  <c r="M2621" i="1"/>
  <c r="N2621" i="1"/>
  <c r="J2621" i="1"/>
  <c r="L2617" i="1"/>
  <c r="M2617" i="1"/>
  <c r="N2617" i="1"/>
  <c r="J2617" i="1"/>
  <c r="L2613" i="1"/>
  <c r="M2613" i="1"/>
  <c r="N2613" i="1"/>
  <c r="J2613" i="1"/>
  <c r="L2609" i="1"/>
  <c r="M2609" i="1"/>
  <c r="N2609" i="1"/>
  <c r="J2609" i="1"/>
  <c r="O2608" i="1"/>
  <c r="O2723" i="1"/>
  <c r="O2726" i="1"/>
  <c r="O2729" i="1"/>
  <c r="O2732" i="1"/>
  <c r="O2735" i="1"/>
  <c r="O2738" i="1"/>
  <c r="O2741" i="1"/>
  <c r="O2744" i="1"/>
  <c r="O2747" i="1"/>
  <c r="O2750" i="1"/>
  <c r="O2753" i="1"/>
  <c r="O2756" i="1"/>
  <c r="O2759" i="1"/>
  <c r="O2762" i="1"/>
  <c r="O2765" i="1"/>
  <c r="O2768" i="1"/>
  <c r="O2771" i="1"/>
  <c r="O2774" i="1"/>
  <c r="O2777" i="1"/>
  <c r="O2780" i="1"/>
  <c r="O2783" i="1"/>
  <c r="O2786" i="1"/>
  <c r="O2789" i="1"/>
  <c r="O2792" i="1"/>
  <c r="O2795" i="1"/>
  <c r="O2798" i="1"/>
  <c r="O2801" i="1"/>
  <c r="O2804" i="1"/>
  <c r="O2807" i="1"/>
  <c r="G2607" i="1"/>
  <c r="F2607" i="1"/>
  <c r="M2607" i="1" l="1"/>
  <c r="K2701" i="1"/>
  <c r="O2701" i="1" s="1"/>
  <c r="O2702" i="1"/>
  <c r="L2607" i="1"/>
  <c r="J2607" i="1"/>
  <c r="L1834" i="1"/>
  <c r="M1834" i="1"/>
  <c r="N1834" i="1"/>
  <c r="J1834" i="1"/>
  <c r="L1831" i="1"/>
  <c r="M1831" i="1"/>
  <c r="N1831" i="1"/>
  <c r="J1831" i="1"/>
  <c r="L1828" i="1"/>
  <c r="M1828" i="1"/>
  <c r="N1828" i="1"/>
  <c r="J1828" i="1"/>
  <c r="L1823" i="1"/>
  <c r="M1823" i="1"/>
  <c r="N1823" i="1"/>
  <c r="J1823" i="1"/>
  <c r="L1820" i="1"/>
  <c r="M1820" i="1"/>
  <c r="N1820" i="1"/>
  <c r="J1820" i="1"/>
  <c r="L1816" i="1"/>
  <c r="M1816" i="1"/>
  <c r="N1816" i="1"/>
  <c r="J1816" i="1"/>
  <c r="L1813" i="1"/>
  <c r="M1813" i="1"/>
  <c r="N1813" i="1"/>
  <c r="J1813" i="1"/>
  <c r="L1807" i="1"/>
  <c r="M1807" i="1"/>
  <c r="N1807" i="1"/>
  <c r="J1807" i="1"/>
  <c r="L1801" i="1"/>
  <c r="M1801" i="1"/>
  <c r="N1801" i="1"/>
  <c r="J1801" i="1"/>
  <c r="N1798" i="1"/>
  <c r="M1798" i="1"/>
  <c r="L1798" i="1"/>
  <c r="J1798" i="1"/>
  <c r="N1795" i="1"/>
  <c r="M1795" i="1"/>
  <c r="L1795" i="1"/>
  <c r="J1795" i="1"/>
  <c r="N1792" i="1"/>
  <c r="M1792" i="1"/>
  <c r="L1792" i="1"/>
  <c r="J1792" i="1"/>
  <c r="N1789" i="1"/>
  <c r="M1789" i="1"/>
  <c r="L1789" i="1"/>
  <c r="J1789" i="1"/>
  <c r="N1786" i="1"/>
  <c r="M1786" i="1"/>
  <c r="L1786" i="1"/>
  <c r="J1786" i="1"/>
  <c r="N1783" i="1"/>
  <c r="M1783" i="1"/>
  <c r="L1783" i="1"/>
  <c r="J1783" i="1"/>
  <c r="N1780" i="1"/>
  <c r="M1780" i="1"/>
  <c r="L1780" i="1"/>
  <c r="J1780" i="1"/>
  <c r="N1777" i="1"/>
  <c r="M1777" i="1"/>
  <c r="L1777" i="1"/>
  <c r="J1777" i="1"/>
  <c r="N1774" i="1"/>
  <c r="M1774" i="1"/>
  <c r="L1774" i="1"/>
  <c r="J1774" i="1"/>
  <c r="N1771" i="1"/>
  <c r="M1771" i="1"/>
  <c r="L1771" i="1"/>
  <c r="J1771" i="1"/>
  <c r="N1768" i="1"/>
  <c r="M1768" i="1"/>
  <c r="L1768" i="1"/>
  <c r="J1768" i="1"/>
  <c r="N1765" i="1"/>
  <c r="M1765" i="1"/>
  <c r="L1765" i="1"/>
  <c r="J1765" i="1"/>
  <c r="N1762" i="1"/>
  <c r="M1762" i="1"/>
  <c r="L1762" i="1"/>
  <c r="J1762" i="1"/>
  <c r="N1759" i="1"/>
  <c r="M1759" i="1"/>
  <c r="L1759" i="1"/>
  <c r="J1759" i="1"/>
  <c r="N1756" i="1"/>
  <c r="M1756" i="1"/>
  <c r="L1756" i="1"/>
  <c r="J1756" i="1"/>
  <c r="N1753" i="1"/>
  <c r="M1753" i="1"/>
  <c r="L1753" i="1"/>
  <c r="J1753" i="1"/>
  <c r="N1750" i="1"/>
  <c r="M1750" i="1"/>
  <c r="L1750" i="1"/>
  <c r="J1750" i="1"/>
  <c r="N1747" i="1"/>
  <c r="M1747" i="1"/>
  <c r="L1747" i="1"/>
  <c r="J1747" i="1"/>
  <c r="N1744" i="1"/>
  <c r="M1744" i="1"/>
  <c r="L1744" i="1"/>
  <c r="J1744" i="1"/>
  <c r="N1741" i="1"/>
  <c r="M1741" i="1"/>
  <c r="L1741" i="1"/>
  <c r="J1741" i="1"/>
  <c r="N1738" i="1"/>
  <c r="M1738" i="1"/>
  <c r="L1738" i="1"/>
  <c r="J1738" i="1"/>
  <c r="N1735" i="1"/>
  <c r="M1735" i="1"/>
  <c r="L1735" i="1"/>
  <c r="J1735" i="1"/>
  <c r="N1732" i="1"/>
  <c r="M1732" i="1"/>
  <c r="L1732" i="1"/>
  <c r="J1732" i="1"/>
  <c r="N1729" i="1"/>
  <c r="M1729" i="1"/>
  <c r="L1729" i="1"/>
  <c r="J1729" i="1"/>
  <c r="L1726" i="1"/>
  <c r="M1726" i="1"/>
  <c r="N1726" i="1"/>
  <c r="J1726" i="1"/>
  <c r="L1723" i="1"/>
  <c r="M1723" i="1"/>
  <c r="J1723" i="1"/>
  <c r="L1720" i="1"/>
  <c r="M1720" i="1"/>
  <c r="N1720" i="1"/>
  <c r="J1720" i="1"/>
  <c r="L1717" i="1"/>
  <c r="M1717" i="1"/>
  <c r="N1717" i="1"/>
  <c r="J1717" i="1"/>
  <c r="L1714" i="1"/>
  <c r="M1714" i="1"/>
  <c r="N1714" i="1"/>
  <c r="J1714" i="1"/>
  <c r="L1711" i="1"/>
  <c r="M1711" i="1"/>
  <c r="N1711" i="1"/>
  <c r="J1711" i="1"/>
  <c r="L1707" i="1"/>
  <c r="M1707" i="1"/>
  <c r="N1707" i="1"/>
  <c r="J1707" i="1"/>
  <c r="L1703" i="1"/>
  <c r="M1703" i="1"/>
  <c r="N1703" i="1"/>
  <c r="J1703" i="1"/>
  <c r="L1699" i="1"/>
  <c r="M1699" i="1"/>
  <c r="N1699" i="1"/>
  <c r="J1699" i="1"/>
  <c r="L1695" i="1"/>
  <c r="M1695" i="1"/>
  <c r="N1695" i="1"/>
  <c r="J1695" i="1"/>
  <c r="K1693" i="1"/>
  <c r="O1693" i="1" s="1"/>
  <c r="K1694" i="1"/>
  <c r="O1694" i="1" s="1"/>
  <c r="K1692" i="1"/>
  <c r="L1691" i="1"/>
  <c r="M1691" i="1"/>
  <c r="J1691" i="1"/>
  <c r="K1689" i="1"/>
  <c r="K1690" i="1"/>
  <c r="O1690" i="1" s="1"/>
  <c r="K1688" i="1"/>
  <c r="O1688" i="1" s="1"/>
  <c r="L1687" i="1"/>
  <c r="M1687" i="1"/>
  <c r="N1687" i="1"/>
  <c r="J1687" i="1"/>
  <c r="L1683" i="1"/>
  <c r="M1683" i="1"/>
  <c r="N1683" i="1"/>
  <c r="J1683" i="1"/>
  <c r="L1679" i="1"/>
  <c r="M1679" i="1"/>
  <c r="N1679" i="1"/>
  <c r="J1679" i="1"/>
  <c r="L1675" i="1"/>
  <c r="M1675" i="1"/>
  <c r="N1675" i="1"/>
  <c r="J1675" i="1"/>
  <c r="L1671" i="1"/>
  <c r="M1671" i="1"/>
  <c r="N1671" i="1"/>
  <c r="J1671" i="1"/>
  <c r="L1667" i="1"/>
  <c r="M1667" i="1"/>
  <c r="N1667" i="1"/>
  <c r="J1667" i="1"/>
  <c r="L1663" i="1"/>
  <c r="M1663" i="1"/>
  <c r="N1663" i="1"/>
  <c r="J1663" i="1"/>
  <c r="L1659" i="1"/>
  <c r="M1659" i="1"/>
  <c r="N1659" i="1"/>
  <c r="J1659" i="1"/>
  <c r="L1655" i="1"/>
  <c r="M1655" i="1"/>
  <c r="N1655" i="1"/>
  <c r="J1655" i="1"/>
  <c r="L1651" i="1"/>
  <c r="M1651" i="1"/>
  <c r="N1651" i="1"/>
  <c r="J1651" i="1"/>
  <c r="L1647" i="1"/>
  <c r="M1647" i="1"/>
  <c r="N1647" i="1"/>
  <c r="J1647" i="1"/>
  <c r="L1643" i="1"/>
  <c r="M1643" i="1"/>
  <c r="N1643" i="1"/>
  <c r="J1643" i="1"/>
  <c r="L1639" i="1"/>
  <c r="M1639" i="1"/>
  <c r="N1639" i="1"/>
  <c r="J1639" i="1"/>
  <c r="K1637" i="1"/>
  <c r="O1637" i="1" s="1"/>
  <c r="K1638" i="1"/>
  <c r="O1638" i="1" s="1"/>
  <c r="K1636" i="1"/>
  <c r="O1636" i="1" s="1"/>
  <c r="L1635" i="1"/>
  <c r="M1635" i="1"/>
  <c r="N1635" i="1"/>
  <c r="J1635" i="1"/>
  <c r="L1631" i="1"/>
  <c r="M1631" i="1"/>
  <c r="N1631" i="1"/>
  <c r="J1631" i="1"/>
  <c r="L1627" i="1"/>
  <c r="M1627" i="1"/>
  <c r="N1627" i="1"/>
  <c r="J1627" i="1"/>
  <c r="L1623" i="1"/>
  <c r="M1623" i="1"/>
  <c r="N1623" i="1"/>
  <c r="J1623" i="1"/>
  <c r="L1619" i="1"/>
  <c r="M1619" i="1"/>
  <c r="N1619" i="1"/>
  <c r="J1619" i="1"/>
  <c r="L1615" i="1"/>
  <c r="M1615" i="1"/>
  <c r="N1615" i="1"/>
  <c r="J1615" i="1"/>
  <c r="L1612" i="1"/>
  <c r="M1612" i="1"/>
  <c r="N1612" i="1"/>
  <c r="J1612" i="1"/>
  <c r="L1608" i="1"/>
  <c r="M1608" i="1"/>
  <c r="N1608" i="1"/>
  <c r="J1608" i="1"/>
  <c r="L1605" i="1"/>
  <c r="M1605" i="1"/>
  <c r="N1605" i="1"/>
  <c r="J1605" i="1"/>
  <c r="L1601" i="1"/>
  <c r="M1601" i="1"/>
  <c r="N1601" i="1"/>
  <c r="J1601" i="1"/>
  <c r="L1597" i="1"/>
  <c r="M1597" i="1"/>
  <c r="N1597" i="1"/>
  <c r="J1597" i="1"/>
  <c r="K1595" i="1"/>
  <c r="O1595" i="1" s="1"/>
  <c r="K1596" i="1"/>
  <c r="O1596" i="1" s="1"/>
  <c r="K1594" i="1"/>
  <c r="O1594" i="1" s="1"/>
  <c r="L1593" i="1"/>
  <c r="M1593" i="1"/>
  <c r="N1593" i="1"/>
  <c r="J1593" i="1"/>
  <c r="K1591" i="1"/>
  <c r="O1591" i="1" s="1"/>
  <c r="K1592" i="1"/>
  <c r="O1592" i="1" s="1"/>
  <c r="K1590" i="1"/>
  <c r="L1589" i="1"/>
  <c r="M1589" i="1"/>
  <c r="N1589" i="1"/>
  <c r="L1585" i="1"/>
  <c r="M1585" i="1"/>
  <c r="N1585" i="1"/>
  <c r="J1585" i="1"/>
  <c r="L1581" i="1"/>
  <c r="M1581" i="1"/>
  <c r="N1581" i="1"/>
  <c r="J1581" i="1"/>
  <c r="L1577" i="1"/>
  <c r="M1577" i="1"/>
  <c r="N1577" i="1"/>
  <c r="J1577" i="1"/>
  <c r="L1573" i="1"/>
  <c r="M1573" i="1"/>
  <c r="N1573" i="1"/>
  <c r="J1573" i="1"/>
  <c r="L1569" i="1"/>
  <c r="M1569" i="1"/>
  <c r="N1569" i="1"/>
  <c r="J1569" i="1"/>
  <c r="O1727" i="1"/>
  <c r="O1730" i="1"/>
  <c r="O1733" i="1"/>
  <c r="O1736" i="1"/>
  <c r="O1739" i="1"/>
  <c r="O1742" i="1"/>
  <c r="O1745" i="1"/>
  <c r="O1748" i="1"/>
  <c r="O1751" i="1"/>
  <c r="O1754" i="1"/>
  <c r="O1757" i="1"/>
  <c r="O1760" i="1"/>
  <c r="O1763" i="1"/>
  <c r="O1766" i="1"/>
  <c r="O1769" i="1"/>
  <c r="O1772" i="1"/>
  <c r="O1775" i="1"/>
  <c r="O1778" i="1"/>
  <c r="O1781" i="1"/>
  <c r="O1784" i="1"/>
  <c r="O1787" i="1"/>
  <c r="O1790" i="1"/>
  <c r="O1793" i="1"/>
  <c r="O1796" i="1"/>
  <c r="O1799" i="1"/>
  <c r="O1805" i="1"/>
  <c r="O1811" i="1"/>
  <c r="O1814" i="1"/>
  <c r="O1826" i="1"/>
  <c r="O1832" i="1"/>
  <c r="O1835" i="1"/>
  <c r="K1566" i="1"/>
  <c r="O1566" i="1" s="1"/>
  <c r="K1567" i="1"/>
  <c r="O1567" i="1" s="1"/>
  <c r="K1568" i="1"/>
  <c r="L1564" i="1"/>
  <c r="M1564" i="1"/>
  <c r="J1564" i="1"/>
  <c r="G1562" i="1"/>
  <c r="F1562" i="1"/>
  <c r="K1800" i="1"/>
  <c r="O1800" i="1" s="1"/>
  <c r="N871" i="1"/>
  <c r="M871" i="1"/>
  <c r="L871" i="1"/>
  <c r="J871" i="1"/>
  <c r="N869" i="1"/>
  <c r="M869" i="1"/>
  <c r="L869" i="1"/>
  <c r="J869" i="1"/>
  <c r="L867" i="1"/>
  <c r="M867" i="1"/>
  <c r="N867" i="1"/>
  <c r="J867" i="1"/>
  <c r="N864" i="1"/>
  <c r="M864" i="1"/>
  <c r="L864" i="1"/>
  <c r="J864" i="1"/>
  <c r="N861" i="1"/>
  <c r="M861" i="1"/>
  <c r="L861" i="1"/>
  <c r="J861" i="1"/>
  <c r="N858" i="1"/>
  <c r="M858" i="1"/>
  <c r="L858" i="1"/>
  <c r="J858" i="1"/>
  <c r="N855" i="1"/>
  <c r="M855" i="1"/>
  <c r="L855" i="1"/>
  <c r="J855" i="1"/>
  <c r="N852" i="1"/>
  <c r="M852" i="1"/>
  <c r="L852" i="1"/>
  <c r="J852" i="1"/>
  <c r="N849" i="1"/>
  <c r="M849" i="1"/>
  <c r="L849" i="1"/>
  <c r="J849" i="1"/>
  <c r="N846" i="1"/>
  <c r="M846" i="1"/>
  <c r="L846" i="1"/>
  <c r="J846" i="1"/>
  <c r="N843" i="1"/>
  <c r="M843" i="1"/>
  <c r="L843" i="1"/>
  <c r="J843" i="1"/>
  <c r="N840" i="1"/>
  <c r="M840" i="1"/>
  <c r="L840" i="1"/>
  <c r="J840" i="1"/>
  <c r="N837" i="1"/>
  <c r="M837" i="1"/>
  <c r="L837" i="1"/>
  <c r="J837" i="1"/>
  <c r="N834" i="1"/>
  <c r="M834" i="1"/>
  <c r="L834" i="1"/>
  <c r="J834" i="1"/>
  <c r="N831" i="1"/>
  <c r="M831" i="1"/>
  <c r="L831" i="1"/>
  <c r="J831" i="1"/>
  <c r="N828" i="1"/>
  <c r="M828" i="1"/>
  <c r="L828" i="1"/>
  <c r="J828" i="1"/>
  <c r="N825" i="1"/>
  <c r="M825" i="1"/>
  <c r="L825" i="1"/>
  <c r="J825" i="1"/>
  <c r="N822" i="1"/>
  <c r="M822" i="1"/>
  <c r="L822" i="1"/>
  <c r="J822" i="1"/>
  <c r="N819" i="1"/>
  <c r="M819" i="1"/>
  <c r="L819" i="1"/>
  <c r="J819" i="1"/>
  <c r="N816" i="1"/>
  <c r="M816" i="1"/>
  <c r="L816" i="1"/>
  <c r="J816" i="1"/>
  <c r="N813" i="1"/>
  <c r="M813" i="1"/>
  <c r="L813" i="1"/>
  <c r="J813" i="1"/>
  <c r="N810" i="1"/>
  <c r="M810" i="1"/>
  <c r="L810" i="1"/>
  <c r="J810" i="1"/>
  <c r="N807" i="1"/>
  <c r="M807" i="1"/>
  <c r="L807" i="1"/>
  <c r="J807" i="1"/>
  <c r="N804" i="1"/>
  <c r="M804" i="1"/>
  <c r="L804" i="1"/>
  <c r="J804" i="1"/>
  <c r="N801" i="1"/>
  <c r="M801" i="1"/>
  <c r="L801" i="1"/>
  <c r="J801" i="1"/>
  <c r="N798" i="1"/>
  <c r="M798" i="1"/>
  <c r="L798" i="1"/>
  <c r="J798" i="1"/>
  <c r="N795" i="1"/>
  <c r="M795" i="1"/>
  <c r="L795" i="1"/>
  <c r="J795" i="1"/>
  <c r="L792" i="1"/>
  <c r="M792" i="1"/>
  <c r="N792" i="1"/>
  <c r="J792" i="1"/>
  <c r="L789" i="1"/>
  <c r="M789" i="1"/>
  <c r="N789" i="1"/>
  <c r="J789" i="1"/>
  <c r="J786" i="1"/>
  <c r="L783" i="1"/>
  <c r="M783" i="1"/>
  <c r="N783" i="1"/>
  <c r="J783" i="1"/>
  <c r="L780" i="1"/>
  <c r="M780" i="1"/>
  <c r="N780" i="1"/>
  <c r="J780" i="1"/>
  <c r="L777" i="1"/>
  <c r="M777" i="1"/>
  <c r="N777" i="1"/>
  <c r="J777" i="1"/>
  <c r="L774" i="1"/>
  <c r="M774" i="1"/>
  <c r="N774" i="1"/>
  <c r="J774" i="1"/>
  <c r="L771" i="1"/>
  <c r="M771" i="1"/>
  <c r="N771" i="1"/>
  <c r="J771" i="1"/>
  <c r="L768" i="1"/>
  <c r="M768" i="1"/>
  <c r="N768" i="1"/>
  <c r="J768" i="1"/>
  <c r="L765" i="1"/>
  <c r="M765" i="1"/>
  <c r="N765" i="1"/>
  <c r="J765" i="1"/>
  <c r="L762" i="1"/>
  <c r="M762" i="1"/>
  <c r="N762" i="1"/>
  <c r="J762" i="1"/>
  <c r="L759" i="1"/>
  <c r="M759" i="1"/>
  <c r="N759" i="1"/>
  <c r="J759" i="1"/>
  <c r="L756" i="1"/>
  <c r="M756" i="1"/>
  <c r="N756" i="1"/>
  <c r="J756" i="1"/>
  <c r="L753" i="1"/>
  <c r="M753" i="1"/>
  <c r="N753" i="1"/>
  <c r="J753" i="1"/>
  <c r="L750" i="1"/>
  <c r="M750" i="1"/>
  <c r="N750" i="1"/>
  <c r="L747" i="1"/>
  <c r="M747" i="1"/>
  <c r="N747" i="1"/>
  <c r="J750" i="1"/>
  <c r="J747" i="1"/>
  <c r="L744" i="1"/>
  <c r="M744" i="1"/>
  <c r="N744" i="1"/>
  <c r="J744" i="1"/>
  <c r="L740" i="1"/>
  <c r="M740" i="1"/>
  <c r="N740" i="1"/>
  <c r="J740" i="1"/>
  <c r="L736" i="1"/>
  <c r="M736" i="1"/>
  <c r="N736" i="1"/>
  <c r="J736" i="1"/>
  <c r="L732" i="1"/>
  <c r="M732" i="1"/>
  <c r="N732" i="1"/>
  <c r="J732" i="1"/>
  <c r="L728" i="1"/>
  <c r="M728" i="1"/>
  <c r="N728" i="1"/>
  <c r="J728" i="1"/>
  <c r="L724" i="1"/>
  <c r="M724" i="1"/>
  <c r="N724" i="1"/>
  <c r="J724" i="1"/>
  <c r="L720" i="1"/>
  <c r="M720" i="1"/>
  <c r="N720" i="1"/>
  <c r="J720" i="1"/>
  <c r="L716" i="1"/>
  <c r="M716" i="1"/>
  <c r="N716" i="1"/>
  <c r="J716" i="1"/>
  <c r="L712" i="1"/>
  <c r="M712" i="1"/>
  <c r="N712" i="1"/>
  <c r="J712" i="1"/>
  <c r="L708" i="1"/>
  <c r="M708" i="1"/>
  <c r="N708" i="1"/>
  <c r="J708" i="1"/>
  <c r="L704" i="1"/>
  <c r="M704" i="1"/>
  <c r="N704" i="1"/>
  <c r="J704" i="1"/>
  <c r="L700" i="1"/>
  <c r="M700" i="1"/>
  <c r="N700" i="1"/>
  <c r="J700" i="1"/>
  <c r="L696" i="1"/>
  <c r="M696" i="1"/>
  <c r="N696" i="1"/>
  <c r="J696" i="1"/>
  <c r="L692" i="1"/>
  <c r="M692" i="1"/>
  <c r="N692" i="1"/>
  <c r="J692" i="1"/>
  <c r="L688" i="1"/>
  <c r="M688" i="1"/>
  <c r="N688" i="1"/>
  <c r="J688" i="1"/>
  <c r="L684" i="1"/>
  <c r="M684" i="1"/>
  <c r="N684" i="1"/>
  <c r="J684" i="1"/>
  <c r="L680" i="1"/>
  <c r="M680" i="1"/>
  <c r="N680" i="1"/>
  <c r="J680" i="1"/>
  <c r="L676" i="1"/>
  <c r="M676" i="1"/>
  <c r="N676" i="1"/>
  <c r="J676" i="1"/>
  <c r="L672" i="1"/>
  <c r="M672" i="1"/>
  <c r="N672" i="1"/>
  <c r="J672" i="1"/>
  <c r="L668" i="1"/>
  <c r="M668" i="1"/>
  <c r="N668" i="1"/>
  <c r="J668" i="1"/>
  <c r="L664" i="1"/>
  <c r="M664" i="1"/>
  <c r="N664" i="1"/>
  <c r="J664" i="1"/>
  <c r="L660" i="1"/>
  <c r="M660" i="1"/>
  <c r="N660" i="1"/>
  <c r="J660" i="1"/>
  <c r="L656" i="1"/>
  <c r="M656" i="1"/>
  <c r="N656" i="1"/>
  <c r="J656" i="1"/>
  <c r="L652" i="1"/>
  <c r="M652" i="1"/>
  <c r="N652" i="1"/>
  <c r="J652" i="1"/>
  <c r="L648" i="1"/>
  <c r="M648" i="1"/>
  <c r="N648" i="1"/>
  <c r="J648" i="1"/>
  <c r="L644" i="1"/>
  <c r="M644" i="1"/>
  <c r="N644" i="1"/>
  <c r="J644" i="1"/>
  <c r="L640" i="1"/>
  <c r="M640" i="1"/>
  <c r="N640" i="1"/>
  <c r="J640" i="1"/>
  <c r="L636" i="1"/>
  <c r="M636" i="1"/>
  <c r="N636" i="1"/>
  <c r="J636" i="1"/>
  <c r="L632" i="1"/>
  <c r="M632" i="1"/>
  <c r="N632" i="1"/>
  <c r="J632" i="1"/>
  <c r="G618" i="1"/>
  <c r="F618" i="1"/>
  <c r="K710" i="1"/>
  <c r="O710" i="1" s="1"/>
  <c r="K711" i="1"/>
  <c r="O711" i="1" s="1"/>
  <c r="K709" i="1"/>
  <c r="O709" i="1" s="1"/>
  <c r="J627" i="1"/>
  <c r="J623" i="1"/>
  <c r="J620" i="1"/>
  <c r="M1562" i="1" l="1"/>
  <c r="K1687" i="1"/>
  <c r="O1687" i="1" s="1"/>
  <c r="K1798" i="1"/>
  <c r="O1798" i="1" s="1"/>
  <c r="O1689" i="1"/>
  <c r="K1635" i="1"/>
  <c r="O1635" i="1" s="1"/>
  <c r="K1691" i="1"/>
  <c r="O1691" i="1" s="1"/>
  <c r="O1692" i="1"/>
  <c r="K1593" i="1"/>
  <c r="O1593" i="1" s="1"/>
  <c r="O1568" i="1"/>
  <c r="L1562" i="1"/>
  <c r="K708" i="1"/>
  <c r="O708" i="1" s="1"/>
  <c r="J618" i="1"/>
  <c r="L2872" i="1" l="1"/>
  <c r="J2872" i="1"/>
  <c r="L2869" i="1"/>
  <c r="J2869" i="1"/>
  <c r="L2866" i="1"/>
  <c r="J2866" i="1"/>
  <c r="L2863" i="1"/>
  <c r="J2863" i="1"/>
  <c r="L2860" i="1"/>
  <c r="J2860" i="1"/>
  <c r="L2857" i="1"/>
  <c r="J2857" i="1"/>
  <c r="L2854" i="1"/>
  <c r="J2854" i="1"/>
  <c r="L2851" i="1"/>
  <c r="M2851" i="1"/>
  <c r="N2851" i="1"/>
  <c r="J2851" i="1"/>
  <c r="L2847" i="1"/>
  <c r="M2847" i="1"/>
  <c r="N2847" i="1"/>
  <c r="J2847" i="1"/>
  <c r="L2844" i="1"/>
  <c r="M2844" i="1"/>
  <c r="N2844" i="1"/>
  <c r="J2844" i="1"/>
  <c r="L2841" i="1"/>
  <c r="M2841" i="1"/>
  <c r="N2841" i="1"/>
  <c r="J2841" i="1"/>
  <c r="L2837" i="1"/>
  <c r="M2837" i="1"/>
  <c r="N2837" i="1"/>
  <c r="J2837" i="1"/>
  <c r="J2833" i="1"/>
  <c r="K2835" i="1"/>
  <c r="O2835" i="1" s="1"/>
  <c r="K2836" i="1"/>
  <c r="O2836" i="1" s="1"/>
  <c r="L2833" i="1"/>
  <c r="M2833" i="1"/>
  <c r="N2833" i="1"/>
  <c r="L2830" i="1"/>
  <c r="M2830" i="1"/>
  <c r="N2830" i="1"/>
  <c r="J2830" i="1"/>
  <c r="L2826" i="1"/>
  <c r="M2826" i="1"/>
  <c r="N2826" i="1"/>
  <c r="J2826" i="1"/>
  <c r="L2822" i="1"/>
  <c r="M2822" i="1"/>
  <c r="N2822" i="1"/>
  <c r="J2822" i="1"/>
  <c r="O2821" i="1"/>
  <c r="G2820" i="1"/>
  <c r="F2820" i="1"/>
  <c r="L1925" i="1"/>
  <c r="M1925" i="1"/>
  <c r="N1925" i="1"/>
  <c r="J1925" i="1"/>
  <c r="L1922" i="1"/>
  <c r="M1922" i="1"/>
  <c r="N1922" i="1"/>
  <c r="J1922" i="1"/>
  <c r="L1919" i="1"/>
  <c r="M1919" i="1"/>
  <c r="N1919" i="1"/>
  <c r="J1919" i="1"/>
  <c r="L1916" i="1"/>
  <c r="M1916" i="1"/>
  <c r="N1916" i="1"/>
  <c r="J1916" i="1"/>
  <c r="L1913" i="1"/>
  <c r="M1913" i="1"/>
  <c r="N1913" i="1"/>
  <c r="J1913" i="1"/>
  <c r="L1910" i="1"/>
  <c r="M1910" i="1"/>
  <c r="N1910" i="1"/>
  <c r="J1910" i="1"/>
  <c r="L1907" i="1"/>
  <c r="M1907" i="1"/>
  <c r="N1907" i="1"/>
  <c r="J1907" i="1"/>
  <c r="L1904" i="1"/>
  <c r="M1904" i="1"/>
  <c r="N1904" i="1"/>
  <c r="J1904" i="1"/>
  <c r="L1901" i="1"/>
  <c r="M1901" i="1"/>
  <c r="N1901" i="1"/>
  <c r="J1901" i="1"/>
  <c r="L1898" i="1"/>
  <c r="M1898" i="1"/>
  <c r="N1898" i="1"/>
  <c r="J1898" i="1"/>
  <c r="L1892" i="1"/>
  <c r="M1892" i="1"/>
  <c r="N1892" i="1"/>
  <c r="J1892" i="1"/>
  <c r="L1884" i="1"/>
  <c r="M1884" i="1"/>
  <c r="N1884" i="1"/>
  <c r="J1884" i="1"/>
  <c r="L1881" i="1"/>
  <c r="M1881" i="1"/>
  <c r="N1881" i="1"/>
  <c r="J1881" i="1"/>
  <c r="L1876" i="1"/>
  <c r="M1876" i="1"/>
  <c r="N1876" i="1"/>
  <c r="J1876" i="1"/>
  <c r="L1871" i="1"/>
  <c r="M1871" i="1"/>
  <c r="N1871" i="1"/>
  <c r="J1871" i="1"/>
  <c r="L1868" i="1"/>
  <c r="M1868" i="1"/>
  <c r="N1868" i="1"/>
  <c r="J1868" i="1"/>
  <c r="L1863" i="1"/>
  <c r="M1863" i="1"/>
  <c r="N1863" i="1"/>
  <c r="J1863" i="1"/>
  <c r="G1861" i="1"/>
  <c r="F1861" i="1"/>
  <c r="K1912" i="1"/>
  <c r="K1889" i="1"/>
  <c r="O1889" i="1" s="1"/>
  <c r="L941" i="1"/>
  <c r="M941" i="1"/>
  <c r="J941" i="1"/>
  <c r="L938" i="1"/>
  <c r="M938" i="1"/>
  <c r="N938" i="1"/>
  <c r="J938" i="1"/>
  <c r="L935" i="1"/>
  <c r="M935" i="1"/>
  <c r="N935" i="1"/>
  <c r="J935" i="1"/>
  <c r="L932" i="1"/>
  <c r="M932" i="1"/>
  <c r="N932" i="1"/>
  <c r="J932" i="1"/>
  <c r="L929" i="1"/>
  <c r="M929" i="1"/>
  <c r="N929" i="1"/>
  <c r="J929" i="1"/>
  <c r="L926" i="1"/>
  <c r="M926" i="1"/>
  <c r="N926" i="1"/>
  <c r="J926" i="1"/>
  <c r="L923" i="1"/>
  <c r="M923" i="1"/>
  <c r="N923" i="1"/>
  <c r="J923" i="1"/>
  <c r="L920" i="1"/>
  <c r="M920" i="1"/>
  <c r="N920" i="1"/>
  <c r="J920" i="1"/>
  <c r="L917" i="1"/>
  <c r="M917" i="1"/>
  <c r="N917" i="1"/>
  <c r="J917" i="1"/>
  <c r="L912" i="1"/>
  <c r="M912" i="1"/>
  <c r="N912" i="1"/>
  <c r="J912" i="1"/>
  <c r="L903" i="1"/>
  <c r="M903" i="1"/>
  <c r="N903" i="1"/>
  <c r="J903" i="1"/>
  <c r="L894" i="1"/>
  <c r="M894" i="1"/>
  <c r="N894" i="1"/>
  <c r="J894" i="1"/>
  <c r="L889" i="1"/>
  <c r="M889" i="1"/>
  <c r="N889" i="1"/>
  <c r="J889" i="1"/>
  <c r="G887" i="1"/>
  <c r="F887" i="1"/>
  <c r="O943" i="1"/>
  <c r="K942" i="1"/>
  <c r="O942" i="1" s="1"/>
  <c r="M887" i="1" l="1"/>
  <c r="M1861" i="1"/>
  <c r="J2820" i="1"/>
  <c r="L2820" i="1"/>
  <c r="L1861" i="1"/>
  <c r="N1861" i="1"/>
  <c r="J1861" i="1"/>
  <c r="K941" i="1"/>
  <c r="O941" i="1" s="1"/>
  <c r="J887" i="1"/>
  <c r="L887" i="1"/>
  <c r="L2604" i="1" l="1"/>
  <c r="J2604" i="1"/>
  <c r="L2601" i="1"/>
  <c r="J2601" i="1"/>
  <c r="L2598" i="1"/>
  <c r="J2598" i="1"/>
  <c r="L2595" i="1"/>
  <c r="J2595" i="1"/>
  <c r="L2592" i="1"/>
  <c r="J2592" i="1"/>
  <c r="L2589" i="1"/>
  <c r="J2589" i="1"/>
  <c r="L2586" i="1"/>
  <c r="J2586" i="1"/>
  <c r="L2583" i="1"/>
  <c r="J2583" i="1"/>
  <c r="L2580" i="1"/>
  <c r="J2580" i="1"/>
  <c r="L2577" i="1"/>
  <c r="J2577" i="1"/>
  <c r="L2574" i="1"/>
  <c r="J2574" i="1"/>
  <c r="L2571" i="1"/>
  <c r="J2571" i="1"/>
  <c r="L2568" i="1"/>
  <c r="J2568" i="1"/>
  <c r="L2565" i="1"/>
  <c r="J2565" i="1"/>
  <c r="L2562" i="1"/>
  <c r="J2562" i="1"/>
  <c r="L2559" i="1"/>
  <c r="J2559" i="1"/>
  <c r="L2556" i="1"/>
  <c r="J2556" i="1"/>
  <c r="L2553" i="1"/>
  <c r="J2553" i="1"/>
  <c r="L2550" i="1"/>
  <c r="J2550" i="1"/>
  <c r="L2547" i="1"/>
  <c r="J2547" i="1"/>
  <c r="L2544" i="1"/>
  <c r="J2544" i="1"/>
  <c r="L2536" i="1"/>
  <c r="M2536" i="1"/>
  <c r="N2536" i="1"/>
  <c r="L2531" i="1"/>
  <c r="M2531" i="1"/>
  <c r="N2531" i="1"/>
  <c r="L2528" i="1"/>
  <c r="M2528" i="1"/>
  <c r="N2528" i="1"/>
  <c r="L2525" i="1"/>
  <c r="M2525" i="1"/>
  <c r="N2525" i="1"/>
  <c r="L2520" i="1"/>
  <c r="M2520" i="1"/>
  <c r="N2520" i="1"/>
  <c r="L2516" i="1"/>
  <c r="M2516" i="1"/>
  <c r="L2513" i="1"/>
  <c r="M2513" i="1"/>
  <c r="N2513" i="1"/>
  <c r="L2508" i="1"/>
  <c r="M2508" i="1"/>
  <c r="N2508" i="1"/>
  <c r="L2504" i="1"/>
  <c r="M2504" i="1"/>
  <c r="N2504" i="1"/>
  <c r="L2500" i="1"/>
  <c r="M2500" i="1"/>
  <c r="N2500" i="1"/>
  <c r="L2497" i="1"/>
  <c r="M2497" i="1"/>
  <c r="N2497" i="1"/>
  <c r="L2494" i="1"/>
  <c r="M2494" i="1"/>
  <c r="N2494" i="1"/>
  <c r="L2491" i="1"/>
  <c r="M2491" i="1"/>
  <c r="N2491" i="1"/>
  <c r="L2487" i="1"/>
  <c r="M2487" i="1"/>
  <c r="N2487" i="1"/>
  <c r="L2479" i="1"/>
  <c r="M2479" i="1"/>
  <c r="N2479" i="1"/>
  <c r="L2475" i="1"/>
  <c r="M2475" i="1"/>
  <c r="N2475" i="1"/>
  <c r="L2471" i="1"/>
  <c r="M2471" i="1"/>
  <c r="N2471" i="1"/>
  <c r="L2467" i="1"/>
  <c r="M2467" i="1"/>
  <c r="N2467" i="1"/>
  <c r="L2463" i="1"/>
  <c r="M2463" i="1"/>
  <c r="L2460" i="1"/>
  <c r="M2460" i="1"/>
  <c r="N2460" i="1"/>
  <c r="L2457" i="1"/>
  <c r="M2457" i="1"/>
  <c r="N2457" i="1"/>
  <c r="L2453" i="1"/>
  <c r="M2453" i="1"/>
  <c r="N2453" i="1"/>
  <c r="L2450" i="1"/>
  <c r="M2450" i="1"/>
  <c r="N2450" i="1"/>
  <c r="G2448" i="1"/>
  <c r="F2448" i="1"/>
  <c r="K2606" i="1"/>
  <c r="K2604" i="1" s="1"/>
  <c r="N2605" i="1"/>
  <c r="N2604" i="1" s="1"/>
  <c r="M2605" i="1"/>
  <c r="M2604" i="1" s="1"/>
  <c r="K2603" i="1"/>
  <c r="K2601" i="1" s="1"/>
  <c r="N2602" i="1"/>
  <c r="N2601" i="1" s="1"/>
  <c r="M2602" i="1"/>
  <c r="M2601" i="1" s="1"/>
  <c r="K2600" i="1"/>
  <c r="K2598" i="1" s="1"/>
  <c r="N2599" i="1"/>
  <c r="N2598" i="1" s="1"/>
  <c r="M2599" i="1"/>
  <c r="M2598" i="1" s="1"/>
  <c r="K2597" i="1"/>
  <c r="K2595" i="1" s="1"/>
  <c r="N2596" i="1"/>
  <c r="N2595" i="1" s="1"/>
  <c r="M2596" i="1"/>
  <c r="M2595" i="1" s="1"/>
  <c r="K2594" i="1"/>
  <c r="K2592" i="1" s="1"/>
  <c r="N2593" i="1"/>
  <c r="N2592" i="1" s="1"/>
  <c r="M2593" i="1"/>
  <c r="M2592" i="1" s="1"/>
  <c r="K2591" i="1"/>
  <c r="K2589" i="1" s="1"/>
  <c r="N2590" i="1"/>
  <c r="N2589" i="1" s="1"/>
  <c r="M2590" i="1"/>
  <c r="M2589" i="1" s="1"/>
  <c r="K2588" i="1"/>
  <c r="K2586" i="1" s="1"/>
  <c r="N2587" i="1"/>
  <c r="N2586" i="1" s="1"/>
  <c r="M2587" i="1"/>
  <c r="M2586" i="1" s="1"/>
  <c r="K2585" i="1"/>
  <c r="K2583" i="1" s="1"/>
  <c r="N2584" i="1"/>
  <c r="N2583" i="1" s="1"/>
  <c r="M2584" i="1"/>
  <c r="M2583" i="1" s="1"/>
  <c r="K2582" i="1"/>
  <c r="K2580" i="1" s="1"/>
  <c r="N2581" i="1"/>
  <c r="N2580" i="1" s="1"/>
  <c r="M2581" i="1"/>
  <c r="M2580" i="1" s="1"/>
  <c r="K2579" i="1"/>
  <c r="K2577" i="1" s="1"/>
  <c r="N2578" i="1"/>
  <c r="N2577" i="1" s="1"/>
  <c r="M2578" i="1"/>
  <c r="M2577" i="1" s="1"/>
  <c r="K2576" i="1"/>
  <c r="K2574" i="1" s="1"/>
  <c r="N2575" i="1"/>
  <c r="N2574" i="1" s="1"/>
  <c r="M2575" i="1"/>
  <c r="M2574" i="1" s="1"/>
  <c r="K2573" i="1"/>
  <c r="K2571" i="1" s="1"/>
  <c r="N2572" i="1"/>
  <c r="N2571" i="1" s="1"/>
  <c r="M2572" i="1"/>
  <c r="M2571" i="1" s="1"/>
  <c r="K2570" i="1"/>
  <c r="K2568" i="1" s="1"/>
  <c r="N2569" i="1"/>
  <c r="N2568" i="1" s="1"/>
  <c r="M2569" i="1"/>
  <c r="M2568" i="1" s="1"/>
  <c r="K2567" i="1"/>
  <c r="K2565" i="1" s="1"/>
  <c r="N2566" i="1"/>
  <c r="N2565" i="1" s="1"/>
  <c r="M2566" i="1"/>
  <c r="M2565" i="1" s="1"/>
  <c r="K2564" i="1"/>
  <c r="K2562" i="1" s="1"/>
  <c r="N2563" i="1"/>
  <c r="N2562" i="1" s="1"/>
  <c r="M2563" i="1"/>
  <c r="M2562" i="1" s="1"/>
  <c r="K2561" i="1"/>
  <c r="K2559" i="1" s="1"/>
  <c r="N2560" i="1"/>
  <c r="N2559" i="1" s="1"/>
  <c r="M2560" i="1"/>
  <c r="M2559" i="1" s="1"/>
  <c r="K2558" i="1"/>
  <c r="K2556" i="1" s="1"/>
  <c r="N2557" i="1"/>
  <c r="N2556" i="1" s="1"/>
  <c r="M2557" i="1"/>
  <c r="M2556" i="1" s="1"/>
  <c r="K2555" i="1"/>
  <c r="K2553" i="1" s="1"/>
  <c r="N2554" i="1"/>
  <c r="N2553" i="1" s="1"/>
  <c r="M2554" i="1"/>
  <c r="M2553" i="1" s="1"/>
  <c r="K2552" i="1"/>
  <c r="K2550" i="1" s="1"/>
  <c r="N2551" i="1"/>
  <c r="N2550" i="1" s="1"/>
  <c r="M2551" i="1"/>
  <c r="M2550" i="1" s="1"/>
  <c r="K2549" i="1"/>
  <c r="K2547" i="1" s="1"/>
  <c r="N2548" i="1"/>
  <c r="N2547" i="1" s="1"/>
  <c r="M2548" i="1"/>
  <c r="M2547" i="1" s="1"/>
  <c r="K2546" i="1"/>
  <c r="K2544" i="1" s="1"/>
  <c r="N2545" i="1"/>
  <c r="N2544" i="1" s="1"/>
  <c r="M2545" i="1"/>
  <c r="M2544" i="1" s="1"/>
  <c r="N2542" i="1"/>
  <c r="N2541" i="1" s="1"/>
  <c r="M2542" i="1"/>
  <c r="M2541" i="1" s="1"/>
  <c r="L2541" i="1"/>
  <c r="J2541" i="1"/>
  <c r="J2540" i="1"/>
  <c r="J2536" i="1" s="1"/>
  <c r="J2535" i="1"/>
  <c r="J2531" i="1" s="1"/>
  <c r="J2530" i="1"/>
  <c r="J2528" i="1" s="1"/>
  <c r="J2527" i="1"/>
  <c r="J2525" i="1" s="1"/>
  <c r="J2524" i="1"/>
  <c r="J2520" i="1" s="1"/>
  <c r="J2515" i="1"/>
  <c r="J2513" i="1" s="1"/>
  <c r="J2512" i="1"/>
  <c r="J2508" i="1" s="1"/>
  <c r="J2519" i="1"/>
  <c r="J2516" i="1" s="1"/>
  <c r="J2507" i="1"/>
  <c r="J2504" i="1" s="1"/>
  <c r="J2503" i="1"/>
  <c r="J2500" i="1" s="1"/>
  <c r="J2499" i="1"/>
  <c r="J2497" i="1" s="1"/>
  <c r="J2496" i="1"/>
  <c r="J2494" i="1" s="1"/>
  <c r="J2493" i="1"/>
  <c r="J2491" i="1" s="1"/>
  <c r="J2486" i="1"/>
  <c r="J2479" i="1" s="1"/>
  <c r="J2490" i="1"/>
  <c r="J2487" i="1" s="1"/>
  <c r="J2478" i="1"/>
  <c r="J2475" i="1" s="1"/>
  <c r="J2474" i="1"/>
  <c r="J2471" i="1" s="1"/>
  <c r="J2470" i="1"/>
  <c r="J2467" i="1" s="1"/>
  <c r="J2466" i="1"/>
  <c r="J2463" i="1" s="1"/>
  <c r="J2462" i="1"/>
  <c r="J2460" i="1" s="1"/>
  <c r="J2459" i="1"/>
  <c r="J2457" i="1" s="1"/>
  <c r="J2452" i="1"/>
  <c r="J2450" i="1" s="1"/>
  <c r="J2456" i="1"/>
  <c r="J2453" i="1" s="1"/>
  <c r="L1489" i="1"/>
  <c r="M1489" i="1"/>
  <c r="N1489" i="1"/>
  <c r="L1484" i="1"/>
  <c r="M1484" i="1"/>
  <c r="N1484" i="1"/>
  <c r="L1480" i="1"/>
  <c r="M1480" i="1"/>
  <c r="N1480" i="1"/>
  <c r="L1477" i="1"/>
  <c r="M1477" i="1"/>
  <c r="N1477" i="1"/>
  <c r="L1473" i="1"/>
  <c r="M1473" i="1"/>
  <c r="N1473" i="1"/>
  <c r="L1468" i="1"/>
  <c r="M1468" i="1"/>
  <c r="N1468" i="1"/>
  <c r="L1463" i="1"/>
  <c r="M1463" i="1"/>
  <c r="N1463" i="1"/>
  <c r="L1458" i="1"/>
  <c r="M1458" i="1"/>
  <c r="N1458" i="1"/>
  <c r="L1453" i="1"/>
  <c r="M1453" i="1"/>
  <c r="N1453" i="1"/>
  <c r="L1449" i="1"/>
  <c r="M1449" i="1"/>
  <c r="N1449" i="1"/>
  <c r="L1445" i="1"/>
  <c r="M1445" i="1"/>
  <c r="N1445" i="1"/>
  <c r="L1440" i="1"/>
  <c r="M1440" i="1"/>
  <c r="N1440" i="1"/>
  <c r="L1436" i="1"/>
  <c r="M1436" i="1"/>
  <c r="N1436" i="1"/>
  <c r="L1432" i="1"/>
  <c r="M1432" i="1"/>
  <c r="N1432" i="1"/>
  <c r="L1428" i="1"/>
  <c r="M1428" i="1"/>
  <c r="N1428" i="1"/>
  <c r="L1424" i="1"/>
  <c r="M1424" i="1"/>
  <c r="L1420" i="1"/>
  <c r="M1420" i="1"/>
  <c r="N1420" i="1"/>
  <c r="G1418" i="1"/>
  <c r="F1418" i="1"/>
  <c r="L1559" i="1"/>
  <c r="J1559" i="1"/>
  <c r="L1556" i="1"/>
  <c r="J1556" i="1"/>
  <c r="L1553" i="1"/>
  <c r="J1553" i="1"/>
  <c r="K1561" i="1"/>
  <c r="N1560" i="1"/>
  <c r="N1559" i="1" s="1"/>
  <c r="M1560" i="1"/>
  <c r="K1558" i="1"/>
  <c r="N1557" i="1"/>
  <c r="N1556" i="1" s="1"/>
  <c r="M1557" i="1"/>
  <c r="K1555" i="1"/>
  <c r="N1554" i="1"/>
  <c r="N1553" i="1" s="1"/>
  <c r="M1554" i="1"/>
  <c r="L1550" i="1"/>
  <c r="J1550" i="1"/>
  <c r="L1547" i="1"/>
  <c r="J1547" i="1"/>
  <c r="L1544" i="1"/>
  <c r="J1544" i="1"/>
  <c r="K1552" i="1"/>
  <c r="N1551" i="1"/>
  <c r="N1550" i="1" s="1"/>
  <c r="M1551" i="1"/>
  <c r="K1549" i="1"/>
  <c r="N1548" i="1"/>
  <c r="N1547" i="1" s="1"/>
  <c r="M1548" i="1"/>
  <c r="K1546" i="1"/>
  <c r="N1545" i="1"/>
  <c r="N1544" i="1" s="1"/>
  <c r="M1545" i="1"/>
  <c r="L1541" i="1"/>
  <c r="L1538" i="1"/>
  <c r="J1538" i="1"/>
  <c r="L1535" i="1"/>
  <c r="J1535" i="1"/>
  <c r="K1543" i="1"/>
  <c r="N1542" i="1"/>
  <c r="N1541" i="1" s="1"/>
  <c r="M1542" i="1"/>
  <c r="K1540" i="1"/>
  <c r="N1539" i="1"/>
  <c r="N1538" i="1" s="1"/>
  <c r="M1539" i="1"/>
  <c r="K1537" i="1"/>
  <c r="N1536" i="1"/>
  <c r="N1535" i="1" s="1"/>
  <c r="M1536" i="1"/>
  <c r="L1532" i="1"/>
  <c r="J1532" i="1"/>
  <c r="L1529" i="1"/>
  <c r="J1529" i="1"/>
  <c r="L1526" i="1"/>
  <c r="J1526" i="1"/>
  <c r="L1523" i="1"/>
  <c r="J1523" i="1"/>
  <c r="K1534" i="1"/>
  <c r="N1533" i="1"/>
  <c r="N1532" i="1" s="1"/>
  <c r="M1533" i="1"/>
  <c r="K1531" i="1"/>
  <c r="N1530" i="1"/>
  <c r="N1529" i="1" s="1"/>
  <c r="M1530" i="1"/>
  <c r="K1528" i="1"/>
  <c r="N1527" i="1"/>
  <c r="N1526" i="1" s="1"/>
  <c r="M1527" i="1"/>
  <c r="K1525" i="1"/>
  <c r="N1524" i="1"/>
  <c r="N1523" i="1" s="1"/>
  <c r="M1524" i="1"/>
  <c r="L1520" i="1"/>
  <c r="J1520" i="1"/>
  <c r="L1517" i="1"/>
  <c r="J1517" i="1"/>
  <c r="L1514" i="1"/>
  <c r="J1514" i="1"/>
  <c r="K1522" i="1"/>
  <c r="N1521" i="1"/>
  <c r="N1520" i="1" s="1"/>
  <c r="M1521" i="1"/>
  <c r="K1519" i="1"/>
  <c r="N1518" i="1"/>
  <c r="N1517" i="1" s="1"/>
  <c r="M1518" i="1"/>
  <c r="K1516" i="1"/>
  <c r="N1515" i="1"/>
  <c r="N1514" i="1" s="1"/>
  <c r="M1515" i="1"/>
  <c r="L1511" i="1"/>
  <c r="J1511" i="1"/>
  <c r="L1508" i="1"/>
  <c r="J1508" i="1"/>
  <c r="L1505" i="1"/>
  <c r="J1505" i="1"/>
  <c r="K1513" i="1"/>
  <c r="N1512" i="1"/>
  <c r="N1511" i="1" s="1"/>
  <c r="M1512" i="1"/>
  <c r="K1510" i="1"/>
  <c r="N1509" i="1"/>
  <c r="N1508" i="1" s="1"/>
  <c r="M1509" i="1"/>
  <c r="K1507" i="1"/>
  <c r="N1506" i="1"/>
  <c r="N1505" i="1" s="1"/>
  <c r="M1506" i="1"/>
  <c r="L1502" i="1"/>
  <c r="J1502" i="1"/>
  <c r="L1499" i="1"/>
  <c r="J1499" i="1"/>
  <c r="K1504" i="1"/>
  <c r="N1503" i="1"/>
  <c r="N1502" i="1" s="1"/>
  <c r="M1503" i="1"/>
  <c r="K1501" i="1"/>
  <c r="N1500" i="1"/>
  <c r="N1499" i="1" s="1"/>
  <c r="M1500" i="1"/>
  <c r="K1498" i="1"/>
  <c r="N1497" i="1"/>
  <c r="N1496" i="1" s="1"/>
  <c r="M1497" i="1"/>
  <c r="L1496" i="1"/>
  <c r="J1496" i="1"/>
  <c r="N1494" i="1"/>
  <c r="N1493" i="1" s="1"/>
  <c r="M1494" i="1"/>
  <c r="J1492" i="1"/>
  <c r="J1489" i="1" s="1"/>
  <c r="J1488" i="1"/>
  <c r="J1484" i="1" s="1"/>
  <c r="J1483" i="1"/>
  <c r="J1480" i="1" s="1"/>
  <c r="J1479" i="1"/>
  <c r="J1477" i="1" s="1"/>
  <c r="J1476" i="1"/>
  <c r="J1473" i="1" s="1"/>
  <c r="J1472" i="1"/>
  <c r="J1468" i="1" s="1"/>
  <c r="J1467" i="1"/>
  <c r="J1463" i="1" s="1"/>
  <c r="J1462" i="1"/>
  <c r="J1458" i="1" s="1"/>
  <c r="J1457" i="1"/>
  <c r="J1453" i="1" s="1"/>
  <c r="J1452" i="1"/>
  <c r="J1449" i="1" s="1"/>
  <c r="J1448" i="1"/>
  <c r="J1445" i="1" s="1"/>
  <c r="J1444" i="1"/>
  <c r="J1440" i="1" s="1"/>
  <c r="J1439" i="1"/>
  <c r="J1436" i="1" s="1"/>
  <c r="J1435" i="1"/>
  <c r="J1432" i="1" s="1"/>
  <c r="J1431" i="1"/>
  <c r="J1428" i="1" s="1"/>
  <c r="J1427" i="1"/>
  <c r="J1424" i="1" s="1"/>
  <c r="J1423" i="1"/>
  <c r="J1420" i="1" s="1"/>
  <c r="K617" i="1"/>
  <c r="K615" i="1" s="1"/>
  <c r="N616" i="1"/>
  <c r="N615" i="1" s="1"/>
  <c r="M616" i="1"/>
  <c r="M615" i="1" s="1"/>
  <c r="L615" i="1"/>
  <c r="J615" i="1"/>
  <c r="K614" i="1"/>
  <c r="K612" i="1" s="1"/>
  <c r="N613" i="1"/>
  <c r="N612" i="1" s="1"/>
  <c r="M613" i="1"/>
  <c r="M612" i="1" s="1"/>
  <c r="L612" i="1"/>
  <c r="J612" i="1"/>
  <c r="K611" i="1"/>
  <c r="K609" i="1" s="1"/>
  <c r="N610" i="1"/>
  <c r="N609" i="1" s="1"/>
  <c r="M610" i="1"/>
  <c r="M609" i="1" s="1"/>
  <c r="L609" i="1"/>
  <c r="J609" i="1"/>
  <c r="K608" i="1"/>
  <c r="K606" i="1" s="1"/>
  <c r="N607" i="1"/>
  <c r="N606" i="1" s="1"/>
  <c r="M607" i="1"/>
  <c r="M606" i="1" s="1"/>
  <c r="L606" i="1"/>
  <c r="J606" i="1"/>
  <c r="K605" i="1"/>
  <c r="K603" i="1" s="1"/>
  <c r="N604" i="1"/>
  <c r="N603" i="1" s="1"/>
  <c r="M604" i="1"/>
  <c r="M603" i="1" s="1"/>
  <c r="L603" i="1"/>
  <c r="J603" i="1"/>
  <c r="K602" i="1"/>
  <c r="K600" i="1" s="1"/>
  <c r="N601" i="1"/>
  <c r="N600" i="1" s="1"/>
  <c r="M601" i="1"/>
  <c r="M600" i="1" s="1"/>
  <c r="L600" i="1"/>
  <c r="J600" i="1"/>
  <c r="K599" i="1"/>
  <c r="K597" i="1" s="1"/>
  <c r="N598" i="1"/>
  <c r="N597" i="1" s="1"/>
  <c r="M598" i="1"/>
  <c r="M597" i="1" s="1"/>
  <c r="L597" i="1"/>
  <c r="J597" i="1"/>
  <c r="K596" i="1"/>
  <c r="K594" i="1" s="1"/>
  <c r="N595" i="1"/>
  <c r="N594" i="1" s="1"/>
  <c r="M595" i="1"/>
  <c r="M594" i="1" s="1"/>
  <c r="L594" i="1"/>
  <c r="J594" i="1"/>
  <c r="K593" i="1"/>
  <c r="K591" i="1" s="1"/>
  <c r="N592" i="1"/>
  <c r="N591" i="1" s="1"/>
  <c r="M592" i="1"/>
  <c r="M591" i="1" s="1"/>
  <c r="L591" i="1"/>
  <c r="J591" i="1"/>
  <c r="K590" i="1"/>
  <c r="K588" i="1" s="1"/>
  <c r="N589" i="1"/>
  <c r="N588" i="1" s="1"/>
  <c r="M589" i="1"/>
  <c r="M588" i="1" s="1"/>
  <c r="L588" i="1"/>
  <c r="J588" i="1"/>
  <c r="K587" i="1"/>
  <c r="K585" i="1" s="1"/>
  <c r="N586" i="1"/>
  <c r="N585" i="1" s="1"/>
  <c r="M586" i="1"/>
  <c r="M585" i="1" s="1"/>
  <c r="L585" i="1"/>
  <c r="J585" i="1"/>
  <c r="J582" i="1"/>
  <c r="L582" i="1"/>
  <c r="M583" i="1"/>
  <c r="M582" i="1" s="1"/>
  <c r="N583" i="1"/>
  <c r="N582" i="1" s="1"/>
  <c r="K584" i="1"/>
  <c r="K582" i="1" s="1"/>
  <c r="K581" i="1"/>
  <c r="K579" i="1" s="1"/>
  <c r="N580" i="1"/>
  <c r="N579" i="1" s="1"/>
  <c r="M580" i="1"/>
  <c r="M579" i="1" s="1"/>
  <c r="L579" i="1"/>
  <c r="J579" i="1"/>
  <c r="K578" i="1"/>
  <c r="K576" i="1" s="1"/>
  <c r="N577" i="1"/>
  <c r="N576" i="1" s="1"/>
  <c r="M577" i="1"/>
  <c r="M576" i="1" s="1"/>
  <c r="L576" i="1"/>
  <c r="J576" i="1"/>
  <c r="K575" i="1"/>
  <c r="K573" i="1" s="1"/>
  <c r="N574" i="1"/>
  <c r="N573" i="1" s="1"/>
  <c r="M574" i="1"/>
  <c r="M573" i="1" s="1"/>
  <c r="L573" i="1"/>
  <c r="J573" i="1"/>
  <c r="K572" i="1"/>
  <c r="K570" i="1" s="1"/>
  <c r="N571" i="1"/>
  <c r="N570" i="1" s="1"/>
  <c r="M571" i="1"/>
  <c r="M570" i="1" s="1"/>
  <c r="L570" i="1"/>
  <c r="J570" i="1"/>
  <c r="L567" i="1"/>
  <c r="J567" i="1"/>
  <c r="N568" i="1"/>
  <c r="N567" i="1" s="1"/>
  <c r="M568" i="1"/>
  <c r="M567" i="1" s="1"/>
  <c r="L564" i="1"/>
  <c r="M564" i="1"/>
  <c r="N564" i="1"/>
  <c r="L559" i="1"/>
  <c r="M559" i="1"/>
  <c r="N559" i="1"/>
  <c r="L555" i="1"/>
  <c r="M555" i="1"/>
  <c r="N555" i="1"/>
  <c r="L550" i="1"/>
  <c r="M550" i="1"/>
  <c r="N550" i="1"/>
  <c r="L545" i="1"/>
  <c r="M545" i="1"/>
  <c r="N545" i="1"/>
  <c r="L541" i="1"/>
  <c r="M541" i="1"/>
  <c r="N541" i="1"/>
  <c r="L538" i="1"/>
  <c r="M538" i="1"/>
  <c r="N538" i="1"/>
  <c r="L533" i="1"/>
  <c r="M533" i="1"/>
  <c r="N533" i="1"/>
  <c r="L529" i="1"/>
  <c r="M529" i="1"/>
  <c r="N529" i="1"/>
  <c r="L526" i="1"/>
  <c r="M526" i="1"/>
  <c r="N526" i="1"/>
  <c r="L522" i="1"/>
  <c r="M522" i="1"/>
  <c r="N522" i="1"/>
  <c r="L518" i="1"/>
  <c r="M518" i="1"/>
  <c r="N518" i="1"/>
  <c r="L514" i="1"/>
  <c r="M514" i="1"/>
  <c r="N514" i="1"/>
  <c r="L509" i="1"/>
  <c r="M509" i="1"/>
  <c r="N509" i="1"/>
  <c r="L505" i="1"/>
  <c r="M505" i="1"/>
  <c r="N505" i="1"/>
  <c r="L501" i="1"/>
  <c r="M501" i="1"/>
  <c r="N501" i="1"/>
  <c r="L497" i="1"/>
  <c r="M497" i="1"/>
  <c r="N497" i="1"/>
  <c r="J475" i="1"/>
  <c r="J471" i="1" s="1"/>
  <c r="J483" i="1"/>
  <c r="J480" i="1" s="1"/>
  <c r="J488" i="1"/>
  <c r="J484" i="1" s="1"/>
  <c r="J496" i="1"/>
  <c r="J489" i="1" s="1"/>
  <c r="L489" i="1"/>
  <c r="M489" i="1"/>
  <c r="N489" i="1"/>
  <c r="L484" i="1"/>
  <c r="M484" i="1"/>
  <c r="N484" i="1"/>
  <c r="L480" i="1"/>
  <c r="M480" i="1"/>
  <c r="L476" i="1"/>
  <c r="M476" i="1"/>
  <c r="N476" i="1"/>
  <c r="L471" i="1"/>
  <c r="M471" i="1"/>
  <c r="N471" i="1"/>
  <c r="L468" i="1"/>
  <c r="M468" i="1"/>
  <c r="N468" i="1"/>
  <c r="J566" i="1"/>
  <c r="J564" i="1" s="1"/>
  <c r="J563" i="1"/>
  <c r="J559" i="1" s="1"/>
  <c r="J558" i="1"/>
  <c r="J555" i="1" s="1"/>
  <c r="J554" i="1"/>
  <c r="J550" i="1" s="1"/>
  <c r="J549" i="1"/>
  <c r="J545" i="1" s="1"/>
  <c r="J544" i="1"/>
  <c r="J541" i="1" s="1"/>
  <c r="J540" i="1"/>
  <c r="J538" i="1" s="1"/>
  <c r="J537" i="1"/>
  <c r="J533" i="1" s="1"/>
  <c r="J532" i="1"/>
  <c r="J529" i="1" s="1"/>
  <c r="J528" i="1"/>
  <c r="J526" i="1" s="1"/>
  <c r="J525" i="1"/>
  <c r="J522" i="1" s="1"/>
  <c r="J521" i="1"/>
  <c r="J518" i="1" s="1"/>
  <c r="J517" i="1"/>
  <c r="J514" i="1" s="1"/>
  <c r="J513" i="1"/>
  <c r="J509" i="1" s="1"/>
  <c r="J508" i="1"/>
  <c r="J505" i="1" s="1"/>
  <c r="J504" i="1"/>
  <c r="J501" i="1" s="1"/>
  <c r="J500" i="1"/>
  <c r="J497" i="1" s="1"/>
  <c r="J479" i="1"/>
  <c r="J476" i="1" s="1"/>
  <c r="G466" i="1"/>
  <c r="F466" i="1"/>
  <c r="J470" i="1"/>
  <c r="J468" i="1" s="1"/>
  <c r="M466" i="1" l="1"/>
  <c r="K1502" i="1"/>
  <c r="O1504" i="1"/>
  <c r="M1508" i="1"/>
  <c r="O1509" i="1"/>
  <c r="K1526" i="1"/>
  <c r="O1528" i="1"/>
  <c r="M1547" i="1"/>
  <c r="O1548" i="1"/>
  <c r="K1535" i="1"/>
  <c r="O1537" i="1"/>
  <c r="K1556" i="1"/>
  <c r="O1558" i="1"/>
  <c r="K1496" i="1"/>
  <c r="O1498" i="1"/>
  <c r="K1547" i="1"/>
  <c r="O1549" i="1"/>
  <c r="M1559" i="1"/>
  <c r="O1560" i="1"/>
  <c r="M1499" i="1"/>
  <c r="O1500" i="1"/>
  <c r="M1511" i="1"/>
  <c r="O1512" i="1"/>
  <c r="M1523" i="1"/>
  <c r="O1524" i="1"/>
  <c r="K1529" i="1"/>
  <c r="O1531" i="1"/>
  <c r="M1550" i="1"/>
  <c r="O1551" i="1"/>
  <c r="M1496" i="1"/>
  <c r="O1497" i="1"/>
  <c r="K1517" i="1"/>
  <c r="O1519" i="1"/>
  <c r="K1499" i="1"/>
  <c r="O1501" i="1"/>
  <c r="M1505" i="1"/>
  <c r="O1506" i="1"/>
  <c r="K1511" i="1"/>
  <c r="O1513" i="1"/>
  <c r="K1523" i="1"/>
  <c r="O1525" i="1"/>
  <c r="M1541" i="1"/>
  <c r="O1542" i="1"/>
  <c r="M1544" i="1"/>
  <c r="O1545" i="1"/>
  <c r="K1550" i="1"/>
  <c r="O1552" i="1"/>
  <c r="M1529" i="1"/>
  <c r="O1530" i="1"/>
  <c r="M1520" i="1"/>
  <c r="O1521" i="1"/>
  <c r="M1538" i="1"/>
  <c r="O1539" i="1"/>
  <c r="M1514" i="1"/>
  <c r="O1515" i="1"/>
  <c r="M1532" i="1"/>
  <c r="O1533" i="1"/>
  <c r="K1538" i="1"/>
  <c r="O1540" i="1"/>
  <c r="K1559" i="1"/>
  <c r="O1561" i="1"/>
  <c r="M1502" i="1"/>
  <c r="O1503" i="1"/>
  <c r="K1514" i="1"/>
  <c r="O1516" i="1"/>
  <c r="M1526" i="1"/>
  <c r="O1527" i="1"/>
  <c r="K1532" i="1"/>
  <c r="O1534" i="1"/>
  <c r="K1553" i="1"/>
  <c r="O1555" i="1"/>
  <c r="K1508" i="1"/>
  <c r="O1510" i="1"/>
  <c r="O1494" i="1"/>
  <c r="M1493" i="1"/>
  <c r="K1520" i="1"/>
  <c r="O1522" i="1"/>
  <c r="M1553" i="1"/>
  <c r="O1554" i="1"/>
  <c r="M2448" i="1"/>
  <c r="K1505" i="1"/>
  <c r="O1507" i="1"/>
  <c r="M1517" i="1"/>
  <c r="O1518" i="1"/>
  <c r="M1535" i="1"/>
  <c r="O1536" i="1"/>
  <c r="K1541" i="1"/>
  <c r="O1543" i="1"/>
  <c r="K1544" i="1"/>
  <c r="O1546" i="1"/>
  <c r="M1556" i="1"/>
  <c r="O1557" i="1"/>
  <c r="J466" i="1"/>
  <c r="L2448" i="1"/>
  <c r="J2448" i="1"/>
  <c r="N2448" i="1"/>
  <c r="L1418" i="1"/>
  <c r="N1418" i="1"/>
  <c r="L466" i="1"/>
  <c r="N466" i="1"/>
  <c r="K2873" i="1"/>
  <c r="K2861" i="1"/>
  <c r="L2817" i="1"/>
  <c r="M2817" i="1"/>
  <c r="N2817" i="1"/>
  <c r="J2817" i="1"/>
  <c r="L2814" i="1"/>
  <c r="M2814" i="1"/>
  <c r="N2814" i="1"/>
  <c r="J2814" i="1"/>
  <c r="J2811" i="1"/>
  <c r="O2810" i="1"/>
  <c r="F2809" i="1"/>
  <c r="F1837" i="1"/>
  <c r="L1842" i="1"/>
  <c r="M1842" i="1"/>
  <c r="N1842" i="1"/>
  <c r="J1842" i="1"/>
  <c r="N1860" i="1"/>
  <c r="N1858" i="1" s="1"/>
  <c r="M1860" i="1"/>
  <c r="M1858" i="1" s="1"/>
  <c r="N1857" i="1"/>
  <c r="N1855" i="1" s="1"/>
  <c r="M1857" i="1"/>
  <c r="M1855" i="1" s="1"/>
  <c r="N1854" i="1"/>
  <c r="N1852" i="1" s="1"/>
  <c r="M1854" i="1"/>
  <c r="M1852" i="1" s="1"/>
  <c r="L1858" i="1"/>
  <c r="J1858" i="1"/>
  <c r="L1855" i="1"/>
  <c r="J1855" i="1"/>
  <c r="L1852" i="1"/>
  <c r="J1852" i="1"/>
  <c r="L1849" i="1"/>
  <c r="M1849" i="1"/>
  <c r="N1849" i="1"/>
  <c r="J1849" i="1"/>
  <c r="L1846" i="1"/>
  <c r="M1846" i="1"/>
  <c r="N1846" i="1"/>
  <c r="J1846" i="1"/>
  <c r="O1838" i="1"/>
  <c r="L1839" i="1"/>
  <c r="M1839" i="1"/>
  <c r="N1839" i="1"/>
  <c r="J1839" i="1"/>
  <c r="N885" i="1"/>
  <c r="M885" i="1"/>
  <c r="M884" i="1" s="1"/>
  <c r="N882" i="1"/>
  <c r="N881" i="1" s="1"/>
  <c r="M882" i="1"/>
  <c r="M881" i="1" s="1"/>
  <c r="N879" i="1"/>
  <c r="N878" i="1" s="1"/>
  <c r="M879" i="1"/>
  <c r="M878" i="1" s="1"/>
  <c r="N876" i="1"/>
  <c r="N875" i="1" s="1"/>
  <c r="M876" i="1"/>
  <c r="M875" i="1" s="1"/>
  <c r="L884" i="1"/>
  <c r="J884" i="1"/>
  <c r="L881" i="1"/>
  <c r="J881" i="1"/>
  <c r="L878" i="1"/>
  <c r="J878" i="1"/>
  <c r="L875" i="1"/>
  <c r="J875" i="1"/>
  <c r="O874" i="1"/>
  <c r="G873" i="1"/>
  <c r="F873" i="1"/>
  <c r="O1508" i="1" l="1"/>
  <c r="O1517" i="1"/>
  <c r="O1520" i="1"/>
  <c r="O1559" i="1"/>
  <c r="O1511" i="1"/>
  <c r="O1541" i="1"/>
  <c r="O1544" i="1"/>
  <c r="O1505" i="1"/>
  <c r="O1550" i="1"/>
  <c r="O1532" i="1"/>
  <c r="M1418" i="1"/>
  <c r="M1837" i="1"/>
  <c r="O1547" i="1"/>
  <c r="O1496" i="1"/>
  <c r="O1526" i="1"/>
  <c r="O1553" i="1"/>
  <c r="O1538" i="1"/>
  <c r="O1499" i="1"/>
  <c r="O1556" i="1"/>
  <c r="O1529" i="1"/>
  <c r="M873" i="1"/>
  <c r="O1514" i="1"/>
  <c r="O1523" i="1"/>
  <c r="O1535" i="1"/>
  <c r="O1502" i="1"/>
  <c r="K2872" i="1"/>
  <c r="O2873" i="1"/>
  <c r="O2861" i="1"/>
  <c r="K2860" i="1"/>
  <c r="J2809" i="1"/>
  <c r="J873" i="1"/>
  <c r="O876" i="1"/>
  <c r="O1854" i="1"/>
  <c r="O882" i="1"/>
  <c r="O885" i="1"/>
  <c r="O1860" i="1"/>
  <c r="O1857" i="1"/>
  <c r="N884" i="1"/>
  <c r="N873" i="1" s="1"/>
  <c r="J1837" i="1"/>
  <c r="O879" i="1"/>
  <c r="L2966" i="1" l="1"/>
  <c r="M2966" i="1"/>
  <c r="N2966" i="1"/>
  <c r="J2966" i="1"/>
  <c r="L2961" i="1"/>
  <c r="M2961" i="1"/>
  <c r="N2961" i="1"/>
  <c r="J2961" i="1"/>
  <c r="L2956" i="1"/>
  <c r="M2956" i="1"/>
  <c r="N2956" i="1"/>
  <c r="J2956" i="1"/>
  <c r="L2949" i="1"/>
  <c r="M2949" i="1"/>
  <c r="N2949" i="1"/>
  <c r="J2949" i="1"/>
  <c r="L2943" i="1"/>
  <c r="M2943" i="1"/>
  <c r="N2943" i="1"/>
  <c r="J2943" i="1"/>
  <c r="L2938" i="1"/>
  <c r="M2938" i="1"/>
  <c r="N2938" i="1"/>
  <c r="J2938" i="1"/>
  <c r="L2933" i="1"/>
  <c r="M2933" i="1"/>
  <c r="N2933" i="1"/>
  <c r="J2933" i="1"/>
  <c r="L2926" i="1"/>
  <c r="M2926" i="1"/>
  <c r="N2926" i="1"/>
  <c r="J2926" i="1"/>
  <c r="L2920" i="1"/>
  <c r="M2920" i="1"/>
  <c r="N2920" i="1"/>
  <c r="J2920" i="1"/>
  <c r="J2915" i="1"/>
  <c r="L2915" i="1"/>
  <c r="M2915" i="1"/>
  <c r="N2915" i="1"/>
  <c r="L2912" i="1"/>
  <c r="M2912" i="1"/>
  <c r="N2912" i="1"/>
  <c r="J2912" i="1"/>
  <c r="L2907" i="1"/>
  <c r="M2907" i="1"/>
  <c r="N2907" i="1"/>
  <c r="J2907" i="1"/>
  <c r="L2902" i="1"/>
  <c r="M2902" i="1"/>
  <c r="N2902" i="1"/>
  <c r="J2902" i="1"/>
  <c r="O2901" i="1"/>
  <c r="O2974" i="1"/>
  <c r="O2977" i="1"/>
  <c r="O2980" i="1"/>
  <c r="O2983" i="1"/>
  <c r="O2986" i="1"/>
  <c r="O2989" i="1"/>
  <c r="G2900" i="1"/>
  <c r="F2900" i="1"/>
  <c r="J2988" i="1"/>
  <c r="K2987" i="1"/>
  <c r="O2987" i="1" s="1"/>
  <c r="K2990" i="1"/>
  <c r="K2988" i="1" s="1"/>
  <c r="N2988" i="1"/>
  <c r="M2988" i="1"/>
  <c r="L2988" i="1"/>
  <c r="N2985" i="1"/>
  <c r="M2985" i="1"/>
  <c r="L2985" i="1"/>
  <c r="J2985" i="1"/>
  <c r="K2984" i="1"/>
  <c r="K2982" i="1" s="1"/>
  <c r="N2982" i="1"/>
  <c r="M2982" i="1"/>
  <c r="L2982" i="1"/>
  <c r="J2982" i="1"/>
  <c r="K2981" i="1"/>
  <c r="O2981" i="1" s="1"/>
  <c r="N2979" i="1"/>
  <c r="M2979" i="1"/>
  <c r="L2979" i="1"/>
  <c r="J2979" i="1"/>
  <c r="K2978" i="1"/>
  <c r="K2976" i="1" s="1"/>
  <c r="N2976" i="1"/>
  <c r="M2976" i="1"/>
  <c r="L2976" i="1"/>
  <c r="J2976" i="1"/>
  <c r="L2973" i="1"/>
  <c r="M2973" i="1"/>
  <c r="N2973" i="1"/>
  <c r="J2973" i="1"/>
  <c r="M2900" i="1" l="1"/>
  <c r="O2982" i="1"/>
  <c r="K2985" i="1"/>
  <c r="O2985" i="1" s="1"/>
  <c r="O2990" i="1"/>
  <c r="O2976" i="1"/>
  <c r="K2979" i="1"/>
  <c r="O2979" i="1" s="1"/>
  <c r="O2984" i="1"/>
  <c r="O2988" i="1"/>
  <c r="O2978" i="1"/>
  <c r="L2900" i="1"/>
  <c r="J2900" i="1"/>
  <c r="N2900" i="1"/>
  <c r="J961" i="1"/>
  <c r="J960" i="1" s="1"/>
  <c r="J957" i="1"/>
  <c r="J954" i="1"/>
  <c r="L2001" i="1"/>
  <c r="M2001" i="1"/>
  <c r="N2001" i="1"/>
  <c r="J2001" i="1"/>
  <c r="L1998" i="1"/>
  <c r="M1998" i="1"/>
  <c r="N1998" i="1"/>
  <c r="J1998" i="1"/>
  <c r="L1995" i="1"/>
  <c r="M1995" i="1"/>
  <c r="N1995" i="1"/>
  <c r="J1995" i="1"/>
  <c r="L1992" i="1"/>
  <c r="M1992" i="1"/>
  <c r="N1992" i="1"/>
  <c r="J1992" i="1"/>
  <c r="L1989" i="1"/>
  <c r="M1989" i="1"/>
  <c r="N1989" i="1"/>
  <c r="J1989" i="1"/>
  <c r="L1986" i="1"/>
  <c r="M1986" i="1"/>
  <c r="N1986" i="1"/>
  <c r="J1986" i="1"/>
  <c r="L1983" i="1"/>
  <c r="M1983" i="1"/>
  <c r="N1983" i="1"/>
  <c r="J1983" i="1"/>
  <c r="L1980" i="1"/>
  <c r="M1980" i="1"/>
  <c r="N1980" i="1"/>
  <c r="J1980" i="1"/>
  <c r="L1977" i="1"/>
  <c r="M1977" i="1"/>
  <c r="N1977" i="1"/>
  <c r="J1977" i="1"/>
  <c r="L1974" i="1"/>
  <c r="M1974" i="1"/>
  <c r="N1974" i="1"/>
  <c r="J1974" i="1"/>
  <c r="L1971" i="1"/>
  <c r="M1971" i="1"/>
  <c r="N1971" i="1"/>
  <c r="J1971" i="1"/>
  <c r="L1968" i="1"/>
  <c r="M1968" i="1"/>
  <c r="N1968" i="1"/>
  <c r="J1968" i="1"/>
  <c r="L1965" i="1"/>
  <c r="M1965" i="1"/>
  <c r="N1965" i="1"/>
  <c r="J1965" i="1"/>
  <c r="L1960" i="1"/>
  <c r="M1960" i="1"/>
  <c r="N1960" i="1"/>
  <c r="J1960" i="1"/>
  <c r="L1955" i="1"/>
  <c r="M1955" i="1"/>
  <c r="N1955" i="1"/>
  <c r="J1955" i="1"/>
  <c r="L1950" i="1"/>
  <c r="M1950" i="1"/>
  <c r="N1950" i="1"/>
  <c r="J1950" i="1"/>
  <c r="L1945" i="1"/>
  <c r="M1945" i="1"/>
  <c r="N1945" i="1"/>
  <c r="J1945" i="1"/>
  <c r="L1941" i="1"/>
  <c r="M1941" i="1"/>
  <c r="N1941" i="1"/>
  <c r="J1941" i="1"/>
  <c r="O1940" i="1"/>
  <c r="O1966" i="1"/>
  <c r="O1969" i="1"/>
  <c r="O1972" i="1"/>
  <c r="O1975" i="1"/>
  <c r="O1978" i="1"/>
  <c r="O1981" i="1"/>
  <c r="O1984" i="1"/>
  <c r="O1987" i="1"/>
  <c r="O1990" i="1"/>
  <c r="O1993" i="1"/>
  <c r="O1996" i="1"/>
  <c r="O1999" i="1"/>
  <c r="O2002" i="1"/>
  <c r="G1939" i="1"/>
  <c r="F1939" i="1"/>
  <c r="L966" i="1"/>
  <c r="M966" i="1"/>
  <c r="N966" i="1"/>
  <c r="L963" i="1"/>
  <c r="M963" i="1"/>
  <c r="N963" i="1"/>
  <c r="L960" i="1"/>
  <c r="M960" i="1"/>
  <c r="N960" i="1"/>
  <c r="L957" i="1"/>
  <c r="M957" i="1"/>
  <c r="N957" i="1"/>
  <c r="L954" i="1"/>
  <c r="M954" i="1"/>
  <c r="N954" i="1"/>
  <c r="L951" i="1"/>
  <c r="M951" i="1"/>
  <c r="N951" i="1"/>
  <c r="J951" i="1"/>
  <c r="O950" i="1"/>
  <c r="O955" i="1"/>
  <c r="O958" i="1"/>
  <c r="O961" i="1"/>
  <c r="O964" i="1"/>
  <c r="O967" i="1"/>
  <c r="M949" i="1" l="1"/>
  <c r="M1939" i="1"/>
  <c r="L949" i="1"/>
  <c r="L1939" i="1"/>
  <c r="J1939" i="1"/>
  <c r="N1939" i="1"/>
  <c r="N949" i="1"/>
  <c r="L2883" i="1" l="1"/>
  <c r="M2883" i="1"/>
  <c r="N2883" i="1"/>
  <c r="J2883" i="1"/>
  <c r="L2880" i="1"/>
  <c r="M2880" i="1"/>
  <c r="N2880" i="1"/>
  <c r="J2880" i="1"/>
  <c r="L2877" i="1"/>
  <c r="M2877" i="1"/>
  <c r="N2877" i="1"/>
  <c r="J2877" i="1"/>
  <c r="K2879" i="1"/>
  <c r="O2879" i="1" s="1"/>
  <c r="O2876" i="1"/>
  <c r="O2878" i="1"/>
  <c r="G2875" i="1"/>
  <c r="F2875" i="1"/>
  <c r="G1928" i="1"/>
  <c r="F1928" i="1"/>
  <c r="O1927" i="1"/>
  <c r="O1929" i="1"/>
  <c r="O1934" i="1"/>
  <c r="O1937" i="1"/>
  <c r="K1938" i="1"/>
  <c r="K1936" i="1" s="1"/>
  <c r="L1936" i="1"/>
  <c r="M1936" i="1"/>
  <c r="N1936" i="1"/>
  <c r="J1936" i="1"/>
  <c r="K1935" i="1"/>
  <c r="K1933" i="1" s="1"/>
  <c r="L1933" i="1"/>
  <c r="M1933" i="1"/>
  <c r="N1933" i="1"/>
  <c r="J1933" i="1"/>
  <c r="K1932" i="1"/>
  <c r="O1932" i="1" s="1"/>
  <c r="K1931" i="1"/>
  <c r="L1930" i="1"/>
  <c r="M1930" i="1"/>
  <c r="N1930" i="1"/>
  <c r="J1930" i="1"/>
  <c r="O945" i="1"/>
  <c r="O947" i="1"/>
  <c r="K948" i="1"/>
  <c r="K946" i="1" s="1"/>
  <c r="L946" i="1"/>
  <c r="M946" i="1"/>
  <c r="M944" i="1" s="1"/>
  <c r="N946" i="1"/>
  <c r="J946" i="1"/>
  <c r="J944" i="1" s="1"/>
  <c r="M1928" i="1" l="1"/>
  <c r="M2875" i="1"/>
  <c r="K1930" i="1"/>
  <c r="K1928" i="1" s="1"/>
  <c r="L2875" i="1"/>
  <c r="J2875" i="1"/>
  <c r="J1928" i="1"/>
  <c r="O1936" i="1"/>
  <c r="L1928" i="1"/>
  <c r="O1931" i="1"/>
  <c r="K2877" i="1"/>
  <c r="O2877" i="1" s="1"/>
  <c r="O1938" i="1"/>
  <c r="N2875" i="1"/>
  <c r="O1935" i="1"/>
  <c r="O946" i="1"/>
  <c r="O1933" i="1"/>
  <c r="N1928" i="1"/>
  <c r="O948" i="1"/>
  <c r="O1930" i="1" l="1"/>
  <c r="E23" i="1"/>
  <c r="O1038" i="1" l="1"/>
  <c r="O1110" i="1"/>
  <c r="O1122" i="1"/>
  <c r="O1129" i="1"/>
  <c r="O1132" i="1"/>
  <c r="O1145" i="1"/>
  <c r="O1179" i="1"/>
  <c r="O1182" i="1"/>
  <c r="O1185" i="1"/>
  <c r="O1188" i="1"/>
  <c r="O1191" i="1"/>
  <c r="O1419" i="1"/>
  <c r="O1563" i="1"/>
  <c r="O1862" i="1"/>
  <c r="O1903" i="1"/>
  <c r="O1906" i="1"/>
  <c r="O1909" i="1"/>
  <c r="O1912" i="1"/>
  <c r="O1915" i="1"/>
  <c r="O1918" i="1"/>
  <c r="O1921" i="1"/>
  <c r="O1924" i="1"/>
  <c r="O971" i="1"/>
  <c r="E969" i="1" l="1"/>
  <c r="E2004" i="1"/>
  <c r="G2886" i="1"/>
  <c r="F2886" i="1"/>
  <c r="K2899" i="1"/>
  <c r="K2897" i="1" s="1"/>
  <c r="L2897" i="1"/>
  <c r="M2897" i="1"/>
  <c r="N2897" i="1"/>
  <c r="J2897" i="1"/>
  <c r="K2896" i="1"/>
  <c r="K2894" i="1" s="1"/>
  <c r="L2894" i="1"/>
  <c r="M2894" i="1"/>
  <c r="N2894" i="1"/>
  <c r="J2894" i="1"/>
  <c r="L2891" i="1"/>
  <c r="M2891" i="1"/>
  <c r="N2891" i="1"/>
  <c r="K2893" i="1"/>
  <c r="K2891" i="1" s="1"/>
  <c r="O2892" i="1"/>
  <c r="O2895" i="1"/>
  <c r="O2898" i="1"/>
  <c r="J2891" i="1"/>
  <c r="O2896" i="1" l="1"/>
  <c r="O2893" i="1"/>
  <c r="O2899" i="1"/>
  <c r="O2897" i="1"/>
  <c r="O2894" i="1"/>
  <c r="O2891" i="1"/>
  <c r="O2887" i="1"/>
  <c r="L2888" i="1"/>
  <c r="L2886" i="1" s="1"/>
  <c r="M2888" i="1"/>
  <c r="M2886" i="1" s="1"/>
  <c r="N2888" i="1"/>
  <c r="N2886" i="1" s="1"/>
  <c r="J2888" i="1"/>
  <c r="J2886" i="1" s="1"/>
  <c r="K2890" i="1"/>
  <c r="O2890" i="1" s="1"/>
  <c r="K2889" i="1"/>
  <c r="O2889" i="1" l="1"/>
  <c r="K2888" i="1"/>
  <c r="K2886" i="1" s="1"/>
  <c r="O2886" i="1" s="1"/>
  <c r="G2160" i="1"/>
  <c r="F2160" i="1"/>
  <c r="J2193" i="1"/>
  <c r="L2186" i="1"/>
  <c r="M2186" i="1"/>
  <c r="N2186" i="1"/>
  <c r="J2186" i="1"/>
  <c r="L2181" i="1"/>
  <c r="M2181" i="1"/>
  <c r="N2181" i="1"/>
  <c r="J2181" i="1"/>
  <c r="L2174" i="1"/>
  <c r="M2174" i="1"/>
  <c r="N2174" i="1"/>
  <c r="J2174" i="1"/>
  <c r="L2168" i="1"/>
  <c r="M2168" i="1"/>
  <c r="N2168" i="1"/>
  <c r="J2168" i="1"/>
  <c r="K2167" i="1"/>
  <c r="O2167" i="1" s="1"/>
  <c r="K2166" i="1"/>
  <c r="L2165" i="1"/>
  <c r="M2165" i="1"/>
  <c r="N2165" i="1"/>
  <c r="J2165" i="1"/>
  <c r="K2164" i="1"/>
  <c r="O2164" i="1" s="1"/>
  <c r="K2163" i="1"/>
  <c r="O2161" i="1"/>
  <c r="L2162" i="1"/>
  <c r="M2162" i="1"/>
  <c r="N2162" i="1"/>
  <c r="J2162" i="1"/>
  <c r="G1144" i="1"/>
  <c r="F1144" i="1"/>
  <c r="K1151" i="1"/>
  <c r="O1151" i="1" s="1"/>
  <c r="K1150" i="1"/>
  <c r="O1150" i="1" s="1"/>
  <c r="K1148" i="1"/>
  <c r="O1148" i="1" s="1"/>
  <c r="K1147" i="1"/>
  <c r="O1147" i="1" s="1"/>
  <c r="L1149" i="1"/>
  <c r="M1149" i="1"/>
  <c r="N1149" i="1"/>
  <c r="J1149" i="1"/>
  <c r="L1146" i="1"/>
  <c r="M1146" i="1"/>
  <c r="N1146" i="1"/>
  <c r="J1146" i="1"/>
  <c r="O2888" i="1" l="1"/>
  <c r="K1146" i="1"/>
  <c r="O1146" i="1" s="1"/>
  <c r="K2165" i="1"/>
  <c r="O2165" i="1" s="1"/>
  <c r="O2166" i="1"/>
  <c r="K1149" i="1"/>
  <c r="O1149" i="1" s="1"/>
  <c r="K2162" i="1"/>
  <c r="O2162" i="1" s="1"/>
  <c r="O2163" i="1"/>
  <c r="F185" i="1"/>
  <c r="G185" i="1"/>
  <c r="L214" i="1"/>
  <c r="M214" i="1"/>
  <c r="N214" i="1"/>
  <c r="J214" i="1"/>
  <c r="L210" i="1"/>
  <c r="M210" i="1"/>
  <c r="N210" i="1"/>
  <c r="J210" i="1"/>
  <c r="L206" i="1"/>
  <c r="M206" i="1"/>
  <c r="N206" i="1"/>
  <c r="J206" i="1"/>
  <c r="K217" i="1"/>
  <c r="O217" i="1" s="1"/>
  <c r="K213" i="1"/>
  <c r="O213" i="1" s="1"/>
  <c r="K209" i="1"/>
  <c r="O209" i="1" s="1"/>
  <c r="L199" i="1"/>
  <c r="M199" i="1"/>
  <c r="N199" i="1"/>
  <c r="J199" i="1"/>
  <c r="L193" i="1"/>
  <c r="M193" i="1"/>
  <c r="N193" i="1"/>
  <c r="J193" i="1"/>
  <c r="L187" i="1"/>
  <c r="M187" i="1"/>
  <c r="N187" i="1"/>
  <c r="J187" i="1"/>
  <c r="K202" i="1"/>
  <c r="O202" i="1" s="1"/>
  <c r="L203" i="1"/>
  <c r="M203" i="1"/>
  <c r="N203" i="1"/>
  <c r="J203" i="1"/>
  <c r="L230" i="1" l="1"/>
  <c r="M230" i="1"/>
  <c r="N230" i="1"/>
  <c r="J230" i="1"/>
  <c r="L227" i="1"/>
  <c r="M227" i="1"/>
  <c r="N227" i="1"/>
  <c r="J227" i="1"/>
  <c r="L224" i="1"/>
  <c r="M224" i="1"/>
  <c r="N224" i="1"/>
  <c r="J224" i="1"/>
  <c r="L221" i="1"/>
  <c r="M221" i="1"/>
  <c r="N221" i="1"/>
  <c r="J221" i="1"/>
  <c r="L218" i="1"/>
  <c r="M218" i="1"/>
  <c r="N218" i="1"/>
  <c r="J218" i="1"/>
  <c r="G2125" i="1"/>
  <c r="F2125" i="1"/>
  <c r="J2147" i="1"/>
  <c r="J185" i="1" l="1"/>
  <c r="N185" i="1"/>
  <c r="M185" i="1"/>
  <c r="L185" i="1"/>
  <c r="O2131" i="1"/>
  <c r="L2127" i="1"/>
  <c r="M2127" i="1"/>
  <c r="N2127" i="1"/>
  <c r="J2127" i="1"/>
  <c r="K2130" i="1"/>
  <c r="O2130" i="1" s="1"/>
  <c r="J2157" i="1"/>
  <c r="L2152" i="1"/>
  <c r="M2152" i="1"/>
  <c r="N2152" i="1"/>
  <c r="J2152" i="1"/>
  <c r="L2147" i="1"/>
  <c r="M2147" i="1"/>
  <c r="N2147" i="1"/>
  <c r="L2144" i="1"/>
  <c r="M2144" i="1"/>
  <c r="N2144" i="1"/>
  <c r="J2144" i="1"/>
  <c r="L2141" i="1"/>
  <c r="M2141" i="1"/>
  <c r="N2141" i="1"/>
  <c r="J2141" i="1"/>
  <c r="L2138" i="1"/>
  <c r="M2138" i="1"/>
  <c r="N2138" i="1"/>
  <c r="J2138" i="1"/>
  <c r="L2135" i="1"/>
  <c r="M2135" i="1"/>
  <c r="N2135" i="1"/>
  <c r="J2135" i="1"/>
  <c r="L2132" i="1"/>
  <c r="M2132" i="1"/>
  <c r="N2132" i="1"/>
  <c r="J2132" i="1"/>
  <c r="G1109" i="1"/>
  <c r="F1109" i="1"/>
  <c r="J1140" i="1"/>
  <c r="L1136" i="1"/>
  <c r="M1136" i="1"/>
  <c r="N1136" i="1"/>
  <c r="J1136" i="1"/>
  <c r="L1133" i="1"/>
  <c r="M1133" i="1"/>
  <c r="N1133" i="1"/>
  <c r="J1133" i="1"/>
  <c r="L1130" i="1"/>
  <c r="M1130" i="1"/>
  <c r="N1130" i="1"/>
  <c r="J1130" i="1"/>
  <c r="L1127" i="1"/>
  <c r="M1127" i="1"/>
  <c r="N1127" i="1"/>
  <c r="J1127" i="1"/>
  <c r="J1123" i="1"/>
  <c r="L1123" i="1"/>
  <c r="M1123" i="1"/>
  <c r="N1123" i="1"/>
  <c r="L1120" i="1"/>
  <c r="M1120" i="1"/>
  <c r="N1120" i="1"/>
  <c r="J1120" i="1"/>
  <c r="L1117" i="1"/>
  <c r="M1117" i="1"/>
  <c r="N1117" i="1"/>
  <c r="J1117" i="1"/>
  <c r="L1114" i="1"/>
  <c r="M1114" i="1"/>
  <c r="N1114" i="1"/>
  <c r="J1114" i="1"/>
  <c r="L1111" i="1"/>
  <c r="M1111" i="1"/>
  <c r="N1111" i="1"/>
  <c r="J1111" i="1"/>
  <c r="G139" i="1"/>
  <c r="F139" i="1"/>
  <c r="J2125" i="1" l="1"/>
  <c r="J1109" i="1"/>
  <c r="J170" i="1"/>
  <c r="L154" i="1"/>
  <c r="M154" i="1"/>
  <c r="N154" i="1"/>
  <c r="J154" i="1"/>
  <c r="L144" i="1"/>
  <c r="M144" i="1"/>
  <c r="N144" i="1"/>
  <c r="J144" i="1"/>
  <c r="K147" i="1"/>
  <c r="O147" i="1" s="1"/>
  <c r="L141" i="1"/>
  <c r="M141" i="1"/>
  <c r="N141" i="1"/>
  <c r="O140" i="1"/>
  <c r="J143" i="1"/>
  <c r="J141" i="1" s="1"/>
  <c r="K142" i="1"/>
  <c r="O142" i="1" s="1"/>
  <c r="K143" i="1" l="1"/>
  <c r="O143" i="1" s="1"/>
  <c r="K141" i="1" l="1"/>
  <c r="O141" i="1" s="1"/>
  <c r="L182" i="1" l="1"/>
  <c r="M182" i="1"/>
  <c r="N182" i="1"/>
  <c r="J182" i="1"/>
  <c r="L179" i="1"/>
  <c r="M179" i="1"/>
  <c r="N179" i="1"/>
  <c r="J179" i="1"/>
  <c r="L173" i="1"/>
  <c r="M173" i="1"/>
  <c r="N173" i="1"/>
  <c r="J173" i="1"/>
  <c r="L167" i="1"/>
  <c r="M167" i="1"/>
  <c r="N167" i="1"/>
  <c r="J167" i="1"/>
  <c r="L164" i="1"/>
  <c r="M164" i="1"/>
  <c r="N164" i="1"/>
  <c r="J164" i="1"/>
  <c r="L161" i="1"/>
  <c r="M161" i="1"/>
  <c r="N161" i="1"/>
  <c r="J161" i="1"/>
  <c r="L158" i="1"/>
  <c r="M158" i="1"/>
  <c r="N158" i="1"/>
  <c r="J158" i="1"/>
  <c r="L151" i="1"/>
  <c r="M151" i="1"/>
  <c r="N151" i="1"/>
  <c r="J151" i="1"/>
  <c r="L148" i="1"/>
  <c r="M148" i="1"/>
  <c r="N148" i="1"/>
  <c r="J148" i="1"/>
  <c r="J139" i="1" l="1"/>
  <c r="G2071" i="1"/>
  <c r="F2071" i="1"/>
  <c r="L2122" i="1"/>
  <c r="J2122" i="1"/>
  <c r="L2119" i="1"/>
  <c r="J2119" i="1"/>
  <c r="L2116" i="1"/>
  <c r="J2116" i="1"/>
  <c r="L2113" i="1"/>
  <c r="M2113" i="1"/>
  <c r="N2113" i="1"/>
  <c r="L2106" i="1"/>
  <c r="M2106" i="1"/>
  <c r="N2106" i="1"/>
  <c r="L2099" i="1"/>
  <c r="M2099" i="1"/>
  <c r="N2099" i="1"/>
  <c r="L2096" i="1"/>
  <c r="M2096" i="1"/>
  <c r="N2096" i="1"/>
  <c r="L2091" i="1"/>
  <c r="M2091" i="1"/>
  <c r="L2085" i="1"/>
  <c r="M2085" i="1"/>
  <c r="N2085" i="1"/>
  <c r="L2079" i="1"/>
  <c r="M2079" i="1"/>
  <c r="N2079" i="1"/>
  <c r="J2079" i="1"/>
  <c r="L2073" i="1"/>
  <c r="G1037" i="1"/>
  <c r="F1037" i="1"/>
  <c r="L1047" i="1"/>
  <c r="M1047" i="1"/>
  <c r="N1047" i="1"/>
  <c r="K1050" i="1"/>
  <c r="O1050" i="1" s="1"/>
  <c r="L1106" i="1"/>
  <c r="J1106" i="1"/>
  <c r="L1103" i="1"/>
  <c r="J1103" i="1"/>
  <c r="L1100" i="1"/>
  <c r="J1100" i="1"/>
  <c r="L1097" i="1"/>
  <c r="J1097" i="1"/>
  <c r="L1094" i="1"/>
  <c r="J1094" i="1"/>
  <c r="L1091" i="1"/>
  <c r="J1091" i="1"/>
  <c r="L1088" i="1"/>
  <c r="J1088" i="1"/>
  <c r="L1085" i="1"/>
  <c r="J1085" i="1"/>
  <c r="L1082" i="1"/>
  <c r="M1082" i="1"/>
  <c r="N1082" i="1"/>
  <c r="L1078" i="1"/>
  <c r="M1078" i="1"/>
  <c r="N1078" i="1"/>
  <c r="L1075" i="1"/>
  <c r="M1075" i="1"/>
  <c r="N1075" i="1"/>
  <c r="L1070" i="1"/>
  <c r="M1070" i="1"/>
  <c r="N1070" i="1"/>
  <c r="L1067" i="1"/>
  <c r="M1067" i="1"/>
  <c r="N1067" i="1"/>
  <c r="L1062" i="1"/>
  <c r="M1062" i="1"/>
  <c r="N1062" i="1"/>
  <c r="L1055" i="1"/>
  <c r="M1055" i="1"/>
  <c r="N1055" i="1"/>
  <c r="J1055" i="1"/>
  <c r="L1051" i="1"/>
  <c r="M1051" i="1"/>
  <c r="N1051" i="1"/>
  <c r="L1044" i="1"/>
  <c r="M1044" i="1"/>
  <c r="N1044" i="1"/>
  <c r="L1039" i="1"/>
  <c r="M1039" i="1"/>
  <c r="N1039" i="1"/>
  <c r="K1042" i="1"/>
  <c r="O1042" i="1" s="1"/>
  <c r="G61" i="1"/>
  <c r="F61" i="1"/>
  <c r="L136" i="1"/>
  <c r="J136" i="1"/>
  <c r="L133" i="1"/>
  <c r="J133" i="1"/>
  <c r="L129" i="1"/>
  <c r="M129" i="1"/>
  <c r="N129" i="1"/>
  <c r="L126" i="1"/>
  <c r="J126" i="1"/>
  <c r="L122" i="1"/>
  <c r="M122" i="1"/>
  <c r="N122" i="1"/>
  <c r="L119" i="1"/>
  <c r="M119" i="1"/>
  <c r="N119" i="1"/>
  <c r="L116" i="1"/>
  <c r="J116" i="1"/>
  <c r="L113" i="1"/>
  <c r="J113" i="1"/>
  <c r="L110" i="1"/>
  <c r="J110" i="1"/>
  <c r="L107" i="1"/>
  <c r="J107" i="1"/>
  <c r="L104" i="1"/>
  <c r="J104" i="1"/>
  <c r="L101" i="1"/>
  <c r="J101" i="1"/>
  <c r="L98" i="1"/>
  <c r="J98" i="1"/>
  <c r="L93" i="1"/>
  <c r="M93" i="1"/>
  <c r="N93" i="1"/>
  <c r="L86" i="1"/>
  <c r="M86" i="1"/>
  <c r="N86" i="1"/>
  <c r="L81" i="1"/>
  <c r="M81" i="1"/>
  <c r="N81" i="1"/>
  <c r="J78" i="1"/>
  <c r="L78" i="1"/>
  <c r="M78" i="1"/>
  <c r="N78" i="1"/>
  <c r="K80" i="1"/>
  <c r="K75" i="1"/>
  <c r="K76" i="1"/>
  <c r="K77" i="1"/>
  <c r="L73" i="1"/>
  <c r="M73" i="1"/>
  <c r="N73" i="1"/>
  <c r="J73" i="1"/>
  <c r="L66" i="1"/>
  <c r="M66" i="1"/>
  <c r="N66" i="1"/>
  <c r="K68" i="1"/>
  <c r="K69" i="1"/>
  <c r="K70" i="1"/>
  <c r="K71" i="1"/>
  <c r="K72" i="1"/>
  <c r="J66" i="1"/>
  <c r="K65" i="1"/>
  <c r="K64" i="1"/>
  <c r="L63" i="1"/>
  <c r="M63" i="1"/>
  <c r="N63" i="1"/>
  <c r="J63" i="1"/>
  <c r="K63" i="1" l="1"/>
  <c r="L1037" i="1"/>
  <c r="L2071" i="1"/>
  <c r="L61" i="1"/>
  <c r="G2005" i="1" l="1"/>
  <c r="F2005" i="1"/>
  <c r="G970" i="1"/>
  <c r="F970" i="1"/>
  <c r="L2056" i="1"/>
  <c r="M2056" i="1"/>
  <c r="N2056" i="1"/>
  <c r="L2053" i="1"/>
  <c r="M2053" i="1"/>
  <c r="N2053" i="1"/>
  <c r="J2056" i="1"/>
  <c r="J2053" i="1"/>
  <c r="K2058" i="1"/>
  <c r="K2057" i="1"/>
  <c r="O2057" i="1" s="1"/>
  <c r="K2054" i="1"/>
  <c r="O2054" i="1" s="1"/>
  <c r="O2039" i="1"/>
  <c r="O2042" i="1"/>
  <c r="L2041" i="1"/>
  <c r="M2041" i="1"/>
  <c r="N2041" i="1"/>
  <c r="L2038" i="1"/>
  <c r="M2038" i="1"/>
  <c r="N2038" i="1"/>
  <c r="J2044" i="1"/>
  <c r="J2042" i="1"/>
  <c r="J2043" i="1" s="1"/>
  <c r="J2039" i="1"/>
  <c r="J2024" i="1"/>
  <c r="L2068" i="1"/>
  <c r="J2068" i="1"/>
  <c r="L2065" i="1"/>
  <c r="J2065" i="1"/>
  <c r="L2062" i="1"/>
  <c r="J2062" i="1"/>
  <c r="L2059" i="1"/>
  <c r="J2059" i="1"/>
  <c r="L2050" i="1"/>
  <c r="M2050" i="1"/>
  <c r="N2050" i="1"/>
  <c r="L2047" i="1"/>
  <c r="M2047" i="1"/>
  <c r="N2047" i="1"/>
  <c r="L2035" i="1"/>
  <c r="M2035" i="1"/>
  <c r="N2035" i="1"/>
  <c r="L2032" i="1"/>
  <c r="M2032" i="1"/>
  <c r="N2032" i="1"/>
  <c r="L2029" i="1"/>
  <c r="M2029" i="1"/>
  <c r="N2029" i="1"/>
  <c r="L2024" i="1"/>
  <c r="L2019" i="1"/>
  <c r="J2019" i="1"/>
  <c r="L2016" i="1"/>
  <c r="M2016" i="1"/>
  <c r="N2016" i="1"/>
  <c r="L2013" i="1"/>
  <c r="M2013" i="1"/>
  <c r="N2013" i="1"/>
  <c r="L2010" i="1"/>
  <c r="M2010" i="1"/>
  <c r="N2010" i="1"/>
  <c r="L2007" i="1"/>
  <c r="M2007" i="1"/>
  <c r="N2007" i="1"/>
  <c r="L995" i="1"/>
  <c r="L998" i="1"/>
  <c r="J998" i="1"/>
  <c r="K1000" i="1"/>
  <c r="O1000" i="1" s="1"/>
  <c r="N999" i="1"/>
  <c r="N998" i="1" s="1"/>
  <c r="M999" i="1"/>
  <c r="M996" i="1"/>
  <c r="N996" i="1"/>
  <c r="N995" i="1" s="1"/>
  <c r="J980" i="1"/>
  <c r="K983" i="1"/>
  <c r="O983" i="1" s="1"/>
  <c r="J972" i="1"/>
  <c r="O999" i="1" l="1"/>
  <c r="M995" i="1"/>
  <c r="O996" i="1"/>
  <c r="K998" i="1"/>
  <c r="L2005" i="1"/>
  <c r="K2056" i="1"/>
  <c r="O2056" i="1" s="1"/>
  <c r="M998" i="1"/>
  <c r="J2041" i="1"/>
  <c r="O2058" i="1"/>
  <c r="J2040" i="1"/>
  <c r="K2043" i="1"/>
  <c r="K2044" i="1"/>
  <c r="O2044" i="1" s="1"/>
  <c r="L1034" i="1"/>
  <c r="J1034" i="1"/>
  <c r="L1031" i="1"/>
  <c r="J1031" i="1"/>
  <c r="L1028" i="1"/>
  <c r="J1028" i="1"/>
  <c r="L1025" i="1"/>
  <c r="J1025" i="1"/>
  <c r="L1022" i="1"/>
  <c r="J1022" i="1"/>
  <c r="L1019" i="1"/>
  <c r="J1019" i="1"/>
  <c r="J1016" i="1"/>
  <c r="L1016" i="1"/>
  <c r="L1013" i="1"/>
  <c r="J1013" i="1"/>
  <c r="L1010" i="1"/>
  <c r="J1010" i="1"/>
  <c r="L1007" i="1"/>
  <c r="J1007" i="1"/>
  <c r="L1004" i="1"/>
  <c r="J1004" i="1"/>
  <c r="L1001" i="1"/>
  <c r="J1001" i="1"/>
  <c r="L992" i="1"/>
  <c r="M992" i="1"/>
  <c r="N992" i="1"/>
  <c r="L989" i="1"/>
  <c r="M989" i="1"/>
  <c r="N989" i="1"/>
  <c r="L985" i="1"/>
  <c r="M985" i="1"/>
  <c r="N985" i="1"/>
  <c r="L980" i="1"/>
  <c r="M980" i="1"/>
  <c r="N980" i="1"/>
  <c r="L976" i="1"/>
  <c r="M976" i="1"/>
  <c r="N976" i="1"/>
  <c r="L972" i="1"/>
  <c r="M972" i="1"/>
  <c r="N972" i="1"/>
  <c r="O998" i="1" l="1"/>
  <c r="L970" i="1"/>
  <c r="O2043" i="1"/>
  <c r="K2041" i="1"/>
  <c r="O2041" i="1" s="1"/>
  <c r="K2040" i="1"/>
  <c r="J2038" i="1"/>
  <c r="G24" i="1"/>
  <c r="F24" i="1"/>
  <c r="K2972" i="1"/>
  <c r="O2972" i="1" s="1"/>
  <c r="K2971" i="1"/>
  <c r="O2971" i="1" s="1"/>
  <c r="K2970" i="1"/>
  <c r="O2970" i="1" s="1"/>
  <c r="K2969" i="1"/>
  <c r="O2969" i="1" s="1"/>
  <c r="K2968" i="1"/>
  <c r="O2968" i="1" s="1"/>
  <c r="K2967" i="1"/>
  <c r="K2965" i="1"/>
  <c r="O2965" i="1" s="1"/>
  <c r="K2964" i="1"/>
  <c r="O2964" i="1" s="1"/>
  <c r="K2963" i="1"/>
  <c r="O2963" i="1" s="1"/>
  <c r="K2962" i="1"/>
  <c r="K2960" i="1"/>
  <c r="O2960" i="1" s="1"/>
  <c r="K2959" i="1"/>
  <c r="O2959" i="1" s="1"/>
  <c r="K2958" i="1"/>
  <c r="O2958" i="1" s="1"/>
  <c r="K2957" i="1"/>
  <c r="K2955" i="1"/>
  <c r="O2955" i="1" s="1"/>
  <c r="K2954" i="1"/>
  <c r="O2954" i="1" s="1"/>
  <c r="K2953" i="1"/>
  <c r="O2953" i="1" s="1"/>
  <c r="K2952" i="1"/>
  <c r="O2952" i="1" s="1"/>
  <c r="K2951" i="1"/>
  <c r="O2951" i="1" s="1"/>
  <c r="K2950" i="1"/>
  <c r="K2948" i="1"/>
  <c r="O2948" i="1" s="1"/>
  <c r="K2947" i="1"/>
  <c r="O2947" i="1" s="1"/>
  <c r="K2946" i="1"/>
  <c r="O2946" i="1" s="1"/>
  <c r="K2945" i="1"/>
  <c r="O2945" i="1" s="1"/>
  <c r="K2944" i="1"/>
  <c r="K2942" i="1"/>
  <c r="O2942" i="1" s="1"/>
  <c r="K2941" i="1"/>
  <c r="O2941" i="1" s="1"/>
  <c r="K2940" i="1"/>
  <c r="O2940" i="1" s="1"/>
  <c r="K2939" i="1"/>
  <c r="K2937" i="1"/>
  <c r="O2937" i="1" s="1"/>
  <c r="K2936" i="1"/>
  <c r="O2936" i="1" s="1"/>
  <c r="K2935" i="1"/>
  <c r="O2935" i="1" s="1"/>
  <c r="K2934" i="1"/>
  <c r="K2932" i="1"/>
  <c r="O2932" i="1" s="1"/>
  <c r="K2931" i="1"/>
  <c r="O2931" i="1" s="1"/>
  <c r="K2930" i="1"/>
  <c r="O2930" i="1" s="1"/>
  <c r="K2929" i="1"/>
  <c r="O2929" i="1" s="1"/>
  <c r="K2928" i="1"/>
  <c r="O2928" i="1" s="1"/>
  <c r="K2927" i="1"/>
  <c r="K2925" i="1"/>
  <c r="O2925" i="1" s="1"/>
  <c r="K2924" i="1"/>
  <c r="O2924" i="1" s="1"/>
  <c r="K2923" i="1"/>
  <c r="O2923" i="1" s="1"/>
  <c r="K2922" i="1"/>
  <c r="O2922" i="1" s="1"/>
  <c r="K2921" i="1"/>
  <c r="K2919" i="1"/>
  <c r="O2919" i="1" s="1"/>
  <c r="K2918" i="1"/>
  <c r="O2918" i="1" s="1"/>
  <c r="K2917" i="1"/>
  <c r="O2917" i="1" s="1"/>
  <c r="K2916" i="1"/>
  <c r="K2914" i="1"/>
  <c r="O2914" i="1" s="1"/>
  <c r="K2913" i="1"/>
  <c r="K2911" i="1"/>
  <c r="O2911" i="1" s="1"/>
  <c r="K2910" i="1"/>
  <c r="O2910" i="1" s="1"/>
  <c r="K2909" i="1"/>
  <c r="O2909" i="1" s="1"/>
  <c r="K2908" i="1"/>
  <c r="K2906" i="1"/>
  <c r="O2906" i="1" s="1"/>
  <c r="K2905" i="1"/>
  <c r="O2905" i="1" s="1"/>
  <c r="K2904" i="1"/>
  <c r="O2904" i="1" s="1"/>
  <c r="K2903" i="1"/>
  <c r="K2885" i="1"/>
  <c r="O2885" i="1" s="1"/>
  <c r="K2884" i="1"/>
  <c r="K2882" i="1"/>
  <c r="O2882" i="1" s="1"/>
  <c r="K2881" i="1"/>
  <c r="K2819" i="1"/>
  <c r="O2819" i="1" s="1"/>
  <c r="K2818" i="1"/>
  <c r="K2816" i="1"/>
  <c r="O2816" i="1" s="1"/>
  <c r="K2815" i="1"/>
  <c r="K2813" i="1"/>
  <c r="O2813" i="1" s="1"/>
  <c r="K2812" i="1"/>
  <c r="O2812" i="1" s="1"/>
  <c r="K2715" i="1"/>
  <c r="O2715" i="1" s="1"/>
  <c r="K2540" i="1"/>
  <c r="K2539" i="1"/>
  <c r="K2538" i="1"/>
  <c r="K2537" i="1"/>
  <c r="K2535" i="1"/>
  <c r="K2534" i="1"/>
  <c r="K2533" i="1"/>
  <c r="K2532" i="1"/>
  <c r="K2530" i="1"/>
  <c r="K2529" i="1"/>
  <c r="K2527" i="1"/>
  <c r="K2526" i="1"/>
  <c r="K2524" i="1"/>
  <c r="K2523" i="1"/>
  <c r="K2522" i="1"/>
  <c r="K2521" i="1"/>
  <c r="K2519" i="1"/>
  <c r="K2518" i="1"/>
  <c r="K2517" i="1"/>
  <c r="K2515" i="1"/>
  <c r="K2514" i="1"/>
  <c r="K2512" i="1"/>
  <c r="K2511" i="1"/>
  <c r="K2510" i="1"/>
  <c r="K2509" i="1"/>
  <c r="K2507" i="1"/>
  <c r="K2506" i="1"/>
  <c r="K2505" i="1"/>
  <c r="K2503" i="1"/>
  <c r="K2502" i="1"/>
  <c r="K2501" i="1"/>
  <c r="K2499" i="1"/>
  <c r="K2498" i="1"/>
  <c r="K2496" i="1"/>
  <c r="K2495" i="1"/>
  <c r="K2493" i="1"/>
  <c r="K2492" i="1"/>
  <c r="K2490" i="1"/>
  <c r="K2489" i="1"/>
  <c r="K2488" i="1"/>
  <c r="K2486" i="1"/>
  <c r="K2485" i="1"/>
  <c r="K2484" i="1"/>
  <c r="K2483" i="1"/>
  <c r="K2482" i="1"/>
  <c r="K2481" i="1"/>
  <c r="K2480" i="1"/>
  <c r="K2478" i="1"/>
  <c r="K2477" i="1"/>
  <c r="K2476" i="1"/>
  <c r="K2474" i="1"/>
  <c r="K2473" i="1"/>
  <c r="K2472" i="1"/>
  <c r="K2470" i="1"/>
  <c r="K2469" i="1"/>
  <c r="K2468" i="1"/>
  <c r="K2466" i="1"/>
  <c r="K2465" i="1"/>
  <c r="K2464" i="1"/>
  <c r="K2462" i="1"/>
  <c r="K2461" i="1"/>
  <c r="K2459" i="1"/>
  <c r="K2458" i="1"/>
  <c r="K2456" i="1"/>
  <c r="K2455" i="1"/>
  <c r="K2454" i="1"/>
  <c r="K2452" i="1"/>
  <c r="K2451" i="1"/>
  <c r="K2329" i="1"/>
  <c r="O2329" i="1" s="1"/>
  <c r="K2328" i="1"/>
  <c r="K2326" i="1"/>
  <c r="O2326" i="1" s="1"/>
  <c r="K2325" i="1"/>
  <c r="K2323" i="1"/>
  <c r="O2323" i="1" s="1"/>
  <c r="K2322" i="1"/>
  <c r="K2320" i="1"/>
  <c r="O2320" i="1" s="1"/>
  <c r="K2319" i="1"/>
  <c r="K2317" i="1"/>
  <c r="O2317" i="1" s="1"/>
  <c r="K2316" i="1"/>
  <c r="K2314" i="1"/>
  <c r="O2314" i="1" s="1"/>
  <c r="K2313" i="1"/>
  <c r="O2313" i="1" s="1"/>
  <c r="K2312" i="1"/>
  <c r="O2312" i="1" s="1"/>
  <c r="K2311" i="1"/>
  <c r="K2309" i="1"/>
  <c r="O2309" i="1" s="1"/>
  <c r="K2308" i="1"/>
  <c r="O2308" i="1" s="1"/>
  <c r="K2307" i="1"/>
  <c r="O2307" i="1" s="1"/>
  <c r="K2306" i="1"/>
  <c r="K2304" i="1"/>
  <c r="O2304" i="1" s="1"/>
  <c r="K2303" i="1"/>
  <c r="O2303" i="1" s="1"/>
  <c r="K2302" i="1"/>
  <c r="O2302" i="1" s="1"/>
  <c r="K2301" i="1"/>
  <c r="K2299" i="1"/>
  <c r="O2299" i="1" s="1"/>
  <c r="K2298" i="1"/>
  <c r="O2298" i="1" s="1"/>
  <c r="K2297" i="1"/>
  <c r="O2297" i="1" s="1"/>
  <c r="K2296" i="1"/>
  <c r="K2294" i="1"/>
  <c r="O2294" i="1" s="1"/>
  <c r="K2293" i="1"/>
  <c r="O2293" i="1" s="1"/>
  <c r="K2292" i="1"/>
  <c r="O2292" i="1" s="1"/>
  <c r="K2291" i="1"/>
  <c r="K2289" i="1"/>
  <c r="O2289" i="1" s="1"/>
  <c r="K2288" i="1"/>
  <c r="K2286" i="1"/>
  <c r="O2286" i="1" s="1"/>
  <c r="K2285" i="1"/>
  <c r="K2283" i="1"/>
  <c r="O2283" i="1" s="1"/>
  <c r="K2282" i="1"/>
  <c r="O2282" i="1" s="1"/>
  <c r="K2281" i="1"/>
  <c r="K2279" i="1"/>
  <c r="O2279" i="1" s="1"/>
  <c r="K2278" i="1"/>
  <c r="K2276" i="1"/>
  <c r="O2276" i="1" s="1"/>
  <c r="K2275" i="1"/>
  <c r="K2273" i="1"/>
  <c r="O2273" i="1" s="1"/>
  <c r="K2272" i="1"/>
  <c r="O2272" i="1" s="1"/>
  <c r="K2271" i="1"/>
  <c r="K2269" i="1"/>
  <c r="O2269" i="1" s="1"/>
  <c r="K2268" i="1"/>
  <c r="O2268" i="1" s="1"/>
  <c r="K2267" i="1"/>
  <c r="K2265" i="1"/>
  <c r="O2265" i="1" s="1"/>
  <c r="K2264" i="1"/>
  <c r="K2262" i="1"/>
  <c r="O2262" i="1" s="1"/>
  <c r="K2261" i="1"/>
  <c r="O2261" i="1" s="1"/>
  <c r="K2260" i="1"/>
  <c r="K2258" i="1"/>
  <c r="O2258" i="1" s="1"/>
  <c r="K2257" i="1"/>
  <c r="O2257" i="1" s="1"/>
  <c r="K2256" i="1"/>
  <c r="K2254" i="1"/>
  <c r="O2254" i="1" s="1"/>
  <c r="K2253" i="1"/>
  <c r="O2253" i="1" s="1"/>
  <c r="K2252" i="1"/>
  <c r="K2250" i="1"/>
  <c r="O2250" i="1" s="1"/>
  <c r="K2249" i="1"/>
  <c r="O2249" i="1" s="1"/>
  <c r="K2248" i="1"/>
  <c r="K2246" i="1"/>
  <c r="O2246" i="1" s="1"/>
  <c r="K2245" i="1"/>
  <c r="O2245" i="1" s="1"/>
  <c r="K2244" i="1"/>
  <c r="K2242" i="1"/>
  <c r="O2242" i="1" s="1"/>
  <c r="K2241" i="1"/>
  <c r="K2239" i="1"/>
  <c r="O2239" i="1" s="1"/>
  <c r="K2238" i="1"/>
  <c r="O2238" i="1" s="1"/>
  <c r="K2237" i="1"/>
  <c r="K2235" i="1"/>
  <c r="O2235" i="1" s="1"/>
  <c r="K2234" i="1"/>
  <c r="O2234" i="1" s="1"/>
  <c r="K2233" i="1"/>
  <c r="K2231" i="1"/>
  <c r="O2231" i="1" s="1"/>
  <c r="K2230" i="1"/>
  <c r="O2230" i="1" s="1"/>
  <c r="K2229" i="1"/>
  <c r="K2227" i="1"/>
  <c r="O2227" i="1" s="1"/>
  <c r="K2226" i="1"/>
  <c r="O2226" i="1" s="1"/>
  <c r="K2225" i="1"/>
  <c r="K2223" i="1"/>
  <c r="O2223" i="1" s="1"/>
  <c r="K2222" i="1"/>
  <c r="K2220" i="1"/>
  <c r="O2220" i="1" s="1"/>
  <c r="K2219" i="1"/>
  <c r="O2219" i="1" s="1"/>
  <c r="K2218" i="1"/>
  <c r="K2216" i="1"/>
  <c r="O2216" i="1" s="1"/>
  <c r="K2215" i="1"/>
  <c r="O2215" i="1" s="1"/>
  <c r="K2214" i="1"/>
  <c r="K2192" i="1"/>
  <c r="K2191" i="1"/>
  <c r="K2190" i="1"/>
  <c r="K2189" i="1"/>
  <c r="K2188" i="1"/>
  <c r="K2187" i="1"/>
  <c r="K2185" i="1"/>
  <c r="K2184" i="1"/>
  <c r="K2183" i="1"/>
  <c r="K2182" i="1"/>
  <c r="K2180" i="1"/>
  <c r="K2179" i="1"/>
  <c r="K2178" i="1"/>
  <c r="K2177" i="1"/>
  <c r="K2176" i="1"/>
  <c r="K2175" i="1"/>
  <c r="K2173" i="1"/>
  <c r="K2172" i="1"/>
  <c r="K2171" i="1"/>
  <c r="K2170" i="1"/>
  <c r="K2169" i="1"/>
  <c r="K2156" i="1"/>
  <c r="K2155" i="1"/>
  <c r="K2154" i="1"/>
  <c r="K2153" i="1"/>
  <c r="K2151" i="1"/>
  <c r="K2150" i="1"/>
  <c r="K2149" i="1"/>
  <c r="K2148" i="1"/>
  <c r="K2134" i="1"/>
  <c r="K2133" i="1"/>
  <c r="K2129" i="1"/>
  <c r="O2129" i="1" s="1"/>
  <c r="K2128" i="1"/>
  <c r="K2114" i="1"/>
  <c r="K2111" i="1"/>
  <c r="K2110" i="1"/>
  <c r="K2109" i="1"/>
  <c r="K2108" i="1"/>
  <c r="K2107" i="1"/>
  <c r="K2104" i="1"/>
  <c r="K2103" i="1"/>
  <c r="K2102" i="1"/>
  <c r="K2101" i="1"/>
  <c r="K2100" i="1"/>
  <c r="K2097" i="1"/>
  <c r="K2094" i="1"/>
  <c r="K2093" i="1"/>
  <c r="K2092" i="1"/>
  <c r="K2089" i="1"/>
  <c r="K2088" i="1"/>
  <c r="K2087" i="1"/>
  <c r="K2086" i="1"/>
  <c r="K2083" i="1"/>
  <c r="K2082" i="1"/>
  <c r="K2081" i="1"/>
  <c r="K2080" i="1"/>
  <c r="K2075" i="1"/>
  <c r="K2074" i="1"/>
  <c r="K2051" i="1"/>
  <c r="K2048" i="1"/>
  <c r="K2045" i="1"/>
  <c r="O2045" i="1" s="1"/>
  <c r="K2037" i="1"/>
  <c r="O2037" i="1" s="1"/>
  <c r="K2036" i="1"/>
  <c r="K1964" i="1"/>
  <c r="O1964" i="1" s="1"/>
  <c r="K1963" i="1"/>
  <c r="O1963" i="1" s="1"/>
  <c r="K1962" i="1"/>
  <c r="O1962" i="1" s="1"/>
  <c r="K1961" i="1"/>
  <c r="K1959" i="1"/>
  <c r="O1959" i="1" s="1"/>
  <c r="K1958" i="1"/>
  <c r="O1958" i="1" s="1"/>
  <c r="K1957" i="1"/>
  <c r="O1957" i="1" s="1"/>
  <c r="K1956" i="1"/>
  <c r="K1954" i="1"/>
  <c r="O1954" i="1" s="1"/>
  <c r="K1953" i="1"/>
  <c r="O1953" i="1" s="1"/>
  <c r="K1952" i="1"/>
  <c r="O1952" i="1" s="1"/>
  <c r="K1951" i="1"/>
  <c r="K1949" i="1"/>
  <c r="O1949" i="1" s="1"/>
  <c r="K1948" i="1"/>
  <c r="O1948" i="1" s="1"/>
  <c r="K1947" i="1"/>
  <c r="O1947" i="1" s="1"/>
  <c r="K1946" i="1"/>
  <c r="K1944" i="1"/>
  <c r="O1944" i="1" s="1"/>
  <c r="K1943" i="1"/>
  <c r="O1943" i="1" s="1"/>
  <c r="K1942" i="1"/>
  <c r="K1900" i="1"/>
  <c r="O1900" i="1" s="1"/>
  <c r="K1899" i="1"/>
  <c r="K1897" i="1"/>
  <c r="O1897" i="1" s="1"/>
  <c r="K1896" i="1"/>
  <c r="O1896" i="1" s="1"/>
  <c r="K1895" i="1"/>
  <c r="O1895" i="1" s="1"/>
  <c r="K1894" i="1"/>
  <c r="O1894" i="1" s="1"/>
  <c r="K1893" i="1"/>
  <c r="K1891" i="1"/>
  <c r="O1891" i="1" s="1"/>
  <c r="K1890" i="1"/>
  <c r="O1890" i="1" s="1"/>
  <c r="K1888" i="1"/>
  <c r="O1888" i="1" s="1"/>
  <c r="K1887" i="1"/>
  <c r="O1887" i="1" s="1"/>
  <c r="K1886" i="1"/>
  <c r="O1886" i="1" s="1"/>
  <c r="K1885" i="1"/>
  <c r="K1883" i="1"/>
  <c r="O1883" i="1" s="1"/>
  <c r="K1882" i="1"/>
  <c r="K1880" i="1"/>
  <c r="O1880" i="1" s="1"/>
  <c r="K1879" i="1"/>
  <c r="O1879" i="1" s="1"/>
  <c r="K1878" i="1"/>
  <c r="O1878" i="1" s="1"/>
  <c r="K1877" i="1"/>
  <c r="K1875" i="1"/>
  <c r="O1875" i="1" s="1"/>
  <c r="K1874" i="1"/>
  <c r="O1874" i="1" s="1"/>
  <c r="K1873" i="1"/>
  <c r="O1873" i="1" s="1"/>
  <c r="K1872" i="1"/>
  <c r="K1870" i="1"/>
  <c r="O1870" i="1" s="1"/>
  <c r="K1869" i="1"/>
  <c r="K1867" i="1"/>
  <c r="O1867" i="1" s="1"/>
  <c r="K1866" i="1"/>
  <c r="O1866" i="1" s="1"/>
  <c r="K1865" i="1"/>
  <c r="O1865" i="1" s="1"/>
  <c r="K1864" i="1"/>
  <c r="K1851" i="1"/>
  <c r="O1851" i="1" s="1"/>
  <c r="K1850" i="1"/>
  <c r="K1848" i="1"/>
  <c r="O1848" i="1" s="1"/>
  <c r="K1847" i="1"/>
  <c r="K1845" i="1"/>
  <c r="O1845" i="1" s="1"/>
  <c r="K1844" i="1"/>
  <c r="O1844" i="1" s="1"/>
  <c r="K1843" i="1"/>
  <c r="K1841" i="1"/>
  <c r="O1841" i="1" s="1"/>
  <c r="K1840" i="1"/>
  <c r="K1830" i="1"/>
  <c r="O1830" i="1" s="1"/>
  <c r="K1829" i="1"/>
  <c r="K1825" i="1"/>
  <c r="O1825" i="1" s="1"/>
  <c r="K1824" i="1"/>
  <c r="K1822" i="1"/>
  <c r="O1822" i="1" s="1"/>
  <c r="K1821" i="1"/>
  <c r="K1819" i="1"/>
  <c r="O1819" i="1" s="1"/>
  <c r="K1818" i="1"/>
  <c r="O1818" i="1" s="1"/>
  <c r="K1817" i="1"/>
  <c r="K1810" i="1"/>
  <c r="O1810" i="1" s="1"/>
  <c r="K1809" i="1"/>
  <c r="O1809" i="1" s="1"/>
  <c r="K1808" i="1"/>
  <c r="K1804" i="1"/>
  <c r="O1804" i="1" s="1"/>
  <c r="K1803" i="1"/>
  <c r="O1803" i="1" s="1"/>
  <c r="K1802" i="1"/>
  <c r="K1607" i="1"/>
  <c r="O1607" i="1" s="1"/>
  <c r="K1606" i="1"/>
  <c r="K1602" i="1"/>
  <c r="K1492" i="1"/>
  <c r="O1492" i="1" s="1"/>
  <c r="K1491" i="1"/>
  <c r="O1491" i="1" s="1"/>
  <c r="K1490" i="1"/>
  <c r="O1490" i="1" s="1"/>
  <c r="K1488" i="1"/>
  <c r="O1488" i="1" s="1"/>
  <c r="K1487" i="1"/>
  <c r="O1487" i="1" s="1"/>
  <c r="K1486" i="1"/>
  <c r="O1486" i="1" s="1"/>
  <c r="K1485" i="1"/>
  <c r="O1485" i="1" s="1"/>
  <c r="K1483" i="1"/>
  <c r="O1483" i="1" s="1"/>
  <c r="K1482" i="1"/>
  <c r="O1482" i="1" s="1"/>
  <c r="K1481" i="1"/>
  <c r="O1481" i="1" s="1"/>
  <c r="K1479" i="1"/>
  <c r="O1479" i="1" s="1"/>
  <c r="K1478" i="1"/>
  <c r="O1478" i="1" s="1"/>
  <c r="K1476" i="1"/>
  <c r="O1476" i="1" s="1"/>
  <c r="K1475" i="1"/>
  <c r="O1475" i="1" s="1"/>
  <c r="K1474" i="1"/>
  <c r="O1474" i="1" s="1"/>
  <c r="K1472" i="1"/>
  <c r="O1472" i="1" s="1"/>
  <c r="K1471" i="1"/>
  <c r="O1471" i="1" s="1"/>
  <c r="K1470" i="1"/>
  <c r="O1470" i="1" s="1"/>
  <c r="K1469" i="1"/>
  <c r="O1469" i="1" s="1"/>
  <c r="K1467" i="1"/>
  <c r="O1467" i="1" s="1"/>
  <c r="K1466" i="1"/>
  <c r="O1466" i="1" s="1"/>
  <c r="K1465" i="1"/>
  <c r="O1465" i="1" s="1"/>
  <c r="K1464" i="1"/>
  <c r="O1464" i="1" s="1"/>
  <c r="K1462" i="1"/>
  <c r="O1462" i="1" s="1"/>
  <c r="K1461" i="1"/>
  <c r="O1461" i="1" s="1"/>
  <c r="K1460" i="1"/>
  <c r="O1460" i="1" s="1"/>
  <c r="K1459" i="1"/>
  <c r="O1459" i="1" s="1"/>
  <c r="K1457" i="1"/>
  <c r="O1457" i="1" s="1"/>
  <c r="K1456" i="1"/>
  <c r="O1456" i="1" s="1"/>
  <c r="K1455" i="1"/>
  <c r="O1455" i="1" s="1"/>
  <c r="K1454" i="1"/>
  <c r="O1454" i="1" s="1"/>
  <c r="K1452" i="1"/>
  <c r="O1452" i="1" s="1"/>
  <c r="K1451" i="1"/>
  <c r="O1451" i="1" s="1"/>
  <c r="K1450" i="1"/>
  <c r="O1450" i="1" s="1"/>
  <c r="K1448" i="1"/>
  <c r="O1448" i="1" s="1"/>
  <c r="K1447" i="1"/>
  <c r="O1447" i="1" s="1"/>
  <c r="K1446" i="1"/>
  <c r="O1446" i="1" s="1"/>
  <c r="K1444" i="1"/>
  <c r="O1444" i="1" s="1"/>
  <c r="K1443" i="1"/>
  <c r="O1443" i="1" s="1"/>
  <c r="K1442" i="1"/>
  <c r="O1442" i="1" s="1"/>
  <c r="K1441" i="1"/>
  <c r="O1441" i="1" s="1"/>
  <c r="K1439" i="1"/>
  <c r="O1439" i="1" s="1"/>
  <c r="K1438" i="1"/>
  <c r="O1438" i="1" s="1"/>
  <c r="K1437" i="1"/>
  <c r="O1437" i="1" s="1"/>
  <c r="K1435" i="1"/>
  <c r="O1435" i="1" s="1"/>
  <c r="K1434" i="1"/>
  <c r="O1434" i="1" s="1"/>
  <c r="K1433" i="1"/>
  <c r="O1433" i="1" s="1"/>
  <c r="K1431" i="1"/>
  <c r="O1431" i="1" s="1"/>
  <c r="K1430" i="1"/>
  <c r="O1430" i="1" s="1"/>
  <c r="K1429" i="1"/>
  <c r="O1429" i="1" s="1"/>
  <c r="K1427" i="1"/>
  <c r="O1427" i="1" s="1"/>
  <c r="K1426" i="1"/>
  <c r="O1426" i="1" s="1"/>
  <c r="K1425" i="1"/>
  <c r="O1425" i="1" s="1"/>
  <c r="K1423" i="1"/>
  <c r="O1423" i="1" s="1"/>
  <c r="K1422" i="1"/>
  <c r="O1422" i="1" s="1"/>
  <c r="K1421" i="1"/>
  <c r="O1421" i="1" s="1"/>
  <c r="K1312" i="1"/>
  <c r="O1312" i="1" s="1"/>
  <c r="K1311" i="1"/>
  <c r="O1311" i="1" s="1"/>
  <c r="K1310" i="1"/>
  <c r="O1310" i="1" s="1"/>
  <c r="K1308" i="1"/>
  <c r="O1308" i="1" s="1"/>
  <c r="K1307" i="1"/>
  <c r="O1307" i="1" s="1"/>
  <c r="K1305" i="1"/>
  <c r="O1305" i="1" s="1"/>
  <c r="K1304" i="1"/>
  <c r="O1304" i="1" s="1"/>
  <c r="K1302" i="1"/>
  <c r="O1302" i="1" s="1"/>
  <c r="K1301" i="1"/>
  <c r="O1301" i="1" s="1"/>
  <c r="K1299" i="1"/>
  <c r="O1299" i="1" s="1"/>
  <c r="K1298" i="1"/>
  <c r="O1298" i="1" s="1"/>
  <c r="K1296" i="1"/>
  <c r="O1296" i="1" s="1"/>
  <c r="K1295" i="1"/>
  <c r="O1295" i="1" s="1"/>
  <c r="K1293" i="1"/>
  <c r="O1293" i="1" s="1"/>
  <c r="K1292" i="1"/>
  <c r="O1292" i="1" s="1"/>
  <c r="K1291" i="1"/>
  <c r="O1291" i="1" s="1"/>
  <c r="K1289" i="1"/>
  <c r="O1289" i="1" s="1"/>
  <c r="K1288" i="1"/>
  <c r="O1288" i="1" s="1"/>
  <c r="K1286" i="1"/>
  <c r="O1286" i="1" s="1"/>
  <c r="K1285" i="1"/>
  <c r="O1285" i="1" s="1"/>
  <c r="K1284" i="1"/>
  <c r="O1284" i="1" s="1"/>
  <c r="K1282" i="1"/>
  <c r="O1282" i="1" s="1"/>
  <c r="K1281" i="1"/>
  <c r="O1281" i="1" s="1"/>
  <c r="K1280" i="1"/>
  <c r="O1280" i="1" s="1"/>
  <c r="K1278" i="1"/>
  <c r="O1278" i="1" s="1"/>
  <c r="K1277" i="1"/>
  <c r="O1277" i="1" s="1"/>
  <c r="K1268" i="1"/>
  <c r="O1268" i="1" s="1"/>
  <c r="K1267" i="1"/>
  <c r="O1267" i="1" s="1"/>
  <c r="K1266" i="1"/>
  <c r="O1266" i="1" s="1"/>
  <c r="K1264" i="1"/>
  <c r="O1264" i="1" s="1"/>
  <c r="K1263" i="1"/>
  <c r="O1263" i="1" s="1"/>
  <c r="K1262" i="1"/>
  <c r="O1262" i="1" s="1"/>
  <c r="K1260" i="1"/>
  <c r="O1260" i="1" s="1"/>
  <c r="K1259" i="1"/>
  <c r="O1259" i="1" s="1"/>
  <c r="K1258" i="1"/>
  <c r="O1258" i="1" s="1"/>
  <c r="K1256" i="1"/>
  <c r="O1256" i="1" s="1"/>
  <c r="K1255" i="1"/>
  <c r="O1255" i="1" s="1"/>
  <c r="K1252" i="1"/>
  <c r="O1252" i="1" s="1"/>
  <c r="K1251" i="1"/>
  <c r="O1251" i="1" s="1"/>
  <c r="K1249" i="1"/>
  <c r="O1249" i="1" s="1"/>
  <c r="K1248" i="1"/>
  <c r="O1248" i="1" s="1"/>
  <c r="K1246" i="1"/>
  <c r="O1246" i="1" s="1"/>
  <c r="K1245" i="1"/>
  <c r="O1245" i="1" s="1"/>
  <c r="K1243" i="1"/>
  <c r="O1243" i="1" s="1"/>
  <c r="K1242" i="1"/>
  <c r="O1242" i="1" s="1"/>
  <c r="K1240" i="1"/>
  <c r="O1240" i="1" s="1"/>
  <c r="K1239" i="1"/>
  <c r="O1239" i="1" s="1"/>
  <c r="K1236" i="1"/>
  <c r="O1236" i="1" s="1"/>
  <c r="K1235" i="1"/>
  <c r="O1235" i="1" s="1"/>
  <c r="K1234" i="1"/>
  <c r="O1234" i="1" s="1"/>
  <c r="K1232" i="1"/>
  <c r="O1232" i="1" s="1"/>
  <c r="K1231" i="1"/>
  <c r="O1231" i="1" s="1"/>
  <c r="K1229" i="1"/>
  <c r="O1229" i="1" s="1"/>
  <c r="K1228" i="1"/>
  <c r="O1228" i="1" s="1"/>
  <c r="K1227" i="1"/>
  <c r="O1227" i="1" s="1"/>
  <c r="K1225" i="1"/>
  <c r="O1225" i="1" s="1"/>
  <c r="K1224" i="1"/>
  <c r="O1224" i="1" s="1"/>
  <c r="K1223" i="1"/>
  <c r="O1223" i="1" s="1"/>
  <c r="K1221" i="1"/>
  <c r="O1221" i="1" s="1"/>
  <c r="K1220" i="1"/>
  <c r="O1220" i="1" s="1"/>
  <c r="K1218" i="1"/>
  <c r="O1218" i="1" s="1"/>
  <c r="K1217" i="1"/>
  <c r="O1217" i="1" s="1"/>
  <c r="K1215" i="1"/>
  <c r="O1215" i="1" s="1"/>
  <c r="K1214" i="1"/>
  <c r="O1214" i="1" s="1"/>
  <c r="K1212" i="1"/>
  <c r="O1212" i="1" s="1"/>
  <c r="K1211" i="1"/>
  <c r="O1211" i="1" s="1"/>
  <c r="K1210" i="1"/>
  <c r="O1210" i="1" s="1"/>
  <c r="K1208" i="1"/>
  <c r="O1208" i="1" s="1"/>
  <c r="K1207" i="1"/>
  <c r="O1207" i="1" s="1"/>
  <c r="K1205" i="1"/>
  <c r="O1205" i="1" s="1"/>
  <c r="K1204" i="1"/>
  <c r="O1204" i="1" s="1"/>
  <c r="K1202" i="1"/>
  <c r="O1202" i="1" s="1"/>
  <c r="K1201" i="1"/>
  <c r="O1201" i="1" s="1"/>
  <c r="K1200" i="1"/>
  <c r="O1200" i="1" s="1"/>
  <c r="K1198" i="1"/>
  <c r="O1198" i="1" s="1"/>
  <c r="K1197" i="1"/>
  <c r="O1197" i="1" s="1"/>
  <c r="K1195" i="1"/>
  <c r="O1195" i="1" s="1"/>
  <c r="K1194" i="1"/>
  <c r="O1194" i="1" s="1"/>
  <c r="K1193" i="1"/>
  <c r="O1193" i="1" s="1"/>
  <c r="K1177" i="1"/>
  <c r="O1177" i="1" s="1"/>
  <c r="K1176" i="1"/>
  <c r="O1176" i="1" s="1"/>
  <c r="K1175" i="1"/>
  <c r="O1175" i="1" s="1"/>
  <c r="K1174" i="1"/>
  <c r="O1174" i="1" s="1"/>
  <c r="K1173" i="1"/>
  <c r="O1173" i="1" s="1"/>
  <c r="K1171" i="1"/>
  <c r="O1171" i="1" s="1"/>
  <c r="K1170" i="1"/>
  <c r="O1170" i="1" s="1"/>
  <c r="K1169" i="1"/>
  <c r="O1169" i="1" s="1"/>
  <c r="K1167" i="1"/>
  <c r="O1167" i="1" s="1"/>
  <c r="K1166" i="1"/>
  <c r="O1166" i="1" s="1"/>
  <c r="K1165" i="1"/>
  <c r="O1165" i="1" s="1"/>
  <c r="K1163" i="1"/>
  <c r="O1163" i="1" s="1"/>
  <c r="K1162" i="1"/>
  <c r="O1162" i="1" s="1"/>
  <c r="K1161" i="1"/>
  <c r="O1161" i="1" s="1"/>
  <c r="K1160" i="1"/>
  <c r="O1160" i="1" s="1"/>
  <c r="K1158" i="1"/>
  <c r="O1158" i="1" s="1"/>
  <c r="K1157" i="1"/>
  <c r="O1157" i="1" s="1"/>
  <c r="K1156" i="1"/>
  <c r="O1156" i="1" s="1"/>
  <c r="K1155" i="1"/>
  <c r="O1155" i="1" s="1"/>
  <c r="K1154" i="1"/>
  <c r="O1154" i="1" s="1"/>
  <c r="K1153" i="1"/>
  <c r="O1153" i="1" s="1"/>
  <c r="K1143" i="1"/>
  <c r="O1143" i="1" s="1"/>
  <c r="K1142" i="1"/>
  <c r="O1142" i="1" s="1"/>
  <c r="K1141" i="1"/>
  <c r="O1141" i="1" s="1"/>
  <c r="K1139" i="1"/>
  <c r="O1139" i="1" s="1"/>
  <c r="K1138" i="1"/>
  <c r="O1138" i="1" s="1"/>
  <c r="K1137" i="1"/>
  <c r="O1137" i="1" s="1"/>
  <c r="K1135" i="1"/>
  <c r="O1135" i="1" s="1"/>
  <c r="K1134" i="1"/>
  <c r="O1134" i="1" s="1"/>
  <c r="K1126" i="1"/>
  <c r="O1126" i="1" s="1"/>
  <c r="K1125" i="1"/>
  <c r="O1125" i="1" s="1"/>
  <c r="K1124" i="1"/>
  <c r="O1124" i="1" s="1"/>
  <c r="K1119" i="1"/>
  <c r="O1119" i="1" s="1"/>
  <c r="K1118" i="1"/>
  <c r="O1118" i="1" s="1"/>
  <c r="K1116" i="1"/>
  <c r="O1116" i="1" s="1"/>
  <c r="K1115" i="1"/>
  <c r="O1115" i="1" s="1"/>
  <c r="K1113" i="1"/>
  <c r="O1113" i="1" s="1"/>
  <c r="K1112" i="1"/>
  <c r="O1112" i="1" s="1"/>
  <c r="K1083" i="1"/>
  <c r="O1083" i="1" s="1"/>
  <c r="K1080" i="1"/>
  <c r="O1080" i="1" s="1"/>
  <c r="K1079" i="1"/>
  <c r="O1079" i="1" s="1"/>
  <c r="K1076" i="1"/>
  <c r="O1076" i="1" s="1"/>
  <c r="K1073" i="1"/>
  <c r="O1073" i="1" s="1"/>
  <c r="K1072" i="1"/>
  <c r="O1072" i="1" s="1"/>
  <c r="K1071" i="1"/>
  <c r="O1071" i="1" s="1"/>
  <c r="K1068" i="1"/>
  <c r="O1068" i="1" s="1"/>
  <c r="K1065" i="1"/>
  <c r="O1065" i="1" s="1"/>
  <c r="K1064" i="1"/>
  <c r="O1064" i="1" s="1"/>
  <c r="K1063" i="1"/>
  <c r="O1063" i="1" s="1"/>
  <c r="K1061" i="1"/>
  <c r="O1061" i="1" s="1"/>
  <c r="K1060" i="1"/>
  <c r="O1060" i="1" s="1"/>
  <c r="K1059" i="1"/>
  <c r="O1059" i="1" s="1"/>
  <c r="K1058" i="1"/>
  <c r="O1058" i="1" s="1"/>
  <c r="K1057" i="1"/>
  <c r="O1057" i="1" s="1"/>
  <c r="K1056" i="1"/>
  <c r="O1056" i="1" s="1"/>
  <c r="K1053" i="1"/>
  <c r="O1053" i="1" s="1"/>
  <c r="K1052" i="1"/>
  <c r="O1052" i="1" s="1"/>
  <c r="K1048" i="1"/>
  <c r="O1048" i="1" s="1"/>
  <c r="K1045" i="1"/>
  <c r="O1045" i="1" s="1"/>
  <c r="K1041" i="1"/>
  <c r="O1041" i="1" s="1"/>
  <c r="K1040" i="1"/>
  <c r="O1040" i="1" s="1"/>
  <c r="K953" i="1"/>
  <c r="O953" i="1" s="1"/>
  <c r="K952" i="1"/>
  <c r="K916" i="1"/>
  <c r="K915" i="1"/>
  <c r="K914" i="1"/>
  <c r="K913" i="1"/>
  <c r="K911" i="1"/>
  <c r="K910" i="1"/>
  <c r="K909" i="1"/>
  <c r="K908" i="1"/>
  <c r="K907" i="1"/>
  <c r="K906" i="1"/>
  <c r="K905" i="1"/>
  <c r="K904" i="1"/>
  <c r="K902" i="1"/>
  <c r="K901" i="1"/>
  <c r="K900" i="1"/>
  <c r="K899" i="1"/>
  <c r="K898" i="1"/>
  <c r="K897" i="1"/>
  <c r="K896" i="1"/>
  <c r="K895" i="1"/>
  <c r="K893" i="1"/>
  <c r="K892" i="1"/>
  <c r="K891" i="1"/>
  <c r="K890" i="1"/>
  <c r="K566" i="1"/>
  <c r="K565" i="1"/>
  <c r="K563" i="1"/>
  <c r="K562" i="1"/>
  <c r="K561" i="1"/>
  <c r="K560" i="1"/>
  <c r="K558" i="1"/>
  <c r="K557" i="1"/>
  <c r="K556" i="1"/>
  <c r="K554" i="1"/>
  <c r="K553" i="1"/>
  <c r="K552" i="1"/>
  <c r="K551" i="1"/>
  <c r="K549" i="1"/>
  <c r="K548" i="1"/>
  <c r="K547" i="1"/>
  <c r="K546" i="1"/>
  <c r="K544" i="1"/>
  <c r="K543" i="1"/>
  <c r="K542" i="1"/>
  <c r="K540" i="1"/>
  <c r="K539" i="1"/>
  <c r="K537" i="1"/>
  <c r="K536" i="1"/>
  <c r="K535" i="1"/>
  <c r="K534" i="1"/>
  <c r="K532" i="1"/>
  <c r="K531" i="1"/>
  <c r="K530" i="1"/>
  <c r="K528" i="1"/>
  <c r="K527" i="1"/>
  <c r="K525" i="1"/>
  <c r="K524" i="1"/>
  <c r="K523" i="1"/>
  <c r="K521" i="1"/>
  <c r="K520" i="1"/>
  <c r="K519" i="1"/>
  <c r="K517" i="1"/>
  <c r="K516" i="1"/>
  <c r="K515" i="1"/>
  <c r="K513" i="1"/>
  <c r="K512" i="1"/>
  <c r="K511" i="1"/>
  <c r="K510" i="1"/>
  <c r="K508" i="1"/>
  <c r="K507" i="1"/>
  <c r="K506" i="1"/>
  <c r="K504" i="1"/>
  <c r="K503" i="1"/>
  <c r="K502" i="1"/>
  <c r="K500" i="1"/>
  <c r="K499" i="1"/>
  <c r="K498" i="1"/>
  <c r="K496" i="1"/>
  <c r="K495" i="1"/>
  <c r="K494" i="1"/>
  <c r="K493" i="1"/>
  <c r="K492" i="1"/>
  <c r="K491" i="1"/>
  <c r="K490" i="1"/>
  <c r="K488" i="1"/>
  <c r="K487" i="1"/>
  <c r="K486" i="1"/>
  <c r="K485" i="1"/>
  <c r="K483" i="1"/>
  <c r="K482" i="1"/>
  <c r="K481" i="1"/>
  <c r="K479" i="1"/>
  <c r="K478" i="1"/>
  <c r="K477" i="1"/>
  <c r="K475" i="1"/>
  <c r="K474" i="1"/>
  <c r="K473" i="1"/>
  <c r="K472" i="1"/>
  <c r="K470" i="1"/>
  <c r="K469" i="1"/>
  <c r="K366" i="1"/>
  <c r="O366" i="1" s="1"/>
  <c r="K365" i="1"/>
  <c r="O365" i="1" s="1"/>
  <c r="K364" i="1"/>
  <c r="O364" i="1" s="1"/>
  <c r="K363" i="1"/>
  <c r="O363" i="1" s="1"/>
  <c r="K361" i="1"/>
  <c r="O361" i="1" s="1"/>
  <c r="K360" i="1"/>
  <c r="O360" i="1" s="1"/>
  <c r="K358" i="1"/>
  <c r="O358" i="1" s="1"/>
  <c r="K357" i="1"/>
  <c r="O357" i="1" s="1"/>
  <c r="K355" i="1"/>
  <c r="O355" i="1" s="1"/>
  <c r="K354" i="1"/>
  <c r="O354" i="1" s="1"/>
  <c r="K352" i="1"/>
  <c r="O352" i="1" s="1"/>
  <c r="K351" i="1"/>
  <c r="O351" i="1" s="1"/>
  <c r="K350" i="1"/>
  <c r="O350" i="1" s="1"/>
  <c r="K348" i="1"/>
  <c r="O348" i="1" s="1"/>
  <c r="K347" i="1"/>
  <c r="O347" i="1" s="1"/>
  <c r="K345" i="1"/>
  <c r="O345" i="1" s="1"/>
  <c r="K344" i="1"/>
  <c r="O344" i="1" s="1"/>
  <c r="K342" i="1"/>
  <c r="O342" i="1" s="1"/>
  <c r="K341" i="1"/>
  <c r="O341" i="1" s="1"/>
  <c r="K340" i="1"/>
  <c r="O340" i="1" s="1"/>
  <c r="K339" i="1"/>
  <c r="O339" i="1" s="1"/>
  <c r="K337" i="1"/>
  <c r="O337" i="1" s="1"/>
  <c r="K336" i="1"/>
  <c r="O336" i="1" s="1"/>
  <c r="K334" i="1"/>
  <c r="O334" i="1" s="1"/>
  <c r="K333" i="1"/>
  <c r="O333" i="1" s="1"/>
  <c r="K332" i="1"/>
  <c r="O332" i="1" s="1"/>
  <c r="K331" i="1"/>
  <c r="O331" i="1" s="1"/>
  <c r="K330" i="1"/>
  <c r="O330" i="1" s="1"/>
  <c r="K328" i="1"/>
  <c r="O328" i="1" s="1"/>
  <c r="K327" i="1"/>
  <c r="O327" i="1" s="1"/>
  <c r="K326" i="1"/>
  <c r="O326" i="1" s="1"/>
  <c r="K324" i="1"/>
  <c r="O324" i="1" s="1"/>
  <c r="K323" i="1"/>
  <c r="O323" i="1" s="1"/>
  <c r="K322" i="1"/>
  <c r="O322" i="1" s="1"/>
  <c r="K320" i="1"/>
  <c r="O320" i="1" s="1"/>
  <c r="K319" i="1"/>
  <c r="O319" i="1" s="1"/>
  <c r="K317" i="1"/>
  <c r="O317" i="1" s="1"/>
  <c r="K316" i="1"/>
  <c r="O316" i="1" s="1"/>
  <c r="K315" i="1"/>
  <c r="O315" i="1" s="1"/>
  <c r="K313" i="1"/>
  <c r="O313" i="1" s="1"/>
  <c r="K312" i="1"/>
  <c r="O312" i="1" s="1"/>
  <c r="K311" i="1"/>
  <c r="O311" i="1" s="1"/>
  <c r="K309" i="1"/>
  <c r="O309" i="1" s="1"/>
  <c r="K308" i="1"/>
  <c r="O308" i="1" s="1"/>
  <c r="K306" i="1"/>
  <c r="O306" i="1" s="1"/>
  <c r="K305" i="1"/>
  <c r="O305" i="1" s="1"/>
  <c r="K303" i="1"/>
  <c r="O303" i="1" s="1"/>
  <c r="K302" i="1"/>
  <c r="O302" i="1" s="1"/>
  <c r="K300" i="1"/>
  <c r="O300" i="1" s="1"/>
  <c r="K299" i="1"/>
  <c r="O299" i="1" s="1"/>
  <c r="K298" i="1"/>
  <c r="O298" i="1" s="1"/>
  <c r="K297" i="1"/>
  <c r="O297" i="1" s="1"/>
  <c r="K296" i="1"/>
  <c r="O296" i="1" s="1"/>
  <c r="K294" i="1"/>
  <c r="O294" i="1" s="1"/>
  <c r="K293" i="1"/>
  <c r="O293" i="1" s="1"/>
  <c r="K291" i="1"/>
  <c r="O291" i="1" s="1"/>
  <c r="K290" i="1"/>
  <c r="O290" i="1" s="1"/>
  <c r="K288" i="1"/>
  <c r="O288" i="1" s="1"/>
  <c r="K287" i="1"/>
  <c r="O287" i="1" s="1"/>
  <c r="K286" i="1"/>
  <c r="O286" i="1" s="1"/>
  <c r="K284" i="1"/>
  <c r="O284" i="1" s="1"/>
  <c r="K283" i="1"/>
  <c r="O283" i="1" s="1"/>
  <c r="K282" i="1"/>
  <c r="O282" i="1" s="1"/>
  <c r="K280" i="1"/>
  <c r="O280" i="1" s="1"/>
  <c r="K279" i="1"/>
  <c r="O279" i="1" s="1"/>
  <c r="K278" i="1"/>
  <c r="O278" i="1" s="1"/>
  <c r="K276" i="1"/>
  <c r="O276" i="1" s="1"/>
  <c r="K275" i="1"/>
  <c r="O275" i="1" s="1"/>
  <c r="K274" i="1"/>
  <c r="O274" i="1" s="1"/>
  <c r="K272" i="1"/>
  <c r="O272" i="1" s="1"/>
  <c r="K271" i="1"/>
  <c r="O271" i="1" s="1"/>
  <c r="K268" i="1"/>
  <c r="O268" i="1" s="1"/>
  <c r="K267" i="1"/>
  <c r="O267" i="1" s="1"/>
  <c r="K265" i="1"/>
  <c r="O265" i="1" s="1"/>
  <c r="K264" i="1"/>
  <c r="O264" i="1" s="1"/>
  <c r="K263" i="1"/>
  <c r="O263" i="1" s="1"/>
  <c r="K261" i="1"/>
  <c r="O261" i="1" s="1"/>
  <c r="K260" i="1"/>
  <c r="O260" i="1" s="1"/>
  <c r="K258" i="1"/>
  <c r="O258" i="1" s="1"/>
  <c r="K257" i="1"/>
  <c r="O257" i="1" s="1"/>
  <c r="K256" i="1"/>
  <c r="O256" i="1" s="1"/>
  <c r="K254" i="1"/>
  <c r="O254" i="1" s="1"/>
  <c r="K253" i="1"/>
  <c r="O253" i="1" s="1"/>
  <c r="K252" i="1"/>
  <c r="O252" i="1" s="1"/>
  <c r="K250" i="1"/>
  <c r="O250" i="1" s="1"/>
  <c r="K249" i="1"/>
  <c r="O249" i="1" s="1"/>
  <c r="K247" i="1"/>
  <c r="O247" i="1" s="1"/>
  <c r="K246" i="1"/>
  <c r="O246" i="1" s="1"/>
  <c r="K244" i="1"/>
  <c r="O244" i="1" s="1"/>
  <c r="K243" i="1"/>
  <c r="O243" i="1" s="1"/>
  <c r="K241" i="1"/>
  <c r="O241" i="1" s="1"/>
  <c r="K240" i="1"/>
  <c r="O240" i="1" s="1"/>
  <c r="K238" i="1"/>
  <c r="O238" i="1" s="1"/>
  <c r="K237" i="1"/>
  <c r="O237" i="1" s="1"/>
  <c r="K236" i="1"/>
  <c r="O236" i="1" s="1"/>
  <c r="K216" i="1"/>
  <c r="O216" i="1" s="1"/>
  <c r="K215" i="1"/>
  <c r="K212" i="1"/>
  <c r="O212" i="1" s="1"/>
  <c r="K211" i="1"/>
  <c r="K208" i="1"/>
  <c r="K207" i="1"/>
  <c r="K205" i="1"/>
  <c r="K204" i="1"/>
  <c r="K201" i="1"/>
  <c r="O201" i="1" s="1"/>
  <c r="K200" i="1"/>
  <c r="K198" i="1"/>
  <c r="K197" i="1"/>
  <c r="K196" i="1"/>
  <c r="K195" i="1"/>
  <c r="K194" i="1"/>
  <c r="K192" i="1"/>
  <c r="K191" i="1"/>
  <c r="K190" i="1"/>
  <c r="K189" i="1"/>
  <c r="K188" i="1"/>
  <c r="K178" i="1"/>
  <c r="K177" i="1"/>
  <c r="K176" i="1"/>
  <c r="K175" i="1"/>
  <c r="K174" i="1"/>
  <c r="K172" i="1"/>
  <c r="K171" i="1"/>
  <c r="K169" i="1"/>
  <c r="K168" i="1"/>
  <c r="K163" i="1"/>
  <c r="K162" i="1"/>
  <c r="K157" i="1"/>
  <c r="K156" i="1"/>
  <c r="K155" i="1"/>
  <c r="K146" i="1"/>
  <c r="O146" i="1" s="1"/>
  <c r="K145" i="1"/>
  <c r="K131" i="1"/>
  <c r="K130" i="1"/>
  <c r="K124" i="1"/>
  <c r="K123" i="1"/>
  <c r="K120" i="1"/>
  <c r="K96" i="1"/>
  <c r="K95" i="1"/>
  <c r="K94" i="1"/>
  <c r="K91" i="1"/>
  <c r="K90" i="1"/>
  <c r="K89" i="1"/>
  <c r="K88" i="1"/>
  <c r="K87" i="1"/>
  <c r="K84" i="1"/>
  <c r="K83" i="1"/>
  <c r="K82" i="1"/>
  <c r="K79" i="1"/>
  <c r="K78" i="1" s="1"/>
  <c r="K74" i="1"/>
  <c r="K73" i="1" s="1"/>
  <c r="K67" i="1"/>
  <c r="K66" i="1" s="1"/>
  <c r="K149" i="1"/>
  <c r="K148" i="1" s="1"/>
  <c r="K152" i="1"/>
  <c r="K151" i="1" s="1"/>
  <c r="K159" i="1"/>
  <c r="K158" i="1" s="1"/>
  <c r="K165" i="1"/>
  <c r="K164" i="1" s="1"/>
  <c r="K180" i="1"/>
  <c r="K179" i="1" s="1"/>
  <c r="K183" i="1"/>
  <c r="K182" i="1" s="1"/>
  <c r="K220" i="1"/>
  <c r="K218" i="1" s="1"/>
  <c r="K223" i="1"/>
  <c r="K221" i="1" s="1"/>
  <c r="K226" i="1"/>
  <c r="K224" i="1" s="1"/>
  <c r="K229" i="1"/>
  <c r="K227" i="1" s="1"/>
  <c r="K232" i="1"/>
  <c r="K230" i="1" s="1"/>
  <c r="K369" i="1"/>
  <c r="K372" i="1"/>
  <c r="K375" i="1"/>
  <c r="K378" i="1"/>
  <c r="K381" i="1"/>
  <c r="K384" i="1"/>
  <c r="K387" i="1"/>
  <c r="K390" i="1"/>
  <c r="K393" i="1"/>
  <c r="K396" i="1"/>
  <c r="K399" i="1"/>
  <c r="K402" i="1"/>
  <c r="K405" i="1"/>
  <c r="K408" i="1"/>
  <c r="K411" i="1"/>
  <c r="K414" i="1"/>
  <c r="K417" i="1"/>
  <c r="K420" i="1"/>
  <c r="K423" i="1"/>
  <c r="K426" i="1"/>
  <c r="K429" i="1"/>
  <c r="K432" i="1"/>
  <c r="K435" i="1"/>
  <c r="K438" i="1"/>
  <c r="K441" i="1"/>
  <c r="K444" i="1"/>
  <c r="K447" i="1"/>
  <c r="K450" i="1"/>
  <c r="K453" i="1"/>
  <c r="K456" i="1"/>
  <c r="K459" i="1"/>
  <c r="K462" i="1"/>
  <c r="K465" i="1"/>
  <c r="K569" i="1"/>
  <c r="K567" i="1" s="1"/>
  <c r="K746" i="1"/>
  <c r="K744" i="1" s="1"/>
  <c r="K749" i="1"/>
  <c r="K747" i="1" s="1"/>
  <c r="K752" i="1"/>
  <c r="K750" i="1" s="1"/>
  <c r="K755" i="1"/>
  <c r="K753" i="1" s="1"/>
  <c r="K758" i="1"/>
  <c r="K756" i="1" s="1"/>
  <c r="K761" i="1"/>
  <c r="K759" i="1" s="1"/>
  <c r="K764" i="1"/>
  <c r="K762" i="1" s="1"/>
  <c r="K767" i="1"/>
  <c r="K765" i="1" s="1"/>
  <c r="K770" i="1"/>
  <c r="K768" i="1" s="1"/>
  <c r="K773" i="1"/>
  <c r="K771" i="1" s="1"/>
  <c r="K776" i="1"/>
  <c r="K774" i="1" s="1"/>
  <c r="K779" i="1"/>
  <c r="K777" i="1" s="1"/>
  <c r="K782" i="1"/>
  <c r="K780" i="1" s="1"/>
  <c r="K785" i="1"/>
  <c r="K783" i="1" s="1"/>
  <c r="K788" i="1"/>
  <c r="K791" i="1"/>
  <c r="K789" i="1" s="1"/>
  <c r="K794" i="1"/>
  <c r="K792" i="1" s="1"/>
  <c r="K797" i="1"/>
  <c r="K795" i="1" s="1"/>
  <c r="K800" i="1"/>
  <c r="K798" i="1" s="1"/>
  <c r="K803" i="1"/>
  <c r="K801" i="1" s="1"/>
  <c r="K806" i="1"/>
  <c r="K804" i="1" s="1"/>
  <c r="K809" i="1"/>
  <c r="K807" i="1" s="1"/>
  <c r="K812" i="1"/>
  <c r="K810" i="1" s="1"/>
  <c r="K815" i="1"/>
  <c r="K813" i="1" s="1"/>
  <c r="K818" i="1"/>
  <c r="K816" i="1" s="1"/>
  <c r="K821" i="1"/>
  <c r="K819" i="1" s="1"/>
  <c r="K824" i="1"/>
  <c r="K822" i="1" s="1"/>
  <c r="K827" i="1"/>
  <c r="K825" i="1" s="1"/>
  <c r="K830" i="1"/>
  <c r="K828" i="1" s="1"/>
  <c r="K833" i="1"/>
  <c r="K831" i="1" s="1"/>
  <c r="K836" i="1"/>
  <c r="K834" i="1" s="1"/>
  <c r="K839" i="1"/>
  <c r="K837" i="1" s="1"/>
  <c r="K842" i="1"/>
  <c r="K840" i="1" s="1"/>
  <c r="K845" i="1"/>
  <c r="K843" i="1" s="1"/>
  <c r="K848" i="1"/>
  <c r="K846" i="1" s="1"/>
  <c r="K851" i="1"/>
  <c r="K849" i="1" s="1"/>
  <c r="K854" i="1"/>
  <c r="K852" i="1" s="1"/>
  <c r="K857" i="1"/>
  <c r="K855" i="1" s="1"/>
  <c r="K860" i="1"/>
  <c r="K858" i="1" s="1"/>
  <c r="K863" i="1"/>
  <c r="K861" i="1" s="1"/>
  <c r="K866" i="1"/>
  <c r="K864" i="1" s="1"/>
  <c r="K868" i="1"/>
  <c r="K867" i="1" s="1"/>
  <c r="K870" i="1"/>
  <c r="K869" i="1" s="1"/>
  <c r="K872" i="1"/>
  <c r="K871" i="1" s="1"/>
  <c r="K877" i="1"/>
  <c r="K880" i="1"/>
  <c r="K883" i="1"/>
  <c r="K886" i="1"/>
  <c r="K918" i="1"/>
  <c r="K917" i="1" s="1"/>
  <c r="K921" i="1"/>
  <c r="K920" i="1" s="1"/>
  <c r="K924" i="1"/>
  <c r="K923" i="1" s="1"/>
  <c r="K927" i="1"/>
  <c r="K926" i="1" s="1"/>
  <c r="K930" i="1"/>
  <c r="K929" i="1" s="1"/>
  <c r="K933" i="1"/>
  <c r="K932" i="1" s="1"/>
  <c r="K936" i="1"/>
  <c r="K935" i="1" s="1"/>
  <c r="K939" i="1"/>
  <c r="K938" i="1" s="1"/>
  <c r="K956" i="1"/>
  <c r="K959" i="1"/>
  <c r="K962" i="1"/>
  <c r="K965" i="1"/>
  <c r="K968" i="1"/>
  <c r="K1003" i="1"/>
  <c r="K1006" i="1"/>
  <c r="K1009" i="1"/>
  <c r="K1012" i="1"/>
  <c r="K1015" i="1"/>
  <c r="K1018" i="1"/>
  <c r="K1021" i="1"/>
  <c r="K1024" i="1"/>
  <c r="K1027" i="1"/>
  <c r="K1030" i="1"/>
  <c r="K1033" i="1"/>
  <c r="K1036" i="1"/>
  <c r="K1087" i="1"/>
  <c r="K1090" i="1"/>
  <c r="K1093" i="1"/>
  <c r="K1096" i="1"/>
  <c r="K1099" i="1"/>
  <c r="K1102" i="1"/>
  <c r="K1105" i="1"/>
  <c r="K1108" i="1"/>
  <c r="K1121" i="1"/>
  <c r="K1128" i="1"/>
  <c r="K1131" i="1"/>
  <c r="K1180" i="1"/>
  <c r="O1180" i="1" s="1"/>
  <c r="K1183" i="1"/>
  <c r="O1183" i="1" s="1"/>
  <c r="K1186" i="1"/>
  <c r="O1186" i="1" s="1"/>
  <c r="K1189" i="1"/>
  <c r="O1189" i="1" s="1"/>
  <c r="K1327" i="1"/>
  <c r="K1330" i="1"/>
  <c r="K1333" i="1"/>
  <c r="K1336" i="1"/>
  <c r="K1339" i="1"/>
  <c r="K1342" i="1"/>
  <c r="K1345" i="1"/>
  <c r="K1348" i="1"/>
  <c r="K1351" i="1"/>
  <c r="K1354" i="1"/>
  <c r="K1357" i="1"/>
  <c r="K1360" i="1"/>
  <c r="K1363" i="1"/>
  <c r="K1366" i="1"/>
  <c r="K1369" i="1"/>
  <c r="K1372" i="1"/>
  <c r="K1375" i="1"/>
  <c r="K1378" i="1"/>
  <c r="K1381" i="1"/>
  <c r="K1384" i="1"/>
  <c r="K1387" i="1"/>
  <c r="K1390" i="1"/>
  <c r="K1393" i="1"/>
  <c r="K1396" i="1"/>
  <c r="K1399" i="1"/>
  <c r="K1402" i="1"/>
  <c r="K1405" i="1"/>
  <c r="K1408" i="1"/>
  <c r="K1411" i="1"/>
  <c r="K1414" i="1"/>
  <c r="K1417" i="1"/>
  <c r="K1495" i="1"/>
  <c r="K1728" i="1"/>
  <c r="K1731" i="1"/>
  <c r="K1734" i="1"/>
  <c r="K1737" i="1"/>
  <c r="K1740" i="1"/>
  <c r="K1743" i="1"/>
  <c r="K1746" i="1"/>
  <c r="K1749" i="1"/>
  <c r="K1752" i="1"/>
  <c r="K1755" i="1"/>
  <c r="K1758" i="1"/>
  <c r="K1761" i="1"/>
  <c r="K1764" i="1"/>
  <c r="K1767" i="1"/>
  <c r="K1770" i="1"/>
  <c r="K1773" i="1"/>
  <c r="K1776" i="1"/>
  <c r="K1779" i="1"/>
  <c r="K1782" i="1"/>
  <c r="K1785" i="1"/>
  <c r="K1788" i="1"/>
  <c r="K1791" i="1"/>
  <c r="K1794" i="1"/>
  <c r="K1797" i="1"/>
  <c r="K1806" i="1"/>
  <c r="O1806" i="1" s="1"/>
  <c r="K1812" i="1"/>
  <c r="O1812" i="1" s="1"/>
  <c r="K1815" i="1"/>
  <c r="K1827" i="1"/>
  <c r="O1827" i="1" s="1"/>
  <c r="K1833" i="1"/>
  <c r="K1836" i="1"/>
  <c r="K1853" i="1"/>
  <c r="K1856" i="1"/>
  <c r="K1859" i="1"/>
  <c r="K1902" i="1"/>
  <c r="K1905" i="1"/>
  <c r="K1908" i="1"/>
  <c r="K1911" i="1"/>
  <c r="K1914" i="1"/>
  <c r="K1917" i="1"/>
  <c r="K1920" i="1"/>
  <c r="K1923" i="1"/>
  <c r="K1926" i="1"/>
  <c r="K1967" i="1"/>
  <c r="K1970" i="1"/>
  <c r="K1973" i="1"/>
  <c r="K1976" i="1"/>
  <c r="K1979" i="1"/>
  <c r="K1982" i="1"/>
  <c r="K1985" i="1"/>
  <c r="K1988" i="1"/>
  <c r="K1991" i="1"/>
  <c r="K1994" i="1"/>
  <c r="K1997" i="1"/>
  <c r="K2000" i="1"/>
  <c r="K2003" i="1"/>
  <c r="K2023" i="1"/>
  <c r="K2028" i="1"/>
  <c r="K2061" i="1"/>
  <c r="K2059" i="1" s="1"/>
  <c r="K2064" i="1"/>
  <c r="K2062" i="1" s="1"/>
  <c r="K2067" i="1"/>
  <c r="K2065" i="1" s="1"/>
  <c r="K2070" i="1"/>
  <c r="K2068" i="1" s="1"/>
  <c r="K2078" i="1"/>
  <c r="K2118" i="1"/>
  <c r="K2116" i="1" s="1"/>
  <c r="K2121" i="1"/>
  <c r="K2119" i="1" s="1"/>
  <c r="K2123" i="1"/>
  <c r="K2122" i="1" s="1"/>
  <c r="K2136" i="1"/>
  <c r="K2135" i="1" s="1"/>
  <c r="K2139" i="1"/>
  <c r="K2138" i="1" s="1"/>
  <c r="K2142" i="1"/>
  <c r="K2141" i="1" s="1"/>
  <c r="K2145" i="1"/>
  <c r="K2144" i="1" s="1"/>
  <c r="K2158" i="1"/>
  <c r="K2195" i="1"/>
  <c r="K2198" i="1"/>
  <c r="K2201" i="1"/>
  <c r="K2204" i="1"/>
  <c r="K2207" i="1"/>
  <c r="K2210" i="1"/>
  <c r="K2339" i="1"/>
  <c r="K2342" i="1"/>
  <c r="K2345" i="1"/>
  <c r="K2348" i="1"/>
  <c r="K2351" i="1"/>
  <c r="K2354" i="1"/>
  <c r="K2357" i="1"/>
  <c r="K2360" i="1"/>
  <c r="K2363" i="1"/>
  <c r="K2366" i="1"/>
  <c r="K2369" i="1"/>
  <c r="K2372" i="1"/>
  <c r="K2375" i="1"/>
  <c r="K2378" i="1"/>
  <c r="K2381" i="1"/>
  <c r="K2384" i="1"/>
  <c r="K2387" i="1"/>
  <c r="K2390" i="1"/>
  <c r="K2393" i="1"/>
  <c r="K2396" i="1"/>
  <c r="K2399" i="1"/>
  <c r="K2402" i="1"/>
  <c r="K2405" i="1"/>
  <c r="K2408" i="1"/>
  <c r="K2411" i="1"/>
  <c r="K2414" i="1"/>
  <c r="K2417" i="1"/>
  <c r="K2420" i="1"/>
  <c r="K2423" i="1"/>
  <c r="K2426" i="1"/>
  <c r="K2429" i="1"/>
  <c r="K2432" i="1"/>
  <c r="K2435" i="1"/>
  <c r="K2438" i="1"/>
  <c r="K2441" i="1"/>
  <c r="K2444" i="1"/>
  <c r="K2447" i="1"/>
  <c r="K2543" i="1"/>
  <c r="K2541" i="1" s="1"/>
  <c r="K2724" i="1"/>
  <c r="K2727" i="1"/>
  <c r="K2730" i="1"/>
  <c r="K2733" i="1"/>
  <c r="K2736" i="1"/>
  <c r="K2739" i="1"/>
  <c r="K2742" i="1"/>
  <c r="K2745" i="1"/>
  <c r="K2748" i="1"/>
  <c r="K2751" i="1"/>
  <c r="K2754" i="1"/>
  <c r="K2757" i="1"/>
  <c r="K2760" i="1"/>
  <c r="K2763" i="1"/>
  <c r="K2766" i="1"/>
  <c r="K2769" i="1"/>
  <c r="K2772" i="1"/>
  <c r="K2775" i="1"/>
  <c r="K2778" i="1"/>
  <c r="K2781" i="1"/>
  <c r="K2784" i="1"/>
  <c r="K2787" i="1"/>
  <c r="K2790" i="1"/>
  <c r="K2793" i="1"/>
  <c r="K2796" i="1"/>
  <c r="K2799" i="1"/>
  <c r="K2802" i="1"/>
  <c r="K2805" i="1"/>
  <c r="K2808" i="1"/>
  <c r="K2855" i="1"/>
  <c r="K2858" i="1"/>
  <c r="K2864" i="1"/>
  <c r="K2867" i="1"/>
  <c r="K2870" i="1"/>
  <c r="K2975" i="1"/>
  <c r="K60" i="1"/>
  <c r="K58" i="1" s="1"/>
  <c r="L58" i="1"/>
  <c r="J58" i="1"/>
  <c r="K57" i="1"/>
  <c r="K55" i="1" s="1"/>
  <c r="L55" i="1"/>
  <c r="J55" i="1"/>
  <c r="K54" i="1"/>
  <c r="K52" i="1" s="1"/>
  <c r="L49" i="1"/>
  <c r="L52" i="1"/>
  <c r="J52" i="1"/>
  <c r="K51" i="1"/>
  <c r="K49" i="1" s="1"/>
  <c r="J49" i="1"/>
  <c r="L46" i="1"/>
  <c r="K48" i="1"/>
  <c r="K46" i="1" s="1"/>
  <c r="J46" i="1"/>
  <c r="K45" i="1"/>
  <c r="K43" i="1" s="1"/>
  <c r="L43" i="1"/>
  <c r="J43" i="1"/>
  <c r="K42" i="1"/>
  <c r="K41" i="1"/>
  <c r="L40" i="1"/>
  <c r="M40" i="1"/>
  <c r="N40" i="1"/>
  <c r="J40" i="1"/>
  <c r="K38" i="1"/>
  <c r="K39" i="1"/>
  <c r="K37" i="1"/>
  <c r="L36" i="1"/>
  <c r="M36" i="1"/>
  <c r="N36" i="1"/>
  <c r="J36" i="1"/>
  <c r="L33" i="1"/>
  <c r="M33" i="1"/>
  <c r="N33" i="1"/>
  <c r="K35" i="1"/>
  <c r="K34" i="1"/>
  <c r="K2439" i="1" l="1"/>
  <c r="O2439" i="1" s="1"/>
  <c r="O2441" i="1"/>
  <c r="K2391" i="1"/>
  <c r="O2391" i="1" s="1"/>
  <c r="O2393" i="1"/>
  <c r="O1369" i="1"/>
  <c r="K1367" i="1"/>
  <c r="O1367" i="1" s="1"/>
  <c r="O465" i="1"/>
  <c r="K463" i="1"/>
  <c r="O463" i="1" s="1"/>
  <c r="K2445" i="1"/>
  <c r="O2445" i="1" s="1"/>
  <c r="O2447" i="1"/>
  <c r="K2421" i="1"/>
  <c r="O2421" i="1" s="1"/>
  <c r="O2423" i="1"/>
  <c r="K2397" i="1"/>
  <c r="O2397" i="1" s="1"/>
  <c r="O2399" i="1"/>
  <c r="O2375" i="1"/>
  <c r="K2373" i="1"/>
  <c r="O2373" i="1" s="1"/>
  <c r="O2351" i="1"/>
  <c r="K2349" i="1"/>
  <c r="O2349" i="1" s="1"/>
  <c r="O1399" i="1"/>
  <c r="K1397" i="1"/>
  <c r="O1397" i="1" s="1"/>
  <c r="O1375" i="1"/>
  <c r="K1373" i="1"/>
  <c r="O1373" i="1" s="1"/>
  <c r="O1351" i="1"/>
  <c r="K1349" i="1"/>
  <c r="O1349" i="1" s="1"/>
  <c r="O1327" i="1"/>
  <c r="K1325" i="1"/>
  <c r="O1325" i="1" s="1"/>
  <c r="O447" i="1"/>
  <c r="K445" i="1"/>
  <c r="O445" i="1" s="1"/>
  <c r="O423" i="1"/>
  <c r="K421" i="1"/>
  <c r="O421" i="1" s="1"/>
  <c r="O399" i="1"/>
  <c r="K397" i="1"/>
  <c r="O397" i="1" s="1"/>
  <c r="O375" i="1"/>
  <c r="K373" i="1"/>
  <c r="O373" i="1" s="1"/>
  <c r="O2214" i="1"/>
  <c r="K2213" i="1"/>
  <c r="K2224" i="1"/>
  <c r="O2224" i="1" s="1"/>
  <c r="O2225" i="1"/>
  <c r="K2290" i="1"/>
  <c r="O2290" i="1" s="1"/>
  <c r="O2291" i="1"/>
  <c r="K2300" i="1"/>
  <c r="O2300" i="1" s="1"/>
  <c r="O2301" i="1"/>
  <c r="O2311" i="1"/>
  <c r="K2310" i="1"/>
  <c r="O2310" i="1" s="1"/>
  <c r="K2321" i="1"/>
  <c r="O2321" i="1" s="1"/>
  <c r="O2322" i="1"/>
  <c r="O2444" i="1"/>
  <c r="K2442" i="1"/>
  <c r="O2442" i="1" s="1"/>
  <c r="K2418" i="1"/>
  <c r="O2418" i="1" s="1"/>
  <c r="O2420" i="1"/>
  <c r="K2394" i="1"/>
  <c r="O2394" i="1" s="1"/>
  <c r="O2396" i="1"/>
  <c r="K2370" i="1"/>
  <c r="O2370" i="1" s="1"/>
  <c r="O2372" i="1"/>
  <c r="K2346" i="1"/>
  <c r="O2346" i="1" s="1"/>
  <c r="O2348" i="1"/>
  <c r="O1495" i="1"/>
  <c r="K1493" i="1"/>
  <c r="O1493" i="1" s="1"/>
  <c r="O1396" i="1"/>
  <c r="K1394" i="1"/>
  <c r="O1394" i="1" s="1"/>
  <c r="O1372" i="1"/>
  <c r="K1370" i="1"/>
  <c r="O1370" i="1" s="1"/>
  <c r="O1348" i="1"/>
  <c r="K1346" i="1"/>
  <c r="O1346" i="1" s="1"/>
  <c r="O444" i="1"/>
  <c r="K442" i="1"/>
  <c r="O442" i="1" s="1"/>
  <c r="O420" i="1"/>
  <c r="K418" i="1"/>
  <c r="O418" i="1" s="1"/>
  <c r="O396" i="1"/>
  <c r="K394" i="1"/>
  <c r="O394" i="1" s="1"/>
  <c r="O372" i="1"/>
  <c r="K370" i="1"/>
  <c r="O370" i="1" s="1"/>
  <c r="O2237" i="1"/>
  <c r="K2236" i="1"/>
  <c r="O2236" i="1" s="1"/>
  <c r="K2247" i="1"/>
  <c r="O2247" i="1" s="1"/>
  <c r="O2248" i="1"/>
  <c r="K2280" i="1"/>
  <c r="O2280" i="1" s="1"/>
  <c r="O2281" i="1"/>
  <c r="K2343" i="1"/>
  <c r="O2343" i="1" s="1"/>
  <c r="O2345" i="1"/>
  <c r="O1393" i="1"/>
  <c r="K1391" i="1"/>
  <c r="O1391" i="1" s="1"/>
  <c r="O393" i="1"/>
  <c r="K391" i="1"/>
  <c r="O391" i="1" s="1"/>
  <c r="K2340" i="1"/>
  <c r="O2340" i="1" s="1"/>
  <c r="O2342" i="1"/>
  <c r="O1414" i="1"/>
  <c r="K1412" i="1"/>
  <c r="O1412" i="1" s="1"/>
  <c r="O462" i="1"/>
  <c r="K460" i="1"/>
  <c r="O460" i="1" s="1"/>
  <c r="O390" i="1"/>
  <c r="K388" i="1"/>
  <c r="O388" i="1" s="1"/>
  <c r="K2228" i="1"/>
  <c r="O2228" i="1" s="1"/>
  <c r="O2229" i="1"/>
  <c r="K2433" i="1"/>
  <c r="O2433" i="1" s="1"/>
  <c r="O2435" i="1"/>
  <c r="K2361" i="1"/>
  <c r="O2361" i="1" s="1"/>
  <c r="O2363" i="1"/>
  <c r="O1387" i="1"/>
  <c r="K1385" i="1"/>
  <c r="O1385" i="1" s="1"/>
  <c r="O1339" i="1"/>
  <c r="K1337" i="1"/>
  <c r="O1337" i="1" s="1"/>
  <c r="O459" i="1"/>
  <c r="K457" i="1"/>
  <c r="O457" i="1" s="1"/>
  <c r="O387" i="1"/>
  <c r="K385" i="1"/>
  <c r="O385" i="1" s="1"/>
  <c r="K2240" i="1"/>
  <c r="O2240" i="1" s="1"/>
  <c r="O2241" i="1"/>
  <c r="K2251" i="1"/>
  <c r="O2251" i="1" s="1"/>
  <c r="O2252" i="1"/>
  <c r="K2284" i="1"/>
  <c r="O2284" i="1" s="1"/>
  <c r="O2285" i="1"/>
  <c r="K2315" i="1"/>
  <c r="O2315" i="1" s="1"/>
  <c r="O2316" i="1"/>
  <c r="K2327" i="1"/>
  <c r="O2327" i="1" s="1"/>
  <c r="O2328" i="1"/>
  <c r="O1360" i="1"/>
  <c r="K1358" i="1"/>
  <c r="O1358" i="1" s="1"/>
  <c r="O384" i="1"/>
  <c r="K382" i="1"/>
  <c r="O382" i="1" s="1"/>
  <c r="O2264" i="1"/>
  <c r="K2263" i="1"/>
  <c r="O2263" i="1" s="1"/>
  <c r="K2274" i="1"/>
  <c r="O2274" i="1" s="1"/>
  <c r="O2275" i="1"/>
  <c r="K2367" i="1"/>
  <c r="O2367" i="1" s="1"/>
  <c r="O2369" i="1"/>
  <c r="O1417" i="1"/>
  <c r="K1415" i="1"/>
  <c r="O1415" i="1" s="1"/>
  <c r="O1345" i="1"/>
  <c r="K1343" i="1"/>
  <c r="O1343" i="1" s="1"/>
  <c r="O441" i="1"/>
  <c r="K439" i="1"/>
  <c r="O439" i="1" s="1"/>
  <c r="O369" i="1"/>
  <c r="K367" i="1"/>
  <c r="O367" i="1" s="1"/>
  <c r="K2259" i="1"/>
  <c r="O2259" i="1" s="1"/>
  <c r="O2260" i="1"/>
  <c r="K2324" i="1"/>
  <c r="O2324" i="1" s="1"/>
  <c r="O2325" i="1"/>
  <c r="K2436" i="1"/>
  <c r="O2436" i="1" s="1"/>
  <c r="O2438" i="1"/>
  <c r="O2390" i="1"/>
  <c r="K2388" i="1"/>
  <c r="O2388" i="1" s="1"/>
  <c r="O1390" i="1"/>
  <c r="K1388" i="1"/>
  <c r="O1388" i="1" s="1"/>
  <c r="O1342" i="1"/>
  <c r="K1340" i="1"/>
  <c r="O1340" i="1" s="1"/>
  <c r="O438" i="1"/>
  <c r="K436" i="1"/>
  <c r="O436" i="1" s="1"/>
  <c r="O2387" i="1"/>
  <c r="K2385" i="1"/>
  <c r="O2385" i="1" s="1"/>
  <c r="O1411" i="1"/>
  <c r="K1409" i="1"/>
  <c r="O1409" i="1" s="1"/>
  <c r="O1363" i="1"/>
  <c r="K1361" i="1"/>
  <c r="O1361" i="1" s="1"/>
  <c r="O435" i="1"/>
  <c r="K433" i="1"/>
  <c r="O433" i="1" s="1"/>
  <c r="K2295" i="1"/>
  <c r="O2295" i="1" s="1"/>
  <c r="O2296" i="1"/>
  <c r="K2430" i="1"/>
  <c r="O2430" i="1" s="1"/>
  <c r="O2432" i="1"/>
  <c r="K2382" i="1"/>
  <c r="O2382" i="1" s="1"/>
  <c r="O2384" i="1"/>
  <c r="O1384" i="1"/>
  <c r="K1382" i="1"/>
  <c r="O1382" i="1" s="1"/>
  <c r="O432" i="1"/>
  <c r="K430" i="1"/>
  <c r="O430" i="1" s="1"/>
  <c r="O2429" i="1"/>
  <c r="K2427" i="1"/>
  <c r="O2427" i="1" s="1"/>
  <c r="K2403" i="1"/>
  <c r="O2403" i="1" s="1"/>
  <c r="O2405" i="1"/>
  <c r="K2379" i="1"/>
  <c r="O2379" i="1" s="1"/>
  <c r="O2381" i="1"/>
  <c r="K2355" i="1"/>
  <c r="O2355" i="1" s="1"/>
  <c r="O2357" i="1"/>
  <c r="O1405" i="1"/>
  <c r="K1403" i="1"/>
  <c r="O1403" i="1" s="1"/>
  <c r="O1381" i="1"/>
  <c r="K1379" i="1"/>
  <c r="O1379" i="1" s="1"/>
  <c r="O1357" i="1"/>
  <c r="K1355" i="1"/>
  <c r="O1355" i="1" s="1"/>
  <c r="O1333" i="1"/>
  <c r="K1331" i="1"/>
  <c r="O1331" i="1" s="1"/>
  <c r="O453" i="1"/>
  <c r="K451" i="1"/>
  <c r="O451" i="1" s="1"/>
  <c r="O429" i="1"/>
  <c r="K427" i="1"/>
  <c r="O427" i="1" s="1"/>
  <c r="O405" i="1"/>
  <c r="K403" i="1"/>
  <c r="O403" i="1" s="1"/>
  <c r="O381" i="1"/>
  <c r="K379" i="1"/>
  <c r="O379" i="1" s="1"/>
  <c r="O2222" i="1"/>
  <c r="K2221" i="1"/>
  <c r="O2221" i="1" s="1"/>
  <c r="O2233" i="1"/>
  <c r="K2232" i="1"/>
  <c r="O2232" i="1" s="1"/>
  <c r="O2244" i="1"/>
  <c r="K2243" i="1"/>
  <c r="O2243" i="1" s="1"/>
  <c r="O2288" i="1"/>
  <c r="K2287" i="1"/>
  <c r="O2287" i="1" s="1"/>
  <c r="K2318" i="1"/>
  <c r="O2318" i="1" s="1"/>
  <c r="O2319" i="1"/>
  <c r="O2417" i="1"/>
  <c r="K2415" i="1"/>
  <c r="O2415" i="1" s="1"/>
  <c r="O417" i="1"/>
  <c r="K415" i="1"/>
  <c r="O415" i="1" s="1"/>
  <c r="K2270" i="1"/>
  <c r="O2270" i="1" s="1"/>
  <c r="O2271" i="1"/>
  <c r="O2414" i="1"/>
  <c r="K2412" i="1"/>
  <c r="O2412" i="1" s="1"/>
  <c r="K2364" i="1"/>
  <c r="O2364" i="1" s="1"/>
  <c r="O2366" i="1"/>
  <c r="O1366" i="1"/>
  <c r="K1364" i="1"/>
  <c r="O1364" i="1" s="1"/>
  <c r="O414" i="1"/>
  <c r="K412" i="1"/>
  <c r="O412" i="1" s="1"/>
  <c r="K2217" i="1"/>
  <c r="O2217" i="1" s="1"/>
  <c r="O2218" i="1"/>
  <c r="K2409" i="1"/>
  <c r="O2409" i="1" s="1"/>
  <c r="O2411" i="1"/>
  <c r="K2337" i="1"/>
  <c r="O2337" i="1" s="1"/>
  <c r="O2339" i="1"/>
  <c r="O411" i="1"/>
  <c r="K409" i="1"/>
  <c r="O409" i="1" s="1"/>
  <c r="K2305" i="1"/>
  <c r="O2305" i="1" s="1"/>
  <c r="O2306" i="1"/>
  <c r="K2406" i="1"/>
  <c r="O2406" i="1" s="1"/>
  <c r="O2408" i="1"/>
  <c r="K2358" i="1"/>
  <c r="O2358" i="1" s="1"/>
  <c r="O2360" i="1"/>
  <c r="O1408" i="1"/>
  <c r="K1406" i="1"/>
  <c r="O1406" i="1" s="1"/>
  <c r="O1336" i="1"/>
  <c r="K1334" i="1"/>
  <c r="O1334" i="1" s="1"/>
  <c r="O456" i="1"/>
  <c r="K454" i="1"/>
  <c r="O454" i="1" s="1"/>
  <c r="O408" i="1"/>
  <c r="K406" i="1"/>
  <c r="O406" i="1" s="1"/>
  <c r="K2424" i="1"/>
  <c r="O2424" i="1" s="1"/>
  <c r="O2426" i="1"/>
  <c r="K2400" i="1"/>
  <c r="O2400" i="1" s="1"/>
  <c r="O2402" i="1"/>
  <c r="O2378" i="1"/>
  <c r="K2376" i="1"/>
  <c r="O2376" i="1" s="1"/>
  <c r="K2352" i="1"/>
  <c r="O2352" i="1" s="1"/>
  <c r="O2354" i="1"/>
  <c r="O1402" i="1"/>
  <c r="K1400" i="1"/>
  <c r="O1400" i="1" s="1"/>
  <c r="O1378" i="1"/>
  <c r="K1376" i="1"/>
  <c r="O1376" i="1" s="1"/>
  <c r="O1354" i="1"/>
  <c r="K1352" i="1"/>
  <c r="O1352" i="1" s="1"/>
  <c r="O1330" i="1"/>
  <c r="K1328" i="1"/>
  <c r="O1328" i="1" s="1"/>
  <c r="O450" i="1"/>
  <c r="K448" i="1"/>
  <c r="O448" i="1" s="1"/>
  <c r="O426" i="1"/>
  <c r="K424" i="1"/>
  <c r="O424" i="1" s="1"/>
  <c r="O402" i="1"/>
  <c r="K400" i="1"/>
  <c r="O400" i="1" s="1"/>
  <c r="O378" i="1"/>
  <c r="K376" i="1"/>
  <c r="O376" i="1" s="1"/>
  <c r="K2255" i="1"/>
  <c r="O2255" i="1" s="1"/>
  <c r="O2256" i="1"/>
  <c r="K2266" i="1"/>
  <c r="O2266" i="1" s="1"/>
  <c r="O2267" i="1"/>
  <c r="O2278" i="1"/>
  <c r="K2277" i="1"/>
  <c r="O2277" i="1" s="1"/>
  <c r="K1196" i="1"/>
  <c r="O1196" i="1" s="1"/>
  <c r="K1219" i="1"/>
  <c r="O1219" i="1" s="1"/>
  <c r="K1230" i="1"/>
  <c r="O1230" i="1" s="1"/>
  <c r="K1241" i="1"/>
  <c r="O1241" i="1" s="1"/>
  <c r="K255" i="1"/>
  <c r="O255" i="1" s="1"/>
  <c r="K266" i="1"/>
  <c r="O266" i="1" s="1"/>
  <c r="K289" i="1"/>
  <c r="O289" i="1" s="1"/>
  <c r="K343" i="1"/>
  <c r="O343" i="1" s="1"/>
  <c r="K1209" i="1"/>
  <c r="O1209" i="1" s="1"/>
  <c r="K1253" i="1"/>
  <c r="O1253" i="1" s="1"/>
  <c r="K1265" i="1"/>
  <c r="O1265" i="1" s="1"/>
  <c r="K1283" i="1"/>
  <c r="O1283" i="1" s="1"/>
  <c r="K1294" i="1"/>
  <c r="O1294" i="1" s="1"/>
  <c r="K1306" i="1"/>
  <c r="O1306" i="1" s="1"/>
  <c r="K245" i="1"/>
  <c r="O245" i="1" s="1"/>
  <c r="K301" i="1"/>
  <c r="O301" i="1" s="1"/>
  <c r="K356" i="1"/>
  <c r="O356" i="1" s="1"/>
  <c r="K1199" i="1"/>
  <c r="O1199" i="1" s="1"/>
  <c r="K1222" i="1"/>
  <c r="O1222" i="1" s="1"/>
  <c r="K1233" i="1"/>
  <c r="O1233" i="1" s="1"/>
  <c r="K1244" i="1"/>
  <c r="O1244" i="1" s="1"/>
  <c r="K242" i="1"/>
  <c r="O242" i="1" s="1"/>
  <c r="K277" i="1"/>
  <c r="O277" i="1" s="1"/>
  <c r="K321" i="1"/>
  <c r="O321" i="1" s="1"/>
  <c r="K353" i="1"/>
  <c r="O353" i="1" s="1"/>
  <c r="K235" i="1"/>
  <c r="O235" i="1" s="1"/>
  <c r="K281" i="1"/>
  <c r="O281" i="1" s="1"/>
  <c r="K325" i="1"/>
  <c r="O325" i="1" s="1"/>
  <c r="K1257" i="1"/>
  <c r="O1257" i="1" s="1"/>
  <c r="K1309" i="1"/>
  <c r="O1309" i="1" s="1"/>
  <c r="K304" i="1"/>
  <c r="O304" i="1" s="1"/>
  <c r="K359" i="1"/>
  <c r="O359" i="1" s="1"/>
  <c r="K1213" i="1"/>
  <c r="O1213" i="1" s="1"/>
  <c r="K1247" i="1"/>
  <c r="O1247" i="1" s="1"/>
  <c r="K273" i="1"/>
  <c r="O273" i="1" s="1"/>
  <c r="K295" i="1"/>
  <c r="O295" i="1" s="1"/>
  <c r="K338" i="1"/>
  <c r="O338" i="1" s="1"/>
  <c r="K349" i="1"/>
  <c r="O349" i="1" s="1"/>
  <c r="K1192" i="1"/>
  <c r="O1192" i="1" s="1"/>
  <c r="K1203" i="1"/>
  <c r="O1203" i="1" s="1"/>
  <c r="K1226" i="1"/>
  <c r="O1226" i="1" s="1"/>
  <c r="K1300" i="1"/>
  <c r="O1300" i="1" s="1"/>
  <c r="K1206" i="1"/>
  <c r="O1206" i="1" s="1"/>
  <c r="K1303" i="1"/>
  <c r="O1303" i="1" s="1"/>
  <c r="K310" i="1"/>
  <c r="O310" i="1" s="1"/>
  <c r="K269" i="1"/>
  <c r="O269" i="1" s="1"/>
  <c r="K292" i="1"/>
  <c r="O292" i="1" s="1"/>
  <c r="K314" i="1"/>
  <c r="O314" i="1" s="1"/>
  <c r="K335" i="1"/>
  <c r="O335" i="1" s="1"/>
  <c r="K346" i="1"/>
  <c r="O346" i="1" s="1"/>
  <c r="K1297" i="1"/>
  <c r="O1297" i="1" s="1"/>
  <c r="K248" i="1"/>
  <c r="O248" i="1" s="1"/>
  <c r="K259" i="1"/>
  <c r="O259" i="1" s="1"/>
  <c r="K1276" i="1"/>
  <c r="O1276" i="1" s="1"/>
  <c r="K1287" i="1"/>
  <c r="O1287" i="1" s="1"/>
  <c r="K239" i="1"/>
  <c r="O239" i="1" s="1"/>
  <c r="K251" i="1"/>
  <c r="O251" i="1" s="1"/>
  <c r="K262" i="1"/>
  <c r="O262" i="1" s="1"/>
  <c r="K285" i="1"/>
  <c r="O285" i="1" s="1"/>
  <c r="K307" i="1"/>
  <c r="O307" i="1" s="1"/>
  <c r="K318" i="1"/>
  <c r="O318" i="1" s="1"/>
  <c r="K329" i="1"/>
  <c r="O329" i="1" s="1"/>
  <c r="K362" i="1"/>
  <c r="O362" i="1" s="1"/>
  <c r="K1216" i="1"/>
  <c r="O1216" i="1" s="1"/>
  <c r="K1237" i="1"/>
  <c r="O1237" i="1" s="1"/>
  <c r="K1250" i="1"/>
  <c r="O1250" i="1" s="1"/>
  <c r="K1261" i="1"/>
  <c r="O1261" i="1" s="1"/>
  <c r="K1279" i="1"/>
  <c r="O1279" i="1" s="1"/>
  <c r="K1290" i="1"/>
  <c r="O1290" i="1" s="1"/>
  <c r="K2528" i="1"/>
  <c r="O2528" i="1" s="1"/>
  <c r="K2453" i="1"/>
  <c r="O2453" i="1" s="1"/>
  <c r="K2475" i="1"/>
  <c r="O2475" i="1" s="1"/>
  <c r="K2497" i="1"/>
  <c r="O2497" i="1" s="1"/>
  <c r="K2755" i="1"/>
  <c r="O2755" i="1" s="1"/>
  <c r="O2757" i="1"/>
  <c r="K2794" i="1"/>
  <c r="O2794" i="1" s="1"/>
  <c r="O2796" i="1"/>
  <c r="O2772" i="1"/>
  <c r="K2770" i="1"/>
  <c r="O2770" i="1" s="1"/>
  <c r="O2748" i="1"/>
  <c r="K2746" i="1"/>
  <c r="O2746" i="1" s="1"/>
  <c r="O2724" i="1"/>
  <c r="K2722" i="1"/>
  <c r="O2722" i="1" s="1"/>
  <c r="K2803" i="1"/>
  <c r="O2803" i="1" s="1"/>
  <c r="O2805" i="1"/>
  <c r="K2752" i="1"/>
  <c r="O2752" i="1" s="1"/>
  <c r="O2754" i="1"/>
  <c r="O2799" i="1"/>
  <c r="K2797" i="1"/>
  <c r="O2797" i="1" s="1"/>
  <c r="K2725" i="1"/>
  <c r="O2725" i="1" s="1"/>
  <c r="O2727" i="1"/>
  <c r="K2743" i="1"/>
  <c r="O2743" i="1" s="1"/>
  <c r="O2745" i="1"/>
  <c r="K2788" i="1"/>
  <c r="O2788" i="1" s="1"/>
  <c r="O2790" i="1"/>
  <c r="K2764" i="1"/>
  <c r="O2764" i="1" s="1"/>
  <c r="O2766" i="1"/>
  <c r="K2740" i="1"/>
  <c r="O2740" i="1" s="1"/>
  <c r="O2742" i="1"/>
  <c r="K2731" i="1"/>
  <c r="O2731" i="1" s="1"/>
  <c r="O2733" i="1"/>
  <c r="O2802" i="1"/>
  <c r="K2800" i="1"/>
  <c r="O2800" i="1" s="1"/>
  <c r="K2728" i="1"/>
  <c r="O2728" i="1" s="1"/>
  <c r="O2730" i="1"/>
  <c r="K2773" i="1"/>
  <c r="O2773" i="1" s="1"/>
  <c r="O2775" i="1"/>
  <c r="K2767" i="1"/>
  <c r="O2767" i="1" s="1"/>
  <c r="O2769" i="1"/>
  <c r="O2787" i="1"/>
  <c r="K2785" i="1"/>
  <c r="O2785" i="1" s="1"/>
  <c r="O2763" i="1"/>
  <c r="K2761" i="1"/>
  <c r="O2761" i="1" s="1"/>
  <c r="O2739" i="1"/>
  <c r="K2737" i="1"/>
  <c r="O2737" i="1" s="1"/>
  <c r="K2779" i="1"/>
  <c r="O2779" i="1" s="1"/>
  <c r="O2781" i="1"/>
  <c r="O2778" i="1"/>
  <c r="K2776" i="1"/>
  <c r="O2776" i="1" s="1"/>
  <c r="K2749" i="1"/>
  <c r="O2749" i="1" s="1"/>
  <c r="O2751" i="1"/>
  <c r="O2793" i="1"/>
  <c r="K2791" i="1"/>
  <c r="O2791" i="1" s="1"/>
  <c r="O2808" i="1"/>
  <c r="K2806" i="1"/>
  <c r="O2806" i="1" s="1"/>
  <c r="K2782" i="1"/>
  <c r="O2782" i="1" s="1"/>
  <c r="O2784" i="1"/>
  <c r="K2758" i="1"/>
  <c r="O2758" i="1" s="1"/>
  <c r="O2760" i="1"/>
  <c r="K2734" i="1"/>
  <c r="O2734" i="1" s="1"/>
  <c r="O2736" i="1"/>
  <c r="K1834" i="1"/>
  <c r="O1834" i="1" s="1"/>
  <c r="O1836" i="1"/>
  <c r="O1743" i="1"/>
  <c r="K1741" i="1"/>
  <c r="O1741" i="1" s="1"/>
  <c r="K1605" i="1"/>
  <c r="O1605" i="1" s="1"/>
  <c r="O1606" i="1"/>
  <c r="K1831" i="1"/>
  <c r="O1831" i="1" s="1"/>
  <c r="O1833" i="1"/>
  <c r="O1740" i="1"/>
  <c r="K1738" i="1"/>
  <c r="O1738" i="1" s="1"/>
  <c r="O1761" i="1"/>
  <c r="K1759" i="1"/>
  <c r="O1759" i="1" s="1"/>
  <c r="O1802" i="1"/>
  <c r="K1801" i="1"/>
  <c r="O1801" i="1" s="1"/>
  <c r="K1813" i="1"/>
  <c r="O1813" i="1" s="1"/>
  <c r="O1815" i="1"/>
  <c r="K1780" i="1"/>
  <c r="O1780" i="1" s="1"/>
  <c r="O1782" i="1"/>
  <c r="O1758" i="1"/>
  <c r="K1756" i="1"/>
  <c r="O1756" i="1" s="1"/>
  <c r="K1732" i="1"/>
  <c r="O1732" i="1" s="1"/>
  <c r="O1734" i="1"/>
  <c r="K1820" i="1"/>
  <c r="O1820" i="1" s="1"/>
  <c r="O1821" i="1"/>
  <c r="O1791" i="1"/>
  <c r="K1789" i="1"/>
  <c r="O1789" i="1" s="1"/>
  <c r="O1737" i="1"/>
  <c r="K1735" i="1"/>
  <c r="O1735" i="1" s="1"/>
  <c r="K1777" i="1"/>
  <c r="O1777" i="1" s="1"/>
  <c r="O1779" i="1"/>
  <c r="K1753" i="1"/>
  <c r="O1753" i="1" s="1"/>
  <c r="O1755" i="1"/>
  <c r="O1731" i="1"/>
  <c r="K1729" i="1"/>
  <c r="O1729" i="1" s="1"/>
  <c r="K1762" i="1"/>
  <c r="O1762" i="1" s="1"/>
  <c r="O1764" i="1"/>
  <c r="O1752" i="1"/>
  <c r="K1750" i="1"/>
  <c r="O1750" i="1" s="1"/>
  <c r="K1795" i="1"/>
  <c r="O1795" i="1" s="1"/>
  <c r="O1797" i="1"/>
  <c r="K1771" i="1"/>
  <c r="O1771" i="1" s="1"/>
  <c r="O1773" i="1"/>
  <c r="K1747" i="1"/>
  <c r="O1747" i="1" s="1"/>
  <c r="O1749" i="1"/>
  <c r="O1767" i="1"/>
  <c r="K1765" i="1"/>
  <c r="O1765" i="1" s="1"/>
  <c r="K1816" i="1"/>
  <c r="O1816" i="1" s="1"/>
  <c r="O1817" i="1"/>
  <c r="O1788" i="1"/>
  <c r="K1786" i="1"/>
  <c r="O1786" i="1" s="1"/>
  <c r="O1785" i="1"/>
  <c r="K1783" i="1"/>
  <c r="O1783" i="1" s="1"/>
  <c r="O1776" i="1"/>
  <c r="K1774" i="1"/>
  <c r="O1774" i="1" s="1"/>
  <c r="K1726" i="1"/>
  <c r="O1726" i="1" s="1"/>
  <c r="O1728" i="1"/>
  <c r="O1808" i="1"/>
  <c r="K1807" i="1"/>
  <c r="O1807" i="1" s="1"/>
  <c r="K1823" i="1"/>
  <c r="O1823" i="1" s="1"/>
  <c r="O1824" i="1"/>
  <c r="K1792" i="1"/>
  <c r="O1792" i="1" s="1"/>
  <c r="O1794" i="1"/>
  <c r="K1768" i="1"/>
  <c r="O1768" i="1" s="1"/>
  <c r="O1770" i="1"/>
  <c r="K1744" i="1"/>
  <c r="O1744" i="1" s="1"/>
  <c r="O1746" i="1"/>
  <c r="O1602" i="1"/>
  <c r="K1828" i="1"/>
  <c r="O1828" i="1" s="1"/>
  <c r="O1829" i="1"/>
  <c r="K526" i="1"/>
  <c r="O526" i="1" s="1"/>
  <c r="K2457" i="1"/>
  <c r="O2457" i="1" s="1"/>
  <c r="O1911" i="1"/>
  <c r="K1910" i="1"/>
  <c r="O1910" i="1" s="1"/>
  <c r="K889" i="1"/>
  <c r="K2463" i="1"/>
  <c r="O2463" i="1" s="1"/>
  <c r="K2494" i="1"/>
  <c r="O2494" i="1" s="1"/>
  <c r="K2516" i="1"/>
  <c r="O2516" i="1" s="1"/>
  <c r="O2870" i="1"/>
  <c r="K2869" i="1"/>
  <c r="O2867" i="1"/>
  <c r="K2866" i="1"/>
  <c r="O1926" i="1"/>
  <c r="K1925" i="1"/>
  <c r="O1925" i="1" s="1"/>
  <c r="K2854" i="1"/>
  <c r="O2855" i="1"/>
  <c r="O1920" i="1"/>
  <c r="K1919" i="1"/>
  <c r="O1919" i="1" s="1"/>
  <c r="O1905" i="1"/>
  <c r="K1904" i="1"/>
  <c r="O1904" i="1" s="1"/>
  <c r="O2864" i="1"/>
  <c r="K2863" i="1"/>
  <c r="O1902" i="1"/>
  <c r="K1901" i="1"/>
  <c r="O1901" i="1" s="1"/>
  <c r="O1917" i="1"/>
  <c r="K1916" i="1"/>
  <c r="O1916" i="1" s="1"/>
  <c r="O1908" i="1"/>
  <c r="K1907" i="1"/>
  <c r="O1907" i="1" s="1"/>
  <c r="O2858" i="1"/>
  <c r="K2857" i="1"/>
  <c r="O1923" i="1"/>
  <c r="K1922" i="1"/>
  <c r="O1922" i="1" s="1"/>
  <c r="O1914" i="1"/>
  <c r="K1913" i="1"/>
  <c r="O1913" i="1" s="1"/>
  <c r="O1882" i="1"/>
  <c r="K1881" i="1"/>
  <c r="O1881" i="1" s="1"/>
  <c r="O1864" i="1"/>
  <c r="K1863" i="1"/>
  <c r="O1877" i="1"/>
  <c r="K1876" i="1"/>
  <c r="O1876" i="1" s="1"/>
  <c r="K2500" i="1"/>
  <c r="O2500" i="1" s="1"/>
  <c r="O1893" i="1"/>
  <c r="K1892" i="1"/>
  <c r="O1892" i="1" s="1"/>
  <c r="K1884" i="1"/>
  <c r="O1885" i="1"/>
  <c r="O1899" i="1"/>
  <c r="K1898" i="1"/>
  <c r="O1898" i="1" s="1"/>
  <c r="O1869" i="1"/>
  <c r="K1868" i="1"/>
  <c r="O1868" i="1" s="1"/>
  <c r="O1872" i="1"/>
  <c r="K1871" i="1"/>
  <c r="O1871" i="1" s="1"/>
  <c r="K505" i="1"/>
  <c r="O505" i="1" s="1"/>
  <c r="K538" i="1"/>
  <c r="O538" i="1" s="1"/>
  <c r="K912" i="1"/>
  <c r="K480" i="1"/>
  <c r="O480" i="1" s="1"/>
  <c r="K1432" i="1"/>
  <c r="O1432" i="1" s="1"/>
  <c r="K1473" i="1"/>
  <c r="O1473" i="1" s="1"/>
  <c r="K1484" i="1"/>
  <c r="O1484" i="1" s="1"/>
  <c r="K476" i="1"/>
  <c r="O476" i="1" s="1"/>
  <c r="K559" i="1"/>
  <c r="O559" i="1" s="1"/>
  <c r="K2508" i="1"/>
  <c r="O2508" i="1" s="1"/>
  <c r="K1424" i="1"/>
  <c r="O1424" i="1" s="1"/>
  <c r="K1445" i="1"/>
  <c r="O1445" i="1" s="1"/>
  <c r="K2467" i="1"/>
  <c r="O2467" i="1" s="1"/>
  <c r="K2487" i="1"/>
  <c r="O2487" i="1" s="1"/>
  <c r="K2520" i="1"/>
  <c r="O2520" i="1" s="1"/>
  <c r="K2531" i="1"/>
  <c r="O2531" i="1" s="1"/>
  <c r="K1420" i="1"/>
  <c r="O1420" i="1" s="1"/>
  <c r="K1463" i="1"/>
  <c r="O1463" i="1" s="1"/>
  <c r="K894" i="1"/>
  <c r="K1436" i="1"/>
  <c r="O1436" i="1" s="1"/>
  <c r="K2479" i="1"/>
  <c r="O2479" i="1" s="1"/>
  <c r="K1468" i="1"/>
  <c r="O1468" i="1" s="1"/>
  <c r="K1428" i="1"/>
  <c r="O1428" i="1" s="1"/>
  <c r="K1449" i="1"/>
  <c r="O1449" i="1" s="1"/>
  <c r="K1480" i="1"/>
  <c r="O1480" i="1" s="1"/>
  <c r="K2460" i="1"/>
  <c r="O2460" i="1" s="1"/>
  <c r="K2471" i="1"/>
  <c r="O2471" i="1" s="1"/>
  <c r="K2491" i="1"/>
  <c r="O2491" i="1" s="1"/>
  <c r="K2513" i="1"/>
  <c r="O2513" i="1" s="1"/>
  <c r="K1453" i="1"/>
  <c r="O1453" i="1" s="1"/>
  <c r="K903" i="1"/>
  <c r="K1477" i="1"/>
  <c r="O1477" i="1" s="1"/>
  <c r="K1458" i="1"/>
  <c r="O1458" i="1" s="1"/>
  <c r="K1489" i="1"/>
  <c r="O1489" i="1" s="1"/>
  <c r="K1440" i="1"/>
  <c r="O1440" i="1" s="1"/>
  <c r="K2450" i="1"/>
  <c r="O2450" i="1" s="1"/>
  <c r="K2504" i="1"/>
  <c r="O2504" i="1" s="1"/>
  <c r="K2525" i="1"/>
  <c r="O2525" i="1" s="1"/>
  <c r="K2536" i="1"/>
  <c r="O2536" i="1" s="1"/>
  <c r="K501" i="1"/>
  <c r="O501" i="1" s="1"/>
  <c r="K522" i="1"/>
  <c r="O522" i="1" s="1"/>
  <c r="K564" i="1"/>
  <c r="O564" i="1" s="1"/>
  <c r="K497" i="1"/>
  <c r="O497" i="1" s="1"/>
  <c r="K518" i="1"/>
  <c r="O518" i="1" s="1"/>
  <c r="K529" i="1"/>
  <c r="O529" i="1" s="1"/>
  <c r="K550" i="1"/>
  <c r="O550" i="1" s="1"/>
  <c r="K468" i="1"/>
  <c r="O468" i="1" s="1"/>
  <c r="K509" i="1"/>
  <c r="O509" i="1" s="1"/>
  <c r="K541" i="1"/>
  <c r="O541" i="1" s="1"/>
  <c r="K489" i="1"/>
  <c r="K533" i="1"/>
  <c r="O533" i="1" s="1"/>
  <c r="K545" i="1"/>
  <c r="O545" i="1" s="1"/>
  <c r="K555" i="1"/>
  <c r="O555" i="1" s="1"/>
  <c r="K471" i="1"/>
  <c r="O471" i="1" s="1"/>
  <c r="K484" i="1"/>
  <c r="O484" i="1" s="1"/>
  <c r="K514" i="1"/>
  <c r="O514" i="1" s="1"/>
  <c r="K206" i="1"/>
  <c r="K1842" i="1"/>
  <c r="O1842" i="1" s="1"/>
  <c r="K2817" i="1"/>
  <c r="O2817" i="1" s="1"/>
  <c r="O2818" i="1"/>
  <c r="O2815" i="1"/>
  <c r="K2814" i="1"/>
  <c r="O2814" i="1" s="1"/>
  <c r="K2915" i="1"/>
  <c r="O2915" i="1" s="1"/>
  <c r="O2916" i="1"/>
  <c r="K2973" i="1"/>
  <c r="O2973" i="1" s="1"/>
  <c r="O2975" i="1"/>
  <c r="O1994" i="1"/>
  <c r="K1992" i="1"/>
  <c r="O1992" i="1" s="1"/>
  <c r="O1970" i="1"/>
  <c r="K1968" i="1"/>
  <c r="O1968" i="1" s="1"/>
  <c r="O959" i="1"/>
  <c r="K957" i="1"/>
  <c r="O1843" i="1"/>
  <c r="O1946" i="1"/>
  <c r="K1945" i="1"/>
  <c r="O1945" i="1" s="1"/>
  <c r="K1955" i="1"/>
  <c r="O1955" i="1" s="1"/>
  <c r="O1956" i="1"/>
  <c r="O2927" i="1"/>
  <c r="K2926" i="1"/>
  <c r="O2926" i="1" s="1"/>
  <c r="O1991" i="1"/>
  <c r="K1989" i="1"/>
  <c r="O1989" i="1" s="1"/>
  <c r="O1967" i="1"/>
  <c r="K1965" i="1"/>
  <c r="O1965" i="1" s="1"/>
  <c r="K954" i="1"/>
  <c r="O954" i="1" s="1"/>
  <c r="O956" i="1"/>
  <c r="K2880" i="1"/>
  <c r="O2881" i="1"/>
  <c r="O2908" i="1"/>
  <c r="K2907" i="1"/>
  <c r="O2907" i="1" s="1"/>
  <c r="O2957" i="1"/>
  <c r="K2956" i="1"/>
  <c r="O2956" i="1" s="1"/>
  <c r="K2966" i="1"/>
  <c r="O2966" i="1" s="1"/>
  <c r="O2967" i="1"/>
  <c r="K1995" i="1"/>
  <c r="O1995" i="1" s="1"/>
  <c r="O1997" i="1"/>
  <c r="O2884" i="1"/>
  <c r="K2883" i="1"/>
  <c r="O2883" i="1" s="1"/>
  <c r="O2950" i="1"/>
  <c r="K2949" i="1"/>
  <c r="O2949" i="1" s="1"/>
  <c r="K1980" i="1"/>
  <c r="O1980" i="1" s="1"/>
  <c r="O1982" i="1"/>
  <c r="K1855" i="1"/>
  <c r="O1855" i="1" s="1"/>
  <c r="O1856" i="1"/>
  <c r="O880" i="1"/>
  <c r="K878" i="1"/>
  <c r="O878" i="1" s="1"/>
  <c r="O1951" i="1"/>
  <c r="K1950" i="1"/>
  <c r="O1950" i="1" s="1"/>
  <c r="K1960" i="1"/>
  <c r="O1960" i="1" s="1"/>
  <c r="O1961" i="1"/>
  <c r="K960" i="1"/>
  <c r="O960" i="1" s="1"/>
  <c r="O962" i="1"/>
  <c r="K884" i="1"/>
  <c r="O884" i="1" s="1"/>
  <c r="O886" i="1"/>
  <c r="K2938" i="1"/>
  <c r="O2938" i="1" s="1"/>
  <c r="O2939" i="1"/>
  <c r="O1985" i="1"/>
  <c r="K1983" i="1"/>
  <c r="O1983" i="1" s="1"/>
  <c r="K1858" i="1"/>
  <c r="O1858" i="1" s="1"/>
  <c r="O1859" i="1"/>
  <c r="O2003" i="1"/>
  <c r="K2001" i="1"/>
  <c r="O2001" i="1" s="1"/>
  <c r="O1979" i="1"/>
  <c r="K1977" i="1"/>
  <c r="O1977" i="1" s="1"/>
  <c r="O1853" i="1"/>
  <c r="K1852" i="1"/>
  <c r="O1852" i="1" s="1"/>
  <c r="O968" i="1"/>
  <c r="K966" i="1"/>
  <c r="O966" i="1" s="1"/>
  <c r="O877" i="1"/>
  <c r="K875" i="1"/>
  <c r="K951" i="1"/>
  <c r="O951" i="1" s="1"/>
  <c r="O952" i="1"/>
  <c r="K1849" i="1"/>
  <c r="O1849" i="1" s="1"/>
  <c r="O1850" i="1"/>
  <c r="O1942" i="1"/>
  <c r="K1941" i="1"/>
  <c r="O2903" i="1"/>
  <c r="K2902" i="1"/>
  <c r="K2912" i="1"/>
  <c r="O2912" i="1" s="1"/>
  <c r="O2913" i="1"/>
  <c r="K2961" i="1"/>
  <c r="O2961" i="1" s="1"/>
  <c r="O2962" i="1"/>
  <c r="K1971" i="1"/>
  <c r="O1971" i="1" s="1"/>
  <c r="O1973" i="1"/>
  <c r="K1986" i="1"/>
  <c r="O1986" i="1" s="1"/>
  <c r="O1988" i="1"/>
  <c r="K881" i="1"/>
  <c r="O881" i="1" s="1"/>
  <c r="O883" i="1"/>
  <c r="K1846" i="1"/>
  <c r="O1846" i="1" s="1"/>
  <c r="O1847" i="1"/>
  <c r="K2920" i="1"/>
  <c r="O2920" i="1" s="1"/>
  <c r="O2921" i="1"/>
  <c r="O2000" i="1"/>
  <c r="K1998" i="1"/>
  <c r="O1998" i="1" s="1"/>
  <c r="O1976" i="1"/>
  <c r="K1974" i="1"/>
  <c r="O1974" i="1" s="1"/>
  <c r="K963" i="1"/>
  <c r="O963" i="1" s="1"/>
  <c r="O965" i="1"/>
  <c r="O1840" i="1"/>
  <c r="K1839" i="1"/>
  <c r="O1839" i="1" s="1"/>
  <c r="K2933" i="1"/>
  <c r="O2933" i="1" s="1"/>
  <c r="O2934" i="1"/>
  <c r="K2943" i="1"/>
  <c r="O2943" i="1" s="1"/>
  <c r="O2944" i="1"/>
  <c r="K1085" i="1"/>
  <c r="O1087" i="1"/>
  <c r="K1094" i="1"/>
  <c r="O1096" i="1"/>
  <c r="K1022" i="1"/>
  <c r="O1024" i="1"/>
  <c r="K1130" i="1"/>
  <c r="O1130" i="1" s="1"/>
  <c r="O1131" i="1"/>
  <c r="K1091" i="1"/>
  <c r="O1093" i="1"/>
  <c r="K1019" i="1"/>
  <c r="O1021" i="1"/>
  <c r="K1127" i="1"/>
  <c r="O1127" i="1" s="1"/>
  <c r="O1128" i="1"/>
  <c r="K1088" i="1"/>
  <c r="O1090" i="1"/>
  <c r="K1016" i="1"/>
  <c r="O1018" i="1"/>
  <c r="K1120" i="1"/>
  <c r="O1120" i="1" s="1"/>
  <c r="O1121" i="1"/>
  <c r="K1034" i="1"/>
  <c r="O1036" i="1"/>
  <c r="K1010" i="1"/>
  <c r="O1012" i="1"/>
  <c r="K1103" i="1"/>
  <c r="O1105" i="1"/>
  <c r="K1031" i="1"/>
  <c r="O1033" i="1"/>
  <c r="K1100" i="1"/>
  <c r="O1102" i="1"/>
  <c r="K1028" i="1"/>
  <c r="O1030" i="1"/>
  <c r="K1004" i="1"/>
  <c r="O1006" i="1"/>
  <c r="K1013" i="1"/>
  <c r="O1015" i="1"/>
  <c r="K1106" i="1"/>
  <c r="O1108" i="1"/>
  <c r="K1007" i="1"/>
  <c r="O1009" i="1"/>
  <c r="K1097" i="1"/>
  <c r="O1099" i="1"/>
  <c r="K1025" i="1"/>
  <c r="O1027" i="1"/>
  <c r="K1001" i="1"/>
  <c r="O1003" i="1"/>
  <c r="K2181" i="1"/>
  <c r="K2186" i="1"/>
  <c r="K2168" i="1"/>
  <c r="K199" i="1"/>
  <c r="K2174" i="1"/>
  <c r="K214" i="1"/>
  <c r="O214" i="1" s="1"/>
  <c r="O215" i="1"/>
  <c r="O211" i="1"/>
  <c r="K210" i="1"/>
  <c r="O210" i="1" s="1"/>
  <c r="K193" i="1"/>
  <c r="K203" i="1"/>
  <c r="K187" i="1"/>
  <c r="K2053" i="1"/>
  <c r="K1133" i="1"/>
  <c r="O1133" i="1" s="1"/>
  <c r="K2147" i="1"/>
  <c r="K1136" i="1"/>
  <c r="O1136" i="1" s="1"/>
  <c r="K1117" i="1"/>
  <c r="O1117" i="1" s="1"/>
  <c r="O2128" i="1"/>
  <c r="K2127" i="1"/>
  <c r="K2132" i="1"/>
  <c r="O2132" i="1" s="1"/>
  <c r="K2152" i="1"/>
  <c r="K1111" i="1"/>
  <c r="O1111" i="1" s="1"/>
  <c r="K1114" i="1"/>
  <c r="O1114" i="1" s="1"/>
  <c r="K154" i="1"/>
  <c r="K161" i="1"/>
  <c r="K1123" i="1"/>
  <c r="O1123" i="1" s="1"/>
  <c r="K2035" i="1"/>
  <c r="O145" i="1"/>
  <c r="K144" i="1"/>
  <c r="O144" i="1" s="1"/>
  <c r="K167" i="1"/>
  <c r="K173" i="1"/>
  <c r="K1055" i="1"/>
  <c r="O1055" i="1" s="1"/>
  <c r="O2040" i="1"/>
  <c r="K2038" i="1"/>
  <c r="O2038" i="1" s="1"/>
  <c r="K33" i="1"/>
  <c r="K36" i="1"/>
  <c r="O36" i="1" s="1"/>
  <c r="J33" i="1"/>
  <c r="K32" i="1"/>
  <c r="K31" i="1"/>
  <c r="O31" i="1" s="1"/>
  <c r="L30" i="1"/>
  <c r="M30" i="1"/>
  <c r="N30" i="1"/>
  <c r="O37" i="1"/>
  <c r="O38" i="1"/>
  <c r="O39" i="1"/>
  <c r="O45" i="1"/>
  <c r="O48" i="1"/>
  <c r="O51" i="1"/>
  <c r="O54" i="1"/>
  <c r="O57" i="1"/>
  <c r="O60" i="1"/>
  <c r="O62" i="1"/>
  <c r="O96" i="1"/>
  <c r="O149" i="1"/>
  <c r="O150" i="1"/>
  <c r="O152" i="1"/>
  <c r="O153" i="1"/>
  <c r="O155" i="1"/>
  <c r="O156" i="1"/>
  <c r="O157" i="1"/>
  <c r="O159" i="1"/>
  <c r="O160" i="1"/>
  <c r="O162" i="1"/>
  <c r="O163" i="1"/>
  <c r="O165" i="1"/>
  <c r="O166" i="1"/>
  <c r="O168" i="1"/>
  <c r="O169" i="1"/>
  <c r="O171" i="1"/>
  <c r="O172" i="1"/>
  <c r="O174" i="1"/>
  <c r="O175" i="1"/>
  <c r="O176" i="1"/>
  <c r="O177" i="1"/>
  <c r="O178" i="1"/>
  <c r="O180" i="1"/>
  <c r="O181" i="1"/>
  <c r="O183" i="1"/>
  <c r="O184" i="1"/>
  <c r="O186" i="1"/>
  <c r="O188" i="1"/>
  <c r="O189" i="1"/>
  <c r="O190" i="1"/>
  <c r="O191" i="1"/>
  <c r="O192" i="1"/>
  <c r="O194" i="1"/>
  <c r="O195" i="1"/>
  <c r="O196" i="1"/>
  <c r="O197" i="1"/>
  <c r="O198" i="1"/>
  <c r="O200" i="1"/>
  <c r="O204" i="1"/>
  <c r="O205" i="1"/>
  <c r="O207" i="1"/>
  <c r="O208" i="1"/>
  <c r="O219" i="1"/>
  <c r="O222" i="1"/>
  <c r="O225" i="1"/>
  <c r="O228" i="1"/>
  <c r="O231" i="1"/>
  <c r="O234" i="1"/>
  <c r="O467" i="1"/>
  <c r="O469" i="1"/>
  <c r="O470" i="1"/>
  <c r="O472" i="1"/>
  <c r="O473" i="1"/>
  <c r="O474" i="1"/>
  <c r="O475" i="1"/>
  <c r="O477" i="1"/>
  <c r="O478" i="1"/>
  <c r="O479" i="1"/>
  <c r="O481" i="1"/>
  <c r="O482" i="1"/>
  <c r="O483" i="1"/>
  <c r="O485" i="1"/>
  <c r="O486" i="1"/>
  <c r="O487" i="1"/>
  <c r="O488" i="1"/>
  <c r="O490" i="1"/>
  <c r="O491" i="1"/>
  <c r="O492" i="1"/>
  <c r="O493" i="1"/>
  <c r="O494" i="1"/>
  <c r="O495" i="1"/>
  <c r="O496" i="1"/>
  <c r="O498" i="1"/>
  <c r="O499" i="1"/>
  <c r="O500" i="1"/>
  <c r="O502" i="1"/>
  <c r="O503" i="1"/>
  <c r="O504" i="1"/>
  <c r="O506" i="1"/>
  <c r="O507" i="1"/>
  <c r="O508" i="1"/>
  <c r="O510" i="1"/>
  <c r="O511" i="1"/>
  <c r="O512" i="1"/>
  <c r="O513" i="1"/>
  <c r="O515" i="1"/>
  <c r="O516" i="1"/>
  <c r="O517" i="1"/>
  <c r="O519" i="1"/>
  <c r="O520" i="1"/>
  <c r="O521" i="1"/>
  <c r="O523" i="1"/>
  <c r="O524" i="1"/>
  <c r="O525" i="1"/>
  <c r="O527" i="1"/>
  <c r="O528" i="1"/>
  <c r="O530" i="1"/>
  <c r="O531" i="1"/>
  <c r="O532" i="1"/>
  <c r="O534" i="1"/>
  <c r="O535" i="1"/>
  <c r="O536" i="1"/>
  <c r="O537" i="1"/>
  <c r="O539" i="1"/>
  <c r="O540" i="1"/>
  <c r="O542" i="1"/>
  <c r="O543" i="1"/>
  <c r="O544" i="1"/>
  <c r="O546" i="1"/>
  <c r="O547" i="1"/>
  <c r="O548" i="1"/>
  <c r="O549" i="1"/>
  <c r="O551" i="1"/>
  <c r="O552" i="1"/>
  <c r="O553" i="1"/>
  <c r="O554" i="1"/>
  <c r="O556" i="1"/>
  <c r="O557" i="1"/>
  <c r="O558" i="1"/>
  <c r="O560" i="1"/>
  <c r="O561" i="1"/>
  <c r="O562" i="1"/>
  <c r="O563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9" i="1"/>
  <c r="O745" i="1"/>
  <c r="O746" i="1"/>
  <c r="O748" i="1"/>
  <c r="O749" i="1"/>
  <c r="O751" i="1"/>
  <c r="O752" i="1"/>
  <c r="O754" i="1"/>
  <c r="O755" i="1"/>
  <c r="O757" i="1"/>
  <c r="O758" i="1"/>
  <c r="O760" i="1"/>
  <c r="O761" i="1"/>
  <c r="O763" i="1"/>
  <c r="O764" i="1"/>
  <c r="O766" i="1"/>
  <c r="O767" i="1"/>
  <c r="O769" i="1"/>
  <c r="O770" i="1"/>
  <c r="O772" i="1"/>
  <c r="O773" i="1"/>
  <c r="O775" i="1"/>
  <c r="O776" i="1"/>
  <c r="O778" i="1"/>
  <c r="O779" i="1"/>
  <c r="O781" i="1"/>
  <c r="O782" i="1"/>
  <c r="O784" i="1"/>
  <c r="O785" i="1"/>
  <c r="O787" i="1"/>
  <c r="O788" i="1"/>
  <c r="O790" i="1"/>
  <c r="O791" i="1"/>
  <c r="O793" i="1"/>
  <c r="O794" i="1"/>
  <c r="O796" i="1"/>
  <c r="O797" i="1"/>
  <c r="O799" i="1"/>
  <c r="O800" i="1"/>
  <c r="O802" i="1"/>
  <c r="O803" i="1"/>
  <c r="O805" i="1"/>
  <c r="O806" i="1"/>
  <c r="O808" i="1"/>
  <c r="O809" i="1"/>
  <c r="O811" i="1"/>
  <c r="O812" i="1"/>
  <c r="O814" i="1"/>
  <c r="O815" i="1"/>
  <c r="O817" i="1"/>
  <c r="O818" i="1"/>
  <c r="O820" i="1"/>
  <c r="O821" i="1"/>
  <c r="O823" i="1"/>
  <c r="O824" i="1"/>
  <c r="O826" i="1"/>
  <c r="O827" i="1"/>
  <c r="O829" i="1"/>
  <c r="O830" i="1"/>
  <c r="O832" i="1"/>
  <c r="O833" i="1"/>
  <c r="O835" i="1"/>
  <c r="O836" i="1"/>
  <c r="O838" i="1"/>
  <c r="O839" i="1"/>
  <c r="O841" i="1"/>
  <c r="O842" i="1"/>
  <c r="O844" i="1"/>
  <c r="O845" i="1"/>
  <c r="O847" i="1"/>
  <c r="O848" i="1"/>
  <c r="O850" i="1"/>
  <c r="O851" i="1"/>
  <c r="O853" i="1"/>
  <c r="O854" i="1"/>
  <c r="O856" i="1"/>
  <c r="O857" i="1"/>
  <c r="O859" i="1"/>
  <c r="O860" i="1"/>
  <c r="O862" i="1"/>
  <c r="O863" i="1"/>
  <c r="O865" i="1"/>
  <c r="O866" i="1"/>
  <c r="O867" i="1"/>
  <c r="O868" i="1"/>
  <c r="O869" i="1"/>
  <c r="O870" i="1"/>
  <c r="O871" i="1"/>
  <c r="O872" i="1"/>
  <c r="O888" i="1"/>
  <c r="O890" i="1"/>
  <c r="O891" i="1"/>
  <c r="O892" i="1"/>
  <c r="O893" i="1"/>
  <c r="O895" i="1"/>
  <c r="O896" i="1"/>
  <c r="O897" i="1"/>
  <c r="O898" i="1"/>
  <c r="O899" i="1"/>
  <c r="O900" i="1"/>
  <c r="O901" i="1"/>
  <c r="O902" i="1"/>
  <c r="O904" i="1"/>
  <c r="O905" i="1"/>
  <c r="O906" i="1"/>
  <c r="O907" i="1"/>
  <c r="O908" i="1"/>
  <c r="O909" i="1"/>
  <c r="O910" i="1"/>
  <c r="O911" i="1"/>
  <c r="O913" i="1"/>
  <c r="O914" i="1"/>
  <c r="O915" i="1"/>
  <c r="O916" i="1"/>
  <c r="O918" i="1"/>
  <c r="O919" i="1"/>
  <c r="O921" i="1"/>
  <c r="O922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2006" i="1"/>
  <c r="O2036" i="1"/>
  <c r="O2072" i="1"/>
  <c r="O2126" i="1"/>
  <c r="O2133" i="1"/>
  <c r="O2134" i="1"/>
  <c r="O2136" i="1"/>
  <c r="O2137" i="1"/>
  <c r="O2139" i="1"/>
  <c r="O2140" i="1"/>
  <c r="O2142" i="1"/>
  <c r="O2143" i="1"/>
  <c r="O2145" i="1"/>
  <c r="O2146" i="1"/>
  <c r="O2148" i="1"/>
  <c r="O2149" i="1"/>
  <c r="O2150" i="1"/>
  <c r="O2151" i="1"/>
  <c r="O2153" i="1"/>
  <c r="O2154" i="1"/>
  <c r="O2155" i="1"/>
  <c r="O2156" i="1"/>
  <c r="O2158" i="1"/>
  <c r="O2159" i="1"/>
  <c r="O2169" i="1"/>
  <c r="O2170" i="1"/>
  <c r="O2171" i="1"/>
  <c r="O2172" i="1"/>
  <c r="O2173" i="1"/>
  <c r="O2175" i="1"/>
  <c r="O2176" i="1"/>
  <c r="O2177" i="1"/>
  <c r="O2178" i="1"/>
  <c r="O2179" i="1"/>
  <c r="O2180" i="1"/>
  <c r="O2182" i="1"/>
  <c r="O2183" i="1"/>
  <c r="O2184" i="1"/>
  <c r="O2185" i="1"/>
  <c r="O2187" i="1"/>
  <c r="O2188" i="1"/>
  <c r="O2189" i="1"/>
  <c r="O2190" i="1"/>
  <c r="O2191" i="1"/>
  <c r="O2192" i="1"/>
  <c r="O2194" i="1"/>
  <c r="O2195" i="1"/>
  <c r="O2197" i="1"/>
  <c r="O2198" i="1"/>
  <c r="O2200" i="1"/>
  <c r="O2201" i="1"/>
  <c r="O2203" i="1"/>
  <c r="O2204" i="1"/>
  <c r="O2206" i="1"/>
  <c r="O2207" i="1"/>
  <c r="O2209" i="1"/>
  <c r="O2210" i="1"/>
  <c r="O2449" i="1"/>
  <c r="O2451" i="1"/>
  <c r="O2452" i="1"/>
  <c r="O2454" i="1"/>
  <c r="O2455" i="1"/>
  <c r="O2456" i="1"/>
  <c r="O2458" i="1"/>
  <c r="O2459" i="1"/>
  <c r="O2461" i="1"/>
  <c r="O2462" i="1"/>
  <c r="O2464" i="1"/>
  <c r="O2465" i="1"/>
  <c r="O2466" i="1"/>
  <c r="O2468" i="1"/>
  <c r="O2469" i="1"/>
  <c r="O2470" i="1"/>
  <c r="O2472" i="1"/>
  <c r="O2473" i="1"/>
  <c r="O2474" i="1"/>
  <c r="O2476" i="1"/>
  <c r="O2477" i="1"/>
  <c r="O2478" i="1"/>
  <c r="O2480" i="1"/>
  <c r="O2481" i="1"/>
  <c r="O2482" i="1"/>
  <c r="O2483" i="1"/>
  <c r="O2484" i="1"/>
  <c r="O2485" i="1"/>
  <c r="O2486" i="1"/>
  <c r="O2488" i="1"/>
  <c r="O2489" i="1"/>
  <c r="O2490" i="1"/>
  <c r="O2492" i="1"/>
  <c r="O2493" i="1"/>
  <c r="O2495" i="1"/>
  <c r="O2496" i="1"/>
  <c r="O2498" i="1"/>
  <c r="O2499" i="1"/>
  <c r="O2501" i="1"/>
  <c r="O2502" i="1"/>
  <c r="O2503" i="1"/>
  <c r="O2505" i="1"/>
  <c r="O2506" i="1"/>
  <c r="O2507" i="1"/>
  <c r="O2509" i="1"/>
  <c r="O2510" i="1"/>
  <c r="O2511" i="1"/>
  <c r="O2512" i="1"/>
  <c r="O2514" i="1"/>
  <c r="O2515" i="1"/>
  <c r="O2517" i="1"/>
  <c r="O2518" i="1"/>
  <c r="O2519" i="1"/>
  <c r="O2521" i="1"/>
  <c r="O2522" i="1"/>
  <c r="O2523" i="1"/>
  <c r="O2524" i="1"/>
  <c r="O2526" i="1"/>
  <c r="O2527" i="1"/>
  <c r="O2529" i="1"/>
  <c r="O2530" i="1"/>
  <c r="O2532" i="1"/>
  <c r="O2533" i="1"/>
  <c r="O2534" i="1"/>
  <c r="O2535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L26" i="1"/>
  <c r="M26" i="1"/>
  <c r="N26" i="1"/>
  <c r="J26" i="1"/>
  <c r="K28" i="1"/>
  <c r="O28" i="1" s="1"/>
  <c r="K29" i="1"/>
  <c r="O29" i="1" s="1"/>
  <c r="K27" i="1"/>
  <c r="O27" i="1" s="1"/>
  <c r="K2211" i="1" l="1"/>
  <c r="O2213" i="1"/>
  <c r="K1190" i="1"/>
  <c r="O1190" i="1" s="1"/>
  <c r="K233" i="1"/>
  <c r="K887" i="1"/>
  <c r="K1861" i="1"/>
  <c r="O1863" i="1"/>
  <c r="K1418" i="1"/>
  <c r="K2448" i="1"/>
  <c r="K466" i="1"/>
  <c r="O466" i="1" s="1"/>
  <c r="O489" i="1"/>
  <c r="O2902" i="1"/>
  <c r="K2900" i="1"/>
  <c r="O875" i="1"/>
  <c r="K873" i="1"/>
  <c r="O1941" i="1"/>
  <c r="K1939" i="1"/>
  <c r="K949" i="1"/>
  <c r="O949" i="1" s="1"/>
  <c r="O957" i="1"/>
  <c r="K2875" i="1"/>
  <c r="O2880" i="1"/>
  <c r="O2168" i="1"/>
  <c r="K185" i="1"/>
  <c r="L24" i="1"/>
  <c r="K26" i="1"/>
  <c r="O26" i="1" l="1"/>
  <c r="O920" i="1"/>
  <c r="O917" i="1"/>
  <c r="O894" i="1"/>
  <c r="O903" i="1"/>
  <c r="O923" i="1"/>
  <c r="O912" i="1"/>
  <c r="F944" i="1" l="1"/>
  <c r="G1837" i="1" l="1"/>
  <c r="O233" i="1" l="1"/>
  <c r="O2211" i="1"/>
  <c r="J1187" i="1"/>
  <c r="J1184" i="1"/>
  <c r="J1181" i="1"/>
  <c r="J1178" i="1"/>
  <c r="J1172" i="1"/>
  <c r="J1168" i="1"/>
  <c r="J1164" i="1"/>
  <c r="J1159" i="1"/>
  <c r="J1152" i="1"/>
  <c r="J1144" i="1" l="1"/>
  <c r="K1172" i="1"/>
  <c r="L1172" i="1"/>
  <c r="M1172" i="1"/>
  <c r="N1172" i="1"/>
  <c r="O1172" i="1" l="1"/>
  <c r="O2152" i="1"/>
  <c r="O2147" i="1"/>
  <c r="K2157" i="1"/>
  <c r="K2125" i="1" s="1"/>
  <c r="L2157" i="1"/>
  <c r="L2125" i="1" s="1"/>
  <c r="M2157" i="1"/>
  <c r="M2125" i="1" s="1"/>
  <c r="N2157" i="1"/>
  <c r="N2125" i="1" s="1"/>
  <c r="K1140" i="1"/>
  <c r="L1140" i="1"/>
  <c r="L1109" i="1" s="1"/>
  <c r="M1140" i="1"/>
  <c r="M1109" i="1" s="1"/>
  <c r="N1140" i="1"/>
  <c r="N1109" i="1" s="1"/>
  <c r="K1109" i="1" l="1"/>
  <c r="O1109" i="1" s="1"/>
  <c r="O1140" i="1"/>
  <c r="O2135" i="1"/>
  <c r="O2157" i="1"/>
  <c r="O2138" i="1"/>
  <c r="O2144" i="1"/>
  <c r="O2127" i="1"/>
  <c r="O154" i="1"/>
  <c r="O2141" i="1"/>
  <c r="K170" i="1"/>
  <c r="K139" i="1" s="1"/>
  <c r="L170" i="1"/>
  <c r="L139" i="1" s="1"/>
  <c r="M170" i="1"/>
  <c r="M139" i="1" s="1"/>
  <c r="N170" i="1"/>
  <c r="N139" i="1" s="1"/>
  <c r="O139" i="1" l="1"/>
  <c r="O170" i="1"/>
  <c r="O161" i="1"/>
  <c r="O167" i="1"/>
  <c r="O158" i="1"/>
  <c r="O148" i="1"/>
  <c r="O2125" i="1"/>
  <c r="O173" i="1"/>
  <c r="O164" i="1"/>
  <c r="O179" i="1"/>
  <c r="O151" i="1"/>
  <c r="O182" i="1"/>
  <c r="R2013" i="1" l="1"/>
  <c r="F969" i="1" l="1"/>
  <c r="K2208" i="1" l="1"/>
  <c r="L2208" i="1"/>
  <c r="M2208" i="1"/>
  <c r="N2208" i="1"/>
  <c r="J2208" i="1"/>
  <c r="K2205" i="1"/>
  <c r="L2205" i="1"/>
  <c r="M2205" i="1"/>
  <c r="N2205" i="1"/>
  <c r="J2205" i="1"/>
  <c r="K2202" i="1"/>
  <c r="L2202" i="1"/>
  <c r="M2202" i="1"/>
  <c r="N2202" i="1"/>
  <c r="J2202" i="1"/>
  <c r="K2199" i="1"/>
  <c r="L2199" i="1"/>
  <c r="M2199" i="1"/>
  <c r="N2199" i="1"/>
  <c r="J2199" i="1"/>
  <c r="K2196" i="1"/>
  <c r="L2196" i="1"/>
  <c r="M2196" i="1"/>
  <c r="N2196" i="1"/>
  <c r="J2196" i="1"/>
  <c r="K2193" i="1"/>
  <c r="L2193" i="1"/>
  <c r="M2193" i="1"/>
  <c r="N2193" i="1"/>
  <c r="K1187" i="1"/>
  <c r="L1187" i="1"/>
  <c r="M1187" i="1"/>
  <c r="N1187" i="1"/>
  <c r="K1184" i="1"/>
  <c r="L1184" i="1"/>
  <c r="M1184" i="1"/>
  <c r="N1184" i="1"/>
  <c r="K1181" i="1"/>
  <c r="L1181" i="1"/>
  <c r="M1181" i="1"/>
  <c r="N1181" i="1"/>
  <c r="K1178" i="1"/>
  <c r="L1178" i="1"/>
  <c r="M1178" i="1"/>
  <c r="N1178" i="1"/>
  <c r="K1168" i="1"/>
  <c r="L1168" i="1"/>
  <c r="M1168" i="1"/>
  <c r="N1168" i="1"/>
  <c r="K1164" i="1"/>
  <c r="L1164" i="1"/>
  <c r="M1164" i="1"/>
  <c r="N1164" i="1"/>
  <c r="K1159" i="1"/>
  <c r="L1159" i="1"/>
  <c r="M1159" i="1"/>
  <c r="N1159" i="1"/>
  <c r="K1152" i="1"/>
  <c r="L1152" i="1"/>
  <c r="M1152" i="1"/>
  <c r="N1152" i="1"/>
  <c r="M2160" i="1" l="1"/>
  <c r="M1144" i="1"/>
  <c r="O1168" i="1"/>
  <c r="O1187" i="1"/>
  <c r="O1159" i="1"/>
  <c r="O1181" i="1"/>
  <c r="N1144" i="1"/>
  <c r="O1152" i="1"/>
  <c r="O1164" i="1"/>
  <c r="O1178" i="1"/>
  <c r="O1184" i="1"/>
  <c r="N2160" i="1"/>
  <c r="L2160" i="1"/>
  <c r="K2160" i="1"/>
  <c r="L1144" i="1"/>
  <c r="J2160" i="1"/>
  <c r="K1144" i="1"/>
  <c r="O2199" i="1"/>
  <c r="O2205" i="1"/>
  <c r="O187" i="1"/>
  <c r="O199" i="1"/>
  <c r="O2186" i="1"/>
  <c r="O2181" i="1"/>
  <c r="O193" i="1"/>
  <c r="O2202" i="1"/>
  <c r="O2196" i="1"/>
  <c r="O203" i="1"/>
  <c r="O2193" i="1"/>
  <c r="O206" i="1"/>
  <c r="O2174" i="1"/>
  <c r="O2208" i="1"/>
  <c r="F949" i="1"/>
  <c r="F23" i="1" s="1"/>
  <c r="G949" i="1"/>
  <c r="O1144" i="1" l="1"/>
  <c r="O2160" i="1"/>
  <c r="O2900" i="1"/>
  <c r="G944" i="1" l="1"/>
  <c r="N944" i="1"/>
  <c r="L944" i="1"/>
  <c r="O1928" i="1" l="1"/>
  <c r="O1884" i="1" l="1"/>
  <c r="O2875" i="1"/>
  <c r="O1861" i="1"/>
  <c r="K944" i="1"/>
  <c r="O944" i="1" s="1"/>
  <c r="N887" i="1"/>
  <c r="O889" i="1" l="1"/>
  <c r="O887" i="1"/>
  <c r="K2811" i="1"/>
  <c r="L2811" i="1"/>
  <c r="L2809" i="1" s="1"/>
  <c r="M2811" i="1"/>
  <c r="M2809" i="1" s="1"/>
  <c r="N2811" i="1"/>
  <c r="N2809" i="1" s="1"/>
  <c r="G2809" i="1"/>
  <c r="F2004" i="1"/>
  <c r="K2809" i="1" l="1"/>
  <c r="O2811" i="1"/>
  <c r="G23" i="1"/>
  <c r="O2809" i="1" l="1"/>
  <c r="G2004" i="1" l="1"/>
  <c r="J1541" i="1"/>
  <c r="J1418" i="1" s="1"/>
  <c r="O2448" i="1" l="1"/>
  <c r="L620" i="1"/>
  <c r="M620" i="1"/>
  <c r="N620" i="1"/>
  <c r="L627" i="1"/>
  <c r="M627" i="1"/>
  <c r="M623" i="1" s="1"/>
  <c r="N627" i="1"/>
  <c r="N623" i="1" s="1"/>
  <c r="O1418" i="1" l="1"/>
  <c r="L623" i="1"/>
  <c r="O2061" i="1" l="1"/>
  <c r="N2124" i="1" l="1"/>
  <c r="N2122" i="1" s="1"/>
  <c r="M2124" i="1"/>
  <c r="M2122" i="1" s="1"/>
  <c r="J2115" i="1"/>
  <c r="O2114" i="1"/>
  <c r="K2115" i="1" l="1"/>
  <c r="K2113" i="1" s="1"/>
  <c r="J2113" i="1"/>
  <c r="K2084" i="1"/>
  <c r="K2079" i="1" s="1"/>
  <c r="O2124" i="1"/>
  <c r="O2115" i="1" l="1"/>
  <c r="O2113" i="1"/>
  <c r="N1107" i="1"/>
  <c r="N1106" i="1" s="1"/>
  <c r="M1107" i="1"/>
  <c r="J1084" i="1"/>
  <c r="J1081" i="1"/>
  <c r="J1077" i="1"/>
  <c r="O88" i="1"/>
  <c r="O79" i="1"/>
  <c r="O68" i="1"/>
  <c r="O64" i="1"/>
  <c r="J125" i="1"/>
  <c r="J122" i="1" s="1"/>
  <c r="M1106" i="1" l="1"/>
  <c r="O1106" i="1" s="1"/>
  <c r="O1107" i="1"/>
  <c r="K1077" i="1"/>
  <c r="J1075" i="1"/>
  <c r="K1081" i="1"/>
  <c r="J1078" i="1"/>
  <c r="K1084" i="1"/>
  <c r="J1082" i="1"/>
  <c r="K125" i="1"/>
  <c r="K122" i="1" s="1"/>
  <c r="K1082" i="1" l="1"/>
  <c r="O1082" i="1" s="1"/>
  <c r="O1084" i="1"/>
  <c r="K1078" i="1"/>
  <c r="O1078" i="1" s="1"/>
  <c r="O1081" i="1"/>
  <c r="K1075" i="1"/>
  <c r="O1075" i="1" s="1"/>
  <c r="O1077" i="1"/>
  <c r="N2060" i="1"/>
  <c r="N2059" i="1" s="1"/>
  <c r="M2060" i="1"/>
  <c r="M2059" i="1" s="1"/>
  <c r="R2017" i="1"/>
  <c r="R2015" i="1"/>
  <c r="R2008" i="1"/>
  <c r="O2060" i="1" l="1"/>
  <c r="O2059" i="1" l="1"/>
  <c r="E22" i="1" l="1"/>
  <c r="N1035" i="1"/>
  <c r="N1034" i="1" s="1"/>
  <c r="M1035" i="1"/>
  <c r="N1032" i="1"/>
  <c r="N1031" i="1" s="1"/>
  <c r="M1032" i="1"/>
  <c r="N1029" i="1"/>
  <c r="N1028" i="1" s="1"/>
  <c r="M1029" i="1"/>
  <c r="N1026" i="1"/>
  <c r="N1025" i="1" s="1"/>
  <c r="M1026" i="1"/>
  <c r="N1023" i="1"/>
  <c r="N1022" i="1" s="1"/>
  <c r="M1023" i="1"/>
  <c r="N1020" i="1"/>
  <c r="N1019" i="1" s="1"/>
  <c r="M1020" i="1"/>
  <c r="N1017" i="1"/>
  <c r="N1016" i="1" s="1"/>
  <c r="M1017" i="1"/>
  <c r="N1014" i="1"/>
  <c r="N1013" i="1" s="1"/>
  <c r="M1014" i="1"/>
  <c r="N1011" i="1"/>
  <c r="N1010" i="1" s="1"/>
  <c r="M1011" i="1"/>
  <c r="N1008" i="1"/>
  <c r="N1007" i="1" s="1"/>
  <c r="M1008" i="1"/>
  <c r="N1005" i="1"/>
  <c r="N1004" i="1" s="1"/>
  <c r="M1005" i="1"/>
  <c r="N1002" i="1"/>
  <c r="N1001" i="1" s="1"/>
  <c r="M1002" i="1"/>
  <c r="K997" i="1"/>
  <c r="N59" i="1"/>
  <c r="N58" i="1" s="1"/>
  <c r="M59" i="1"/>
  <c r="N56" i="1"/>
  <c r="N55" i="1" s="1"/>
  <c r="M56" i="1"/>
  <c r="N53" i="1"/>
  <c r="N52" i="1" s="1"/>
  <c r="M53" i="1"/>
  <c r="N50" i="1"/>
  <c r="N49" i="1" s="1"/>
  <c r="M50" i="1"/>
  <c r="N47" i="1"/>
  <c r="N46" i="1" s="1"/>
  <c r="M47" i="1"/>
  <c r="N44" i="1"/>
  <c r="N43" i="1" s="1"/>
  <c r="M44" i="1"/>
  <c r="O1023" i="1" l="1"/>
  <c r="O1008" i="1"/>
  <c r="M1004" i="1"/>
  <c r="O1004" i="1" s="1"/>
  <c r="O1005" i="1"/>
  <c r="M1028" i="1"/>
  <c r="O1028" i="1" s="1"/>
  <c r="O1029" i="1"/>
  <c r="M1019" i="1"/>
  <c r="O1019" i="1" s="1"/>
  <c r="O1020" i="1"/>
  <c r="M1010" i="1"/>
  <c r="O1010" i="1" s="1"/>
  <c r="O1011" i="1"/>
  <c r="M1034" i="1"/>
  <c r="O1034" i="1" s="1"/>
  <c r="O1035" i="1"/>
  <c r="M1016" i="1"/>
  <c r="O1016" i="1" s="1"/>
  <c r="O1017" i="1"/>
  <c r="M1031" i="1"/>
  <c r="O1031" i="1" s="1"/>
  <c r="O1032" i="1"/>
  <c r="K995" i="1"/>
  <c r="O995" i="1" s="1"/>
  <c r="O997" i="1"/>
  <c r="M1001" i="1"/>
  <c r="O1002" i="1"/>
  <c r="M1013" i="1"/>
  <c r="O1013" i="1" s="1"/>
  <c r="O1014" i="1"/>
  <c r="M1025" i="1"/>
  <c r="O1025" i="1" s="1"/>
  <c r="O1026" i="1"/>
  <c r="N970" i="1"/>
  <c r="M1007" i="1"/>
  <c r="O1007" i="1" s="1"/>
  <c r="M1022" i="1"/>
  <c r="O1022" i="1" s="1"/>
  <c r="N24" i="1"/>
  <c r="M55" i="1"/>
  <c r="O55" i="1" s="1"/>
  <c r="O56" i="1"/>
  <c r="M58" i="1"/>
  <c r="O58" i="1" s="1"/>
  <c r="O59" i="1"/>
  <c r="M43" i="1"/>
  <c r="O44" i="1"/>
  <c r="M52" i="1"/>
  <c r="O52" i="1" s="1"/>
  <c r="O53" i="1"/>
  <c r="M49" i="1"/>
  <c r="O49" i="1" s="1"/>
  <c r="O50" i="1"/>
  <c r="M46" i="1"/>
  <c r="O46" i="1" s="1"/>
  <c r="O47" i="1"/>
  <c r="O41" i="1"/>
  <c r="O34" i="1"/>
  <c r="J30" i="1"/>
  <c r="J24" i="1" s="1"/>
  <c r="J995" i="1"/>
  <c r="O42" i="1"/>
  <c r="O35" i="1"/>
  <c r="O1001" i="1" l="1"/>
  <c r="M970" i="1"/>
  <c r="O43" i="1"/>
  <c r="M24" i="1"/>
  <c r="K40" i="1"/>
  <c r="O40" i="1" s="1"/>
  <c r="O33" i="1"/>
  <c r="K30" i="1" l="1"/>
  <c r="O32" i="1"/>
  <c r="O30" i="1" l="1"/>
  <c r="K24" i="1"/>
  <c r="O24" i="1" s="1"/>
  <c r="N2874" i="1" l="1"/>
  <c r="N2872" i="1" s="1"/>
  <c r="M2874" i="1"/>
  <c r="N2871" i="1"/>
  <c r="N2869" i="1" s="1"/>
  <c r="M2871" i="1"/>
  <c r="N2868" i="1"/>
  <c r="N2866" i="1" s="1"/>
  <c r="M2868" i="1"/>
  <c r="N2865" i="1"/>
  <c r="N2863" i="1" s="1"/>
  <c r="M2865" i="1"/>
  <c r="N2862" i="1"/>
  <c r="N2860" i="1" s="1"/>
  <c r="M2862" i="1"/>
  <c r="N2859" i="1"/>
  <c r="N2857" i="1" s="1"/>
  <c r="M2859" i="1"/>
  <c r="N2856" i="1"/>
  <c r="N2854" i="1" s="1"/>
  <c r="M2856" i="1"/>
  <c r="O2856" i="1" l="1"/>
  <c r="M2854" i="1"/>
  <c r="O2868" i="1"/>
  <c r="M2866" i="1"/>
  <c r="O2866" i="1" s="1"/>
  <c r="M2863" i="1"/>
  <c r="O2863" i="1" s="1"/>
  <c r="O2865" i="1"/>
  <c r="N2820" i="1"/>
  <c r="O2859" i="1"/>
  <c r="M2857" i="1"/>
  <c r="O2857" i="1" s="1"/>
  <c r="M2869" i="1"/>
  <c r="O2869" i="1" s="1"/>
  <c r="O2871" i="1"/>
  <c r="M2860" i="1"/>
  <c r="O2860" i="1" s="1"/>
  <c r="O2862" i="1"/>
  <c r="M2872" i="1"/>
  <c r="O2872" i="1" s="1"/>
  <c r="O2874" i="1"/>
  <c r="O2123" i="1"/>
  <c r="N138" i="1"/>
  <c r="N136" i="1" s="1"/>
  <c r="M138" i="1"/>
  <c r="M136" i="1" s="1"/>
  <c r="K137" i="1"/>
  <c r="K136" i="1" s="1"/>
  <c r="N135" i="1"/>
  <c r="N133" i="1" s="1"/>
  <c r="M135" i="1"/>
  <c r="M133" i="1" s="1"/>
  <c r="K134" i="1"/>
  <c r="J132" i="1"/>
  <c r="J129" i="1" s="1"/>
  <c r="O131" i="1"/>
  <c r="O130" i="1"/>
  <c r="N128" i="1"/>
  <c r="N126" i="1" s="1"/>
  <c r="M128" i="1"/>
  <c r="M126" i="1" s="1"/>
  <c r="K127" i="1"/>
  <c r="O125" i="1"/>
  <c r="O124" i="1"/>
  <c r="O123" i="1"/>
  <c r="J121" i="1"/>
  <c r="O120" i="1"/>
  <c r="M2820" i="1" l="1"/>
  <c r="O2854" i="1"/>
  <c r="O134" i="1"/>
  <c r="K133" i="1"/>
  <c r="O127" i="1"/>
  <c r="K126" i="1"/>
  <c r="K121" i="1"/>
  <c r="K119" i="1" s="1"/>
  <c r="J119" i="1"/>
  <c r="K132" i="1"/>
  <c r="O135" i="1"/>
  <c r="O128" i="1"/>
  <c r="O137" i="1"/>
  <c r="O138" i="1"/>
  <c r="O2122" i="1"/>
  <c r="O122" i="1"/>
  <c r="O121" i="1" l="1"/>
  <c r="O132" i="1"/>
  <c r="K129" i="1"/>
  <c r="O129" i="1" s="1"/>
  <c r="O126" i="1"/>
  <c r="O133" i="1"/>
  <c r="O136" i="1"/>
  <c r="O119" i="1"/>
  <c r="O2078" i="1" l="1"/>
  <c r="N2077" i="1"/>
  <c r="N2073" i="1" s="1"/>
  <c r="M2077" i="1"/>
  <c r="M2073" i="1" s="1"/>
  <c r="O2077" i="1" l="1"/>
  <c r="O2121" i="1"/>
  <c r="N2120" i="1"/>
  <c r="N2119" i="1" s="1"/>
  <c r="M2120" i="1"/>
  <c r="M2119" i="1" s="1"/>
  <c r="O2118" i="1"/>
  <c r="N2117" i="1"/>
  <c r="N2116" i="1" s="1"/>
  <c r="M2117" i="1"/>
  <c r="M2116" i="1" s="1"/>
  <c r="J2112" i="1"/>
  <c r="O2111" i="1"/>
  <c r="O2110" i="1"/>
  <c r="O2109" i="1"/>
  <c r="O2108" i="1"/>
  <c r="O2107" i="1"/>
  <c r="J2105" i="1"/>
  <c r="O2104" i="1"/>
  <c r="O2103" i="1"/>
  <c r="O2102" i="1"/>
  <c r="O2101" i="1"/>
  <c r="O2100" i="1"/>
  <c r="J2098" i="1"/>
  <c r="O2097" i="1"/>
  <c r="J2095" i="1"/>
  <c r="O2094" i="1"/>
  <c r="O2093" i="1"/>
  <c r="O2092" i="1"/>
  <c r="J2090" i="1"/>
  <c r="O2089" i="1"/>
  <c r="O2088" i="1"/>
  <c r="O2087" i="1"/>
  <c r="O2086" i="1"/>
  <c r="O2083" i="1"/>
  <c r="O2082" i="1"/>
  <c r="O2081" i="1"/>
  <c r="O2080" i="1"/>
  <c r="J2076" i="1"/>
  <c r="J2073" i="1" s="1"/>
  <c r="O2075" i="1"/>
  <c r="O2074" i="1"/>
  <c r="N1104" i="1"/>
  <c r="N1103" i="1" s="1"/>
  <c r="M1104" i="1"/>
  <c r="N1101" i="1"/>
  <c r="N1100" i="1" s="1"/>
  <c r="M1101" i="1"/>
  <c r="N1098" i="1"/>
  <c r="N1097" i="1" s="1"/>
  <c r="M1098" i="1"/>
  <c r="N1095" i="1"/>
  <c r="N1094" i="1" s="1"/>
  <c r="M1095" i="1"/>
  <c r="N1092" i="1"/>
  <c r="N1091" i="1" s="1"/>
  <c r="M1092" i="1"/>
  <c r="N1089" i="1"/>
  <c r="N1088" i="1" s="1"/>
  <c r="M1089" i="1"/>
  <c r="N1086" i="1"/>
  <c r="N1085" i="1" s="1"/>
  <c r="M1086" i="1"/>
  <c r="J1074" i="1"/>
  <c r="J1069" i="1"/>
  <c r="J1066" i="1"/>
  <c r="J1054" i="1"/>
  <c r="J1049" i="1"/>
  <c r="J1046" i="1"/>
  <c r="J1043" i="1"/>
  <c r="K118" i="1"/>
  <c r="N117" i="1"/>
  <c r="N116" i="1" s="1"/>
  <c r="M117" i="1"/>
  <c r="M116" i="1" s="1"/>
  <c r="K115" i="1"/>
  <c r="N114" i="1"/>
  <c r="N113" i="1" s="1"/>
  <c r="M114" i="1"/>
  <c r="M113" i="1" s="1"/>
  <c r="K112" i="1"/>
  <c r="N111" i="1"/>
  <c r="N110" i="1" s="1"/>
  <c r="M111" i="1"/>
  <c r="M110" i="1" s="1"/>
  <c r="K109" i="1"/>
  <c r="N108" i="1"/>
  <c r="N107" i="1" s="1"/>
  <c r="M108" i="1"/>
  <c r="M107" i="1" s="1"/>
  <c r="K106" i="1"/>
  <c r="N105" i="1"/>
  <c r="N104" i="1" s="1"/>
  <c r="M105" i="1"/>
  <c r="M104" i="1" s="1"/>
  <c r="K103" i="1"/>
  <c r="N102" i="1"/>
  <c r="N101" i="1" s="1"/>
  <c r="M102" i="1"/>
  <c r="M101" i="1" s="1"/>
  <c r="K100" i="1"/>
  <c r="N99" i="1"/>
  <c r="N98" i="1" s="1"/>
  <c r="M99" i="1"/>
  <c r="M98" i="1" s="1"/>
  <c r="J97" i="1"/>
  <c r="O95" i="1"/>
  <c r="O94" i="1"/>
  <c r="J92" i="1"/>
  <c r="O91" i="1"/>
  <c r="O90" i="1"/>
  <c r="O89" i="1"/>
  <c r="O87" i="1"/>
  <c r="J85" i="1"/>
  <c r="O84" i="1"/>
  <c r="O83" i="1"/>
  <c r="O82" i="1"/>
  <c r="O76" i="1"/>
  <c r="O75" i="1"/>
  <c r="O74" i="1"/>
  <c r="O71" i="1"/>
  <c r="O70" i="1"/>
  <c r="O69" i="1"/>
  <c r="O67" i="1"/>
  <c r="M2071" i="1" l="1"/>
  <c r="M61" i="1"/>
  <c r="M1091" i="1"/>
  <c r="O1091" i="1" s="1"/>
  <c r="O1092" i="1"/>
  <c r="M1103" i="1"/>
  <c r="O1103" i="1" s="1"/>
  <c r="O1104" i="1"/>
  <c r="M1085" i="1"/>
  <c r="O1086" i="1"/>
  <c r="M1097" i="1"/>
  <c r="O1097" i="1" s="1"/>
  <c r="O1098" i="1"/>
  <c r="M1094" i="1"/>
  <c r="O1094" i="1" s="1"/>
  <c r="O1095" i="1"/>
  <c r="M1088" i="1"/>
  <c r="O1088" i="1" s="1"/>
  <c r="O1089" i="1"/>
  <c r="M1100" i="1"/>
  <c r="O1100" i="1" s="1"/>
  <c r="O1101" i="1"/>
  <c r="N2071" i="1"/>
  <c r="K2105" i="1"/>
  <c r="K2099" i="1" s="1"/>
  <c r="O2099" i="1" s="1"/>
  <c r="J2099" i="1"/>
  <c r="K2112" i="1"/>
  <c r="K2106" i="1" s="1"/>
  <c r="J2106" i="1"/>
  <c r="K2095" i="1"/>
  <c r="K2091" i="1" s="1"/>
  <c r="O2091" i="1" s="1"/>
  <c r="J2091" i="1"/>
  <c r="K2098" i="1"/>
  <c r="K2096" i="1" s="1"/>
  <c r="J2096" i="1"/>
  <c r="K2090" i="1"/>
  <c r="K2085" i="1" s="1"/>
  <c r="J2085" i="1"/>
  <c r="N1037" i="1"/>
  <c r="K1043" i="1"/>
  <c r="J1039" i="1"/>
  <c r="K1054" i="1"/>
  <c r="J1051" i="1"/>
  <c r="K1074" i="1"/>
  <c r="J1070" i="1"/>
  <c r="K1066" i="1"/>
  <c r="J1062" i="1"/>
  <c r="N61" i="1"/>
  <c r="K1046" i="1"/>
  <c r="J1044" i="1"/>
  <c r="K1049" i="1"/>
  <c r="O1049" i="1" s="1"/>
  <c r="J1047" i="1"/>
  <c r="K1069" i="1"/>
  <c r="J1067" i="1"/>
  <c r="O115" i="1"/>
  <c r="K113" i="1"/>
  <c r="O109" i="1"/>
  <c r="K107" i="1"/>
  <c r="K92" i="1"/>
  <c r="K86" i="1" s="1"/>
  <c r="O86" i="1" s="1"/>
  <c r="J86" i="1"/>
  <c r="O118" i="1"/>
  <c r="K116" i="1"/>
  <c r="O103" i="1"/>
  <c r="K101" i="1"/>
  <c r="O100" i="1"/>
  <c r="K98" i="1"/>
  <c r="K85" i="1"/>
  <c r="K81" i="1" s="1"/>
  <c r="J81" i="1"/>
  <c r="K97" i="1"/>
  <c r="K93" i="1" s="1"/>
  <c r="J93" i="1"/>
  <c r="O112" i="1"/>
  <c r="K110" i="1"/>
  <c r="O106" i="1"/>
  <c r="K104" i="1"/>
  <c r="O2117" i="1"/>
  <c r="O111" i="1"/>
  <c r="O117" i="1"/>
  <c r="K2076" i="1"/>
  <c r="O72" i="1"/>
  <c r="O63" i="1"/>
  <c r="O65" i="1"/>
  <c r="O2120" i="1"/>
  <c r="O99" i="1"/>
  <c r="O105" i="1"/>
  <c r="O102" i="1"/>
  <c r="O108" i="1"/>
  <c r="O114" i="1"/>
  <c r="O77" i="1"/>
  <c r="O73" i="1"/>
  <c r="O80" i="1"/>
  <c r="O78" i="1"/>
  <c r="O2084" i="1"/>
  <c r="O1085" i="1" l="1"/>
  <c r="M1037" i="1"/>
  <c r="K1044" i="1"/>
  <c r="O1044" i="1" s="1"/>
  <c r="O1046" i="1"/>
  <c r="K1051" i="1"/>
  <c r="O1051" i="1" s="1"/>
  <c r="O1054" i="1"/>
  <c r="K1039" i="1"/>
  <c r="O1039" i="1" s="1"/>
  <c r="O1043" i="1"/>
  <c r="K1062" i="1"/>
  <c r="O1062" i="1" s="1"/>
  <c r="O1066" i="1"/>
  <c r="K1067" i="1"/>
  <c r="O1067" i="1" s="1"/>
  <c r="O1069" i="1"/>
  <c r="K1070" i="1"/>
  <c r="O1070" i="1" s="1"/>
  <c r="O1074" i="1"/>
  <c r="O92" i="1"/>
  <c r="O2105" i="1"/>
  <c r="O2090" i="1"/>
  <c r="J2071" i="1"/>
  <c r="O2095" i="1"/>
  <c r="O2098" i="1"/>
  <c r="J1037" i="1"/>
  <c r="O2112" i="1"/>
  <c r="O2076" i="1"/>
  <c r="K2073" i="1"/>
  <c r="J61" i="1"/>
  <c r="K1047" i="1"/>
  <c r="O1047" i="1" s="1"/>
  <c r="O81" i="1"/>
  <c r="K61" i="1"/>
  <c r="O97" i="1"/>
  <c r="O85" i="1"/>
  <c r="O2119" i="1"/>
  <c r="O116" i="1"/>
  <c r="O98" i="1"/>
  <c r="O110" i="1"/>
  <c r="O113" i="1"/>
  <c r="O104" i="1"/>
  <c r="O2116" i="1"/>
  <c r="O107" i="1"/>
  <c r="O101" i="1"/>
  <c r="O2096" i="1"/>
  <c r="O2085" i="1"/>
  <c r="O93" i="1"/>
  <c r="O2106" i="1"/>
  <c r="O2079" i="1"/>
  <c r="O66" i="1"/>
  <c r="O2073" i="1" l="1"/>
  <c r="K2071" i="1"/>
  <c r="O2071" i="1" s="1"/>
  <c r="K1037" i="1"/>
  <c r="O1037" i="1" s="1"/>
  <c r="O61" i="1"/>
  <c r="O2070" i="1" l="1"/>
  <c r="O2067" i="1"/>
  <c r="O2064" i="1"/>
  <c r="O2028" i="1"/>
  <c r="O2023" i="1"/>
  <c r="O232" i="1"/>
  <c r="O229" i="1"/>
  <c r="O226" i="1"/>
  <c r="O223" i="1"/>
  <c r="O220" i="1"/>
  <c r="O1939" i="1" l="1"/>
  <c r="G969" i="1" l="1"/>
  <c r="J967" i="1" l="1"/>
  <c r="J966" i="1" s="1"/>
  <c r="J964" i="1"/>
  <c r="J963" i="1" s="1"/>
  <c r="J949" i="1" l="1"/>
  <c r="K2052" i="1"/>
  <c r="K2050" i="1" s="1"/>
  <c r="O2051" i="1"/>
  <c r="O2048" i="1"/>
  <c r="K2046" i="1"/>
  <c r="O2046" i="1" s="1"/>
  <c r="M2063" i="1"/>
  <c r="M2062" i="1" s="1"/>
  <c r="N2063" i="1"/>
  <c r="N2062" i="1" s="1"/>
  <c r="J2047" i="1" l="1"/>
  <c r="K2049" i="1"/>
  <c r="O2063" i="1"/>
  <c r="J2050" i="1"/>
  <c r="O2050" i="1" s="1"/>
  <c r="O2062" i="1"/>
  <c r="O2052" i="1"/>
  <c r="O2049" i="1" l="1"/>
  <c r="K2047" i="1"/>
  <c r="O2047" i="1" s="1"/>
  <c r="O230" i="1" l="1"/>
  <c r="O227" i="1"/>
  <c r="O224" i="1"/>
  <c r="O221" i="1"/>
  <c r="O218" i="1"/>
  <c r="O185" i="1" l="1"/>
  <c r="F22" i="1"/>
  <c r="G22" i="1"/>
  <c r="L1837" i="1" l="1"/>
  <c r="N1837" i="1"/>
  <c r="L873" i="1"/>
  <c r="O873" i="1" s="1"/>
  <c r="K1837" i="1"/>
  <c r="O1837" i="1" l="1"/>
  <c r="N2069" i="1"/>
  <c r="N2068" i="1" s="1"/>
  <c r="M2069" i="1"/>
  <c r="M2068" i="1" s="1"/>
  <c r="N2066" i="1"/>
  <c r="N2065" i="1" s="1"/>
  <c r="M2066" i="1"/>
  <c r="M2065" i="1" s="1"/>
  <c r="N2027" i="1"/>
  <c r="N2024" i="1" s="1"/>
  <c r="M2027" i="1"/>
  <c r="M2024" i="1" s="1"/>
  <c r="N2022" i="1"/>
  <c r="N2019" i="1" s="1"/>
  <c r="M2022" i="1"/>
  <c r="M2019" i="1" s="1"/>
  <c r="M2005" i="1" l="1"/>
  <c r="N2005" i="1"/>
  <c r="O2069" i="1"/>
  <c r="O2022" i="1"/>
  <c r="O2066" i="1"/>
  <c r="O2027" i="1"/>
  <c r="O2065" i="1"/>
  <c r="O2035" i="1"/>
  <c r="J2035" i="1"/>
  <c r="O2068" i="1" l="1"/>
  <c r="N2704" i="1" l="1"/>
  <c r="N2657" i="1"/>
  <c r="N1723" i="1"/>
  <c r="N1564" i="1"/>
  <c r="N786" i="1"/>
  <c r="N618" i="1" s="1"/>
  <c r="M786" i="1"/>
  <c r="M618" i="1" s="1"/>
  <c r="L786" i="1"/>
  <c r="L618" i="1" s="1"/>
  <c r="K786" i="1"/>
  <c r="N1562" i="1" l="1"/>
  <c r="N969" i="1" s="1"/>
  <c r="N2607" i="1"/>
  <c r="O759" i="1"/>
  <c r="O783" i="1"/>
  <c r="O804" i="1"/>
  <c r="O828" i="1"/>
  <c r="O852" i="1"/>
  <c r="O747" i="1"/>
  <c r="O771" i="1"/>
  <c r="O795" i="1"/>
  <c r="O816" i="1"/>
  <c r="O840" i="1"/>
  <c r="O864" i="1"/>
  <c r="O753" i="1"/>
  <c r="O777" i="1"/>
  <c r="O801" i="1"/>
  <c r="O822" i="1"/>
  <c r="O846" i="1"/>
  <c r="O765" i="1"/>
  <c r="O789" i="1"/>
  <c r="O810" i="1"/>
  <c r="O834" i="1"/>
  <c r="O858" i="1"/>
  <c r="O750" i="1"/>
  <c r="O762" i="1"/>
  <c r="O774" i="1"/>
  <c r="O786" i="1"/>
  <c r="O798" i="1"/>
  <c r="O807" i="1"/>
  <c r="O819" i="1"/>
  <c r="O831" i="1"/>
  <c r="O843" i="1"/>
  <c r="O855" i="1"/>
  <c r="O756" i="1"/>
  <c r="O768" i="1"/>
  <c r="O780" i="1"/>
  <c r="O792" i="1"/>
  <c r="O813" i="1"/>
  <c r="O825" i="1"/>
  <c r="O837" i="1"/>
  <c r="O849" i="1"/>
  <c r="O861" i="1"/>
  <c r="O744" i="1"/>
  <c r="M969" i="1"/>
  <c r="N23" i="1"/>
  <c r="M23" i="1"/>
  <c r="L969" i="1"/>
  <c r="L23" i="1" l="1"/>
  <c r="L2004" i="1" l="1"/>
  <c r="N2004" i="1" l="1"/>
  <c r="N22" i="1" s="1"/>
  <c r="M2004" i="1"/>
  <c r="M22" i="1" s="1"/>
  <c r="L22" i="1"/>
  <c r="K974" i="1" l="1"/>
  <c r="O974" i="1" s="1"/>
  <c r="K973" i="1"/>
  <c r="O973" i="1" s="1"/>
  <c r="K975" i="1"/>
  <c r="O975" i="1" s="1"/>
  <c r="K972" i="1" l="1"/>
  <c r="J976" i="1"/>
  <c r="K977" i="1"/>
  <c r="O977" i="1" s="1"/>
  <c r="K978" i="1"/>
  <c r="O978" i="1" s="1"/>
  <c r="K979" i="1"/>
  <c r="O979" i="1" s="1"/>
  <c r="O972" i="1" l="1"/>
  <c r="K976" i="1"/>
  <c r="O976" i="1" s="1"/>
  <c r="K984" i="1" l="1"/>
  <c r="O984" i="1" s="1"/>
  <c r="K981" i="1"/>
  <c r="O981" i="1" s="1"/>
  <c r="K982" i="1"/>
  <c r="O982" i="1" s="1"/>
  <c r="K980" i="1" l="1"/>
  <c r="O980" i="1" l="1"/>
  <c r="J985" i="1"/>
  <c r="K987" i="1"/>
  <c r="O987" i="1" s="1"/>
  <c r="K986" i="1"/>
  <c r="O986" i="1" s="1"/>
  <c r="K988" i="1"/>
  <c r="O988" i="1" s="1"/>
  <c r="K985" i="1" l="1"/>
  <c r="J989" i="1"/>
  <c r="K990" i="1"/>
  <c r="O990" i="1" s="1"/>
  <c r="K991" i="1"/>
  <c r="O991" i="1" s="1"/>
  <c r="O985" i="1" l="1"/>
  <c r="K989" i="1"/>
  <c r="O989" i="1" s="1"/>
  <c r="K994" i="1" l="1"/>
  <c r="O994" i="1" s="1"/>
  <c r="K993" i="1"/>
  <c r="J992" i="1"/>
  <c r="J970" i="1" s="1"/>
  <c r="K992" i="1" l="1"/>
  <c r="O993" i="1"/>
  <c r="K2009" i="1"/>
  <c r="O2009" i="1" s="1"/>
  <c r="K2008" i="1"/>
  <c r="J2007" i="1"/>
  <c r="O992" i="1" l="1"/>
  <c r="K970" i="1"/>
  <c r="O970" i="1" s="1"/>
  <c r="O2008" i="1"/>
  <c r="K2007" i="1"/>
  <c r="J2010" i="1"/>
  <c r="K2012" i="1"/>
  <c r="O2012" i="1" s="1"/>
  <c r="K2011" i="1"/>
  <c r="O2011" i="1" s="1"/>
  <c r="J2013" i="1"/>
  <c r="K2015" i="1"/>
  <c r="O2015" i="1" s="1"/>
  <c r="K2014" i="1"/>
  <c r="K2018" i="1"/>
  <c r="O2018" i="1" s="1"/>
  <c r="K2017" i="1"/>
  <c r="J2016" i="1"/>
  <c r="K2016" i="1" l="1"/>
  <c r="O2016" i="1" s="1"/>
  <c r="O2007" i="1"/>
  <c r="K2010" i="1"/>
  <c r="O2010" i="1" s="1"/>
  <c r="O2017" i="1"/>
  <c r="O2014" i="1"/>
  <c r="K2013" i="1"/>
  <c r="O2013" i="1" s="1"/>
  <c r="K2021" i="1"/>
  <c r="O2021" i="1" s="1"/>
  <c r="K2020" i="1"/>
  <c r="O2020" i="1" l="1"/>
  <c r="K2019" i="1"/>
  <c r="O2019" i="1" s="1"/>
  <c r="K2026" i="1"/>
  <c r="O2026" i="1" s="1"/>
  <c r="K2025" i="1"/>
  <c r="J2029" i="1"/>
  <c r="K2031" i="1"/>
  <c r="O2031" i="1" s="1"/>
  <c r="K2030" i="1"/>
  <c r="O2030" i="1" l="1"/>
  <c r="K2029" i="1"/>
  <c r="O2029" i="1" s="1"/>
  <c r="O2025" i="1"/>
  <c r="K2024" i="1"/>
  <c r="J2032" i="1"/>
  <c r="J2005" i="1" s="1"/>
  <c r="K2034" i="1"/>
  <c r="O2034" i="1" s="1"/>
  <c r="K2033" i="1"/>
  <c r="O2024" i="1" l="1"/>
  <c r="O2033" i="1"/>
  <c r="K2032" i="1"/>
  <c r="K2005" i="1" s="1"/>
  <c r="O2005" i="1" s="1"/>
  <c r="O2032" i="1" l="1"/>
  <c r="O2055" i="1"/>
  <c r="K2055" i="1"/>
  <c r="O2053" i="1" l="1"/>
  <c r="K2825" i="1"/>
  <c r="O2825" i="1" s="1"/>
  <c r="K2824" i="1"/>
  <c r="O2824" i="1" s="1"/>
  <c r="K2823" i="1"/>
  <c r="K2822" i="1" l="1"/>
  <c r="O2823" i="1"/>
  <c r="K2827" i="1"/>
  <c r="K2829" i="1"/>
  <c r="O2829" i="1" s="1"/>
  <c r="K2828" i="1"/>
  <c r="O2828" i="1" s="1"/>
  <c r="O2827" i="1" l="1"/>
  <c r="K2826" i="1"/>
  <c r="O2826" i="1" s="1"/>
  <c r="O2822" i="1"/>
  <c r="K2831" i="1"/>
  <c r="K2832" i="1"/>
  <c r="O2832" i="1" s="1"/>
  <c r="O2831" i="1" l="1"/>
  <c r="K2830" i="1"/>
  <c r="K2834" i="1"/>
  <c r="O2834" i="1" l="1"/>
  <c r="K2833" i="1"/>
  <c r="O2833" i="1" s="1"/>
  <c r="O2830" i="1"/>
  <c r="K2838" i="1"/>
  <c r="K2840" i="1"/>
  <c r="O2840" i="1" s="1"/>
  <c r="K2839" i="1"/>
  <c r="O2839" i="1" s="1"/>
  <c r="K2837" i="1" l="1"/>
  <c r="O2838" i="1"/>
  <c r="K2842" i="1"/>
  <c r="K2843" i="1"/>
  <c r="O2843" i="1" s="1"/>
  <c r="K2841" i="1" l="1"/>
  <c r="O2841" i="1" s="1"/>
  <c r="O2842" i="1"/>
  <c r="O2837" i="1"/>
  <c r="K2846" i="1"/>
  <c r="O2846" i="1" s="1"/>
  <c r="K2845" i="1"/>
  <c r="O2845" i="1" l="1"/>
  <c r="K2844" i="1"/>
  <c r="K2850" i="1"/>
  <c r="O2850" i="1" s="1"/>
  <c r="K2849" i="1"/>
  <c r="O2849" i="1" s="1"/>
  <c r="K2848" i="1"/>
  <c r="O2848" i="1" l="1"/>
  <c r="K2847" i="1"/>
  <c r="O2847" i="1" s="1"/>
  <c r="O2844" i="1"/>
  <c r="K2852" i="1"/>
  <c r="K2853" i="1"/>
  <c r="O2853" i="1" s="1"/>
  <c r="K2851" i="1" l="1"/>
  <c r="O2852" i="1"/>
  <c r="O2851" i="1" l="1"/>
  <c r="K2820" i="1"/>
  <c r="O2820" i="1" s="1"/>
  <c r="K622" i="1"/>
  <c r="O622" i="1" s="1"/>
  <c r="K621" i="1"/>
  <c r="K620" i="1" l="1"/>
  <c r="O620" i="1" s="1"/>
  <c r="O621" i="1"/>
  <c r="K715" i="1"/>
  <c r="O715" i="1" s="1"/>
  <c r="K666" i="1"/>
  <c r="O666" i="1" s="1"/>
  <c r="K629" i="1"/>
  <c r="O629" i="1" s="1"/>
  <c r="K707" i="1"/>
  <c r="O707" i="1" s="1"/>
  <c r="K673" i="1"/>
  <c r="K690" i="1"/>
  <c r="O690" i="1" s="1"/>
  <c r="K734" i="1"/>
  <c r="O734" i="1" s="1"/>
  <c r="K665" i="1"/>
  <c r="K726" i="1"/>
  <c r="O726" i="1" s="1"/>
  <c r="K646" i="1"/>
  <c r="K637" i="1"/>
  <c r="K723" i="1"/>
  <c r="O723" i="1" s="1"/>
  <c r="K655" i="1"/>
  <c r="O655" i="1" s="1"/>
  <c r="K686" i="1"/>
  <c r="O686" i="1" s="1"/>
  <c r="K653" i="1"/>
  <c r="K628" i="1"/>
  <c r="K737" i="1"/>
  <c r="K727" i="1"/>
  <c r="O727" i="1" s="1"/>
  <c r="K741" i="1"/>
  <c r="K699" i="1"/>
  <c r="O699" i="1" s="1"/>
  <c r="K645" i="1"/>
  <c r="K651" i="1"/>
  <c r="O651" i="1" s="1"/>
  <c r="K738" i="1"/>
  <c r="O738" i="1" s="1"/>
  <c r="K649" i="1"/>
  <c r="K639" i="1"/>
  <c r="O639" i="1" s="1"/>
  <c r="K713" i="1"/>
  <c r="K714" i="1"/>
  <c r="O714" i="1" s="1"/>
  <c r="K650" i="1"/>
  <c r="O650" i="1" s="1"/>
  <c r="K643" i="1"/>
  <c r="O643" i="1" s="1"/>
  <c r="K661" i="1"/>
  <c r="K706" i="1"/>
  <c r="O706" i="1" s="1"/>
  <c r="K647" i="1"/>
  <c r="O647" i="1" s="1"/>
  <c r="K654" i="1"/>
  <c r="K722" i="1"/>
  <c r="O722" i="1" s="1"/>
  <c r="K641" i="1"/>
  <c r="K705" i="1"/>
  <c r="K701" i="1"/>
  <c r="K634" i="1"/>
  <c r="O634" i="1" s="1"/>
  <c r="K633" i="1"/>
  <c r="K635" i="1"/>
  <c r="O635" i="1" s="1"/>
  <c r="K693" i="1"/>
  <c r="K642" i="1"/>
  <c r="O642" i="1" s="1"/>
  <c r="K667" i="1"/>
  <c r="O667" i="1" s="1"/>
  <c r="K698" i="1"/>
  <c r="O698" i="1" s="1"/>
  <c r="K721" i="1"/>
  <c r="K733" i="1"/>
  <c r="K729" i="1"/>
  <c r="K703" i="1"/>
  <c r="O703" i="1" s="1"/>
  <c r="K663" i="1"/>
  <c r="O663" i="1" s="1"/>
  <c r="K631" i="1"/>
  <c r="O631" i="1" s="1"/>
  <c r="K625" i="1"/>
  <c r="O625" i="1" s="1"/>
  <c r="K638" i="1"/>
  <c r="O638" i="1" s="1"/>
  <c r="K689" i="1"/>
  <c r="K695" i="1"/>
  <c r="O695" i="1" s="1"/>
  <c r="K731" i="1"/>
  <c r="O731" i="1" s="1"/>
  <c r="K702" i="1"/>
  <c r="O702" i="1" s="1"/>
  <c r="K730" i="1"/>
  <c r="O730" i="1" s="1"/>
  <c r="K670" i="1"/>
  <c r="O670" i="1" s="1"/>
  <c r="K717" i="1"/>
  <c r="K743" i="1"/>
  <c r="O743" i="1" s="1"/>
  <c r="K659" i="1"/>
  <c r="O659" i="1" s="1"/>
  <c r="K630" i="1"/>
  <c r="O630" i="1" s="1"/>
  <c r="K739" i="1"/>
  <c r="K718" i="1"/>
  <c r="O718" i="1" s="1"/>
  <c r="K742" i="1"/>
  <c r="O742" i="1" s="1"/>
  <c r="K735" i="1"/>
  <c r="O735" i="1" s="1"/>
  <c r="K675" i="1"/>
  <c r="O675" i="1" s="1"/>
  <c r="K687" i="1"/>
  <c r="O687" i="1" s="1"/>
  <c r="K671" i="1"/>
  <c r="O671" i="1" s="1"/>
  <c r="K725" i="1"/>
  <c r="K658" i="1"/>
  <c r="O658" i="1" s="1"/>
  <c r="K683" i="1"/>
  <c r="O683" i="1" s="1"/>
  <c r="K681" i="1"/>
  <c r="K662" i="1"/>
  <c r="O662" i="1" s="1"/>
  <c r="K679" i="1"/>
  <c r="O679" i="1" s="1"/>
  <c r="K691" i="1"/>
  <c r="O691" i="1" s="1"/>
  <c r="K657" i="1"/>
  <c r="K694" i="1"/>
  <c r="O694" i="1" s="1"/>
  <c r="K669" i="1"/>
  <c r="K626" i="1"/>
  <c r="O626" i="1" s="1"/>
  <c r="K674" i="1"/>
  <c r="O674" i="1" s="1"/>
  <c r="K682" i="1"/>
  <c r="O682" i="1" s="1"/>
  <c r="K697" i="1"/>
  <c r="K719" i="1"/>
  <c r="O719" i="1" s="1"/>
  <c r="K678" i="1"/>
  <c r="O678" i="1" s="1"/>
  <c r="K677" i="1"/>
  <c r="K624" i="1"/>
  <c r="O624" i="1" s="1"/>
  <c r="J23" i="1"/>
  <c r="K685" i="1"/>
  <c r="K656" i="1" l="1"/>
  <c r="O656" i="1" s="1"/>
  <c r="K724" i="1"/>
  <c r="O724" i="1" s="1"/>
  <c r="K732" i="1"/>
  <c r="O732" i="1" s="1"/>
  <c r="K696" i="1"/>
  <c r="O696" i="1" s="1"/>
  <c r="K716" i="1"/>
  <c r="O716" i="1" s="1"/>
  <c r="K636" i="1"/>
  <c r="O636" i="1" s="1"/>
  <c r="O661" i="1"/>
  <c r="K660" i="1"/>
  <c r="O660" i="1" s="1"/>
  <c r="K688" i="1"/>
  <c r="O688" i="1" s="1"/>
  <c r="O721" i="1"/>
  <c r="K720" i="1"/>
  <c r="O720" i="1" s="1"/>
  <c r="O701" i="1"/>
  <c r="K700" i="1"/>
  <c r="O700" i="1" s="1"/>
  <c r="O645" i="1"/>
  <c r="K644" i="1"/>
  <c r="O644" i="1" s="1"/>
  <c r="K672" i="1"/>
  <c r="O672" i="1" s="1"/>
  <c r="O705" i="1"/>
  <c r="K704" i="1"/>
  <c r="O704" i="1" s="1"/>
  <c r="O677" i="1"/>
  <c r="K676" i="1"/>
  <c r="O676" i="1" s="1"/>
  <c r="O641" i="1"/>
  <c r="K640" i="1"/>
  <c r="O640" i="1" s="1"/>
  <c r="O741" i="1"/>
  <c r="K740" i="1"/>
  <c r="O740" i="1" s="1"/>
  <c r="K680" i="1"/>
  <c r="O680" i="1" s="1"/>
  <c r="O693" i="1"/>
  <c r="K692" i="1"/>
  <c r="O692" i="1" s="1"/>
  <c r="O737" i="1"/>
  <c r="K736" i="1"/>
  <c r="O736" i="1" s="1"/>
  <c r="O685" i="1"/>
  <c r="K684" i="1"/>
  <c r="O684" i="1" s="1"/>
  <c r="K648" i="1"/>
  <c r="O648" i="1" s="1"/>
  <c r="O665" i="1"/>
  <c r="K664" i="1"/>
  <c r="O664" i="1" s="1"/>
  <c r="O713" i="1"/>
  <c r="K712" i="1"/>
  <c r="O712" i="1" s="1"/>
  <c r="K668" i="1"/>
  <c r="O668" i="1" s="1"/>
  <c r="O729" i="1"/>
  <c r="K728" i="1"/>
  <c r="O728" i="1" s="1"/>
  <c r="O633" i="1"/>
  <c r="K632" i="1"/>
  <c r="O632" i="1" s="1"/>
  <c r="O653" i="1"/>
  <c r="K652" i="1"/>
  <c r="O652" i="1" s="1"/>
  <c r="K623" i="1"/>
  <c r="O654" i="1"/>
  <c r="O739" i="1"/>
  <c r="O681" i="1"/>
  <c r="O717" i="1"/>
  <c r="O725" i="1"/>
  <c r="O673" i="1"/>
  <c r="O646" i="1"/>
  <c r="O628" i="1"/>
  <c r="K627" i="1"/>
  <c r="O627" i="1" s="1"/>
  <c r="O657" i="1"/>
  <c r="O733" i="1"/>
  <c r="O697" i="1"/>
  <c r="O669" i="1"/>
  <c r="O689" i="1"/>
  <c r="O637" i="1"/>
  <c r="O649" i="1"/>
  <c r="O623" i="1" l="1"/>
  <c r="K618" i="1"/>
  <c r="O618" i="1" s="1"/>
  <c r="K23" i="1" l="1"/>
  <c r="O23" i="1" s="1"/>
  <c r="K1657" i="1"/>
  <c r="O1657" i="1" s="1"/>
  <c r="K1660" i="1"/>
  <c r="K1633" i="1"/>
  <c r="O1633" i="1" s="1"/>
  <c r="K1653" i="1"/>
  <c r="O1653" i="1" s="1"/>
  <c r="K1665" i="1"/>
  <c r="O1665" i="1" s="1"/>
  <c r="K1614" i="1"/>
  <c r="O1614" i="1" s="1"/>
  <c r="K1646" i="1"/>
  <c r="O1646" i="1" s="1"/>
  <c r="K1588" i="1"/>
  <c r="O1588" i="1" s="1"/>
  <c r="K1718" i="1"/>
  <c r="K1579" i="1"/>
  <c r="O1579" i="1" s="1"/>
  <c r="K1586" i="1"/>
  <c r="K1722" i="1"/>
  <c r="O1722" i="1" s="1"/>
  <c r="K1634" i="1"/>
  <c r="O1634" i="1" s="1"/>
  <c r="K1600" i="1"/>
  <c r="O1600" i="1" s="1"/>
  <c r="K1710" i="1"/>
  <c r="O1710" i="1" s="1"/>
  <c r="K1697" i="1"/>
  <c r="O1697" i="1" s="1"/>
  <c r="K1682" i="1"/>
  <c r="O1682" i="1" s="1"/>
  <c r="K1582" i="1"/>
  <c r="K1706" i="1"/>
  <c r="O1706" i="1" s="1"/>
  <c r="K1666" i="1"/>
  <c r="O1666" i="1" s="1"/>
  <c r="K1702" i="1"/>
  <c r="O1702" i="1" s="1"/>
  <c r="K1578" i="1"/>
  <c r="K1649" i="1"/>
  <c r="O1649" i="1" s="1"/>
  <c r="K1620" i="1"/>
  <c r="K1670" i="1"/>
  <c r="O1670" i="1" s="1"/>
  <c r="K1685" i="1"/>
  <c r="O1685" i="1" s="1"/>
  <c r="K1625" i="1"/>
  <c r="O1625" i="1" s="1"/>
  <c r="K1572" i="1"/>
  <c r="O1572" i="1" s="1"/>
  <c r="K1664" i="1"/>
  <c r="K1587" i="1"/>
  <c r="O1587" i="1" s="1"/>
  <c r="K1630" i="1"/>
  <c r="O1630" i="1" s="1"/>
  <c r="K1618" i="1"/>
  <c r="O1618" i="1" s="1"/>
  <c r="K1621" i="1"/>
  <c r="O1621" i="1" s="1"/>
  <c r="K1673" i="1"/>
  <c r="O1673" i="1" s="1"/>
  <c r="K1662" i="1"/>
  <c r="O1662" i="1" s="1"/>
  <c r="K1721" i="1"/>
  <c r="K1580" i="1"/>
  <c r="O1580" i="1" s="1"/>
  <c r="K1598" i="1"/>
  <c r="K1576" i="1"/>
  <c r="O1576" i="1" s="1"/>
  <c r="K1705" i="1"/>
  <c r="O1705" i="1" s="1"/>
  <c r="K1616" i="1"/>
  <c r="K1640" i="1"/>
  <c r="K1668" i="1"/>
  <c r="K1628" i="1"/>
  <c r="K1645" i="1"/>
  <c r="O1645" i="1" s="1"/>
  <c r="K1652" i="1"/>
  <c r="K1609" i="1"/>
  <c r="K1686" i="1"/>
  <c r="O1686" i="1" s="1"/>
  <c r="K1650" i="1"/>
  <c r="O1650" i="1" s="1"/>
  <c r="K1716" i="1"/>
  <c r="O1716" i="1" s="1"/>
  <c r="K1704" i="1"/>
  <c r="K1575" i="1"/>
  <c r="O1575" i="1" s="1"/>
  <c r="K1613" i="1"/>
  <c r="K1626" i="1"/>
  <c r="O1626" i="1" s="1"/>
  <c r="K1680" i="1"/>
  <c r="K1656" i="1"/>
  <c r="K1642" i="1"/>
  <c r="O1642" i="1" s="1"/>
  <c r="K1624" i="1"/>
  <c r="K1648" i="1"/>
  <c r="K1644" i="1"/>
  <c r="K1617" i="1"/>
  <c r="O1617" i="1" s="1"/>
  <c r="K1669" i="1"/>
  <c r="O1669" i="1" s="1"/>
  <c r="K1622" i="1"/>
  <c r="O1622" i="1" s="1"/>
  <c r="K1713" i="1"/>
  <c r="O1713" i="1" s="1"/>
  <c r="K1674" i="1"/>
  <c r="O1674" i="1" s="1"/>
  <c r="K1715" i="1"/>
  <c r="K1724" i="1"/>
  <c r="K1632" i="1"/>
  <c r="K1604" i="1"/>
  <c r="O1604" i="1" s="1"/>
  <c r="K1610" i="1"/>
  <c r="O1610" i="1" s="1"/>
  <c r="K1661" i="1"/>
  <c r="O1661" i="1" s="1"/>
  <c r="K1676" i="1"/>
  <c r="K1570" i="1"/>
  <c r="K1672" i="1"/>
  <c r="K1708" i="1"/>
  <c r="K1719" i="1"/>
  <c r="O1719" i="1" s="1"/>
  <c r="K1658" i="1"/>
  <c r="O1658" i="1" s="1"/>
  <c r="K1712" i="1"/>
  <c r="K1725" i="1"/>
  <c r="O1725" i="1" s="1"/>
  <c r="K1603" i="1"/>
  <c r="K1574" i="1"/>
  <c r="K1611" i="1"/>
  <c r="O1611" i="1" s="1"/>
  <c r="K1629" i="1"/>
  <c r="O1629" i="1" s="1"/>
  <c r="K1677" i="1"/>
  <c r="O1677" i="1" s="1"/>
  <c r="K1583" i="1"/>
  <c r="O1583" i="1" s="1"/>
  <c r="K1678" i="1"/>
  <c r="O1678" i="1" s="1"/>
  <c r="K1641" i="1"/>
  <c r="O1641" i="1" s="1"/>
  <c r="K1571" i="1"/>
  <c r="O1571" i="1" s="1"/>
  <c r="K1599" i="1"/>
  <c r="O1599" i="1" s="1"/>
  <c r="K1654" i="1"/>
  <c r="O1654" i="1" s="1"/>
  <c r="K1681" i="1"/>
  <c r="O1681" i="1" s="1"/>
  <c r="K1565" i="1"/>
  <c r="K1684" i="1"/>
  <c r="K1698" i="1"/>
  <c r="O1698" i="1" s="1"/>
  <c r="K1584" i="1"/>
  <c r="O1584" i="1" s="1"/>
  <c r="K1709" i="1"/>
  <c r="O1709" i="1" s="1"/>
  <c r="K1701" i="1"/>
  <c r="O1701" i="1" s="1"/>
  <c r="K1700" i="1"/>
  <c r="K1696" i="1"/>
  <c r="K1679" i="1" l="1"/>
  <c r="O1679" i="1" s="1"/>
  <c r="O1680" i="1"/>
  <c r="O1609" i="1"/>
  <c r="K1608" i="1"/>
  <c r="O1608" i="1" s="1"/>
  <c r="K1651" i="1"/>
  <c r="O1651" i="1" s="1"/>
  <c r="O1652" i="1"/>
  <c r="K1683" i="1"/>
  <c r="O1683" i="1" s="1"/>
  <c r="O1684" i="1"/>
  <c r="O1613" i="1"/>
  <c r="K1612" i="1"/>
  <c r="O1612" i="1" s="1"/>
  <c r="O1664" i="1"/>
  <c r="K1663" i="1"/>
  <c r="O1663" i="1" s="1"/>
  <c r="O1565" i="1"/>
  <c r="K1564" i="1"/>
  <c r="O1632" i="1"/>
  <c r="K1631" i="1"/>
  <c r="O1631" i="1" s="1"/>
  <c r="O1644" i="1"/>
  <c r="K1643" i="1"/>
  <c r="O1643" i="1" s="1"/>
  <c r="K1627" i="1"/>
  <c r="O1627" i="1" s="1"/>
  <c r="O1628" i="1"/>
  <c r="O1721" i="1"/>
  <c r="K1720" i="1"/>
  <c r="O1720" i="1" s="1"/>
  <c r="O1712" i="1"/>
  <c r="K1711" i="1"/>
  <c r="O1711" i="1" s="1"/>
  <c r="K1597" i="1"/>
  <c r="O1597" i="1" s="1"/>
  <c r="O1598" i="1"/>
  <c r="K1723" i="1"/>
  <c r="O1723" i="1" s="1"/>
  <c r="O1724" i="1"/>
  <c r="O1704" i="1"/>
  <c r="K1703" i="1"/>
  <c r="O1703" i="1" s="1"/>
  <c r="K1585" i="1"/>
  <c r="O1585" i="1" s="1"/>
  <c r="O1586" i="1"/>
  <c r="K1699" i="1"/>
  <c r="O1699" i="1" s="1"/>
  <c r="O1700" i="1"/>
  <c r="K1671" i="1"/>
  <c r="O1671" i="1" s="1"/>
  <c r="O1672" i="1"/>
  <c r="K1623" i="1"/>
  <c r="O1623" i="1" s="1"/>
  <c r="O1624" i="1"/>
  <c r="K1659" i="1"/>
  <c r="O1659" i="1" s="1"/>
  <c r="O1660" i="1"/>
  <c r="K1573" i="1"/>
  <c r="O1573" i="1" s="1"/>
  <c r="O1574" i="1"/>
  <c r="K1569" i="1"/>
  <c r="O1569" i="1" s="1"/>
  <c r="O1570" i="1"/>
  <c r="K1615" i="1"/>
  <c r="O1615" i="1" s="1"/>
  <c r="O1616" i="1"/>
  <c r="K1717" i="1"/>
  <c r="O1717" i="1" s="1"/>
  <c r="O1718" i="1"/>
  <c r="O1578" i="1"/>
  <c r="K1577" i="1"/>
  <c r="O1577" i="1" s="1"/>
  <c r="O1696" i="1"/>
  <c r="K1695" i="1"/>
  <c r="O1695" i="1" s="1"/>
  <c r="K1707" i="1"/>
  <c r="O1707" i="1" s="1"/>
  <c r="O1708" i="1"/>
  <c r="O1648" i="1"/>
  <c r="K1647" i="1"/>
  <c r="O1647" i="1" s="1"/>
  <c r="O1668" i="1"/>
  <c r="K1667" i="1"/>
  <c r="O1667" i="1" s="1"/>
  <c r="O1715" i="1"/>
  <c r="K1714" i="1"/>
  <c r="O1714" i="1" s="1"/>
  <c r="K1639" i="1"/>
  <c r="O1639" i="1" s="1"/>
  <c r="O1640" i="1"/>
  <c r="O1582" i="1"/>
  <c r="K1581" i="1"/>
  <c r="O1581" i="1" s="1"/>
  <c r="O1603" i="1"/>
  <c r="K1601" i="1"/>
  <c r="O1601" i="1" s="1"/>
  <c r="K1675" i="1"/>
  <c r="O1675" i="1" s="1"/>
  <c r="O1676" i="1"/>
  <c r="O1656" i="1"/>
  <c r="K1655" i="1"/>
  <c r="O1655" i="1" s="1"/>
  <c r="O1620" i="1"/>
  <c r="K1619" i="1"/>
  <c r="O1619" i="1" s="1"/>
  <c r="O1564" i="1" l="1"/>
  <c r="K2663" i="1" l="1"/>
  <c r="O2663" i="1" s="1"/>
  <c r="K2620" i="1"/>
  <c r="O2620" i="1" s="1"/>
  <c r="K2668" i="1"/>
  <c r="O2668" i="1" s="1"/>
  <c r="K2697" i="1"/>
  <c r="O2697" i="1" s="1"/>
  <c r="K2671" i="1"/>
  <c r="O2671" i="1" s="1"/>
  <c r="K2676" i="1"/>
  <c r="O2676" i="1" s="1"/>
  <c r="K2616" i="1"/>
  <c r="O2616" i="1" s="1"/>
  <c r="K2644" i="1"/>
  <c r="O2644" i="1" s="1"/>
  <c r="K2619" i="1"/>
  <c r="O2619" i="1" s="1"/>
  <c r="K2708" i="1"/>
  <c r="K2622" i="1"/>
  <c r="K2639" i="1"/>
  <c r="O2639" i="1" s="1"/>
  <c r="K2700" i="1"/>
  <c r="O2700" i="1" s="1"/>
  <c r="K2718" i="1"/>
  <c r="O2718" i="1" s="1"/>
  <c r="K2626" i="1"/>
  <c r="K2615" i="1"/>
  <c r="O2615" i="1" s="1"/>
  <c r="K2618" i="1"/>
  <c r="K2651" i="1"/>
  <c r="O2651" i="1" s="1"/>
  <c r="K2614" i="1"/>
  <c r="K2612" i="1"/>
  <c r="O2612" i="1" s="1"/>
  <c r="K2611" i="1"/>
  <c r="O2611" i="1" s="1"/>
  <c r="K2674" i="1"/>
  <c r="K2687" i="1"/>
  <c r="O2687" i="1" s="1"/>
  <c r="K2679" i="1"/>
  <c r="O2679" i="1" s="1"/>
  <c r="K2656" i="1"/>
  <c r="O2656" i="1" s="1"/>
  <c r="K2632" i="1"/>
  <c r="O2632" i="1" s="1"/>
  <c r="K2636" i="1"/>
  <c r="O2636" i="1" s="1"/>
  <c r="K2650" i="1"/>
  <c r="K2635" i="1"/>
  <c r="O2635" i="1" s="1"/>
  <c r="K2694" i="1"/>
  <c r="O2694" i="1" s="1"/>
  <c r="K2717" i="1"/>
  <c r="K2682" i="1"/>
  <c r="K2646" i="1"/>
  <c r="K2712" i="1"/>
  <c r="O2712" i="1" s="1"/>
  <c r="K2670" i="1"/>
  <c r="K2699" i="1"/>
  <c r="K2659" i="1"/>
  <c r="O2659" i="1" s="1"/>
  <c r="K2628" i="1"/>
  <c r="O2628" i="1" s="1"/>
  <c r="K2672" i="1"/>
  <c r="O2672" i="1" s="1"/>
  <c r="K2655" i="1"/>
  <c r="O2655" i="1" s="1"/>
  <c r="K2667" i="1"/>
  <c r="O2667" i="1" s="1"/>
  <c r="K2647" i="1"/>
  <c r="O2647" i="1" s="1"/>
  <c r="K2696" i="1"/>
  <c r="K2627" i="1"/>
  <c r="O2627" i="1" s="1"/>
  <c r="K2658" i="1"/>
  <c r="K2706" i="1"/>
  <c r="O2706" i="1" s="1"/>
  <c r="K2705" i="1"/>
  <c r="K2623" i="1"/>
  <c r="O2623" i="1" s="1"/>
  <c r="K2686" i="1"/>
  <c r="K2683" i="1"/>
  <c r="O2683" i="1" s="1"/>
  <c r="K2638" i="1"/>
  <c r="K2711" i="1"/>
  <c r="K2684" i="1"/>
  <c r="O2684" i="1" s="1"/>
  <c r="K2666" i="1"/>
  <c r="K2720" i="1"/>
  <c r="K2654" i="1"/>
  <c r="K2691" i="1"/>
  <c r="O2691" i="1" s="1"/>
  <c r="K2693" i="1"/>
  <c r="K2678" i="1"/>
  <c r="K2652" i="1"/>
  <c r="O2652" i="1" s="1"/>
  <c r="K2664" i="1"/>
  <c r="O2664" i="1" s="1"/>
  <c r="K2634" i="1"/>
  <c r="K2642" i="1"/>
  <c r="K2624" i="1"/>
  <c r="O2624" i="1" s="1"/>
  <c r="K2610" i="1"/>
  <c r="J2004" i="1"/>
  <c r="K2675" i="1"/>
  <c r="O2675" i="1" s="1"/>
  <c r="K2648" i="1"/>
  <c r="O2648" i="1" s="1"/>
  <c r="K2643" i="1"/>
  <c r="O2643" i="1" s="1"/>
  <c r="K2714" i="1"/>
  <c r="K2630" i="1"/>
  <c r="K2660" i="1"/>
  <c r="O2660" i="1" s="1"/>
  <c r="K2690" i="1"/>
  <c r="K2631" i="1"/>
  <c r="O2631" i="1" s="1"/>
  <c r="K2662" i="1"/>
  <c r="K2688" i="1"/>
  <c r="O2688" i="1" s="1"/>
  <c r="K2640" i="1"/>
  <c r="O2640" i="1" s="1"/>
  <c r="K2709" i="1"/>
  <c r="O2709" i="1" s="1"/>
  <c r="K2721" i="1"/>
  <c r="O2721" i="1" s="1"/>
  <c r="K2680" i="1"/>
  <c r="O2680" i="1" s="1"/>
  <c r="K2653" i="1" l="1"/>
  <c r="O2653" i="1" s="1"/>
  <c r="O2654" i="1"/>
  <c r="K2681" i="1"/>
  <c r="O2681" i="1" s="1"/>
  <c r="O2682" i="1"/>
  <c r="O2630" i="1"/>
  <c r="K2629" i="1"/>
  <c r="O2629" i="1" s="1"/>
  <c r="K2641" i="1"/>
  <c r="O2641" i="1" s="1"/>
  <c r="O2642" i="1"/>
  <c r="K2719" i="1"/>
  <c r="O2719" i="1" s="1"/>
  <c r="O2720" i="1"/>
  <c r="O2705" i="1"/>
  <c r="K2704" i="1"/>
  <c r="O2704" i="1" s="1"/>
  <c r="O2717" i="1"/>
  <c r="K2716" i="1"/>
  <c r="O2716" i="1" s="1"/>
  <c r="K2625" i="1"/>
  <c r="O2625" i="1" s="1"/>
  <c r="O2626" i="1"/>
  <c r="K2713" i="1"/>
  <c r="O2713" i="1" s="1"/>
  <c r="O2714" i="1"/>
  <c r="K2633" i="1"/>
  <c r="O2633" i="1" s="1"/>
  <c r="O2634" i="1"/>
  <c r="K2665" i="1"/>
  <c r="O2665" i="1" s="1"/>
  <c r="O2666" i="1"/>
  <c r="K2673" i="1"/>
  <c r="O2673" i="1" s="1"/>
  <c r="O2674" i="1"/>
  <c r="O2658" i="1"/>
  <c r="K2657" i="1"/>
  <c r="O2657" i="1" s="1"/>
  <c r="K2710" i="1"/>
  <c r="O2710" i="1" s="1"/>
  <c r="O2711" i="1"/>
  <c r="O2699" i="1"/>
  <c r="K2698" i="1"/>
  <c r="O2698" i="1" s="1"/>
  <c r="K2649" i="1"/>
  <c r="O2649" i="1" s="1"/>
  <c r="O2650" i="1"/>
  <c r="O2662" i="1"/>
  <c r="K2661" i="1"/>
  <c r="O2661" i="1" s="1"/>
  <c r="K2677" i="1"/>
  <c r="O2677" i="1" s="1"/>
  <c r="O2678" i="1"/>
  <c r="K2637" i="1"/>
  <c r="O2637" i="1" s="1"/>
  <c r="O2638" i="1"/>
  <c r="K2695" i="1"/>
  <c r="O2695" i="1" s="1"/>
  <c r="O2696" i="1"/>
  <c r="K2669" i="1"/>
  <c r="O2669" i="1" s="1"/>
  <c r="O2670" i="1"/>
  <c r="K2613" i="1"/>
  <c r="O2613" i="1" s="1"/>
  <c r="O2614" i="1"/>
  <c r="K2621" i="1"/>
  <c r="O2621" i="1" s="1"/>
  <c r="O2622" i="1"/>
  <c r="O2693" i="1"/>
  <c r="K2692" i="1"/>
  <c r="O2692" i="1" s="1"/>
  <c r="O2708" i="1"/>
  <c r="K2707" i="1"/>
  <c r="O2707" i="1" s="1"/>
  <c r="K2689" i="1"/>
  <c r="O2689" i="1" s="1"/>
  <c r="O2690" i="1"/>
  <c r="K2609" i="1"/>
  <c r="O2609" i="1" s="1"/>
  <c r="O2610" i="1"/>
  <c r="K2685" i="1"/>
  <c r="O2685" i="1" s="1"/>
  <c r="O2686" i="1"/>
  <c r="K2645" i="1"/>
  <c r="O2645" i="1" s="1"/>
  <c r="O2646" i="1"/>
  <c r="O2618" i="1"/>
  <c r="K2617" i="1"/>
  <c r="O2617" i="1" s="1"/>
  <c r="K2607" i="1" l="1"/>
  <c r="K2004" i="1" s="1"/>
  <c r="O2004" i="1" s="1"/>
  <c r="O1590" i="1"/>
  <c r="K1589" i="1"/>
  <c r="O1589" i="1" s="1"/>
  <c r="J1589" i="1"/>
  <c r="J1562" i="1" s="1"/>
  <c r="J969" i="1" s="1"/>
  <c r="J22" i="1" s="1"/>
  <c r="O2607" i="1" l="1"/>
  <c r="K1562" i="1"/>
  <c r="O1562" i="1" l="1"/>
  <c r="K969" i="1"/>
  <c r="O969" i="1" l="1"/>
  <c r="K22" i="1"/>
  <c r="O22" i="1" s="1"/>
</calcChain>
</file>

<file path=xl/sharedStrings.xml><?xml version="1.0" encoding="utf-8"?>
<sst xmlns="http://schemas.openxmlformats.org/spreadsheetml/2006/main" count="10909" uniqueCount="445">
  <si>
    <t>с. Яр-Сале</t>
  </si>
  <si>
    <t>Х</t>
  </si>
  <si>
    <t>Шурышкарский район</t>
  </si>
  <si>
    <t>пос. Ханымей</t>
  </si>
  <si>
    <t>г. Тарко-Сале</t>
  </si>
  <si>
    <t>г. Ноябрьск</t>
  </si>
  <si>
    <t>г. Новый Уренгой</t>
  </si>
  <si>
    <t>г. Лабытнанги</t>
  </si>
  <si>
    <t>г. Салехард</t>
  </si>
  <si>
    <t>всего</t>
  </si>
  <si>
    <t>код работы (услуги)</t>
  </si>
  <si>
    <t>вид работ (услуг)</t>
  </si>
  <si>
    <t xml:space="preserve">средства муниципальной поддержки из бюджетов муниципальных образований </t>
  </si>
  <si>
    <t xml:space="preserve">средства государственной поддержки за счет средств окружного бюджета </t>
  </si>
  <si>
    <t xml:space="preserve">Перечень многоквартирных домов </t>
  </si>
  <si>
    <t xml:space="preserve">реализации региональной программы капитального ремонта общего имущества в многоквартирных домах, </t>
  </si>
  <si>
    <t>РЕГИОНАЛЬНЫЙ КРАТКОСРОЧНЫЙ ПЛАН</t>
  </si>
  <si>
    <t>Ямало-Ненецкого автономного округа</t>
  </si>
  <si>
    <t>средства иных источников финансирования работ</t>
  </si>
  <si>
    <t>г. Губкинский</t>
  </si>
  <si>
    <t xml:space="preserve">№ п/п </t>
  </si>
  <si>
    <t>постановлением Правительства</t>
  </si>
  <si>
    <t xml:space="preserve">УТВЕРЖДЁН </t>
  </si>
  <si>
    <t>Количество зарегистрированных жителей (чел.)</t>
  </si>
  <si>
    <t>многоквартирный дом (№, корп.)</t>
  </si>
  <si>
    <t>г. Надым</t>
  </si>
  <si>
    <t>с. Мужи</t>
  </si>
  <si>
    <t xml:space="preserve"> руб.</t>
  </si>
  <si>
    <t>руб.</t>
  </si>
  <si>
    <t>Стоимость работ по капитальному ремонту общего имущества в многоквартирных домах (руб.)</t>
  </si>
  <si>
    <t>итого</t>
  </si>
  <si>
    <t>20</t>
  </si>
  <si>
    <t>мкр. Геолог</t>
  </si>
  <si>
    <t>ул. Республики</t>
  </si>
  <si>
    <t>ремонт фасада</t>
  </si>
  <si>
    <t>услуги по строительному контролю</t>
  </si>
  <si>
    <t>ремонт крыши</t>
  </si>
  <si>
    <t>08</t>
  </si>
  <si>
    <t>ремонт внутридомовых инженерных систем электроснабжения</t>
  </si>
  <si>
    <t>01</t>
  </si>
  <si>
    <t>ремонт внутридомовых инженерных систем водоснабжения</t>
  </si>
  <si>
    <t>04</t>
  </si>
  <si>
    <t>ремонт внутридомовых инженерных систем водоотведения</t>
  </si>
  <si>
    <t>05</t>
  </si>
  <si>
    <t>ремонт фундамента многоквартирного дома</t>
  </si>
  <si>
    <t>ремонт внутридомовых инженерных систем теплоснабжения</t>
  </si>
  <si>
    <t>с. Аксарка</t>
  </si>
  <si>
    <t>с. Белоярск</t>
  </si>
  <si>
    <t>02</t>
  </si>
  <si>
    <t>ул. Победы</t>
  </si>
  <si>
    <t>ул. Молодёжная</t>
  </si>
  <si>
    <t>06</t>
  </si>
  <si>
    <t>21</t>
  </si>
  <si>
    <t>ремонт внутридомовых инженерных систем газоснабжения</t>
  </si>
  <si>
    <t>Итого по муниципальным образованиям ЯНАО за 2023 год</t>
  </si>
  <si>
    <t>Итого по муниципальным образованиям ЯНАО за 2024 год</t>
  </si>
  <si>
    <t>Итого по муниципальным образованиям ЯНАО за 2025 год</t>
  </si>
  <si>
    <t>проведение проверки на предмет достоверности определения сметной стоимости капитального ремонта или проверки сметной документации на соответствие действующим нормативам в области ценообразования и сметного нормирования</t>
  </si>
  <si>
    <t>разработка проектной документации по капитальному ремонту общего имущества в многоквартирном доме</t>
  </si>
  <si>
    <t>пгт Уренгой</t>
  </si>
  <si>
    <t>мкр. 5</t>
  </si>
  <si>
    <t>ул. Мезенцева</t>
  </si>
  <si>
    <t>кв. Комсомольский</t>
  </si>
  <si>
    <t>кв. Школьный</t>
  </si>
  <si>
    <t>ремонт подвальных помещений (помещений технических этажей), относящихся к общему имуществу в многоквартирном доме</t>
  </si>
  <si>
    <t>09</t>
  </si>
  <si>
    <t xml:space="preserve">ул. Зверева </t>
  </si>
  <si>
    <t>29/1</t>
  </si>
  <si>
    <t>ремонт, замена, модернизация лифтов, ремонт лифтовых шахт, машинных и блочных помещений</t>
  </si>
  <si>
    <t>ул. Комсомольская</t>
  </si>
  <si>
    <t>12/3</t>
  </si>
  <si>
    <t>2</t>
  </si>
  <si>
    <t>2/1</t>
  </si>
  <si>
    <t>5</t>
  </si>
  <si>
    <t>7</t>
  </si>
  <si>
    <t>10</t>
  </si>
  <si>
    <t>15</t>
  </si>
  <si>
    <t>19</t>
  </si>
  <si>
    <t>24</t>
  </si>
  <si>
    <t>ул. Набережная им. Оруджева С.А.</t>
  </si>
  <si>
    <t>1/1</t>
  </si>
  <si>
    <t>4</t>
  </si>
  <si>
    <t>6</t>
  </si>
  <si>
    <t>11</t>
  </si>
  <si>
    <t>12</t>
  </si>
  <si>
    <t>13</t>
  </si>
  <si>
    <t>14</t>
  </si>
  <si>
    <t>23</t>
  </si>
  <si>
    <t>ул. Пионерская</t>
  </si>
  <si>
    <t>ул. Полярная</t>
  </si>
  <si>
    <t>17</t>
  </si>
  <si>
    <t>ул. Строителей</t>
  </si>
  <si>
    <t>2а</t>
  </si>
  <si>
    <t>8</t>
  </si>
  <si>
    <t>9/1</t>
  </si>
  <si>
    <t>7а</t>
  </si>
  <si>
    <t>9а</t>
  </si>
  <si>
    <t>10б</t>
  </si>
  <si>
    <t>10в</t>
  </si>
  <si>
    <t>10г</t>
  </si>
  <si>
    <t>10д</t>
  </si>
  <si>
    <t>10е</t>
  </si>
  <si>
    <t>10ж</t>
  </si>
  <si>
    <t>5/1</t>
  </si>
  <si>
    <t>ул. Звездная</t>
  </si>
  <si>
    <t>ул. Мира</t>
  </si>
  <si>
    <t>ул. Рыжкова</t>
  </si>
  <si>
    <t>1а</t>
  </si>
  <si>
    <t>3а</t>
  </si>
  <si>
    <t>10/2</t>
  </si>
  <si>
    <t>10/6</t>
  </si>
  <si>
    <t>10/10</t>
  </si>
  <si>
    <t>10/12</t>
  </si>
  <si>
    <t>ул. Ленина</t>
  </si>
  <si>
    <t>6а</t>
  </si>
  <si>
    <t>44а</t>
  </si>
  <si>
    <t>пос. Правохеттинский</t>
  </si>
  <si>
    <t>ул. Брусничная</t>
  </si>
  <si>
    <t>ул. Газовиков</t>
  </si>
  <si>
    <t>пос. Приозерный</t>
  </si>
  <si>
    <t>ул. Сенькина</t>
  </si>
  <si>
    <t>ул. ФК-2</t>
  </si>
  <si>
    <t>ул. Б. Кнунянца</t>
  </si>
  <si>
    <t>ул. Броднева</t>
  </si>
  <si>
    <t>28а</t>
  </si>
  <si>
    <t>ул. Зои Космодемьянской</t>
  </si>
  <si>
    <t>ул. Манчинского</t>
  </si>
  <si>
    <t xml:space="preserve">ул. Республики </t>
  </si>
  <si>
    <t>58а</t>
  </si>
  <si>
    <t>03</t>
  </si>
  <si>
    <t>ул. Гаврюшина</t>
  </si>
  <si>
    <t>17а</t>
  </si>
  <si>
    <t>ул. Гагарина</t>
  </si>
  <si>
    <t>ул. Губкина</t>
  </si>
  <si>
    <t>ул. Имени Василия Подшибякина</t>
  </si>
  <si>
    <t>46а</t>
  </si>
  <si>
    <t>96</t>
  </si>
  <si>
    <t>ул. Набережная</t>
  </si>
  <si>
    <t>ул. Юбилейная</t>
  </si>
  <si>
    <t>ул. Зверева</t>
  </si>
  <si>
    <t>ул. Первомайская</t>
  </si>
  <si>
    <t>пер. Школьный</t>
  </si>
  <si>
    <t>8а</t>
  </si>
  <si>
    <t>с. Харсаим</t>
  </si>
  <si>
    <t>с. Антипаюта</t>
  </si>
  <si>
    <t xml:space="preserve"> </t>
  </si>
  <si>
    <t>ул. Восточная</t>
  </si>
  <si>
    <t>ул. Дзержинского</t>
  </si>
  <si>
    <t>25А</t>
  </si>
  <si>
    <t>ул. Советская</t>
  </si>
  <si>
    <t>24А</t>
  </si>
  <si>
    <t>2А</t>
  </si>
  <si>
    <t>ул. Школьная</t>
  </si>
  <si>
    <t>ул. Дружбы народов</t>
  </si>
  <si>
    <t>2 корп. 2</t>
  </si>
  <si>
    <t>5 корп. 8</t>
  </si>
  <si>
    <t>6 корп. 3</t>
  </si>
  <si>
    <t>1 корп. 3</t>
  </si>
  <si>
    <t>1 корп. 2</t>
  </si>
  <si>
    <t>1 корп. 4</t>
  </si>
  <si>
    <t>1 корп. 5</t>
  </si>
  <si>
    <t>1 корп. 6</t>
  </si>
  <si>
    <t>2 корп. 3</t>
  </si>
  <si>
    <t>2 корп. 5</t>
  </si>
  <si>
    <t>2 корп. 6</t>
  </si>
  <si>
    <t>4 корп. 2</t>
  </si>
  <si>
    <t>5 корп. 1</t>
  </si>
  <si>
    <t>5 корп. 2</t>
  </si>
  <si>
    <t>5 корп. 3</t>
  </si>
  <si>
    <t>10А</t>
  </si>
  <si>
    <t>10Б</t>
  </si>
  <si>
    <t>12А</t>
  </si>
  <si>
    <t>просп. Мира</t>
  </si>
  <si>
    <t xml:space="preserve">ул. 26 Съезда КПСС  </t>
  </si>
  <si>
    <t xml:space="preserve">ул. Геологоразведчиков </t>
  </si>
  <si>
    <t>2 корп. 1</t>
  </si>
  <si>
    <t>ул. Железнодорожная</t>
  </si>
  <si>
    <t>ул. Интернациональная</t>
  </si>
  <si>
    <t>4А</t>
  </si>
  <si>
    <t>ул. Надымская</t>
  </si>
  <si>
    <t>3А</t>
  </si>
  <si>
    <t>5А</t>
  </si>
  <si>
    <t>ул. Тундровая</t>
  </si>
  <si>
    <t>1Б</t>
  </si>
  <si>
    <t>3 корп. 3</t>
  </si>
  <si>
    <t>6 корп. 3А</t>
  </si>
  <si>
    <t>6 корп. 4</t>
  </si>
  <si>
    <t>4 корп. 2А</t>
  </si>
  <si>
    <t>7 корп. 2</t>
  </si>
  <si>
    <t>8 корп. 2</t>
  </si>
  <si>
    <t>9</t>
  </si>
  <si>
    <t>16</t>
  </si>
  <si>
    <t>4 корп. 1</t>
  </si>
  <si>
    <t>4 корп. 3</t>
  </si>
  <si>
    <t>4 корп. 4</t>
  </si>
  <si>
    <t>4 корп. 5</t>
  </si>
  <si>
    <t>просп. Ленинградский</t>
  </si>
  <si>
    <t>8Б</t>
  </si>
  <si>
    <t>14А</t>
  </si>
  <si>
    <t>17А</t>
  </si>
  <si>
    <t>1А</t>
  </si>
  <si>
    <t>1 корп. 3А</t>
  </si>
  <si>
    <t>ул. 26 Съезда КПСС</t>
  </si>
  <si>
    <t xml:space="preserve">ул. Интернациональная </t>
  </si>
  <si>
    <t>3 корп. 5</t>
  </si>
  <si>
    <t>5 корп. 4</t>
  </si>
  <si>
    <t>2 корп. 4</t>
  </si>
  <si>
    <t>6 корп. 2</t>
  </si>
  <si>
    <t>7 корп. 3</t>
  </si>
  <si>
    <t>8 корп. 1</t>
  </si>
  <si>
    <t>8 корп. 4</t>
  </si>
  <si>
    <t>9 корп. 1</t>
  </si>
  <si>
    <t>7Б</t>
  </si>
  <si>
    <t>21Б</t>
  </si>
  <si>
    <t>26</t>
  </si>
  <si>
    <t>15В</t>
  </si>
  <si>
    <t>2 А</t>
  </si>
  <si>
    <t>2 А корп. 1</t>
  </si>
  <si>
    <t>2Б</t>
  </si>
  <si>
    <t>2Б корп. 1</t>
  </si>
  <si>
    <t>ул. Сибирская</t>
  </si>
  <si>
    <t>45</t>
  </si>
  <si>
    <t>19В</t>
  </si>
  <si>
    <t>19Г</t>
  </si>
  <si>
    <t>2А корп. 1</t>
  </si>
  <si>
    <t>3 корп. 2</t>
  </si>
  <si>
    <t>5 корп. 7</t>
  </si>
  <si>
    <t>3</t>
  </si>
  <si>
    <t>1 корп. 1</t>
  </si>
  <si>
    <t>4 корп. 6</t>
  </si>
  <si>
    <t>6 корп. 8</t>
  </si>
  <si>
    <t>1 корп. 8</t>
  </si>
  <si>
    <t>4Б</t>
  </si>
  <si>
    <t>6 А</t>
  </si>
  <si>
    <t>9А</t>
  </si>
  <si>
    <t>1</t>
  </si>
  <si>
    <t>1В</t>
  </si>
  <si>
    <t>1Д</t>
  </si>
  <si>
    <t>ул. Ямальская</t>
  </si>
  <si>
    <t>28А</t>
  </si>
  <si>
    <t>17Б</t>
  </si>
  <si>
    <t>ул. Пушкинская</t>
  </si>
  <si>
    <t>11/1</t>
  </si>
  <si>
    <t>6 корп. 1</t>
  </si>
  <si>
    <t>85</t>
  </si>
  <si>
    <t xml:space="preserve">  </t>
  </si>
  <si>
    <t>ул. 8 Марта</t>
  </si>
  <si>
    <t>ул. Городилова</t>
  </si>
  <si>
    <t>10а</t>
  </si>
  <si>
    <t>ул. Космонавтов</t>
  </si>
  <si>
    <t>71/107</t>
  </si>
  <si>
    <t>ул. Магистральная</t>
  </si>
  <si>
    <t>ул. Транспортная</t>
  </si>
  <si>
    <t>ул. Шевченко</t>
  </si>
  <si>
    <t>76а</t>
  </si>
  <si>
    <t>ул. Изыскателей</t>
  </si>
  <si>
    <t>40/13</t>
  </si>
  <si>
    <t>40а</t>
  </si>
  <si>
    <t>40б</t>
  </si>
  <si>
    <t>88а</t>
  </si>
  <si>
    <t>61/2</t>
  </si>
  <si>
    <t>89б</t>
  </si>
  <si>
    <t>89в</t>
  </si>
  <si>
    <t>93в</t>
  </si>
  <si>
    <t>ул. Холмогорская</t>
  </si>
  <si>
    <t>35в</t>
  </si>
  <si>
    <t>41а</t>
  </si>
  <si>
    <t>ул. Энтузиастов</t>
  </si>
  <si>
    <t>1/2</t>
  </si>
  <si>
    <t>ул. 60 лет СССР</t>
  </si>
  <si>
    <t>ул. Высоцкого</t>
  </si>
  <si>
    <t>38б</t>
  </si>
  <si>
    <t>38в</t>
  </si>
  <si>
    <t>41б</t>
  </si>
  <si>
    <t>18/14</t>
  </si>
  <si>
    <t>84/84</t>
  </si>
  <si>
    <t>62б</t>
  </si>
  <si>
    <t>64а</t>
  </si>
  <si>
    <t>ул. Топчева</t>
  </si>
  <si>
    <t>9 мкр.</t>
  </si>
  <si>
    <t xml:space="preserve">итого </t>
  </si>
  <si>
    <t>11 мкр.</t>
  </si>
  <si>
    <t>12 мкр.</t>
  </si>
  <si>
    <t>14 мкр.</t>
  </si>
  <si>
    <t>7 мкр.</t>
  </si>
  <si>
    <t>1 мкр.</t>
  </si>
  <si>
    <t>ул. Цоя</t>
  </si>
  <si>
    <t>3в</t>
  </si>
  <si>
    <t>5б</t>
  </si>
  <si>
    <t>5в</t>
  </si>
  <si>
    <t>9в</t>
  </si>
  <si>
    <t>11б</t>
  </si>
  <si>
    <t>11в</t>
  </si>
  <si>
    <t>13а</t>
  </si>
  <si>
    <t>19а</t>
  </si>
  <si>
    <t>1б</t>
  </si>
  <si>
    <t>пос. Пуровск</t>
  </si>
  <si>
    <t>ул. 27 Съезда КПСС</t>
  </si>
  <si>
    <t>с. Сывдарма</t>
  </si>
  <si>
    <t>ул. Архангельского</t>
  </si>
  <si>
    <t>27 А</t>
  </si>
  <si>
    <t>ул. Худи Сэроко</t>
  </si>
  <si>
    <t>с. Панаевск</t>
  </si>
  <si>
    <t>7 Б</t>
  </si>
  <si>
    <t>ул. Кугаевского Николая Дмитриевича</t>
  </si>
  <si>
    <t>9 Б</t>
  </si>
  <si>
    <t>ул. Вануйто Енсо</t>
  </si>
  <si>
    <t>ул. Новая</t>
  </si>
  <si>
    <t>20 А</t>
  </si>
  <si>
    <t>с. Новый Порт</t>
  </si>
  <si>
    <t>7 А</t>
  </si>
  <si>
    <t>с. Салемал</t>
  </si>
  <si>
    <t>с. Сеяха</t>
  </si>
  <si>
    <t xml:space="preserve"> ул. Новая</t>
  </si>
  <si>
    <t xml:space="preserve">Перечень работ и (или) услуг по капитальному ремонту общего имущества в многоквартирном доме, включенном в краткосрочный план                                                                                                </t>
  </si>
  <si>
    <t>Источники финансирования работ по капитальному ремонту общего имущества в многоквартирных домах на территории Ямало-Ненецкого автономного округа</t>
  </si>
  <si>
    <t>город, поселок городского типа, поселок, село, деревня, населенный пункт 
(г., пгт, пос., с., д., н/п)</t>
  </si>
  <si>
    <t>средства фондов капитального ремонта многоквартирных домов</t>
  </si>
  <si>
    <t>г. Муравленко</t>
  </si>
  <si>
    <t xml:space="preserve">ул. Рабочая </t>
  </si>
  <si>
    <t>ул. Зелёная</t>
  </si>
  <si>
    <t>ул. Таёжная</t>
  </si>
  <si>
    <t>ул. 50 лет Ямала</t>
  </si>
  <si>
    <t>ул. Заполярная</t>
  </si>
  <si>
    <t xml:space="preserve">   </t>
  </si>
  <si>
    <t>17/1</t>
  </si>
  <si>
    <t>Тазовский район</t>
  </si>
  <si>
    <t xml:space="preserve"> ул. Советская</t>
  </si>
  <si>
    <t>31 А</t>
  </si>
  <si>
    <t xml:space="preserve"> ул. Мира</t>
  </si>
  <si>
    <t>Общая площадь многоквартирного дома (кв. м)</t>
  </si>
  <si>
    <t>39А</t>
  </si>
  <si>
    <t xml:space="preserve"> ул. Вануйто Енсо</t>
  </si>
  <si>
    <t>ул. Чубынина</t>
  </si>
  <si>
    <t>ул. 50 лет Победы</t>
  </si>
  <si>
    <t>ул. 70 лет Октября</t>
  </si>
  <si>
    <t>Ассигнования, не распределенные Шурышкарским районом в 2025 году</t>
  </si>
  <si>
    <t>с. Овгорт</t>
  </si>
  <si>
    <t xml:space="preserve">ул. Советская </t>
  </si>
  <si>
    <t>мкр. Юбилейный</t>
  </si>
  <si>
    <t>с. Газ-Сале</t>
  </si>
  <si>
    <t>пос. Тазовский</t>
  </si>
  <si>
    <t>Ассигнования, не распределенные Тазовским районом в 2024 году</t>
  </si>
  <si>
    <t>Ассигнования, не распределенные Тазовским районом в 2025 году</t>
  </si>
  <si>
    <t>Ямальский район</t>
  </si>
  <si>
    <t xml:space="preserve"> ул. Школьная</t>
  </si>
  <si>
    <t xml:space="preserve"> ул. Лаптандер Тэмни</t>
  </si>
  <si>
    <t xml:space="preserve"> ул. Гагарина</t>
  </si>
  <si>
    <t>мкр. Л</t>
  </si>
  <si>
    <t>22/1</t>
  </si>
  <si>
    <t>мкр. Комсомольский</t>
  </si>
  <si>
    <t>ул. Энергетиков</t>
  </si>
  <si>
    <t>район Лесной</t>
  </si>
  <si>
    <t>пос. Ягельный</t>
  </si>
  <si>
    <t>расположенных на территории Ямало-Ненецкого автономного округа, на 2023 - 2025 годы</t>
  </si>
  <si>
    <t>от _____________ 2022 года № ______</t>
  </si>
  <si>
    <t>2В</t>
  </si>
  <si>
    <t>ул. Ямбургская</t>
  </si>
  <si>
    <t>Итого по муниципальным образованиям Ямало-Ненецкого автономного округа (далее - ЯНАО) за 2023-2025годы</t>
  </si>
  <si>
    <t>Наименование муниципального образования в Ямало-Ненецком автономном округе (городской округ, муниципальный округ)</t>
  </si>
  <si>
    <t>пгт Харп</t>
  </si>
  <si>
    <t>пгт Пангоды</t>
  </si>
  <si>
    <t>мкр. Восточный</t>
  </si>
  <si>
    <t>мкр. Дружба</t>
  </si>
  <si>
    <t>мкр. Мирный</t>
  </si>
  <si>
    <t>мкр. Приозерный</t>
  </si>
  <si>
    <t>мкр. Советский</t>
  </si>
  <si>
    <t>мкр. Энтузиастов</t>
  </si>
  <si>
    <t>просп. Губкина</t>
  </si>
  <si>
    <t>мкр. Северная коммунальная зона</t>
  </si>
  <si>
    <t>Итого: муниципальное образование город Салехард за 2023 год (далее - город Салехард)</t>
  </si>
  <si>
    <t>Ассигнования, не распределенные городом Салехард в 2023 году</t>
  </si>
  <si>
    <t>город Салехард</t>
  </si>
  <si>
    <t>Ассигнования, не распределенные городом Салехард в 2024 году</t>
  </si>
  <si>
    <t>Ассигнования, не распределенные городом Салехард в 2025 году</t>
  </si>
  <si>
    <t>квартал, микрорайон, проспект, улица, переулок, проезд (кв., мкр., просп., ул., пер., проезд)</t>
  </si>
  <si>
    <t>Итого: муниципальное образование городской округ город Губкинский ЯНАО за 2023 год (далее - город Губкинский)</t>
  </si>
  <si>
    <t>Ассигнования, не распределенные городом Губкинский в 2023 году</t>
  </si>
  <si>
    <t>город Губкинский</t>
  </si>
  <si>
    <t>Итого: город Салехард за 2024 год</t>
  </si>
  <si>
    <t>Итого: город Салехард за 2025 год</t>
  </si>
  <si>
    <t>Итого: город Губкинский за 2024 год</t>
  </si>
  <si>
    <t>Ассигнования, не распределенные городом Губкинский в 2024 году</t>
  </si>
  <si>
    <t>Итого: город Губкинский за 2025 год</t>
  </si>
  <si>
    <t>Ассигнования, не распределенные городом Губкинский в 2025 году</t>
  </si>
  <si>
    <t>Итого: муниципальное образование городской округ город Лабытнанги ЯНАО за 2023 год (далее - город Лабытнанги)</t>
  </si>
  <si>
    <t>город Лабытнанги</t>
  </si>
  <si>
    <t>Ассигнования, не распределенные городом Лабытнанги в 2023 году</t>
  </si>
  <si>
    <t>Итого: город Лабытнанги за 2024 год</t>
  </si>
  <si>
    <t>Ассигнования, не распределенные городом Лабытнанги в 2024 году</t>
  </si>
  <si>
    <t>Итого: город Лабытнанги за 2025 год</t>
  </si>
  <si>
    <t>Ассигнования, не распределенные городом Лабытнанги в 2025 году</t>
  </si>
  <si>
    <t>Итого: муниципальное образование город Муравленко за 2023 год (далее - город Муравленко)</t>
  </si>
  <si>
    <t>город Муравленко</t>
  </si>
  <si>
    <t>Ассигнования, не распределенные городом Муравленко в 2023 году</t>
  </si>
  <si>
    <t>Итого: город Муравленко за 2024 год</t>
  </si>
  <si>
    <t>Ассигнования, не распределенные городом Муравленко в 2024 году</t>
  </si>
  <si>
    <t>Итого: город Муравленко за 2025 год</t>
  </si>
  <si>
    <t>Ассигнования, не распределенные городом Муравленко в 2025 году</t>
  </si>
  <si>
    <t>город Новый Уренгой</t>
  </si>
  <si>
    <t>Итого: муниципальное образование город Новый Уренгой за 2023 год (далее - город Новый Уренгой)</t>
  </si>
  <si>
    <t>Итого: город Новый Уренгой за 2024 год</t>
  </si>
  <si>
    <t>Итого: город Новый Уренгой за 2025 год</t>
  </si>
  <si>
    <t>Ассигнования, не распределенные городом Новый Уренгой в 2023 году</t>
  </si>
  <si>
    <t>Ассигнования, не распределенные городом Новый Уренгой в 2024 году</t>
  </si>
  <si>
    <t>Ассигнования, не распределенные городом Новый Уренгой в 2025 году</t>
  </si>
  <si>
    <t>город Ноябрьск</t>
  </si>
  <si>
    <t>Итого: муниципальное образование город Ноябрьск за 2023 год (далее - город Ноябрьск)</t>
  </si>
  <si>
    <t>Итого: город Ноябрьск за 2024 год</t>
  </si>
  <si>
    <t>Итого: город Ноябрьск за 2025 год</t>
  </si>
  <si>
    <t>Ассигнования, не распределенные городом Ноябрьск в 2023 году</t>
  </si>
  <si>
    <t>Ассигнования, не распределенные городом Ноябрьск в 2024 году</t>
  </si>
  <si>
    <t>Ассигнования, не распределенные городом Ноябрьск в 2025 году</t>
  </si>
  <si>
    <t>Надымский район</t>
  </si>
  <si>
    <t>Итого: муниципальное образование муниципальный округ Надымский район ЯНАО за 2023 год (далее - Надымский район)</t>
  </si>
  <si>
    <t>Ассигнования, не распределенные Надымским районом в 2023 году</t>
  </si>
  <si>
    <t>Итого: Надымский район за 2024 год</t>
  </si>
  <si>
    <t>Итого: Надымский район за 2025 год</t>
  </si>
  <si>
    <t>Ассигнования, не распределенные Надымским районом в 2024 году</t>
  </si>
  <si>
    <t>Ассигнования, не распределенные Надымским районом в 2025 году</t>
  </si>
  <si>
    <t>Приуральский район</t>
  </si>
  <si>
    <t>Итого: муниципальное образование муниципальный округ Приуральский район ЯНАО за 2023 год (далее - Приуральский район)</t>
  </si>
  <si>
    <t>Итого: Приуральский район за 2024 год</t>
  </si>
  <si>
    <t>Итого: Приуральский район за 2025 год</t>
  </si>
  <si>
    <t>Ассигнования, не распределенные Приуральским районом в 2023 году</t>
  </si>
  <si>
    <t>Ассигнования, не распределенные Приуральским районом в 2024 году</t>
  </si>
  <si>
    <t>Ассигнования, не распределенные Приуральским районом в 2025 году</t>
  </si>
  <si>
    <t>Ассигнования, не распределенные Пуровским районом в 2025 году</t>
  </si>
  <si>
    <t>Итого: Пуровский район за 2025 год</t>
  </si>
  <si>
    <t>Итого: Пуровский район за 2024 год</t>
  </si>
  <si>
    <t>Ассигнования, не распределенные Пуровским районом в 2024 году</t>
  </si>
  <si>
    <t>Ассигнования, не распределенные Пуровским районом в 2023 году</t>
  </si>
  <si>
    <t>Итого: муниципальное образование муниципальный округ Пуровский район ЯНАО за 2023 год (далее - Пуровский район)</t>
  </si>
  <si>
    <t>Пуровский район</t>
  </si>
  <si>
    <t>Итого: муниципальное образование муниципальный округ Тазовский район ЯНАО за 2023 год (далее - Тазовский район)</t>
  </si>
  <si>
    <t>Ассигнования, не распределенные Тазовским районом в 2023 году</t>
  </si>
  <si>
    <t>Ассигнования, не распределенные Ямальским районом в 2023 году</t>
  </si>
  <si>
    <t>Ассигнования, не распределенные Ямальским районом в 2024 году</t>
  </si>
  <si>
    <t>Итого: Ямальский район за 2024 год</t>
  </si>
  <si>
    <t>Ассигнования, не распределенные Ямальским районом в 2025 году</t>
  </si>
  <si>
    <t>Итого: Ямальский район за 2025 год</t>
  </si>
  <si>
    <t>Итого: муниципальное образование муниципальный округ Шурышкарский район ЯНАО за 2025 год (далее - Шурышкарский район)</t>
  </si>
  <si>
    <t>Итого: Тазовский район за 2025 год</t>
  </si>
  <si>
    <t>Итого: муниципальное образование муниципальный округ Ямальский район ЯНАО за 2023 год (далее - Ямальский район)</t>
  </si>
  <si>
    <t>Итого: Тазовский район за 2024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</si>
</sst>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#,##0.0"/>
    <numFmt numFmtId="165" formatCode="###\ ###\ ###\ ##0"/>
    <numFmt numFmtId="166" formatCode="###\ ###\ ###\ ##0.00"/>
  </numFmts>
  <fonts count="4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</font>
    <font>
      <sz val="14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2"/>
      <color theme="1"/>
      <name val="PT Astra Serif"/>
      <family val="1"/>
      <charset val="204"/>
    </font>
    <font>
      <sz val="12"/>
      <color indexed="8"/>
      <name val="PT Astra Serif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PT Astra Serif"/>
      <family val="1"/>
      <charset val="204"/>
    </font>
    <font>
      <b/>
      <sz val="12"/>
      <color theme="1"/>
      <name val="PT Astra Serif"/>
      <family val="1"/>
      <charset val="204"/>
    </font>
    <font>
      <b/>
      <sz val="12"/>
      <color indexed="8"/>
      <name val="PT Astra Serif"/>
      <family val="1"/>
      <charset val="204"/>
    </font>
    <font>
      <sz val="11"/>
      <name val="PT Astra Serif"/>
      <family val="1"/>
      <charset val="204"/>
    </font>
    <font>
      <sz val="11"/>
      <color indexed="8"/>
      <name val="Calibri"/>
      <family val="2"/>
      <charset val="204"/>
    </font>
    <font>
      <sz val="12"/>
      <color rgb="FFFF0000"/>
      <name val="PT Astra Serif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rgb="FF002060"/>
      <name val="PT Astra Serif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2"/>
      <color theme="9"/>
      <name val="Calibri"/>
      <family val="2"/>
      <charset val="204"/>
    </font>
    <font>
      <sz val="11"/>
      <color theme="9"/>
      <name val="Calibri"/>
      <family val="2"/>
      <charset val="204"/>
      <scheme val="minor"/>
    </font>
    <font>
      <sz val="12"/>
      <color theme="1"/>
      <name val="Liberation Serif"/>
      <family val="1"/>
      <charset val="204"/>
    </font>
    <font>
      <sz val="12"/>
      <name val="Liberation Serif"/>
      <family val="1"/>
      <charset val="204"/>
    </font>
    <font>
      <sz val="11"/>
      <color theme="1"/>
      <name val="Liberation Serif"/>
      <family val="1"/>
      <charset val="204"/>
    </font>
    <font>
      <sz val="20"/>
      <color theme="1"/>
      <name val="Liberation Serif"/>
      <family val="1"/>
      <charset val="204"/>
    </font>
    <font>
      <b/>
      <sz val="20"/>
      <name val="Liberation Serif"/>
      <family val="1"/>
      <charset val="204"/>
    </font>
    <font>
      <sz val="20"/>
      <name val="Liberation Serif"/>
      <family val="1"/>
      <charset val="204"/>
    </font>
    <font>
      <sz val="16"/>
      <color theme="1"/>
      <name val="Liberation Serif"/>
      <family val="1"/>
      <charset val="204"/>
    </font>
    <font>
      <sz val="16"/>
      <name val="Liberation Serif"/>
      <family val="1"/>
      <charset val="204"/>
    </font>
    <font>
      <sz val="12"/>
      <color indexed="8"/>
      <name val="Liberation Serif"/>
      <family val="1"/>
      <charset val="204"/>
    </font>
    <font>
      <sz val="12"/>
      <color indexed="64"/>
      <name val="Liberation Serif"/>
      <family val="1"/>
      <charset val="204"/>
    </font>
    <font>
      <sz val="12"/>
      <color rgb="FFFF0000"/>
      <name val="Liberation Serif"/>
      <family val="1"/>
      <charset val="204"/>
    </font>
    <font>
      <sz val="12"/>
      <color rgb="FF002060"/>
      <name val="Liberation Serif"/>
      <family val="1"/>
      <charset val="204"/>
    </font>
    <font>
      <sz val="12"/>
      <color rgb="FF92D050"/>
      <name val="Liberation Serif"/>
      <family val="1"/>
      <charset val="204"/>
    </font>
    <font>
      <u/>
      <sz val="12"/>
      <name val="Liberation Serif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9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3" fillId="0" borderId="0"/>
    <xf numFmtId="0" fontId="1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13" fillId="0" borderId="0"/>
    <xf numFmtId="0" fontId="26" fillId="0" borderId="0"/>
    <xf numFmtId="0" fontId="1" fillId="0" borderId="0"/>
    <xf numFmtId="0" fontId="1" fillId="0" borderId="0"/>
    <xf numFmtId="43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568">
    <xf numFmtId="0" fontId="0" fillId="0" borderId="0" xfId="0"/>
    <xf numFmtId="0" fontId="3" fillId="0" borderId="0" xfId="0" applyFont="1" applyFill="1"/>
    <xf numFmtId="0" fontId="0" fillId="0" borderId="0" xfId="0" applyFill="1"/>
    <xf numFmtId="0" fontId="0" fillId="0" borderId="0" xfId="0" applyFill="1" applyAlignment="1">
      <alignment vertical="top"/>
    </xf>
    <xf numFmtId="0" fontId="0" fillId="3" borderId="0" xfId="0" applyFont="1" applyFill="1"/>
    <xf numFmtId="0" fontId="0" fillId="3" borderId="0" xfId="0" applyFill="1"/>
    <xf numFmtId="0" fontId="7" fillId="3" borderId="0" xfId="0" applyFont="1" applyFill="1"/>
    <xf numFmtId="0" fontId="3" fillId="3" borderId="0" xfId="0" applyFont="1" applyFill="1"/>
    <xf numFmtId="0" fontId="14" fillId="3" borderId="0" xfId="0" applyFont="1" applyFill="1"/>
    <xf numFmtId="0" fontId="2" fillId="3" borderId="0" xfId="0" applyFont="1" applyFill="1"/>
    <xf numFmtId="0" fontId="11" fillId="3" borderId="0" xfId="0" applyFont="1" applyFill="1"/>
    <xf numFmtId="0" fontId="10" fillId="3" borderId="0" xfId="0" applyFont="1" applyFill="1"/>
    <xf numFmtId="0" fontId="10" fillId="3" borderId="0" xfId="0" applyFont="1" applyFill="1" applyAlignment="1">
      <alignment vertical="top"/>
    </xf>
    <xf numFmtId="0" fontId="16" fillId="2" borderId="0" xfId="0" applyFont="1" applyFill="1"/>
    <xf numFmtId="0" fontId="9" fillId="2" borderId="0" xfId="0" applyFont="1" applyFill="1"/>
    <xf numFmtId="4" fontId="20" fillId="0" borderId="0" xfId="0" applyNumberFormat="1" applyFont="1" applyFill="1" applyAlignment="1">
      <alignment vertical="top"/>
    </xf>
    <xf numFmtId="0" fontId="20" fillId="0" borderId="0" xfId="0" applyFont="1" applyFill="1" applyAlignment="1">
      <alignment vertical="top"/>
    </xf>
    <xf numFmtId="0" fontId="23" fillId="0" borderId="0" xfId="0" applyFont="1" applyFill="1" applyAlignment="1">
      <alignment vertical="top"/>
    </xf>
    <xf numFmtId="0" fontId="20" fillId="0" borderId="0" xfId="0" applyFont="1" applyFill="1" applyAlignment="1">
      <alignment horizontal="center" vertical="top"/>
    </xf>
    <xf numFmtId="4" fontId="20" fillId="0" borderId="0" xfId="0" applyNumberFormat="1" applyFont="1" applyFill="1" applyAlignment="1">
      <alignment horizontal="center" vertical="top"/>
    </xf>
    <xf numFmtId="3" fontId="20" fillId="0" borderId="0" xfId="0" applyNumberFormat="1" applyFont="1" applyFill="1" applyAlignment="1">
      <alignment horizontal="center" vertical="top"/>
    </xf>
    <xf numFmtId="0" fontId="0" fillId="5" borderId="0" xfId="0" applyFill="1"/>
    <xf numFmtId="0" fontId="0" fillId="0" borderId="0" xfId="0" applyFill="1"/>
    <xf numFmtId="0" fontId="0" fillId="3" borderId="0" xfId="0" applyFill="1"/>
    <xf numFmtId="4" fontId="17" fillId="3" borderId="0" xfId="0" applyNumberFormat="1" applyFont="1" applyFill="1" applyBorder="1" applyAlignment="1">
      <alignment horizontal="center" vertical="top"/>
    </xf>
    <xf numFmtId="0" fontId="0" fillId="0" borderId="0" xfId="0" applyFill="1"/>
    <xf numFmtId="0" fontId="0" fillId="5" borderId="0" xfId="0" applyFont="1" applyFill="1"/>
    <xf numFmtId="0" fontId="12" fillId="6" borderId="0" xfId="0" applyFont="1" applyFill="1"/>
    <xf numFmtId="0" fontId="9" fillId="6" borderId="0" xfId="0" applyFont="1" applyFill="1"/>
    <xf numFmtId="0" fontId="0" fillId="6" borderId="0" xfId="0" applyFill="1"/>
    <xf numFmtId="0" fontId="1" fillId="0" borderId="0" xfId="2"/>
    <xf numFmtId="0" fontId="1" fillId="6" borderId="0" xfId="2" applyFill="1"/>
    <xf numFmtId="0" fontId="3" fillId="6" borderId="0" xfId="0" applyFont="1" applyFill="1"/>
    <xf numFmtId="0" fontId="7" fillId="6" borderId="0" xfId="0" applyFont="1" applyFill="1"/>
    <xf numFmtId="0" fontId="9" fillId="6" borderId="0" xfId="0" applyFont="1" applyFill="1" applyAlignment="1">
      <alignment vertical="top"/>
    </xf>
    <xf numFmtId="0" fontId="0" fillId="6" borderId="0" xfId="0" applyFont="1" applyFill="1"/>
    <xf numFmtId="0" fontId="10" fillId="6" borderId="0" xfId="0" applyFont="1" applyFill="1"/>
    <xf numFmtId="4" fontId="12" fillId="6" borderId="0" xfId="0" applyNumberFormat="1" applyFont="1" applyFill="1"/>
    <xf numFmtId="0" fontId="6" fillId="6" borderId="0" xfId="0" applyFont="1" applyFill="1"/>
    <xf numFmtId="0" fontId="5" fillId="6" borderId="0" xfId="0" applyFont="1" applyFill="1"/>
    <xf numFmtId="0" fontId="3" fillId="6" borderId="0" xfId="0" applyFont="1" applyFill="1" applyBorder="1"/>
    <xf numFmtId="0" fontId="3" fillId="6" borderId="1" xfId="0" applyFont="1" applyFill="1" applyBorder="1"/>
    <xf numFmtId="0" fontId="21" fillId="6" borderId="0" xfId="0" applyFont="1" applyFill="1"/>
    <xf numFmtId="0" fontId="22" fillId="6" borderId="0" xfId="0" applyFont="1" applyFill="1"/>
    <xf numFmtId="0" fontId="17" fillId="6" borderId="0" xfId="0" applyFont="1" applyFill="1"/>
    <xf numFmtId="0" fontId="4" fillId="6" borderId="0" xfId="0" applyFont="1" applyFill="1"/>
    <xf numFmtId="0" fontId="8" fillId="6" borderId="0" xfId="0" applyFont="1" applyFill="1"/>
    <xf numFmtId="0" fontId="31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4" fontId="31" fillId="0" borderId="0" xfId="0" applyNumberFormat="1" applyFont="1" applyFill="1" applyAlignment="1">
      <alignment vertical="top" wrapText="1"/>
    </xf>
    <xf numFmtId="3" fontId="31" fillId="0" borderId="0" xfId="0" applyNumberFormat="1" applyFont="1" applyFill="1" applyAlignment="1">
      <alignment vertical="top" wrapText="1"/>
    </xf>
    <xf numFmtId="0" fontId="32" fillId="0" borderId="0" xfId="0" applyFont="1" applyFill="1" applyAlignment="1">
      <alignment vertical="top" wrapText="1"/>
    </xf>
    <xf numFmtId="4" fontId="33" fillId="0" borderId="0" xfId="0" applyNumberFormat="1" applyFont="1" applyFill="1" applyAlignment="1">
      <alignment vertical="top"/>
    </xf>
    <xf numFmtId="4" fontId="34" fillId="0" borderId="0" xfId="0" applyNumberFormat="1" applyFont="1" applyFill="1" applyAlignment="1">
      <alignment vertical="top" wrapText="1"/>
    </xf>
    <xf numFmtId="4" fontId="34" fillId="0" borderId="0" xfId="0" applyNumberFormat="1" applyFont="1" applyFill="1" applyAlignment="1">
      <alignment vertical="top"/>
    </xf>
    <xf numFmtId="4" fontId="32" fillId="0" borderId="0" xfId="0" applyNumberFormat="1" applyFont="1" applyFill="1" applyAlignment="1">
      <alignment vertical="top" wrapText="1"/>
    </xf>
    <xf numFmtId="4" fontId="34" fillId="0" borderId="0" xfId="0" applyNumberFormat="1" applyFont="1" applyFill="1" applyAlignment="1">
      <alignment horizontal="left" vertical="top"/>
    </xf>
    <xf numFmtId="0" fontId="37" fillId="0" borderId="0" xfId="0" applyFont="1" applyFill="1" applyAlignment="1">
      <alignment horizontal="center" vertical="top"/>
    </xf>
    <xf numFmtId="0" fontId="37" fillId="0" borderId="0" xfId="0" applyFont="1" applyFill="1" applyAlignment="1">
      <alignment vertical="top"/>
    </xf>
    <xf numFmtId="4" fontId="37" fillId="0" borderId="0" xfId="0" applyNumberFormat="1" applyFont="1" applyFill="1" applyAlignment="1">
      <alignment horizontal="center" vertical="top"/>
    </xf>
    <xf numFmtId="4" fontId="37" fillId="0" borderId="0" xfId="0" applyNumberFormat="1" applyFont="1" applyFill="1" applyAlignment="1">
      <alignment vertical="top"/>
    </xf>
    <xf numFmtId="3" fontId="37" fillId="0" borderId="0" xfId="0" applyNumberFormat="1" applyFont="1" applyFill="1" applyAlignment="1">
      <alignment horizontal="center" vertical="top"/>
    </xf>
    <xf numFmtId="0" fontId="38" fillId="0" borderId="0" xfId="0" applyFont="1" applyFill="1" applyAlignment="1">
      <alignment vertical="top"/>
    </xf>
    <xf numFmtId="0" fontId="32" fillId="0" borderId="1" xfId="0" applyFont="1" applyFill="1" applyBorder="1" applyAlignment="1">
      <alignment horizontal="center" vertical="top" wrapText="1"/>
    </xf>
    <xf numFmtId="3" fontId="32" fillId="0" borderId="1" xfId="0" applyNumberFormat="1" applyFont="1" applyFill="1" applyBorder="1" applyAlignment="1">
      <alignment horizontal="center" vertical="top" wrapText="1"/>
    </xf>
    <xf numFmtId="4" fontId="32" fillId="0" borderId="1" xfId="0" applyNumberFormat="1" applyFont="1" applyFill="1" applyBorder="1" applyAlignment="1">
      <alignment horizontal="center" vertical="top" wrapText="1"/>
    </xf>
    <xf numFmtId="49" fontId="32" fillId="0" borderId="1" xfId="0" applyNumberFormat="1" applyFont="1" applyFill="1" applyBorder="1" applyAlignment="1">
      <alignment horizontal="center" vertical="top" wrapText="1"/>
    </xf>
    <xf numFmtId="3" fontId="31" fillId="0" borderId="1" xfId="0" applyNumberFormat="1" applyFont="1" applyFill="1" applyBorder="1" applyAlignment="1">
      <alignment horizontal="center" vertical="top" wrapText="1"/>
    </xf>
    <xf numFmtId="0" fontId="31" fillId="0" borderId="1" xfId="0" applyNumberFormat="1" applyFont="1" applyFill="1" applyBorder="1" applyAlignment="1">
      <alignment horizontal="center" vertical="top" wrapText="1"/>
    </xf>
    <xf numFmtId="0" fontId="32" fillId="0" borderId="5" xfId="0" applyFont="1" applyFill="1" applyBorder="1" applyAlignment="1">
      <alignment horizontal="center" vertical="top" wrapText="1"/>
    </xf>
    <xf numFmtId="4" fontId="31" fillId="0" borderId="5" xfId="1" applyNumberFormat="1" applyFont="1" applyFill="1" applyBorder="1" applyAlignment="1">
      <alignment horizontal="center" vertical="top" wrapText="1"/>
    </xf>
    <xf numFmtId="4" fontId="32" fillId="0" borderId="5" xfId="1" applyNumberFormat="1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horizontal="left" vertical="top" wrapText="1"/>
    </xf>
    <xf numFmtId="3" fontId="31" fillId="3" borderId="1" xfId="0" applyNumberFormat="1" applyFont="1" applyFill="1" applyBorder="1" applyAlignment="1">
      <alignment horizontal="center" vertical="top" wrapText="1"/>
    </xf>
    <xf numFmtId="4" fontId="31" fillId="3" borderId="1" xfId="0" applyNumberFormat="1" applyFont="1" applyFill="1" applyBorder="1" applyAlignment="1">
      <alignment horizontal="center" vertical="top" wrapText="1"/>
    </xf>
    <xf numFmtId="0" fontId="31" fillId="3" borderId="1" xfId="0" applyNumberFormat="1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vertical="top" wrapText="1"/>
    </xf>
    <xf numFmtId="3" fontId="31" fillId="3" borderId="1" xfId="0" applyNumberFormat="1" applyFont="1" applyFill="1" applyBorder="1" applyAlignment="1">
      <alignment vertical="top" wrapText="1"/>
    </xf>
    <xf numFmtId="49" fontId="31" fillId="3" borderId="1" xfId="38" applyNumberFormat="1" applyFont="1" applyFill="1" applyBorder="1" applyAlignment="1">
      <alignment horizontal="center" vertical="top" wrapText="1"/>
    </xf>
    <xf numFmtId="0" fontId="31" fillId="3" borderId="1" xfId="38" applyNumberFormat="1" applyFont="1" applyFill="1" applyBorder="1" applyAlignment="1">
      <alignment horizontal="center" vertical="top" wrapText="1"/>
    </xf>
    <xf numFmtId="0" fontId="31" fillId="3" borderId="5" xfId="0" applyFont="1" applyFill="1" applyBorder="1" applyAlignment="1">
      <alignment horizontal="left" vertical="top" wrapText="1"/>
    </xf>
    <xf numFmtId="3" fontId="31" fillId="3" borderId="5" xfId="0" applyNumberFormat="1" applyFont="1" applyFill="1" applyBorder="1" applyAlignment="1">
      <alignment horizontal="center" vertical="top" wrapText="1"/>
    </xf>
    <xf numFmtId="3" fontId="31" fillId="3" borderId="1" xfId="0" applyNumberFormat="1" applyFont="1" applyFill="1" applyBorder="1" applyAlignment="1">
      <alignment horizontal="center" vertical="top"/>
    </xf>
    <xf numFmtId="4" fontId="31" fillId="3" borderId="1" xfId="0" applyNumberFormat="1" applyFont="1" applyFill="1" applyBorder="1" applyAlignment="1">
      <alignment horizontal="center" vertical="top"/>
    </xf>
    <xf numFmtId="0" fontId="31" fillId="3" borderId="1" xfId="0" applyFont="1" applyFill="1" applyBorder="1" applyAlignment="1">
      <alignment vertical="top"/>
    </xf>
    <xf numFmtId="0" fontId="32" fillId="0" borderId="6" xfId="5" applyFont="1" applyFill="1" applyBorder="1" applyAlignment="1">
      <alignment horizontal="center" vertical="top" wrapText="1"/>
    </xf>
    <xf numFmtId="4" fontId="32" fillId="0" borderId="6" xfId="5" applyNumberFormat="1" applyFont="1" applyFill="1" applyBorder="1" applyAlignment="1">
      <alignment horizontal="center" vertical="top" wrapText="1"/>
    </xf>
    <xf numFmtId="3" fontId="32" fillId="0" borderId="6" xfId="5" applyNumberFormat="1" applyFont="1" applyFill="1" applyBorder="1" applyAlignment="1">
      <alignment horizontal="center" vertical="top" wrapText="1"/>
    </xf>
    <xf numFmtId="0" fontId="32" fillId="0" borderId="1" xfId="0" applyNumberFormat="1" applyFont="1" applyFill="1" applyBorder="1" applyAlignment="1">
      <alignment horizontal="center" vertical="top" wrapText="1"/>
    </xf>
    <xf numFmtId="4" fontId="31" fillId="0" borderId="1" xfId="1" applyNumberFormat="1" applyFont="1" applyFill="1" applyBorder="1" applyAlignment="1">
      <alignment horizontal="center" vertical="top" wrapText="1"/>
    </xf>
    <xf numFmtId="4" fontId="31" fillId="0" borderId="0" xfId="0" applyNumberFormat="1" applyFont="1" applyFill="1" applyBorder="1" applyAlignment="1">
      <alignment horizontal="center" vertical="top" wrapText="1"/>
    </xf>
    <xf numFmtId="0" fontId="32" fillId="3" borderId="5" xfId="5" applyFont="1" applyFill="1" applyBorder="1" applyAlignment="1">
      <alignment horizontal="center" vertical="top" wrapText="1"/>
    </xf>
    <xf numFmtId="0" fontId="31" fillId="3" borderId="1" xfId="5" applyFont="1" applyFill="1" applyBorder="1" applyAlignment="1">
      <alignment horizontal="left" vertical="top"/>
    </xf>
    <xf numFmtId="0" fontId="32" fillId="3" borderId="1" xfId="5" applyFont="1" applyFill="1" applyBorder="1" applyAlignment="1">
      <alignment horizontal="left" vertical="top" wrapText="1"/>
    </xf>
    <xf numFmtId="3" fontId="31" fillId="3" borderId="1" xfId="5" applyNumberFormat="1" applyFont="1" applyFill="1" applyBorder="1" applyAlignment="1">
      <alignment horizontal="center" vertical="top"/>
    </xf>
    <xf numFmtId="2" fontId="32" fillId="3" borderId="1" xfId="12" applyNumberFormat="1" applyFont="1" applyFill="1" applyBorder="1" applyAlignment="1">
      <alignment horizontal="center" vertical="top"/>
    </xf>
    <xf numFmtId="3" fontId="31" fillId="3" borderId="1" xfId="2" applyNumberFormat="1" applyFont="1" applyFill="1" applyBorder="1" applyAlignment="1">
      <alignment horizontal="center" vertical="top"/>
    </xf>
    <xf numFmtId="0" fontId="32" fillId="3" borderId="7" xfId="5" applyFont="1" applyFill="1" applyBorder="1" applyAlignment="1">
      <alignment horizontal="center" vertical="top" wrapText="1"/>
    </xf>
    <xf numFmtId="4" fontId="31" fillId="3" borderId="1" xfId="5" applyNumberFormat="1" applyFont="1" applyFill="1" applyBorder="1" applyAlignment="1">
      <alignment horizontal="center" vertical="top"/>
    </xf>
    <xf numFmtId="0" fontId="31" fillId="3" borderId="1" xfId="5" applyFont="1" applyFill="1" applyBorder="1" applyAlignment="1">
      <alignment horizontal="center" vertical="top"/>
    </xf>
    <xf numFmtId="0" fontId="31" fillId="3" borderId="5" xfId="5" applyFont="1" applyFill="1" applyBorder="1" applyAlignment="1">
      <alignment horizontal="center" vertical="top"/>
    </xf>
    <xf numFmtId="0" fontId="31" fillId="3" borderId="7" xfId="5" applyFont="1" applyFill="1" applyBorder="1" applyAlignment="1">
      <alignment vertical="top"/>
    </xf>
    <xf numFmtId="0" fontId="31" fillId="3" borderId="6" xfId="5" applyFont="1" applyFill="1" applyBorder="1" applyAlignment="1">
      <alignment horizontal="left" vertical="top"/>
    </xf>
    <xf numFmtId="3" fontId="31" fillId="3" borderId="6" xfId="5" applyNumberFormat="1" applyFont="1" applyFill="1" applyBorder="1" applyAlignment="1">
      <alignment horizontal="center" vertical="top"/>
    </xf>
    <xf numFmtId="4" fontId="31" fillId="3" borderId="6" xfId="5" applyNumberFormat="1" applyFont="1" applyFill="1" applyBorder="1" applyAlignment="1">
      <alignment horizontal="center" vertical="top"/>
    </xf>
    <xf numFmtId="49" fontId="31" fillId="3" borderId="1" xfId="24" applyNumberFormat="1" applyFont="1" applyFill="1" applyBorder="1" applyAlignment="1">
      <alignment horizontal="center" vertical="top" wrapText="1"/>
    </xf>
    <xf numFmtId="0" fontId="31" fillId="3" borderId="1" xfId="5" applyFont="1" applyFill="1" applyBorder="1" applyAlignment="1">
      <alignment horizontal="left" vertical="top" wrapText="1"/>
    </xf>
    <xf numFmtId="0" fontId="40" fillId="3" borderId="1" xfId="5" applyFont="1" applyFill="1" applyBorder="1" applyAlignment="1">
      <alignment horizontal="left" vertical="top" wrapText="1"/>
    </xf>
    <xf numFmtId="49" fontId="40" fillId="3" borderId="1" xfId="5" applyNumberFormat="1" applyFont="1" applyFill="1" applyBorder="1" applyAlignment="1">
      <alignment horizontal="center" vertical="top"/>
    </xf>
    <xf numFmtId="0" fontId="31" fillId="3" borderId="1" xfId="35" applyFont="1" applyFill="1" applyBorder="1" applyAlignment="1">
      <alignment horizontal="left" vertical="top"/>
    </xf>
    <xf numFmtId="0" fontId="31" fillId="3" borderId="1" xfId="35" applyFont="1" applyFill="1" applyBorder="1" applyAlignment="1">
      <alignment horizontal="center" vertical="top"/>
    </xf>
    <xf numFmtId="0" fontId="32" fillId="3" borderId="1" xfId="6" applyFont="1" applyFill="1" applyBorder="1" applyAlignment="1">
      <alignment horizontal="center" vertical="top"/>
    </xf>
    <xf numFmtId="0" fontId="31" fillId="3" borderId="1" xfId="35" applyFont="1" applyFill="1" applyBorder="1" applyAlignment="1">
      <alignment horizontal="center" vertical="center"/>
    </xf>
    <xf numFmtId="0" fontId="31" fillId="3" borderId="7" xfId="5" applyFont="1" applyFill="1" applyBorder="1" applyAlignment="1">
      <alignment horizontal="center" vertical="top"/>
    </xf>
    <xf numFmtId="2" fontId="31" fillId="3" borderId="1" xfId="35" applyNumberFormat="1" applyFont="1" applyFill="1" applyBorder="1" applyAlignment="1">
      <alignment horizontal="center" vertical="top"/>
    </xf>
    <xf numFmtId="4" fontId="31" fillId="3" borderId="1" xfId="2" applyNumberFormat="1" applyFont="1" applyFill="1" applyBorder="1" applyAlignment="1">
      <alignment horizontal="center" vertical="top"/>
    </xf>
    <xf numFmtId="0" fontId="31" fillId="3" borderId="5" xfId="2" applyFont="1" applyFill="1" applyBorder="1" applyAlignment="1">
      <alignment horizontal="center" vertical="center"/>
    </xf>
    <xf numFmtId="0" fontId="31" fillId="3" borderId="7" xfId="2" applyFont="1" applyFill="1" applyBorder="1" applyAlignment="1">
      <alignment horizontal="center" vertical="center"/>
    </xf>
    <xf numFmtId="0" fontId="31" fillId="3" borderId="1" xfId="2" applyFont="1" applyFill="1" applyBorder="1" applyAlignment="1">
      <alignment horizontal="center" vertical="top"/>
    </xf>
    <xf numFmtId="0" fontId="31" fillId="3" borderId="5" xfId="0" applyFont="1" applyFill="1" applyBorder="1" applyAlignment="1">
      <alignment horizontal="center" vertical="top"/>
    </xf>
    <xf numFmtId="0" fontId="31" fillId="3" borderId="1" xfId="19" applyFont="1" applyFill="1" applyBorder="1" applyAlignment="1">
      <alignment horizontal="left" vertical="top"/>
    </xf>
    <xf numFmtId="0" fontId="32" fillId="3" borderId="1" xfId="0" applyFont="1" applyFill="1" applyBorder="1" applyAlignment="1">
      <alignment horizontal="left" vertical="top" wrapText="1"/>
    </xf>
    <xf numFmtId="0" fontId="32" fillId="3" borderId="1" xfId="0" applyNumberFormat="1" applyFont="1" applyFill="1" applyBorder="1" applyAlignment="1">
      <alignment horizontal="center" vertical="top" wrapText="1"/>
    </xf>
    <xf numFmtId="4" fontId="39" fillId="3" borderId="1" xfId="0" applyNumberFormat="1" applyFont="1" applyFill="1" applyBorder="1" applyAlignment="1">
      <alignment horizontal="center" vertical="top"/>
    </xf>
    <xf numFmtId="0" fontId="31" fillId="3" borderId="7" xfId="0" applyFont="1" applyFill="1" applyBorder="1" applyAlignment="1">
      <alignment horizontal="center" vertical="top"/>
    </xf>
    <xf numFmtId="4" fontId="31" fillId="3" borderId="1" xfId="0" applyNumberFormat="1" applyFont="1" applyFill="1" applyBorder="1" applyAlignment="1">
      <alignment vertical="top"/>
    </xf>
    <xf numFmtId="4" fontId="31" fillId="3" borderId="1" xfId="1" applyNumberFormat="1" applyFont="1" applyFill="1" applyBorder="1" applyAlignment="1">
      <alignment horizontal="center" vertical="top" wrapText="1"/>
    </xf>
    <xf numFmtId="0" fontId="32" fillId="3" borderId="1" xfId="0" applyFont="1" applyFill="1" applyBorder="1" applyAlignment="1">
      <alignment vertical="top" wrapText="1"/>
    </xf>
    <xf numFmtId="49" fontId="31" fillId="3" borderId="1" xfId="1" applyNumberFormat="1" applyFont="1" applyFill="1" applyBorder="1" applyAlignment="1">
      <alignment horizontal="center" vertical="top" wrapText="1"/>
    </xf>
    <xf numFmtId="3" fontId="31" fillId="3" borderId="1" xfId="0" applyNumberFormat="1" applyFont="1" applyFill="1" applyBorder="1" applyAlignment="1">
      <alignment vertical="top"/>
    </xf>
    <xf numFmtId="0" fontId="31" fillId="3" borderId="6" xfId="0" applyFont="1" applyFill="1" applyBorder="1" applyAlignment="1">
      <alignment horizontal="center" vertical="top"/>
    </xf>
    <xf numFmtId="0" fontId="31" fillId="3" borderId="1" xfId="0" applyFont="1" applyFill="1" applyBorder="1" applyAlignment="1">
      <alignment horizontal="center" vertical="top"/>
    </xf>
    <xf numFmtId="4" fontId="31" fillId="0" borderId="0" xfId="0" applyNumberFormat="1" applyFont="1" applyFill="1" applyBorder="1" applyAlignment="1">
      <alignment horizontal="center" vertical="top"/>
    </xf>
    <xf numFmtId="0" fontId="32" fillId="3" borderId="5" xfId="0" applyFont="1" applyFill="1" applyBorder="1" applyAlignment="1">
      <alignment horizontal="center" vertical="top" wrapText="1"/>
    </xf>
    <xf numFmtId="0" fontId="39" fillId="3" borderId="1" xfId="0" applyFont="1" applyFill="1" applyBorder="1" applyAlignment="1">
      <alignment horizontal="left" vertical="top" wrapText="1"/>
    </xf>
    <xf numFmtId="4" fontId="39" fillId="3" borderId="1" xfId="0" applyNumberFormat="1" applyFont="1" applyFill="1" applyBorder="1" applyAlignment="1">
      <alignment horizontal="center" vertical="top" wrapText="1"/>
    </xf>
    <xf numFmtId="3" fontId="32" fillId="3" borderId="1" xfId="0" applyNumberFormat="1" applyFont="1" applyFill="1" applyBorder="1" applyAlignment="1">
      <alignment horizontal="center" vertical="top" wrapText="1"/>
    </xf>
    <xf numFmtId="0" fontId="32" fillId="3" borderId="7" xfId="0" applyFont="1" applyFill="1" applyBorder="1" applyAlignment="1">
      <alignment horizontal="center" vertical="top" wrapText="1"/>
    </xf>
    <xf numFmtId="49" fontId="39" fillId="3" borderId="1" xfId="1" applyNumberFormat="1" applyFont="1" applyFill="1" applyBorder="1" applyAlignment="1">
      <alignment horizontal="center" vertical="top" wrapText="1"/>
    </xf>
    <xf numFmtId="4" fontId="39" fillId="3" borderId="1" xfId="1" applyNumberFormat="1" applyFont="1" applyFill="1" applyBorder="1" applyAlignment="1">
      <alignment horizontal="center" vertical="top" wrapText="1"/>
    </xf>
    <xf numFmtId="0" fontId="32" fillId="3" borderId="6" xfId="0" applyFont="1" applyFill="1" applyBorder="1" applyAlignment="1">
      <alignment horizontal="center" vertical="top" wrapText="1"/>
    </xf>
    <xf numFmtId="3" fontId="32" fillId="3" borderId="1" xfId="0" applyNumberFormat="1" applyFont="1" applyFill="1" applyBorder="1" applyAlignment="1">
      <alignment horizontal="center" vertical="center" wrapText="1"/>
    </xf>
    <xf numFmtId="3" fontId="41" fillId="3" borderId="1" xfId="0" applyNumberFormat="1" applyFont="1" applyFill="1" applyBorder="1" applyAlignment="1">
      <alignment vertical="center" wrapText="1"/>
    </xf>
    <xf numFmtId="0" fontId="32" fillId="0" borderId="7" xfId="0" applyFont="1" applyFill="1" applyBorder="1" applyAlignment="1">
      <alignment horizontal="center" vertical="top" wrapText="1"/>
    </xf>
    <xf numFmtId="3" fontId="42" fillId="3" borderId="1" xfId="0" applyNumberFormat="1" applyFont="1" applyFill="1" applyBorder="1" applyAlignment="1">
      <alignment vertical="center" wrapText="1"/>
    </xf>
    <xf numFmtId="3" fontId="42" fillId="3" borderId="1" xfId="0" applyNumberFormat="1" applyFont="1" applyFill="1" applyBorder="1" applyAlignment="1">
      <alignment horizontal="center" vertical="center" wrapText="1"/>
    </xf>
    <xf numFmtId="3" fontId="42" fillId="3" borderId="6" xfId="0" applyNumberFormat="1" applyFont="1" applyFill="1" applyBorder="1" applyAlignment="1">
      <alignment vertical="center" wrapText="1"/>
    </xf>
    <xf numFmtId="3" fontId="43" fillId="3" borderId="1" xfId="0" applyNumberFormat="1" applyFont="1" applyFill="1" applyBorder="1" applyAlignment="1">
      <alignment vertical="center" wrapText="1"/>
    </xf>
    <xf numFmtId="4" fontId="31" fillId="3" borderId="1" xfId="14" applyNumberFormat="1" applyFont="1" applyFill="1" applyBorder="1" applyAlignment="1">
      <alignment horizontal="center" vertical="top"/>
    </xf>
    <xf numFmtId="3" fontId="31" fillId="3" borderId="1" xfId="14" applyNumberFormat="1" applyFont="1" applyFill="1" applyBorder="1" applyAlignment="1">
      <alignment horizontal="center" vertical="top"/>
    </xf>
    <xf numFmtId="3" fontId="42" fillId="3" borderId="1" xfId="0" applyNumberFormat="1" applyFont="1" applyFill="1" applyBorder="1" applyAlignment="1">
      <alignment horizontal="center" vertical="top" wrapText="1"/>
    </xf>
    <xf numFmtId="0" fontId="32" fillId="0" borderId="6" xfId="0" applyFont="1" applyFill="1" applyBorder="1" applyAlignment="1">
      <alignment horizontal="center" vertical="top" wrapText="1"/>
    </xf>
    <xf numFmtId="3" fontId="41" fillId="3" borderId="1" xfId="0" applyNumberFormat="1" applyFont="1" applyFill="1" applyBorder="1" applyAlignment="1">
      <alignment horizontal="center" vertical="top" wrapText="1"/>
    </xf>
    <xf numFmtId="0" fontId="32" fillId="0" borderId="2" xfId="18" applyFont="1" applyFill="1" applyBorder="1" applyAlignment="1">
      <alignment horizontal="left" vertical="top" wrapText="1"/>
    </xf>
    <xf numFmtId="4" fontId="32" fillId="0" borderId="1" xfId="1" applyNumberFormat="1" applyFont="1" applyFill="1" applyBorder="1" applyAlignment="1">
      <alignment horizontal="center" vertical="top" wrapText="1"/>
    </xf>
    <xf numFmtId="0" fontId="32" fillId="3" borderId="5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vertical="center" wrapText="1"/>
    </xf>
    <xf numFmtId="4" fontId="32" fillId="3" borderId="1" xfId="0" applyNumberFormat="1" applyFont="1" applyFill="1" applyBorder="1" applyAlignment="1">
      <alignment vertical="center" wrapText="1"/>
    </xf>
    <xf numFmtId="0" fontId="32" fillId="3" borderId="1" xfId="0" applyFont="1" applyFill="1" applyBorder="1" applyAlignment="1">
      <alignment horizontal="left" vertical="center" wrapText="1"/>
    </xf>
    <xf numFmtId="4" fontId="32" fillId="3" borderId="1" xfId="0" applyNumberFormat="1" applyFont="1" applyFill="1" applyBorder="1" applyAlignment="1">
      <alignment horizontal="center" vertical="top"/>
    </xf>
    <xf numFmtId="0" fontId="32" fillId="3" borderId="7" xfId="0" applyFont="1" applyFill="1" applyBorder="1" applyAlignment="1">
      <alignment horizontal="center" vertical="center" wrapText="1"/>
    </xf>
    <xf numFmtId="0" fontId="32" fillId="3" borderId="6" xfId="0" applyFont="1" applyFill="1" applyBorder="1" applyAlignment="1">
      <alignment horizontal="center" vertical="center" wrapText="1"/>
    </xf>
    <xf numFmtId="4" fontId="32" fillId="3" borderId="1" xfId="0" applyNumberFormat="1" applyFont="1" applyFill="1" applyBorder="1" applyAlignment="1">
      <alignment horizontal="center" vertical="top" wrapText="1"/>
    </xf>
    <xf numFmtId="4" fontId="32" fillId="3" borderId="1" xfId="1" applyNumberFormat="1" applyFont="1" applyFill="1" applyBorder="1" applyAlignment="1">
      <alignment horizontal="center" vertical="top" wrapText="1"/>
    </xf>
    <xf numFmtId="49" fontId="32" fillId="3" borderId="1" xfId="0" applyNumberFormat="1" applyFont="1" applyFill="1" applyBorder="1" applyAlignment="1">
      <alignment horizontal="center" vertical="top" wrapText="1"/>
    </xf>
    <xf numFmtId="2" fontId="32" fillId="3" borderId="1" xfId="0" applyNumberFormat="1" applyFont="1" applyFill="1" applyBorder="1" applyAlignment="1">
      <alignment horizontal="center" vertical="top"/>
    </xf>
    <xf numFmtId="165" fontId="32" fillId="3" borderId="1" xfId="0" applyNumberFormat="1" applyFont="1" applyFill="1" applyBorder="1" applyAlignment="1">
      <alignment horizontal="center" vertical="top" wrapText="1"/>
    </xf>
    <xf numFmtId="4" fontId="32" fillId="3" borderId="1" xfId="0" applyNumberFormat="1" applyFont="1" applyFill="1" applyBorder="1" applyAlignment="1">
      <alignment horizontal="right" vertical="top" wrapText="1"/>
    </xf>
    <xf numFmtId="0" fontId="32" fillId="3" borderId="1" xfId="4" applyFont="1" applyFill="1" applyBorder="1" applyAlignment="1">
      <alignment horizontal="left" vertical="top" wrapText="1"/>
    </xf>
    <xf numFmtId="0" fontId="32" fillId="3" borderId="2" xfId="4" applyFont="1" applyFill="1" applyBorder="1" applyAlignment="1">
      <alignment horizontal="left" vertical="top" wrapText="1"/>
    </xf>
    <xf numFmtId="49" fontId="31" fillId="3" borderId="1" xfId="0" applyNumberFormat="1" applyFont="1" applyFill="1" applyBorder="1" applyAlignment="1">
      <alignment horizontal="center" vertical="top"/>
    </xf>
    <xf numFmtId="166" fontId="32" fillId="3" borderId="1" xfId="0" applyNumberFormat="1" applyFont="1" applyFill="1" applyBorder="1" applyAlignment="1">
      <alignment horizontal="center" vertical="top" wrapText="1"/>
    </xf>
    <xf numFmtId="0" fontId="32" fillId="3" borderId="4" xfId="0" applyFont="1" applyFill="1" applyBorder="1" applyAlignment="1">
      <alignment horizontal="left" vertical="top" wrapText="1"/>
    </xf>
    <xf numFmtId="0" fontId="32" fillId="3" borderId="6" xfId="0" applyFont="1" applyFill="1" applyBorder="1" applyAlignment="1">
      <alignment horizontal="left" vertical="top" wrapText="1"/>
    </xf>
    <xf numFmtId="0" fontId="31" fillId="3" borderId="5" xfId="0" applyFont="1" applyFill="1" applyBorder="1" applyAlignment="1">
      <alignment horizontal="center"/>
    </xf>
    <xf numFmtId="0" fontId="31" fillId="3" borderId="7" xfId="0" applyFont="1" applyFill="1" applyBorder="1" applyAlignment="1">
      <alignment horizontal="center"/>
    </xf>
    <xf numFmtId="0" fontId="31" fillId="3" borderId="6" xfId="0" applyFont="1" applyFill="1" applyBorder="1" applyAlignment="1">
      <alignment horizontal="center"/>
    </xf>
    <xf numFmtId="0" fontId="31" fillId="3" borderId="6" xfId="0" applyFont="1" applyFill="1" applyBorder="1" applyAlignment="1">
      <alignment horizontal="left" vertical="top" wrapText="1"/>
    </xf>
    <xf numFmtId="4" fontId="32" fillId="3" borderId="1" xfId="2" applyNumberFormat="1" applyFont="1" applyFill="1" applyBorder="1" applyAlignment="1">
      <alignment horizontal="center" vertical="top"/>
    </xf>
    <xf numFmtId="0" fontId="32" fillId="3" borderId="1" xfId="2" applyFont="1" applyFill="1" applyBorder="1" applyAlignment="1">
      <alignment horizontal="center" vertical="top"/>
    </xf>
    <xf numFmtId="0" fontId="32" fillId="3" borderId="1" xfId="0" applyFont="1" applyFill="1" applyBorder="1" applyAlignment="1">
      <alignment horizontal="center" vertical="top" wrapText="1"/>
    </xf>
    <xf numFmtId="2" fontId="32" fillId="3" borderId="1" xfId="0" applyNumberFormat="1" applyFont="1" applyFill="1" applyBorder="1" applyAlignment="1">
      <alignment horizontal="center" vertical="top" wrapText="1"/>
    </xf>
    <xf numFmtId="0" fontId="31" fillId="0" borderId="1" xfId="0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horizontal="left" vertical="top"/>
    </xf>
    <xf numFmtId="0" fontId="32" fillId="3" borderId="1" xfId="14" applyFont="1" applyFill="1" applyBorder="1" applyAlignment="1">
      <alignment vertical="top" wrapText="1"/>
    </xf>
    <xf numFmtId="0" fontId="32" fillId="3" borderId="1" xfId="14" applyFont="1" applyFill="1" applyBorder="1" applyAlignment="1">
      <alignment horizontal="center" vertical="top" wrapText="1"/>
    </xf>
    <xf numFmtId="4" fontId="31" fillId="3" borderId="1" xfId="0" applyNumberFormat="1" applyFont="1" applyFill="1" applyBorder="1"/>
    <xf numFmtId="0" fontId="31" fillId="3" borderId="1" xfId="0" applyFont="1" applyFill="1" applyBorder="1" applyAlignment="1">
      <alignment horizontal="center"/>
    </xf>
    <xf numFmtId="0" fontId="31" fillId="3" borderId="1" xfId="0" applyFont="1" applyFill="1" applyBorder="1"/>
    <xf numFmtId="4" fontId="31" fillId="3" borderId="1" xfId="0" applyNumberFormat="1" applyFont="1" applyFill="1" applyBorder="1" applyAlignment="1">
      <alignment horizontal="right" vertical="center" wrapText="1"/>
    </xf>
    <xf numFmtId="0" fontId="31" fillId="3" borderId="1" xfId="0" applyFont="1" applyFill="1" applyBorder="1" applyAlignment="1">
      <alignment vertical="center" wrapText="1"/>
    </xf>
    <xf numFmtId="49" fontId="31" fillId="3" borderId="1" xfId="0" applyNumberFormat="1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wrapText="1"/>
    </xf>
    <xf numFmtId="4" fontId="31" fillId="0" borderId="1" xfId="0" applyNumberFormat="1" applyFont="1" applyFill="1" applyBorder="1" applyAlignment="1">
      <alignment horizontal="center" vertical="top"/>
    </xf>
    <xf numFmtId="0" fontId="32" fillId="3" borderId="1" xfId="5" applyFont="1" applyFill="1" applyBorder="1" applyAlignment="1">
      <alignment vertical="top"/>
    </xf>
    <xf numFmtId="3" fontId="39" fillId="3" borderId="1" xfId="0" applyNumberFormat="1" applyFont="1" applyFill="1" applyBorder="1" applyAlignment="1">
      <alignment horizontal="center" vertical="top" wrapText="1"/>
    </xf>
    <xf numFmtId="0" fontId="31" fillId="3" borderId="5" xfId="0" applyFont="1" applyFill="1" applyBorder="1" applyAlignment="1">
      <alignment vertical="top"/>
    </xf>
    <xf numFmtId="4" fontId="32" fillId="3" borderId="1" xfId="0" applyNumberFormat="1" applyFont="1" applyFill="1" applyBorder="1" applyAlignment="1">
      <alignment horizontal="center" vertical="center"/>
    </xf>
    <xf numFmtId="0" fontId="31" fillId="3" borderId="7" xfId="0" applyFont="1" applyFill="1" applyBorder="1" applyAlignment="1">
      <alignment vertical="top"/>
    </xf>
    <xf numFmtId="0" fontId="31" fillId="3" borderId="6" xfId="0" applyFont="1" applyFill="1" applyBorder="1" applyAlignment="1">
      <alignment vertical="top"/>
    </xf>
    <xf numFmtId="0" fontId="39" fillId="3" borderId="1" xfId="0" applyFont="1" applyFill="1" applyBorder="1" applyAlignment="1">
      <alignment vertical="top" wrapText="1"/>
    </xf>
    <xf numFmtId="0" fontId="32" fillId="3" borderId="1" xfId="0" applyFont="1" applyFill="1" applyBorder="1" applyAlignment="1">
      <alignment vertical="top"/>
    </xf>
    <xf numFmtId="3" fontId="39" fillId="3" borderId="1" xfId="0" quotePrefix="1" applyNumberFormat="1" applyFont="1" applyFill="1" applyBorder="1" applyAlignment="1">
      <alignment horizontal="center" vertical="top" wrapText="1"/>
    </xf>
    <xf numFmtId="0" fontId="39" fillId="3" borderId="1" xfId="16" applyFont="1" applyFill="1" applyBorder="1" applyAlignment="1">
      <alignment vertical="top" wrapText="1"/>
    </xf>
    <xf numFmtId="3" fontId="39" fillId="3" borderId="1" xfId="16" applyNumberFormat="1" applyFont="1" applyFill="1" applyBorder="1" applyAlignment="1">
      <alignment horizontal="center" vertical="top" wrapText="1"/>
    </xf>
    <xf numFmtId="4" fontId="39" fillId="3" borderId="1" xfId="16" applyNumberFormat="1" applyFont="1" applyFill="1" applyBorder="1" applyAlignment="1">
      <alignment horizontal="center" vertical="top" wrapText="1"/>
    </xf>
    <xf numFmtId="3" fontId="32" fillId="3" borderId="1" xfId="16" applyNumberFormat="1" applyFont="1" applyFill="1" applyBorder="1" applyAlignment="1">
      <alignment horizontal="center" vertical="top" wrapText="1"/>
    </xf>
    <xf numFmtId="0" fontId="32" fillId="3" borderId="1" xfId="16" applyFont="1" applyFill="1" applyBorder="1" applyAlignment="1">
      <alignment horizontal="left" vertical="top" wrapText="1"/>
    </xf>
    <xf numFmtId="4" fontId="39" fillId="3" borderId="1" xfId="16" applyNumberFormat="1" applyFont="1" applyFill="1" applyBorder="1" applyAlignment="1">
      <alignment horizontal="center" vertical="top"/>
    </xf>
    <xf numFmtId="0" fontId="32" fillId="3" borderId="7" xfId="16" applyFont="1" applyFill="1" applyBorder="1" applyAlignment="1">
      <alignment vertical="top" wrapText="1"/>
    </xf>
    <xf numFmtId="3" fontId="32" fillId="3" borderId="1" xfId="16" applyNumberFormat="1" applyFont="1" applyFill="1" applyBorder="1" applyAlignment="1">
      <alignment vertical="top" wrapText="1"/>
    </xf>
    <xf numFmtId="0" fontId="32" fillId="3" borderId="6" xfId="16" applyFont="1" applyFill="1" applyBorder="1" applyAlignment="1">
      <alignment vertical="top" wrapText="1"/>
    </xf>
    <xf numFmtId="4" fontId="39" fillId="3" borderId="1" xfId="17" applyNumberFormat="1" applyFont="1" applyFill="1" applyBorder="1" applyAlignment="1">
      <alignment horizontal="center" vertical="top" wrapText="1"/>
    </xf>
    <xf numFmtId="3" fontId="39" fillId="3" borderId="1" xfId="16" applyNumberFormat="1" applyFont="1" applyFill="1" applyBorder="1" applyAlignment="1">
      <alignment vertical="top" wrapText="1"/>
    </xf>
    <xf numFmtId="4" fontId="39" fillId="3" borderId="1" xfId="16" applyNumberFormat="1" applyFont="1" applyFill="1" applyBorder="1" applyAlignment="1">
      <alignment vertical="top" wrapText="1"/>
    </xf>
    <xf numFmtId="0" fontId="32" fillId="3" borderId="7" xfId="16" applyFont="1" applyFill="1" applyBorder="1" applyAlignment="1">
      <alignment horizontal="center" vertical="top" wrapText="1"/>
    </xf>
    <xf numFmtId="0" fontId="32" fillId="3" borderId="6" xfId="16" applyFont="1" applyFill="1" applyBorder="1" applyAlignment="1">
      <alignment horizontal="center" vertical="top" wrapText="1"/>
    </xf>
    <xf numFmtId="0" fontId="32" fillId="3" borderId="5" xfId="16" applyFont="1" applyFill="1" applyBorder="1" applyAlignment="1">
      <alignment horizontal="center" vertical="top" wrapText="1"/>
    </xf>
    <xf numFmtId="3" fontId="39" fillId="3" borderId="1" xfId="0" applyNumberFormat="1" applyFont="1" applyFill="1" applyBorder="1" applyAlignment="1">
      <alignment vertical="top" wrapText="1"/>
    </xf>
    <xf numFmtId="4" fontId="39" fillId="3" borderId="1" xfId="38" applyNumberFormat="1" applyFont="1" applyFill="1" applyBorder="1" applyAlignment="1">
      <alignment horizontal="center" vertical="top" wrapText="1"/>
    </xf>
    <xf numFmtId="3" fontId="31" fillId="0" borderId="5" xfId="0" applyNumberFormat="1" applyFont="1" applyFill="1" applyBorder="1" applyAlignment="1">
      <alignment horizontal="center" vertical="top" wrapText="1"/>
    </xf>
    <xf numFmtId="4" fontId="31" fillId="3" borderId="1" xfId="0" applyNumberFormat="1" applyFont="1" applyFill="1" applyBorder="1" applyAlignment="1">
      <alignment horizontal="right" vertical="top" wrapText="1"/>
    </xf>
    <xf numFmtId="0" fontId="32" fillId="0" borderId="1" xfId="2" applyFont="1" applyFill="1" applyBorder="1" applyAlignment="1">
      <alignment horizontal="center" vertical="top" wrapText="1"/>
    </xf>
    <xf numFmtId="164" fontId="32" fillId="0" borderId="1" xfId="2" applyNumberFormat="1" applyFont="1" applyFill="1" applyBorder="1" applyAlignment="1">
      <alignment horizontal="center" vertical="top" wrapText="1"/>
    </xf>
    <xf numFmtId="0" fontId="32" fillId="0" borderId="1" xfId="2" applyNumberFormat="1" applyFont="1" applyFill="1" applyBorder="1" applyAlignment="1">
      <alignment horizontal="center" vertical="top" wrapText="1"/>
    </xf>
    <xf numFmtId="4" fontId="32" fillId="0" borderId="1" xfId="2" applyNumberFormat="1" applyFont="1" applyFill="1" applyBorder="1" applyAlignment="1">
      <alignment horizontal="center" vertical="top" wrapText="1"/>
    </xf>
    <xf numFmtId="4" fontId="31" fillId="0" borderId="0" xfId="0" applyNumberFormat="1" applyFont="1" applyFill="1" applyAlignment="1">
      <alignment horizontal="center" vertical="top"/>
    </xf>
    <xf numFmtId="4" fontId="32" fillId="3" borderId="1" xfId="12" applyNumberFormat="1" applyFont="1" applyFill="1" applyBorder="1" applyAlignment="1">
      <alignment horizontal="center" vertical="top"/>
    </xf>
    <xf numFmtId="0" fontId="31" fillId="3" borderId="1" xfId="5" applyFont="1" applyFill="1" applyBorder="1"/>
    <xf numFmtId="4" fontId="32" fillId="3" borderId="1" xfId="6" applyNumberFormat="1" applyFont="1" applyFill="1" applyBorder="1" applyAlignment="1">
      <alignment horizontal="center" vertical="top"/>
    </xf>
    <xf numFmtId="4" fontId="31" fillId="3" borderId="1" xfId="35" applyNumberFormat="1" applyFont="1" applyFill="1" applyBorder="1" applyAlignment="1">
      <alignment horizontal="center" vertical="top"/>
    </xf>
    <xf numFmtId="4" fontId="32" fillId="3" borderId="1" xfId="12" applyNumberFormat="1" applyFont="1" applyFill="1" applyBorder="1" applyAlignment="1">
      <alignment horizontal="center" vertical="top" wrapText="1"/>
    </xf>
    <xf numFmtId="0" fontId="31" fillId="3" borderId="1" xfId="2" applyFont="1" applyFill="1" applyBorder="1" applyAlignment="1">
      <alignment horizontal="left" vertical="top"/>
    </xf>
    <xf numFmtId="4" fontId="32" fillId="3" borderId="1" xfId="5" applyNumberFormat="1" applyFont="1" applyFill="1" applyBorder="1" applyAlignment="1">
      <alignment horizontal="center" vertical="top" wrapText="1"/>
    </xf>
    <xf numFmtId="0" fontId="31" fillId="3" borderId="5" xfId="2" applyFont="1" applyFill="1" applyBorder="1" applyAlignment="1">
      <alignment horizontal="center" vertical="top"/>
    </xf>
    <xf numFmtId="4" fontId="32" fillId="3" borderId="0" xfId="38" applyNumberFormat="1" applyFont="1" applyFill="1" applyBorder="1" applyAlignment="1" applyProtection="1">
      <alignment horizontal="center" vertical="top"/>
    </xf>
    <xf numFmtId="0" fontId="32" fillId="3" borderId="1" xfId="2" applyFont="1" applyFill="1" applyBorder="1" applyAlignment="1">
      <alignment horizontal="left" vertical="top" wrapText="1"/>
    </xf>
    <xf numFmtId="0" fontId="31" fillId="3" borderId="7" xfId="2" applyFont="1" applyFill="1" applyBorder="1" applyAlignment="1">
      <alignment horizontal="center" vertical="top"/>
    </xf>
    <xf numFmtId="0" fontId="31" fillId="3" borderId="1" xfId="2" applyFont="1" applyFill="1" applyBorder="1" applyAlignment="1">
      <alignment vertical="top"/>
    </xf>
    <xf numFmtId="0" fontId="31" fillId="3" borderId="1" xfId="66" applyFont="1" applyFill="1" applyBorder="1" applyAlignment="1">
      <alignment vertical="top"/>
    </xf>
    <xf numFmtId="3" fontId="31" fillId="3" borderId="1" xfId="66" applyNumberFormat="1" applyFont="1" applyFill="1" applyBorder="1" applyAlignment="1">
      <alignment horizontal="center" vertical="top"/>
    </xf>
    <xf numFmtId="0" fontId="32" fillId="3" borderId="1" xfId="66" applyFont="1" applyFill="1" applyBorder="1" applyAlignment="1">
      <alignment horizontal="left" vertical="top" wrapText="1"/>
    </xf>
    <xf numFmtId="4" fontId="39" fillId="3" borderId="1" xfId="66" applyNumberFormat="1" applyFont="1" applyFill="1" applyBorder="1" applyAlignment="1">
      <alignment horizontal="center" vertical="top"/>
    </xf>
    <xf numFmtId="4" fontId="31" fillId="3" borderId="1" xfId="66" applyNumberFormat="1" applyFont="1" applyFill="1" applyBorder="1" applyAlignment="1">
      <alignment horizontal="center" vertical="top"/>
    </xf>
    <xf numFmtId="0" fontId="31" fillId="3" borderId="1" xfId="2" applyFont="1" applyFill="1" applyBorder="1" applyAlignment="1">
      <alignment horizontal="left" vertical="top" wrapText="1"/>
    </xf>
    <xf numFmtId="0" fontId="31" fillId="3" borderId="5" xfId="5" applyFont="1" applyFill="1" applyBorder="1" applyAlignment="1">
      <alignment horizontal="center"/>
    </xf>
    <xf numFmtId="0" fontId="31" fillId="3" borderId="7" xfId="5" applyFont="1" applyFill="1" applyBorder="1" applyAlignment="1">
      <alignment horizontal="center"/>
    </xf>
    <xf numFmtId="0" fontId="31" fillId="3" borderId="5" xfId="5" applyFont="1" applyFill="1" applyBorder="1" applyAlignment="1">
      <alignment horizontal="center" vertical="center"/>
    </xf>
    <xf numFmtId="4" fontId="42" fillId="3" borderId="1" xfId="0" applyNumberFormat="1" applyFont="1" applyFill="1" applyBorder="1" applyAlignment="1">
      <alignment horizontal="center" vertical="top" wrapText="1"/>
    </xf>
    <xf numFmtId="3" fontId="32" fillId="3" borderId="1" xfId="0" applyNumberFormat="1" applyFont="1" applyFill="1" applyBorder="1" applyAlignment="1">
      <alignment vertical="top" wrapText="1"/>
    </xf>
    <xf numFmtId="4" fontId="32" fillId="3" borderId="1" xfId="0" applyNumberFormat="1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3" fontId="44" fillId="3" borderId="1" xfId="0" applyNumberFormat="1" applyFont="1" applyFill="1" applyBorder="1" applyAlignment="1">
      <alignment horizontal="center" vertical="center" wrapText="1"/>
    </xf>
    <xf numFmtId="4" fontId="44" fillId="3" borderId="1" xfId="0" applyNumberFormat="1" applyFont="1" applyFill="1" applyBorder="1" applyAlignment="1">
      <alignment horizontal="center" vertical="center" wrapText="1"/>
    </xf>
    <xf numFmtId="4" fontId="44" fillId="3" borderId="1" xfId="1" applyNumberFormat="1" applyFont="1" applyFill="1" applyBorder="1" applyAlignment="1">
      <alignment horizontal="center" vertical="top" wrapText="1"/>
    </xf>
    <xf numFmtId="4" fontId="44" fillId="3" borderId="1" xfId="0" applyNumberFormat="1" applyFont="1" applyFill="1" applyBorder="1" applyAlignment="1">
      <alignment horizontal="center" vertical="top"/>
    </xf>
    <xf numFmtId="0" fontId="31" fillId="3" borderId="5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wrapText="1"/>
    </xf>
    <xf numFmtId="0" fontId="31" fillId="3" borderId="7" xfId="0" applyFont="1" applyFill="1" applyBorder="1" applyAlignment="1">
      <alignment horizontal="center" vertical="center"/>
    </xf>
    <xf numFmtId="0" fontId="31" fillId="3" borderId="6" xfId="0" applyFont="1" applyFill="1" applyBorder="1" applyAlignment="1">
      <alignment horizontal="center" vertical="center"/>
    </xf>
    <xf numFmtId="49" fontId="32" fillId="3" borderId="1" xfId="14" applyNumberFormat="1" applyFont="1" applyFill="1" applyBorder="1" applyAlignment="1">
      <alignment horizontal="center" vertical="top" wrapText="1"/>
    </xf>
    <xf numFmtId="0" fontId="31" fillId="0" borderId="1" xfId="0" applyFont="1" applyFill="1" applyBorder="1" applyAlignment="1">
      <alignment horizontal="left" vertical="top" wrapText="1"/>
    </xf>
    <xf numFmtId="0" fontId="39" fillId="3" borderId="1" xfId="16" applyFont="1" applyFill="1" applyBorder="1" applyAlignment="1">
      <alignment vertical="center" wrapText="1"/>
    </xf>
    <xf numFmtId="3" fontId="39" fillId="3" borderId="1" xfId="16" applyNumberFormat="1" applyFont="1" applyFill="1" applyBorder="1" applyAlignment="1">
      <alignment horizontal="center" vertical="center" wrapText="1"/>
    </xf>
    <xf numFmtId="4" fontId="39" fillId="3" borderId="1" xfId="16" applyNumberFormat="1" applyFont="1" applyFill="1" applyBorder="1" applyAlignment="1">
      <alignment horizontal="center" vertical="center" wrapText="1"/>
    </xf>
    <xf numFmtId="3" fontId="32" fillId="3" borderId="1" xfId="16" applyNumberFormat="1" applyFont="1" applyFill="1" applyBorder="1" applyAlignment="1">
      <alignment vertical="center" wrapText="1"/>
    </xf>
    <xf numFmtId="3" fontId="32" fillId="3" borderId="1" xfId="16" applyNumberFormat="1" applyFont="1" applyFill="1" applyBorder="1" applyAlignment="1">
      <alignment horizontal="center" vertical="center" wrapText="1"/>
    </xf>
    <xf numFmtId="4" fontId="39" fillId="3" borderId="1" xfId="16" applyNumberFormat="1" applyFont="1" applyFill="1" applyBorder="1" applyAlignment="1">
      <alignment vertical="center" wrapText="1"/>
    </xf>
    <xf numFmtId="4" fontId="39" fillId="4" borderId="1" xfId="16" applyNumberFormat="1" applyFont="1" applyFill="1" applyBorder="1" applyAlignment="1">
      <alignment horizontal="center" vertical="center" wrapText="1"/>
    </xf>
    <xf numFmtId="0" fontId="32" fillId="0" borderId="1" xfId="16" applyFont="1" applyFill="1" applyBorder="1" applyAlignment="1">
      <alignment horizontal="left" vertical="top" wrapText="1"/>
    </xf>
    <xf numFmtId="49" fontId="39" fillId="4" borderId="1" xfId="16" applyNumberFormat="1" applyFont="1" applyFill="1" applyBorder="1" applyAlignment="1">
      <alignment horizontal="center" vertical="top"/>
    </xf>
    <xf numFmtId="4" fontId="39" fillId="4" borderId="1" xfId="16" applyNumberFormat="1" applyFont="1" applyFill="1" applyBorder="1" applyAlignment="1">
      <alignment horizontal="center" vertical="top"/>
    </xf>
    <xf numFmtId="4" fontId="39" fillId="3" borderId="1" xfId="0" applyNumberFormat="1" applyFont="1" applyFill="1" applyBorder="1" applyAlignment="1">
      <alignment horizontal="right" vertical="top" wrapText="1"/>
    </xf>
    <xf numFmtId="0" fontId="31" fillId="3" borderId="1" xfId="0" applyNumberFormat="1" applyFont="1" applyFill="1" applyBorder="1" applyAlignment="1">
      <alignment horizontal="center" vertical="top"/>
    </xf>
    <xf numFmtId="0" fontId="32" fillId="3" borderId="5" xfId="0" applyFont="1" applyFill="1" applyBorder="1" applyAlignment="1">
      <alignment horizontal="centerContinuous" vertical="top" wrapText="1"/>
    </xf>
    <xf numFmtId="0" fontId="32" fillId="3" borderId="7" xfId="0" applyFont="1" applyFill="1" applyBorder="1" applyAlignment="1">
      <alignment horizontal="centerContinuous" vertical="top" wrapText="1"/>
    </xf>
    <xf numFmtId="0" fontId="32" fillId="3" borderId="6" xfId="0" applyFont="1" applyFill="1" applyBorder="1" applyAlignment="1">
      <alignment horizontal="centerContinuous" vertical="top" wrapText="1"/>
    </xf>
    <xf numFmtId="4" fontId="31" fillId="3" borderId="1" xfId="0" applyNumberFormat="1" applyFont="1" applyFill="1" applyBorder="1" applyAlignment="1">
      <alignment horizontal="right" vertical="top"/>
    </xf>
    <xf numFmtId="0" fontId="31" fillId="3" borderId="12" xfId="0" applyFont="1" applyFill="1" applyBorder="1" applyAlignment="1">
      <alignment horizontal="center" vertical="top"/>
    </xf>
    <xf numFmtId="4" fontId="31" fillId="3" borderId="5" xfId="0" applyNumberFormat="1" applyFont="1" applyFill="1" applyBorder="1" applyAlignment="1">
      <alignment horizontal="center" vertical="top"/>
    </xf>
    <xf numFmtId="0" fontId="32" fillId="0" borderId="1" xfId="10" applyFont="1" applyFill="1" applyBorder="1" applyAlignment="1">
      <alignment horizontal="center" vertical="top" wrapText="1"/>
    </xf>
    <xf numFmtId="4" fontId="32" fillId="0" borderId="1" xfId="10" applyNumberFormat="1" applyFont="1" applyFill="1" applyBorder="1" applyAlignment="1">
      <alignment horizontal="center" vertical="top" wrapText="1"/>
    </xf>
    <xf numFmtId="4" fontId="31" fillId="3" borderId="6" xfId="5" applyNumberFormat="1" applyFont="1" applyFill="1" applyBorder="1" applyAlignment="1">
      <alignment horizontal="right" vertical="top"/>
    </xf>
    <xf numFmtId="4" fontId="31" fillId="3" borderId="1" xfId="5" applyNumberFormat="1" applyFont="1" applyFill="1" applyBorder="1" applyAlignment="1">
      <alignment horizontal="right" vertical="top"/>
    </xf>
    <xf numFmtId="2" fontId="31" fillId="3" borderId="1" xfId="2" applyNumberFormat="1" applyFont="1" applyFill="1" applyBorder="1" applyAlignment="1">
      <alignment horizontal="right" vertical="top"/>
    </xf>
    <xf numFmtId="0" fontId="32" fillId="3" borderId="1" xfId="18" applyFont="1" applyFill="1" applyBorder="1" applyAlignment="1">
      <alignment horizontal="left" vertical="top" wrapText="1"/>
    </xf>
    <xf numFmtId="0" fontId="32" fillId="0" borderId="1" xfId="18" applyFont="1" applyFill="1" applyBorder="1" applyAlignment="1">
      <alignment horizontal="left" vertical="top" wrapText="1"/>
    </xf>
    <xf numFmtId="0" fontId="32" fillId="3" borderId="5" xfId="0" applyFont="1" applyFill="1" applyBorder="1" applyAlignment="1">
      <alignment vertical="center" wrapText="1"/>
    </xf>
    <xf numFmtId="3" fontId="32" fillId="3" borderId="2" xfId="0" applyNumberFormat="1" applyFont="1" applyFill="1" applyBorder="1" applyAlignment="1">
      <alignment horizontal="center" vertical="center" wrapText="1"/>
    </xf>
    <xf numFmtId="3" fontId="32" fillId="3" borderId="11" xfId="0" applyNumberFormat="1" applyFont="1" applyFill="1" applyBorder="1" applyAlignment="1">
      <alignment horizontal="center" vertical="center" wrapText="1"/>
    </xf>
    <xf numFmtId="0" fontId="32" fillId="3" borderId="6" xfId="0" applyFont="1" applyFill="1" applyBorder="1" applyAlignment="1">
      <alignment horizontal="left" vertical="center" wrapText="1"/>
    </xf>
    <xf numFmtId="4" fontId="31" fillId="3" borderId="5" xfId="38" applyNumberFormat="1" applyFont="1" applyFill="1" applyBorder="1" applyAlignment="1">
      <alignment horizontal="center" vertical="top" wrapText="1"/>
    </xf>
    <xf numFmtId="3" fontId="32" fillId="3" borderId="15" xfId="0" applyNumberFormat="1" applyFont="1" applyFill="1" applyBorder="1" applyAlignment="1">
      <alignment horizontal="center" vertical="center" wrapText="1"/>
    </xf>
    <xf numFmtId="4" fontId="31" fillId="3" borderId="1" xfId="0" applyNumberFormat="1" applyFont="1" applyFill="1" applyBorder="1" applyAlignment="1">
      <alignment vertical="center" wrapText="1"/>
    </xf>
    <xf numFmtId="4" fontId="31" fillId="3" borderId="1" xfId="38" applyNumberFormat="1" applyFont="1" applyFill="1" applyBorder="1" applyAlignment="1">
      <alignment horizontal="center" vertical="top" wrapText="1"/>
    </xf>
    <xf numFmtId="3" fontId="32" fillId="3" borderId="0" xfId="0" applyNumberFormat="1" applyFont="1" applyFill="1" applyBorder="1" applyAlignment="1">
      <alignment horizontal="center" vertical="center" wrapText="1"/>
    </xf>
    <xf numFmtId="4" fontId="32" fillId="3" borderId="1" xfId="38" applyNumberFormat="1" applyFont="1" applyFill="1" applyBorder="1" applyAlignment="1">
      <alignment horizontal="center" vertical="top" wrapText="1"/>
    </xf>
    <xf numFmtId="3" fontId="32" fillId="3" borderId="3" xfId="0" applyNumberFormat="1" applyFont="1" applyFill="1" applyBorder="1" applyAlignment="1">
      <alignment horizontal="center" vertical="center" wrapText="1"/>
    </xf>
    <xf numFmtId="0" fontId="32" fillId="3" borderId="6" xfId="0" applyFont="1" applyFill="1" applyBorder="1" applyAlignment="1">
      <alignment vertical="center" wrapText="1"/>
    </xf>
    <xf numFmtId="0" fontId="32" fillId="3" borderId="8" xfId="0" applyFont="1" applyFill="1" applyBorder="1" applyAlignment="1">
      <alignment vertical="center" wrapText="1"/>
    </xf>
    <xf numFmtId="4" fontId="32" fillId="3" borderId="6" xfId="0" applyNumberFormat="1" applyFont="1" applyFill="1" applyBorder="1" applyAlignment="1">
      <alignment horizontal="center" vertical="top"/>
    </xf>
    <xf numFmtId="0" fontId="32" fillId="3" borderId="12" xfId="0" applyFont="1" applyFill="1" applyBorder="1" applyAlignment="1">
      <alignment vertical="center" wrapText="1"/>
    </xf>
    <xf numFmtId="4" fontId="32" fillId="3" borderId="5" xfId="0" applyNumberFormat="1" applyFont="1" applyFill="1" applyBorder="1" applyAlignment="1">
      <alignment horizontal="center" vertical="top"/>
    </xf>
    <xf numFmtId="4" fontId="32" fillId="3" borderId="5" xfId="38" applyNumberFormat="1" applyFont="1" applyFill="1" applyBorder="1" applyAlignment="1">
      <alignment horizontal="center" vertical="top" wrapText="1"/>
    </xf>
    <xf numFmtId="3" fontId="32" fillId="0" borderId="6" xfId="0" applyNumberFormat="1" applyFont="1" applyFill="1" applyBorder="1" applyAlignment="1">
      <alignment horizontal="center" vertical="top" wrapText="1"/>
    </xf>
    <xf numFmtId="4" fontId="32" fillId="0" borderId="6" xfId="0" applyNumberFormat="1" applyFont="1" applyFill="1" applyBorder="1" applyAlignment="1">
      <alignment horizontal="center" vertical="top" wrapText="1"/>
    </xf>
    <xf numFmtId="0" fontId="32" fillId="0" borderId="8" xfId="0" applyFont="1" applyFill="1" applyBorder="1" applyAlignment="1">
      <alignment horizontal="center" vertical="top" wrapText="1"/>
    </xf>
    <xf numFmtId="4" fontId="31" fillId="0" borderId="6" xfId="1" applyNumberFormat="1" applyFont="1" applyFill="1" applyBorder="1" applyAlignment="1">
      <alignment horizontal="center" vertical="top" wrapText="1"/>
    </xf>
    <xf numFmtId="2" fontId="31" fillId="0" borderId="1" xfId="0" applyNumberFormat="1" applyFont="1" applyFill="1" applyBorder="1" applyAlignment="1">
      <alignment horizontal="center" vertical="top" wrapText="1"/>
    </xf>
    <xf numFmtId="4" fontId="31" fillId="3" borderId="1" xfId="0" applyNumberFormat="1" applyFont="1" applyFill="1" applyBorder="1" applyAlignment="1">
      <alignment horizontal="center"/>
    </xf>
    <xf numFmtId="4" fontId="31" fillId="3" borderId="1" xfId="0" applyNumberFormat="1" applyFont="1" applyFill="1" applyBorder="1" applyAlignment="1">
      <alignment horizontal="center" vertical="center" wrapText="1"/>
    </xf>
    <xf numFmtId="0" fontId="32" fillId="3" borderId="7" xfId="16" applyFont="1" applyFill="1" applyBorder="1" applyAlignment="1">
      <alignment horizontal="center" vertical="center" wrapText="1"/>
    </xf>
    <xf numFmtId="4" fontId="31" fillId="3" borderId="1" xfId="0" applyNumberFormat="1" applyFont="1" applyFill="1" applyBorder="1" applyAlignment="1">
      <alignment vertical="top" wrapText="1"/>
    </xf>
    <xf numFmtId="2" fontId="39" fillId="3" borderId="1" xfId="0" applyNumberFormat="1" applyFont="1" applyFill="1" applyBorder="1" applyAlignment="1">
      <alignment horizontal="center" vertical="top"/>
    </xf>
    <xf numFmtId="4" fontId="31" fillId="3" borderId="1" xfId="0" applyNumberFormat="1" applyFont="1" applyFill="1" applyBorder="1" applyAlignment="1">
      <alignment horizontal="left" vertical="center"/>
    </xf>
    <xf numFmtId="2" fontId="31" fillId="3" borderId="1" xfId="0" applyNumberFormat="1" applyFont="1" applyFill="1" applyBorder="1" applyAlignment="1">
      <alignment horizontal="center" vertical="top"/>
    </xf>
    <xf numFmtId="4" fontId="39" fillId="0" borderId="0" xfId="0" applyNumberFormat="1" applyFont="1" applyFill="1" applyBorder="1" applyAlignment="1">
      <alignment horizontal="center" vertical="top"/>
    </xf>
    <xf numFmtId="3" fontId="31" fillId="3" borderId="5" xfId="0" applyNumberFormat="1" applyFont="1" applyFill="1" applyBorder="1" applyAlignment="1">
      <alignment horizontal="center" vertical="top"/>
    </xf>
    <xf numFmtId="0" fontId="32" fillId="3" borderId="5" xfId="0" applyFont="1" applyFill="1" applyBorder="1" applyAlignment="1">
      <alignment horizontal="left" vertical="top" wrapText="1"/>
    </xf>
    <xf numFmtId="2" fontId="32" fillId="3" borderId="1" xfId="5" applyNumberFormat="1" applyFont="1" applyFill="1" applyBorder="1" applyAlignment="1">
      <alignment horizontal="center" vertical="top" wrapText="1"/>
    </xf>
    <xf numFmtId="4" fontId="32" fillId="3" borderId="1" xfId="2" applyNumberFormat="1" applyFont="1" applyFill="1" applyBorder="1" applyAlignment="1">
      <alignment horizontal="center" vertical="top" wrapText="1"/>
    </xf>
    <xf numFmtId="4" fontId="31" fillId="3" borderId="1" xfId="24" applyNumberFormat="1" applyFont="1" applyFill="1" applyBorder="1" applyAlignment="1">
      <alignment horizontal="center" vertical="top" wrapText="1"/>
    </xf>
    <xf numFmtId="4" fontId="39" fillId="3" borderId="1" xfId="2" applyNumberFormat="1" applyFont="1" applyFill="1" applyBorder="1" applyAlignment="1">
      <alignment horizontal="center" vertical="top"/>
    </xf>
    <xf numFmtId="4" fontId="31" fillId="3" borderId="1" xfId="67" applyNumberFormat="1" applyFont="1" applyFill="1" applyBorder="1" applyAlignment="1">
      <alignment horizontal="center" vertical="top"/>
    </xf>
    <xf numFmtId="4" fontId="31" fillId="3" borderId="6" xfId="2" applyNumberFormat="1" applyFont="1" applyFill="1" applyBorder="1" applyAlignment="1">
      <alignment horizontal="center" vertical="top"/>
    </xf>
    <xf numFmtId="4" fontId="32" fillId="3" borderId="6" xfId="2" applyNumberFormat="1" applyFont="1" applyFill="1" applyBorder="1" applyAlignment="1">
      <alignment horizontal="center" vertical="top" wrapText="1"/>
    </xf>
    <xf numFmtId="4" fontId="31" fillId="3" borderId="6" xfId="24" applyNumberFormat="1" applyFont="1" applyFill="1" applyBorder="1" applyAlignment="1">
      <alignment horizontal="center" vertical="top" wrapText="1"/>
    </xf>
    <xf numFmtId="4" fontId="31" fillId="3" borderId="1" xfId="2" applyNumberFormat="1" applyFont="1" applyFill="1" applyBorder="1" applyAlignment="1">
      <alignment horizontal="center" vertical="top" wrapText="1"/>
    </xf>
    <xf numFmtId="4" fontId="31" fillId="3" borderId="2" xfId="24" applyNumberFormat="1" applyFont="1" applyFill="1" applyBorder="1" applyAlignment="1">
      <alignment horizontal="center" vertical="top" wrapText="1"/>
    </xf>
    <xf numFmtId="4" fontId="32" fillId="0" borderId="1" xfId="5" applyNumberFormat="1" applyFont="1" applyFill="1" applyBorder="1" applyAlignment="1">
      <alignment horizontal="center" vertical="top" wrapText="1"/>
    </xf>
    <xf numFmtId="4" fontId="31" fillId="0" borderId="1" xfId="5" applyNumberFormat="1" applyFont="1" applyFill="1" applyBorder="1" applyAlignment="1">
      <alignment horizontal="center" vertical="top"/>
    </xf>
    <xf numFmtId="4" fontId="31" fillId="0" borderId="1" xfId="24" applyNumberFormat="1" applyFont="1" applyFill="1" applyBorder="1" applyAlignment="1">
      <alignment horizontal="center" vertical="top" wrapText="1"/>
    </xf>
    <xf numFmtId="4" fontId="31" fillId="3" borderId="2" xfId="5" applyNumberFormat="1" applyFont="1" applyFill="1" applyBorder="1" applyAlignment="1">
      <alignment horizontal="center" vertical="top"/>
    </xf>
    <xf numFmtId="4" fontId="31" fillId="3" borderId="0" xfId="5" applyNumberFormat="1" applyFont="1" applyFill="1" applyAlignment="1">
      <alignment horizontal="center" vertical="top"/>
    </xf>
    <xf numFmtId="4" fontId="31" fillId="3" borderId="11" xfId="5" applyNumberFormat="1" applyFont="1" applyFill="1" applyBorder="1" applyAlignment="1">
      <alignment horizontal="center" vertical="top"/>
    </xf>
    <xf numFmtId="4" fontId="31" fillId="3" borderId="0" xfId="2" applyNumberFormat="1" applyFont="1" applyFill="1" applyAlignment="1">
      <alignment horizontal="center" vertical="top"/>
    </xf>
    <xf numFmtId="3" fontId="43" fillId="3" borderId="1" xfId="0" applyNumberFormat="1" applyFont="1" applyFill="1" applyBorder="1" applyAlignment="1">
      <alignment horizontal="center" vertical="top" wrapText="1"/>
    </xf>
    <xf numFmtId="3" fontId="42" fillId="3" borderId="1" xfId="0" applyNumberFormat="1" applyFont="1" applyFill="1" applyBorder="1" applyAlignment="1">
      <alignment horizontal="center" vertical="top"/>
    </xf>
    <xf numFmtId="3" fontId="42" fillId="3" borderId="6" xfId="0" applyNumberFormat="1" applyFont="1" applyFill="1" applyBorder="1" applyAlignment="1">
      <alignment horizontal="center" vertical="top"/>
    </xf>
    <xf numFmtId="3" fontId="42" fillId="3" borderId="6" xfId="0" applyNumberFormat="1" applyFont="1" applyFill="1" applyBorder="1" applyAlignment="1">
      <alignment horizontal="center" vertical="top" wrapText="1"/>
    </xf>
    <xf numFmtId="0" fontId="0" fillId="3" borderId="0" xfId="0" applyFont="1" applyFill="1" applyAlignment="1">
      <alignment horizontal="left" vertical="top" wrapText="1"/>
    </xf>
    <xf numFmtId="4" fontId="31" fillId="0" borderId="1" xfId="2" applyNumberFormat="1" applyFont="1" applyFill="1" applyBorder="1" applyAlignment="1">
      <alignment horizontal="center" vertical="top"/>
    </xf>
    <xf numFmtId="4" fontId="31" fillId="3" borderId="1" xfId="29" applyNumberFormat="1" applyFont="1" applyFill="1" applyBorder="1" applyAlignment="1">
      <alignment horizontal="center" vertical="top"/>
    </xf>
    <xf numFmtId="0" fontId="0" fillId="3" borderId="12" xfId="0" applyFont="1" applyFill="1" applyBorder="1" applyAlignment="1">
      <alignment horizontal="center" vertical="top" wrapText="1"/>
    </xf>
    <xf numFmtId="0" fontId="31" fillId="3" borderId="5" xfId="0" applyFont="1" applyFill="1" applyBorder="1" applyAlignment="1">
      <alignment horizontal="center" vertical="top" wrapText="1"/>
    </xf>
    <xf numFmtId="0" fontId="31" fillId="3" borderId="7" xfId="0" applyFont="1" applyFill="1" applyBorder="1" applyAlignment="1">
      <alignment horizontal="center" vertical="top" wrapText="1"/>
    </xf>
    <xf numFmtId="0" fontId="31" fillId="3" borderId="6" xfId="0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horizontal="center" vertical="top" wrapText="1"/>
    </xf>
    <xf numFmtId="0" fontId="32" fillId="0" borderId="2" xfId="0" applyFont="1" applyFill="1" applyBorder="1" applyAlignment="1">
      <alignment horizontal="center" vertical="top" wrapText="1"/>
    </xf>
    <xf numFmtId="0" fontId="32" fillId="0" borderId="1" xfId="0" applyFont="1" applyFill="1" applyBorder="1" applyAlignment="1">
      <alignment horizontal="left" vertical="top" wrapText="1"/>
    </xf>
    <xf numFmtId="0" fontId="31" fillId="0" borderId="1" xfId="0" applyFont="1" applyFill="1" applyBorder="1" applyAlignment="1">
      <alignment vertical="center" wrapText="1"/>
    </xf>
    <xf numFmtId="0" fontId="39" fillId="0" borderId="1" xfId="0" applyFont="1" applyFill="1" applyBorder="1" applyAlignment="1">
      <alignment horizontal="center" vertical="top" wrapText="1"/>
    </xf>
    <xf numFmtId="4" fontId="39" fillId="0" borderId="1" xfId="0" applyNumberFormat="1" applyFont="1" applyFill="1" applyBorder="1" applyAlignment="1">
      <alignment horizontal="center" vertical="top" wrapText="1"/>
    </xf>
    <xf numFmtId="4" fontId="31" fillId="0" borderId="1" xfId="0" applyNumberFormat="1" applyFont="1" applyFill="1" applyBorder="1" applyAlignment="1">
      <alignment horizontal="center" vertical="top" wrapText="1"/>
    </xf>
    <xf numFmtId="0" fontId="0" fillId="3" borderId="0" xfId="0" applyFont="1" applyFill="1" applyAlignment="1">
      <alignment horizontal="center" vertical="top"/>
    </xf>
    <xf numFmtId="4" fontId="31" fillId="0" borderId="1" xfId="0" applyNumberFormat="1" applyFont="1" applyFill="1" applyBorder="1" applyAlignment="1">
      <alignment horizontal="center" vertical="top" wrapText="1"/>
    </xf>
    <xf numFmtId="0" fontId="31" fillId="3" borderId="1" xfId="5" applyFont="1" applyFill="1" applyBorder="1" applyAlignment="1">
      <alignment vertical="top" wrapText="1"/>
    </xf>
    <xf numFmtId="3" fontId="31" fillId="3" borderId="1" xfId="0" applyNumberFormat="1" applyFont="1" applyFill="1" applyBorder="1" applyAlignment="1">
      <alignment horizontal="center"/>
    </xf>
    <xf numFmtId="0" fontId="31" fillId="3" borderId="5" xfId="0" applyFont="1" applyFill="1" applyBorder="1"/>
    <xf numFmtId="4" fontId="31" fillId="3" borderId="5" xfId="0" applyNumberFormat="1" applyFont="1" applyFill="1" applyBorder="1" applyAlignment="1">
      <alignment horizontal="center"/>
    </xf>
    <xf numFmtId="3" fontId="31" fillId="3" borderId="5" xfId="0" applyNumberFormat="1" applyFont="1" applyFill="1" applyBorder="1" applyAlignment="1">
      <alignment horizontal="center"/>
    </xf>
    <xf numFmtId="0" fontId="31" fillId="3" borderId="1" xfId="5" applyFont="1" applyFill="1" applyBorder="1" applyAlignment="1">
      <alignment vertical="top"/>
    </xf>
    <xf numFmtId="4" fontId="31" fillId="3" borderId="1" xfId="5" applyNumberFormat="1" applyFont="1" applyFill="1" applyBorder="1" applyAlignment="1">
      <alignment horizontal="center"/>
    </xf>
    <xf numFmtId="3" fontId="31" fillId="3" borderId="1" xfId="5" applyNumberFormat="1" applyFont="1" applyFill="1" applyBorder="1" applyAlignment="1">
      <alignment horizontal="center"/>
    </xf>
    <xf numFmtId="4" fontId="31" fillId="3" borderId="1" xfId="2" applyNumberFormat="1" applyFont="1" applyFill="1" applyBorder="1" applyAlignment="1">
      <alignment vertical="top"/>
    </xf>
    <xf numFmtId="0" fontId="31" fillId="3" borderId="7" xfId="2" applyFont="1" applyFill="1" applyBorder="1" applyAlignment="1">
      <alignment horizontal="center"/>
    </xf>
    <xf numFmtId="0" fontId="31" fillId="3" borderId="6" xfId="2" applyFont="1" applyFill="1" applyBorder="1" applyAlignment="1">
      <alignment horizontal="center"/>
    </xf>
    <xf numFmtId="4" fontId="31" fillId="3" borderId="1" xfId="5" applyNumberFormat="1" applyFont="1" applyFill="1" applyBorder="1" applyAlignment="1">
      <alignment vertical="top"/>
    </xf>
    <xf numFmtId="49" fontId="31" fillId="3" borderId="4" xfId="38" applyNumberFormat="1" applyFont="1" applyFill="1" applyBorder="1" applyAlignment="1">
      <alignment horizontal="center" vertical="top" wrapText="1"/>
    </xf>
    <xf numFmtId="49" fontId="32" fillId="3" borderId="1" xfId="1" applyNumberFormat="1" applyFont="1" applyFill="1" applyBorder="1" applyAlignment="1">
      <alignment horizontal="center" vertical="top" wrapText="1"/>
    </xf>
    <xf numFmtId="0" fontId="10" fillId="3" borderId="0" xfId="0" applyFont="1" applyFill="1" applyBorder="1" applyAlignment="1">
      <alignment horizontal="center" vertical="top"/>
    </xf>
    <xf numFmtId="0" fontId="0" fillId="3" borderId="0" xfId="0" applyFont="1" applyFill="1" applyBorder="1" applyAlignment="1">
      <alignment horizontal="center" vertical="top" wrapText="1"/>
    </xf>
    <xf numFmtId="0" fontId="0" fillId="3" borderId="0" xfId="0" applyFont="1" applyFill="1" applyAlignment="1">
      <alignment horizontal="center" vertical="top" wrapText="1"/>
    </xf>
    <xf numFmtId="0" fontId="3" fillId="3" borderId="0" xfId="0" applyFont="1" applyFill="1" applyAlignment="1">
      <alignment horizontal="center" vertical="top"/>
    </xf>
    <xf numFmtId="0" fontId="14" fillId="3" borderId="0" xfId="0" applyFont="1" applyFill="1" applyAlignment="1">
      <alignment horizontal="center" vertical="top"/>
    </xf>
    <xf numFmtId="0" fontId="32" fillId="0" borderId="1" xfId="0" applyFont="1" applyFill="1" applyBorder="1" applyAlignment="1">
      <alignment horizontal="left" vertical="top" wrapText="1"/>
    </xf>
    <xf numFmtId="0" fontId="32" fillId="3" borderId="5" xfId="0" applyFont="1" applyFill="1" applyBorder="1" applyAlignment="1">
      <alignment horizontal="center" vertical="top" wrapText="1"/>
    </xf>
    <xf numFmtId="0" fontId="32" fillId="3" borderId="7" xfId="0" applyFont="1" applyFill="1" applyBorder="1" applyAlignment="1">
      <alignment horizontal="center" vertical="top" wrapText="1"/>
    </xf>
    <xf numFmtId="4" fontId="31" fillId="0" borderId="1" xfId="0" applyNumberFormat="1" applyFont="1" applyFill="1" applyBorder="1" applyAlignment="1">
      <alignment horizontal="center" vertical="top" wrapText="1"/>
    </xf>
    <xf numFmtId="0" fontId="32" fillId="3" borderId="5" xfId="0" applyFont="1" applyFill="1" applyBorder="1" applyAlignment="1">
      <alignment horizontal="center" vertical="top" wrapText="1"/>
    </xf>
    <xf numFmtId="0" fontId="32" fillId="3" borderId="7" xfId="0" applyFont="1" applyFill="1" applyBorder="1" applyAlignment="1">
      <alignment horizontal="center" vertical="top" wrapText="1"/>
    </xf>
    <xf numFmtId="0" fontId="32" fillId="3" borderId="6" xfId="0" applyFont="1" applyFill="1" applyBorder="1" applyAlignment="1">
      <alignment horizontal="center" vertical="top" wrapText="1"/>
    </xf>
    <xf numFmtId="4" fontId="31" fillId="0" borderId="1" xfId="0" applyNumberFormat="1" applyFont="1" applyFill="1" applyBorder="1" applyAlignment="1">
      <alignment horizontal="center" vertical="top" wrapText="1"/>
    </xf>
    <xf numFmtId="4" fontId="31" fillId="3" borderId="5" xfId="0" applyNumberFormat="1" applyFont="1" applyFill="1" applyBorder="1" applyAlignment="1">
      <alignment horizontal="center" vertical="top" wrapText="1"/>
    </xf>
    <xf numFmtId="4" fontId="32" fillId="3" borderId="6" xfId="0" applyNumberFormat="1" applyFont="1" applyFill="1" applyBorder="1" applyAlignment="1">
      <alignment horizontal="center" vertical="top" wrapText="1"/>
    </xf>
    <xf numFmtId="3" fontId="32" fillId="3" borderId="6" xfId="0" applyNumberFormat="1" applyFont="1" applyFill="1" applyBorder="1" applyAlignment="1">
      <alignment horizontal="center" vertical="top" wrapText="1"/>
    </xf>
    <xf numFmtId="4" fontId="31" fillId="0" borderId="1" xfId="0" applyNumberFormat="1" applyFont="1" applyFill="1" applyBorder="1" applyAlignment="1">
      <alignment horizontal="center" vertical="top" wrapText="1"/>
    </xf>
    <xf numFmtId="4" fontId="32" fillId="3" borderId="1" xfId="16" applyNumberFormat="1" applyFont="1" applyFill="1" applyBorder="1" applyAlignment="1">
      <alignment horizontal="center" vertical="top" wrapText="1"/>
    </xf>
    <xf numFmtId="4" fontId="31" fillId="0" borderId="1" xfId="0" applyNumberFormat="1" applyFont="1" applyFill="1" applyBorder="1" applyAlignment="1">
      <alignment horizontal="center" vertical="top" wrapText="1"/>
    </xf>
    <xf numFmtId="4" fontId="31" fillId="0" borderId="1" xfId="0" applyNumberFormat="1" applyFont="1" applyFill="1" applyBorder="1" applyAlignment="1">
      <alignment horizontal="center" vertical="top" wrapText="1"/>
    </xf>
    <xf numFmtId="0" fontId="32" fillId="0" borderId="1" xfId="0" applyFont="1" applyFill="1" applyBorder="1" applyAlignment="1">
      <alignment horizontal="left" vertical="top" wrapText="1"/>
    </xf>
    <xf numFmtId="0" fontId="31" fillId="3" borderId="5" xfId="0" applyFont="1" applyFill="1" applyBorder="1" applyAlignment="1">
      <alignment horizontal="center" vertical="top"/>
    </xf>
    <xf numFmtId="0" fontId="31" fillId="3" borderId="7" xfId="0" applyFont="1" applyFill="1" applyBorder="1" applyAlignment="1">
      <alignment horizontal="center" vertical="top"/>
    </xf>
    <xf numFmtId="0" fontId="31" fillId="3" borderId="6" xfId="0" applyFont="1" applyFill="1" applyBorder="1" applyAlignment="1">
      <alignment horizontal="center" vertical="top"/>
    </xf>
    <xf numFmtId="0" fontId="31" fillId="3" borderId="1" xfId="0" applyFont="1" applyFill="1" applyBorder="1" applyAlignment="1">
      <alignment horizontal="center" vertical="top" wrapText="1"/>
    </xf>
    <xf numFmtId="0" fontId="31" fillId="3" borderId="5" xfId="0" applyFont="1" applyFill="1" applyBorder="1" applyAlignment="1">
      <alignment horizontal="center" vertical="top"/>
    </xf>
    <xf numFmtId="0" fontId="31" fillId="3" borderId="7" xfId="0" applyFont="1" applyFill="1" applyBorder="1" applyAlignment="1">
      <alignment horizontal="center" vertical="top"/>
    </xf>
    <xf numFmtId="0" fontId="31" fillId="3" borderId="6" xfId="0" applyFont="1" applyFill="1" applyBorder="1" applyAlignment="1">
      <alignment horizontal="center" vertical="top"/>
    </xf>
    <xf numFmtId="0" fontId="31" fillId="0" borderId="1" xfId="0" applyFont="1" applyFill="1" applyBorder="1" applyAlignment="1">
      <alignment horizontal="center" vertical="top"/>
    </xf>
    <xf numFmtId="0" fontId="31" fillId="0" borderId="1" xfId="0" applyFont="1" applyFill="1" applyBorder="1" applyAlignment="1">
      <alignment vertical="top"/>
    </xf>
    <xf numFmtId="3" fontId="31" fillId="0" borderId="1" xfId="0" applyNumberFormat="1" applyFont="1" applyFill="1" applyBorder="1" applyAlignment="1">
      <alignment horizontal="center" vertical="top"/>
    </xf>
    <xf numFmtId="0" fontId="32" fillId="0" borderId="1" xfId="0" applyFont="1" applyFill="1" applyBorder="1" applyAlignment="1">
      <alignment vertical="top" wrapText="1"/>
    </xf>
    <xf numFmtId="0" fontId="31" fillId="0" borderId="1" xfId="0" applyNumberFormat="1" applyFont="1" applyFill="1" applyBorder="1" applyAlignment="1">
      <alignment horizontal="center" vertical="top"/>
    </xf>
    <xf numFmtId="0" fontId="31" fillId="3" borderId="5" xfId="0" applyFont="1" applyFill="1" applyBorder="1" applyAlignment="1">
      <alignment horizontal="center" vertical="top" wrapText="1"/>
    </xf>
    <xf numFmtId="0" fontId="31" fillId="3" borderId="7" xfId="0" applyFont="1" applyFill="1" applyBorder="1" applyAlignment="1">
      <alignment horizontal="center" vertical="top" wrapText="1"/>
    </xf>
    <xf numFmtId="0" fontId="31" fillId="3" borderId="6" xfId="0" applyFont="1" applyFill="1" applyBorder="1" applyAlignment="1">
      <alignment horizontal="center" vertical="top" wrapText="1"/>
    </xf>
    <xf numFmtId="4" fontId="39" fillId="0" borderId="1" xfId="0" applyNumberFormat="1" applyFont="1" applyFill="1" applyBorder="1" applyAlignment="1">
      <alignment horizontal="center" vertical="top" wrapText="1"/>
    </xf>
    <xf numFmtId="4" fontId="31" fillId="0" borderId="1" xfId="0" applyNumberFormat="1" applyFont="1" applyFill="1" applyBorder="1" applyAlignment="1">
      <alignment horizontal="center" vertical="top" wrapText="1"/>
    </xf>
    <xf numFmtId="0" fontId="32" fillId="0" borderId="1" xfId="0" applyFont="1" applyFill="1" applyBorder="1" applyAlignment="1">
      <alignment horizontal="left" vertical="top" wrapText="1"/>
    </xf>
    <xf numFmtId="0" fontId="32" fillId="3" borderId="5" xfId="0" applyFont="1" applyFill="1" applyBorder="1" applyAlignment="1">
      <alignment horizontal="center" vertical="top" wrapText="1"/>
    </xf>
    <xf numFmtId="0" fontId="32" fillId="3" borderId="7" xfId="0" applyFont="1" applyFill="1" applyBorder="1" applyAlignment="1">
      <alignment horizontal="center" vertical="top" wrapText="1"/>
    </xf>
    <xf numFmtId="0" fontId="32" fillId="3" borderId="6" xfId="0" applyFont="1" applyFill="1" applyBorder="1" applyAlignment="1">
      <alignment horizontal="center" vertical="top" wrapText="1"/>
    </xf>
    <xf numFmtId="0" fontId="31" fillId="3" borderId="5" xfId="0" applyFont="1" applyFill="1" applyBorder="1" applyAlignment="1">
      <alignment horizontal="center" vertical="top"/>
    </xf>
    <xf numFmtId="0" fontId="31" fillId="3" borderId="7" xfId="0" applyFont="1" applyFill="1" applyBorder="1" applyAlignment="1">
      <alignment horizontal="center" vertical="top"/>
    </xf>
    <xf numFmtId="0" fontId="31" fillId="3" borderId="6" xfId="0" applyFont="1" applyFill="1" applyBorder="1" applyAlignment="1">
      <alignment horizontal="center" vertical="top"/>
    </xf>
    <xf numFmtId="4" fontId="17" fillId="6" borderId="0" xfId="0" applyNumberFormat="1" applyFont="1" applyFill="1" applyBorder="1" applyAlignment="1">
      <alignment horizontal="right" vertical="center" wrapText="1"/>
    </xf>
    <xf numFmtId="0" fontId="0" fillId="3" borderId="12" xfId="0" applyFill="1" applyBorder="1"/>
    <xf numFmtId="0" fontId="0" fillId="3" borderId="0" xfId="0" applyFill="1" applyBorder="1"/>
    <xf numFmtId="0" fontId="42" fillId="3" borderId="1" xfId="0" applyFont="1" applyFill="1" applyBorder="1" applyAlignment="1">
      <alignment horizontal="center" vertical="top" wrapText="1"/>
    </xf>
    <xf numFmtId="0" fontId="31" fillId="3" borderId="5" xfId="0" applyFont="1" applyFill="1" applyBorder="1" applyAlignment="1">
      <alignment horizontal="center" vertical="top"/>
    </xf>
    <xf numFmtId="0" fontId="31" fillId="3" borderId="7" xfId="0" applyFont="1" applyFill="1" applyBorder="1" applyAlignment="1">
      <alignment horizontal="center" vertical="top"/>
    </xf>
    <xf numFmtId="0" fontId="31" fillId="3" borderId="6" xfId="0" applyFont="1" applyFill="1" applyBorder="1" applyAlignment="1">
      <alignment horizontal="center" vertical="top"/>
    </xf>
    <xf numFmtId="0" fontId="32" fillId="3" borderId="5" xfId="0" applyFont="1" applyFill="1" applyBorder="1" applyAlignment="1">
      <alignment horizontal="center" vertical="top" wrapText="1"/>
    </xf>
    <xf numFmtId="0" fontId="32" fillId="3" borderId="7" xfId="0" applyFont="1" applyFill="1" applyBorder="1" applyAlignment="1">
      <alignment horizontal="center" vertical="top" wrapText="1"/>
    </xf>
    <xf numFmtId="0" fontId="32" fillId="3" borderId="6" xfId="0" applyFont="1" applyFill="1" applyBorder="1" applyAlignment="1">
      <alignment horizontal="center" vertical="top" wrapText="1"/>
    </xf>
    <xf numFmtId="0" fontId="31" fillId="3" borderId="5" xfId="0" applyFont="1" applyFill="1" applyBorder="1" applyAlignment="1">
      <alignment horizontal="center" vertical="top" wrapText="1"/>
    </xf>
    <xf numFmtId="0" fontId="31" fillId="3" borderId="7" xfId="0" applyFont="1" applyFill="1" applyBorder="1" applyAlignment="1">
      <alignment horizontal="center" vertical="top" wrapText="1"/>
    </xf>
    <xf numFmtId="0" fontId="31" fillId="3" borderId="6" xfId="0" applyFont="1" applyFill="1" applyBorder="1" applyAlignment="1">
      <alignment horizontal="center" vertical="top" wrapText="1"/>
    </xf>
    <xf numFmtId="4" fontId="31" fillId="0" borderId="1" xfId="0" applyNumberFormat="1" applyFont="1" applyFill="1" applyBorder="1" applyAlignment="1">
      <alignment horizontal="center" vertical="top" wrapText="1"/>
    </xf>
    <xf numFmtId="2" fontId="39" fillId="3" borderId="1" xfId="0" applyNumberFormat="1" applyFont="1" applyFill="1" applyBorder="1" applyAlignment="1">
      <alignment horizontal="center" vertical="top" wrapText="1"/>
    </xf>
    <xf numFmtId="0" fontId="32" fillId="4" borderId="2" xfId="16" applyNumberFormat="1" applyFont="1" applyFill="1" applyBorder="1" applyAlignment="1">
      <alignment horizontal="center" vertical="center" wrapText="1"/>
    </xf>
    <xf numFmtId="3" fontId="39" fillId="0" borderId="1" xfId="0" applyNumberFormat="1" applyFont="1" applyFill="1" applyBorder="1" applyAlignment="1">
      <alignment horizontal="center" vertical="top" wrapText="1"/>
    </xf>
    <xf numFmtId="4" fontId="31" fillId="0" borderId="1" xfId="0" applyNumberFormat="1" applyFont="1" applyFill="1" applyBorder="1" applyAlignment="1">
      <alignment horizontal="center" vertical="center"/>
    </xf>
    <xf numFmtId="49" fontId="31" fillId="0" borderId="1" xfId="1" applyNumberFormat="1" applyFont="1" applyFill="1" applyBorder="1" applyAlignment="1">
      <alignment horizontal="center" vertical="top" wrapText="1"/>
    </xf>
    <xf numFmtId="0" fontId="32" fillId="0" borderId="1" xfId="4" applyFont="1" applyFill="1" applyBorder="1" applyAlignment="1">
      <alignment horizontal="left" vertical="top" wrapText="1"/>
    </xf>
    <xf numFmtId="3" fontId="39" fillId="0" borderId="1" xfId="0" quotePrefix="1" applyNumberFormat="1" applyFont="1" applyFill="1" applyBorder="1" applyAlignment="1">
      <alignment horizontal="center" vertical="top" wrapText="1"/>
    </xf>
    <xf numFmtId="0" fontId="32" fillId="0" borderId="1" xfId="5" applyFont="1" applyFill="1" applyBorder="1" applyAlignment="1">
      <alignment vertical="top"/>
    </xf>
    <xf numFmtId="0" fontId="0" fillId="3" borderId="0" xfId="0" applyFont="1" applyFill="1" applyAlignment="1">
      <alignment vertical="top"/>
    </xf>
    <xf numFmtId="0" fontId="0" fillId="3" borderId="0" xfId="0" applyFill="1" applyAlignment="1">
      <alignment vertical="top"/>
    </xf>
    <xf numFmtId="0" fontId="16" fillId="3" borderId="0" xfId="0" applyFont="1" applyFill="1" applyAlignment="1">
      <alignment horizontal="center" vertical="top"/>
    </xf>
    <xf numFmtId="0" fontId="16" fillId="3" borderId="0" xfId="0" applyFont="1" applyFill="1"/>
    <xf numFmtId="0" fontId="9" fillId="3" borderId="0" xfId="0" applyFont="1" applyFill="1"/>
    <xf numFmtId="0" fontId="12" fillId="3" borderId="0" xfId="0" applyFont="1" applyFill="1"/>
    <xf numFmtId="0" fontId="10" fillId="3" borderId="0" xfId="0" applyFont="1" applyFill="1" applyAlignment="1">
      <alignment horizontal="center" vertical="top"/>
    </xf>
    <xf numFmtId="0" fontId="9" fillId="3" borderId="0" xfId="0" applyFont="1" applyFill="1" applyAlignment="1">
      <alignment vertical="top"/>
    </xf>
    <xf numFmtId="4" fontId="12" fillId="3" borderId="0" xfId="0" applyNumberFormat="1" applyFont="1" applyFill="1"/>
    <xf numFmtId="0" fontId="6" fillId="3" borderId="0" xfId="0" applyFont="1" applyFill="1"/>
    <xf numFmtId="0" fontId="5" fillId="3" borderId="0" xfId="0" applyFont="1" applyFill="1"/>
    <xf numFmtId="0" fontId="3" fillId="3" borderId="0" xfId="0" applyFont="1" applyFill="1" applyBorder="1"/>
    <xf numFmtId="4" fontId="17" fillId="3" borderId="12" xfId="0" applyNumberFormat="1" applyFont="1" applyFill="1" applyBorder="1" applyAlignment="1">
      <alignment horizontal="right" vertical="center" wrapText="1"/>
    </xf>
    <xf numFmtId="4" fontId="17" fillId="3" borderId="0" xfId="0" applyNumberFormat="1" applyFont="1" applyFill="1" applyBorder="1" applyAlignment="1">
      <alignment horizontal="right" vertical="center" wrapText="1"/>
    </xf>
    <xf numFmtId="0" fontId="7" fillId="3" borderId="0" xfId="0" applyFont="1" applyFill="1" applyBorder="1"/>
    <xf numFmtId="0" fontId="7" fillId="3" borderId="12" xfId="0" applyFont="1" applyFill="1" applyBorder="1"/>
    <xf numFmtId="0" fontId="17" fillId="3" borderId="0" xfId="0" applyFont="1" applyFill="1" applyAlignment="1">
      <alignment horizontal="center" vertical="top"/>
    </xf>
    <xf numFmtId="0" fontId="21" fillId="3" borderId="0" xfId="0" applyFont="1" applyFill="1"/>
    <xf numFmtId="0" fontId="18" fillId="3" borderId="0" xfId="0" applyFont="1" applyFill="1" applyAlignment="1">
      <alignment horizontal="center" vertical="top"/>
    </xf>
    <xf numFmtId="0" fontId="22" fillId="3" borderId="0" xfId="0" applyFont="1" applyFill="1"/>
    <xf numFmtId="0" fontId="29" fillId="3" borderId="0" xfId="0" applyFont="1" applyFill="1"/>
    <xf numFmtId="0" fontId="30" fillId="3" borderId="0" xfId="0" applyFont="1" applyFill="1"/>
    <xf numFmtId="0" fontId="0" fillId="3" borderId="0" xfId="0" applyFont="1" applyFill="1" applyBorder="1" applyAlignment="1">
      <alignment horizontal="center" vertical="top"/>
    </xf>
    <xf numFmtId="3" fontId="27" fillId="3" borderId="0" xfId="2" applyNumberFormat="1" applyFont="1" applyFill="1" applyBorder="1" applyAlignment="1">
      <alignment horizontal="center" vertical="top" wrapText="1"/>
    </xf>
    <xf numFmtId="0" fontId="1" fillId="3" borderId="0" xfId="2" applyFill="1"/>
    <xf numFmtId="0" fontId="4" fillId="3" borderId="0" xfId="0" applyFont="1" applyFill="1" applyAlignment="1">
      <alignment horizontal="center" vertical="top"/>
    </xf>
    <xf numFmtId="0" fontId="4" fillId="3" borderId="0" xfId="0" applyFont="1" applyFill="1"/>
    <xf numFmtId="0" fontId="8" fillId="3" borderId="0" xfId="0" applyFont="1" applyFill="1"/>
    <xf numFmtId="0" fontId="0" fillId="3" borderId="0" xfId="0" applyFill="1" applyAlignment="1">
      <alignment wrapText="1"/>
    </xf>
    <xf numFmtId="3" fontId="25" fillId="3" borderId="0" xfId="0" applyNumberFormat="1" applyFont="1" applyFill="1" applyBorder="1" applyAlignment="1">
      <alignment horizontal="center" vertical="top" wrapText="1"/>
    </xf>
    <xf numFmtId="3" fontId="27" fillId="3" borderId="0" xfId="0" applyNumberFormat="1" applyFont="1" applyFill="1" applyBorder="1" applyAlignment="1">
      <alignment horizontal="center" vertical="top" wrapText="1"/>
    </xf>
    <xf numFmtId="4" fontId="17" fillId="3" borderId="0" xfId="0" applyNumberFormat="1" applyFont="1" applyFill="1" applyBorder="1" applyAlignment="1">
      <alignment horizontal="center" vertical="top" wrapText="1"/>
    </xf>
    <xf numFmtId="0" fontId="17" fillId="3" borderId="0" xfId="0" applyFont="1" applyFill="1"/>
    <xf numFmtId="0" fontId="32" fillId="3" borderId="7" xfId="0" applyFont="1" applyFill="1" applyBorder="1" applyAlignment="1">
      <alignment horizontal="center" vertical="top" wrapText="1"/>
    </xf>
    <xf numFmtId="0" fontId="32" fillId="3" borderId="6" xfId="0" applyFont="1" applyFill="1" applyBorder="1" applyAlignment="1">
      <alignment horizontal="center" vertical="top" wrapText="1"/>
    </xf>
    <xf numFmtId="0" fontId="31" fillId="3" borderId="5" xfId="0" applyFont="1" applyFill="1" applyBorder="1" applyAlignment="1">
      <alignment horizontal="center" vertical="top" wrapText="1"/>
    </xf>
    <xf numFmtId="0" fontId="31" fillId="3" borderId="7" xfId="0" applyFont="1" applyFill="1" applyBorder="1" applyAlignment="1">
      <alignment horizontal="center" vertical="top" wrapText="1"/>
    </xf>
    <xf numFmtId="4" fontId="31" fillId="0" borderId="1" xfId="0" applyNumberFormat="1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horizontal="center" vertical="top" wrapText="1"/>
    </xf>
    <xf numFmtId="0" fontId="32" fillId="3" borderId="5" xfId="0" applyFont="1" applyFill="1" applyBorder="1" applyAlignment="1">
      <alignment horizontal="center" vertical="top" wrapText="1"/>
    </xf>
    <xf numFmtId="0" fontId="32" fillId="3" borderId="7" xfId="0" applyFont="1" applyFill="1" applyBorder="1" applyAlignment="1">
      <alignment horizontal="center" vertical="top" wrapText="1"/>
    </xf>
    <xf numFmtId="0" fontId="32" fillId="3" borderId="6" xfId="0" applyFont="1" applyFill="1" applyBorder="1" applyAlignment="1">
      <alignment horizontal="center" vertical="top" wrapText="1"/>
    </xf>
    <xf numFmtId="0" fontId="32" fillId="3" borderId="5" xfId="0" applyFont="1" applyFill="1" applyBorder="1" applyAlignment="1">
      <alignment horizontal="center" vertical="top" wrapText="1"/>
    </xf>
    <xf numFmtId="0" fontId="32" fillId="3" borderId="7" xfId="0" applyFont="1" applyFill="1" applyBorder="1" applyAlignment="1">
      <alignment horizontal="center" vertical="top" wrapText="1"/>
    </xf>
    <xf numFmtId="0" fontId="32" fillId="3" borderId="6" xfId="0" applyFont="1" applyFill="1" applyBorder="1" applyAlignment="1">
      <alignment horizontal="center" vertical="top" wrapText="1"/>
    </xf>
    <xf numFmtId="0" fontId="32" fillId="0" borderId="4" xfId="0" applyFont="1" applyFill="1" applyBorder="1" applyAlignment="1">
      <alignment horizontal="left" vertical="top" wrapText="1"/>
    </xf>
    <xf numFmtId="0" fontId="32" fillId="0" borderId="3" xfId="0" applyFont="1" applyFill="1" applyBorder="1" applyAlignment="1">
      <alignment horizontal="left" vertical="top" wrapText="1"/>
    </xf>
    <xf numFmtId="0" fontId="32" fillId="0" borderId="2" xfId="0" applyFont="1" applyFill="1" applyBorder="1" applyAlignment="1">
      <alignment horizontal="left" vertical="top" wrapText="1"/>
    </xf>
    <xf numFmtId="0" fontId="31" fillId="3" borderId="5" xfId="0" applyFont="1" applyFill="1" applyBorder="1" applyAlignment="1">
      <alignment horizontal="center" vertical="top"/>
    </xf>
    <xf numFmtId="0" fontId="31" fillId="3" borderId="7" xfId="0" applyFont="1" applyFill="1" applyBorder="1" applyAlignment="1">
      <alignment horizontal="center" vertical="top"/>
    </xf>
    <xf numFmtId="0" fontId="31" fillId="3" borderId="6" xfId="0" applyFont="1" applyFill="1" applyBorder="1" applyAlignment="1">
      <alignment horizontal="center" vertical="top"/>
    </xf>
    <xf numFmtId="0" fontId="31" fillId="3" borderId="5" xfId="0" applyFont="1" applyFill="1" applyBorder="1" applyAlignment="1">
      <alignment horizontal="center" vertical="top" wrapText="1"/>
    </xf>
    <xf numFmtId="0" fontId="31" fillId="3" borderId="7" xfId="0" applyFont="1" applyFill="1" applyBorder="1" applyAlignment="1">
      <alignment horizontal="center" vertical="top" wrapText="1"/>
    </xf>
    <xf numFmtId="0" fontId="31" fillId="3" borderId="6" xfId="0" applyFont="1" applyFill="1" applyBorder="1" applyAlignment="1">
      <alignment horizontal="center" vertical="top" wrapText="1"/>
    </xf>
    <xf numFmtId="0" fontId="32" fillId="0" borderId="8" xfId="0" applyFont="1" applyFill="1" applyBorder="1" applyAlignment="1">
      <alignment horizontal="left" vertical="top" wrapText="1"/>
    </xf>
    <xf numFmtId="0" fontId="32" fillId="0" borderId="15" xfId="0" applyFont="1" applyFill="1" applyBorder="1" applyAlignment="1">
      <alignment horizontal="left" vertical="top" wrapText="1"/>
    </xf>
    <xf numFmtId="0" fontId="32" fillId="0" borderId="11" xfId="0" applyFont="1" applyFill="1" applyBorder="1" applyAlignment="1">
      <alignment horizontal="left" vertical="top" wrapText="1"/>
    </xf>
    <xf numFmtId="0" fontId="31" fillId="0" borderId="8" xfId="0" applyFont="1" applyFill="1" applyBorder="1" applyAlignment="1">
      <alignment vertical="center" wrapText="1"/>
    </xf>
    <xf numFmtId="0" fontId="31" fillId="0" borderId="3" xfId="0" applyFont="1" applyFill="1" applyBorder="1" applyAlignment="1">
      <alignment vertical="center" wrapText="1"/>
    </xf>
    <xf numFmtId="0" fontId="31" fillId="0" borderId="2" xfId="0" applyFont="1" applyFill="1" applyBorder="1" applyAlignment="1">
      <alignment vertical="center" wrapText="1"/>
    </xf>
    <xf numFmtId="0" fontId="32" fillId="0" borderId="5" xfId="0" applyFont="1" applyFill="1" applyBorder="1" applyAlignment="1">
      <alignment horizontal="center" vertical="top" wrapText="1"/>
    </xf>
    <xf numFmtId="0" fontId="32" fillId="0" borderId="7" xfId="0" applyFont="1" applyFill="1" applyBorder="1" applyAlignment="1">
      <alignment horizontal="center" vertical="top" wrapText="1"/>
    </xf>
    <xf numFmtId="0" fontId="32" fillId="0" borderId="6" xfId="0" applyFont="1" applyFill="1" applyBorder="1" applyAlignment="1">
      <alignment horizontal="center" vertical="top" wrapText="1"/>
    </xf>
    <xf numFmtId="3" fontId="27" fillId="3" borderId="7" xfId="0" applyNumberFormat="1" applyFont="1" applyFill="1" applyBorder="1" applyAlignment="1">
      <alignment horizontal="center" vertical="center" wrapText="1"/>
    </xf>
    <xf numFmtId="3" fontId="27" fillId="3" borderId="6" xfId="0" applyNumberFormat="1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top" wrapText="1"/>
    </xf>
    <xf numFmtId="0" fontId="31" fillId="3" borderId="9" xfId="0" applyFont="1" applyFill="1" applyBorder="1" applyAlignment="1">
      <alignment horizontal="center" vertical="top" wrapText="1"/>
    </xf>
    <xf numFmtId="0" fontId="31" fillId="3" borderId="10" xfId="0" applyFont="1" applyFill="1" applyBorder="1" applyAlignment="1">
      <alignment horizontal="center" vertical="top" wrapText="1"/>
    </xf>
    <xf numFmtId="0" fontId="31" fillId="3" borderId="11" xfId="0" applyFont="1" applyFill="1" applyBorder="1" applyAlignment="1">
      <alignment horizontal="center" vertical="top" wrapText="1"/>
    </xf>
    <xf numFmtId="0" fontId="32" fillId="0" borderId="6" xfId="0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top" wrapText="1"/>
    </xf>
    <xf numFmtId="0" fontId="31" fillId="0" borderId="1" xfId="0" applyFont="1" applyFill="1" applyBorder="1" applyAlignment="1">
      <alignment vertical="center" wrapText="1"/>
    </xf>
    <xf numFmtId="0" fontId="31" fillId="0" borderId="6" xfId="0" applyFont="1" applyFill="1" applyBorder="1" applyAlignment="1">
      <alignment vertical="center" wrapText="1"/>
    </xf>
    <xf numFmtId="0" fontId="32" fillId="0" borderId="4" xfId="0" applyFont="1" applyFill="1" applyBorder="1" applyAlignment="1">
      <alignment vertical="top" wrapText="1"/>
    </xf>
    <xf numFmtId="0" fontId="32" fillId="0" borderId="3" xfId="0" applyFont="1" applyFill="1" applyBorder="1" applyAlignment="1">
      <alignment vertical="top" wrapText="1"/>
    </xf>
    <xf numFmtId="0" fontId="32" fillId="0" borderId="2" xfId="0" applyFont="1" applyFill="1" applyBorder="1" applyAlignment="1">
      <alignment vertical="top" wrapText="1"/>
    </xf>
    <xf numFmtId="0" fontId="32" fillId="0" borderId="13" xfId="0" applyFont="1" applyFill="1" applyBorder="1" applyAlignment="1">
      <alignment horizontal="left" vertical="top" wrapText="1"/>
    </xf>
    <xf numFmtId="0" fontId="17" fillId="3" borderId="12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left" vertical="top" wrapText="1"/>
    </xf>
    <xf numFmtId="0" fontId="31" fillId="0" borderId="3" xfId="0" applyFont="1" applyFill="1" applyBorder="1" applyAlignment="1">
      <alignment horizontal="left" vertical="top" wrapText="1"/>
    </xf>
    <xf numFmtId="0" fontId="31" fillId="0" borderId="2" xfId="0" applyFont="1" applyFill="1" applyBorder="1" applyAlignment="1">
      <alignment horizontal="left" vertical="top" wrapText="1"/>
    </xf>
    <xf numFmtId="4" fontId="31" fillId="0" borderId="1" xfId="0" applyNumberFormat="1" applyFont="1" applyFill="1" applyBorder="1" applyAlignment="1">
      <alignment horizontal="center" vertical="center" textRotation="90" wrapText="1"/>
    </xf>
    <xf numFmtId="0" fontId="32" fillId="0" borderId="14" xfId="0" applyFont="1" applyFill="1" applyBorder="1" applyAlignment="1">
      <alignment horizontal="left" vertical="top" wrapText="1"/>
    </xf>
    <xf numFmtId="0" fontId="32" fillId="0" borderId="9" xfId="0" applyFont="1" applyFill="1" applyBorder="1" applyAlignment="1">
      <alignment horizontal="left" vertical="top" wrapText="1"/>
    </xf>
    <xf numFmtId="4" fontId="34" fillId="0" borderId="0" xfId="0" applyNumberFormat="1" applyFont="1" applyFill="1" applyAlignment="1">
      <alignment horizontal="left" vertical="top" wrapText="1"/>
    </xf>
    <xf numFmtId="3" fontId="39" fillId="0" borderId="1" xfId="0" applyNumberFormat="1" applyFont="1" applyFill="1" applyBorder="1" applyAlignment="1">
      <alignment horizontal="center" vertical="center" textRotation="90" wrapText="1"/>
    </xf>
    <xf numFmtId="0" fontId="39" fillId="0" borderId="1" xfId="0" applyFont="1" applyFill="1" applyBorder="1" applyAlignment="1">
      <alignment horizontal="center" vertical="top" wrapText="1"/>
    </xf>
    <xf numFmtId="4" fontId="39" fillId="0" borderId="1" xfId="0" applyNumberFormat="1" applyFont="1" applyFill="1" applyBorder="1" applyAlignment="1">
      <alignment horizontal="center" vertical="top" wrapText="1"/>
    </xf>
    <xf numFmtId="0" fontId="35" fillId="0" borderId="0" xfId="0" applyNumberFormat="1" applyFont="1" applyFill="1" applyBorder="1" applyAlignment="1" applyProtection="1">
      <alignment horizontal="center" vertical="center"/>
    </xf>
    <xf numFmtId="0" fontId="36" fillId="0" borderId="0" xfId="0" applyNumberFormat="1" applyFont="1" applyFill="1" applyBorder="1" applyAlignment="1" applyProtection="1">
      <alignment horizontal="center" vertical="top" wrapText="1"/>
    </xf>
    <xf numFmtId="4" fontId="31" fillId="0" borderId="1" xfId="0" applyNumberFormat="1" applyFont="1" applyFill="1" applyBorder="1" applyAlignment="1">
      <alignment horizontal="center" vertical="top" wrapText="1"/>
    </xf>
    <xf numFmtId="0" fontId="39" fillId="0" borderId="4" xfId="0" applyFont="1" applyFill="1" applyBorder="1" applyAlignment="1">
      <alignment horizontal="center" vertical="top" wrapText="1"/>
    </xf>
    <xf numFmtId="0" fontId="39" fillId="0" borderId="3" xfId="0" applyFont="1" applyFill="1" applyBorder="1" applyAlignment="1">
      <alignment horizontal="center" vertical="top" wrapText="1"/>
    </xf>
    <xf numFmtId="4" fontId="31" fillId="0" borderId="5" xfId="0" applyNumberFormat="1" applyFont="1" applyFill="1" applyBorder="1" applyAlignment="1">
      <alignment horizontal="center" vertical="center" textRotation="90" wrapText="1"/>
    </xf>
    <xf numFmtId="4" fontId="31" fillId="0" borderId="7" xfId="0" applyNumberFormat="1" applyFont="1" applyFill="1" applyBorder="1" applyAlignment="1">
      <alignment horizontal="center" vertical="center" textRotation="90" wrapText="1"/>
    </xf>
    <xf numFmtId="4" fontId="31" fillId="0" borderId="6" xfId="0" applyNumberFormat="1" applyFont="1" applyFill="1" applyBorder="1" applyAlignment="1">
      <alignment horizontal="center" vertical="center" textRotation="90" wrapText="1"/>
    </xf>
    <xf numFmtId="0" fontId="32" fillId="0" borderId="8" xfId="5" applyFont="1" applyFill="1" applyBorder="1" applyAlignment="1">
      <alignment horizontal="left" vertical="top" wrapText="1"/>
    </xf>
    <xf numFmtId="0" fontId="32" fillId="0" borderId="15" xfId="5" applyFont="1" applyFill="1" applyBorder="1" applyAlignment="1">
      <alignment horizontal="left" vertical="top" wrapText="1"/>
    </xf>
    <xf numFmtId="0" fontId="32" fillId="0" borderId="11" xfId="5" applyFont="1" applyFill="1" applyBorder="1" applyAlignment="1">
      <alignment horizontal="left" vertical="top" wrapText="1"/>
    </xf>
    <xf numFmtId="0" fontId="32" fillId="0" borderId="8" xfId="2" applyFont="1" applyFill="1" applyBorder="1" applyAlignment="1">
      <alignment horizontal="left" vertical="top" wrapText="1"/>
    </xf>
    <xf numFmtId="0" fontId="32" fillId="0" borderId="3" xfId="2" applyFont="1" applyFill="1" applyBorder="1" applyAlignment="1">
      <alignment horizontal="left" vertical="top" wrapText="1"/>
    </xf>
    <xf numFmtId="0" fontId="32" fillId="0" borderId="2" xfId="2" applyFont="1" applyFill="1" applyBorder="1" applyAlignment="1">
      <alignment horizontal="left" vertical="top" wrapText="1"/>
    </xf>
    <xf numFmtId="0" fontId="32" fillId="0" borderId="4" xfId="10" applyFont="1" applyFill="1" applyBorder="1" applyAlignment="1">
      <alignment horizontal="left" vertical="top" wrapText="1"/>
    </xf>
    <xf numFmtId="0" fontId="32" fillId="0" borderId="3" xfId="10" applyFont="1" applyFill="1" applyBorder="1" applyAlignment="1">
      <alignment horizontal="left" vertical="top" wrapText="1"/>
    </xf>
    <xf numFmtId="0" fontId="32" fillId="0" borderId="2" xfId="10" applyFont="1" applyFill="1" applyBorder="1" applyAlignment="1">
      <alignment horizontal="left" vertical="top" wrapText="1"/>
    </xf>
    <xf numFmtId="0" fontId="32" fillId="0" borderId="4" xfId="0" applyFont="1" applyFill="1" applyBorder="1" applyAlignment="1">
      <alignment horizontal="left" vertical="center" wrapText="1"/>
    </xf>
    <xf numFmtId="0" fontId="32" fillId="0" borderId="3" xfId="0" applyFont="1" applyFill="1" applyBorder="1" applyAlignment="1">
      <alignment horizontal="left" vertical="center" wrapText="1"/>
    </xf>
    <xf numFmtId="0" fontId="32" fillId="0" borderId="2" xfId="0" applyFont="1" applyFill="1" applyBorder="1" applyAlignment="1">
      <alignment horizontal="left" vertical="center" wrapText="1"/>
    </xf>
    <xf numFmtId="0" fontId="31" fillId="0" borderId="5" xfId="0" applyFont="1" applyFill="1" applyBorder="1" applyAlignment="1">
      <alignment horizontal="center" vertical="top"/>
    </xf>
    <xf numFmtId="0" fontId="31" fillId="0" borderId="7" xfId="0" applyFont="1" applyFill="1" applyBorder="1" applyAlignment="1">
      <alignment horizontal="center" vertical="top"/>
    </xf>
    <xf numFmtId="0" fontId="31" fillId="0" borderId="6" xfId="0" applyFont="1" applyFill="1" applyBorder="1" applyAlignment="1">
      <alignment horizontal="center" vertical="top"/>
    </xf>
    <xf numFmtId="0" fontId="32" fillId="0" borderId="8" xfId="0" applyFont="1" applyFill="1" applyBorder="1" applyAlignment="1">
      <alignment horizontal="left" vertical="center" wrapText="1"/>
    </xf>
    <xf numFmtId="0" fontId="32" fillId="0" borderId="8" xfId="0" applyFont="1" applyFill="1" applyBorder="1" applyAlignment="1">
      <alignment vertical="center" wrapText="1"/>
    </xf>
    <xf numFmtId="0" fontId="32" fillId="0" borderId="3" xfId="0" applyFont="1" applyFill="1" applyBorder="1" applyAlignment="1">
      <alignment vertical="center" wrapText="1"/>
    </xf>
    <xf numFmtId="0" fontId="32" fillId="0" borderId="2" xfId="0" applyFont="1" applyFill="1" applyBorder="1" applyAlignment="1">
      <alignment vertical="center" wrapText="1"/>
    </xf>
    <xf numFmtId="4" fontId="0" fillId="3" borderId="0" xfId="0" applyNumberFormat="1" applyFont="1" applyFill="1" applyAlignment="1">
      <alignment horizontal="center" vertical="top"/>
    </xf>
    <xf numFmtId="4" fontId="3" fillId="3" borderId="0" xfId="0" applyNumberFormat="1" applyFont="1" applyFill="1" applyAlignment="1">
      <alignment horizontal="center" vertical="top"/>
    </xf>
    <xf numFmtId="4" fontId="4" fillId="3" borderId="12" xfId="1" applyNumberFormat="1" applyFont="1" applyFill="1" applyBorder="1" applyAlignment="1">
      <alignment horizontal="center" vertical="top" wrapText="1"/>
    </xf>
    <xf numFmtId="4" fontId="6" fillId="3" borderId="12" xfId="0" applyNumberFormat="1" applyFont="1" applyFill="1" applyBorder="1" applyAlignment="1">
      <alignment horizontal="center" vertical="top" wrapText="1"/>
    </xf>
    <xf numFmtId="0" fontId="27" fillId="3" borderId="12" xfId="0" applyFont="1" applyFill="1" applyBorder="1" applyAlignment="1">
      <alignment horizontal="center" vertical="center" wrapText="1"/>
    </xf>
    <xf numFmtId="4" fontId="17" fillId="3" borderId="12" xfId="0" applyNumberFormat="1" applyFont="1" applyFill="1" applyBorder="1" applyAlignment="1">
      <alignment horizontal="center" vertical="top" wrapText="1"/>
    </xf>
    <xf numFmtId="0" fontId="0" fillId="3" borderId="12" xfId="0" applyFont="1" applyFill="1" applyBorder="1" applyAlignment="1">
      <alignment horizontal="center" vertical="top"/>
    </xf>
    <xf numFmtId="3" fontId="27" fillId="3" borderId="12" xfId="0" applyNumberFormat="1" applyFont="1" applyFill="1" applyBorder="1" applyAlignment="1">
      <alignment horizontal="center" vertical="top" wrapText="1"/>
    </xf>
    <xf numFmtId="3" fontId="25" fillId="3" borderId="12" xfId="0" applyNumberFormat="1" applyFont="1" applyFill="1" applyBorder="1" applyAlignment="1">
      <alignment horizontal="center" vertical="top" wrapText="1"/>
    </xf>
    <xf numFmtId="0" fontId="28" fillId="3" borderId="12" xfId="0" applyFont="1" applyFill="1" applyBorder="1" applyAlignment="1">
      <alignment horizontal="center" vertical="top" wrapText="1"/>
    </xf>
    <xf numFmtId="4" fontId="31" fillId="3" borderId="0" xfId="0" applyNumberFormat="1" applyFont="1" applyFill="1" applyAlignment="1">
      <alignment horizontal="center" vertical="top"/>
    </xf>
    <xf numFmtId="3" fontId="31" fillId="3" borderId="6" xfId="0" applyNumberFormat="1" applyFont="1" applyFill="1" applyBorder="1" applyAlignment="1">
      <alignment horizontal="center" vertical="top" wrapText="1"/>
    </xf>
    <xf numFmtId="4" fontId="31" fillId="3" borderId="6" xfId="0" applyNumberFormat="1" applyFont="1" applyFill="1" applyBorder="1" applyAlignment="1">
      <alignment horizontal="center" vertical="top" wrapText="1"/>
    </xf>
    <xf numFmtId="3" fontId="25" fillId="3" borderId="12" xfId="0" applyNumberFormat="1" applyFont="1" applyFill="1" applyBorder="1" applyAlignment="1">
      <alignment horizontal="right" vertical="top" wrapText="1"/>
    </xf>
    <xf numFmtId="0" fontId="32" fillId="0" borderId="6" xfId="0" applyNumberFormat="1" applyFont="1" applyFill="1" applyBorder="1" applyAlignment="1">
      <alignment horizontal="center" vertical="top" wrapText="1"/>
    </xf>
  </cellXfs>
  <cellStyles count="69">
    <cellStyle name="Обычный" xfId="0" builtinId="0"/>
    <cellStyle name="Обычный 10" xfId="2"/>
    <cellStyle name="Обычный 10 2" xfId="14"/>
    <cellStyle name="Обычный 10 2 2" xfId="35"/>
    <cellStyle name="Обычный 10 2 2 2" xfId="66"/>
    <cellStyle name="Обычный 10 3" xfId="28"/>
    <cellStyle name="Обычный 2" xfId="5"/>
    <cellStyle name="Обычный 2 2" xfId="12"/>
    <cellStyle name="Обычный 2 2 2" xfId="20"/>
    <cellStyle name="Обычный 2 3" xfId="6"/>
    <cellStyle name="Обычный 2 4" xfId="30"/>
    <cellStyle name="Обычный 3" xfId="10"/>
    <cellStyle name="Обычный 3 2" xfId="34"/>
    <cellStyle name="Обычный 4" xfId="26"/>
    <cellStyle name="Обычный 4 2" xfId="7"/>
    <cellStyle name="Обычный 4 2 2" xfId="13"/>
    <cellStyle name="Обычный 4 2 3" xfId="31"/>
    <cellStyle name="Обычный 5" xfId="19"/>
    <cellStyle name="Обычный 6" xfId="67"/>
    <cellStyle name="Обычный 7" xfId="9"/>
    <cellStyle name="Обычный 7 2" xfId="32"/>
    <cellStyle name="Обычный 7 3" xfId="21"/>
    <cellStyle name="Обычный 9" xfId="3"/>
    <cellStyle name="Обычный 9 2" xfId="29"/>
    <cellStyle name="Обычный_Лист1" xfId="16"/>
    <cellStyle name="Обычный_СВОД 84-ОД (готовый свод) изм.копия для подписи" xfId="4"/>
    <cellStyle name="Обычный_СВОД 84-ОД (готовый свод) изм.копия для подписи 2" xfId="18"/>
    <cellStyle name="Финансовый" xfId="1" builtinId="3"/>
    <cellStyle name="Финансовый 10" xfId="62"/>
    <cellStyle name="Финансовый 12" xfId="68"/>
    <cellStyle name="Финансовый 2" xfId="8"/>
    <cellStyle name="Финансовый 2 2" xfId="15"/>
    <cellStyle name="Финансовый 2 2 2" xfId="24"/>
    <cellStyle name="Финансовый 2 2 2 2" xfId="50"/>
    <cellStyle name="Финансовый 2 2 3" xfId="37"/>
    <cellStyle name="Финансовый 2 2 3 2" xfId="55"/>
    <cellStyle name="Финансовый 2 2 4" xfId="42"/>
    <cellStyle name="Финансовый 2 2 4 2" xfId="60"/>
    <cellStyle name="Финансовый 2 2 5" xfId="47"/>
    <cellStyle name="Финансовый 2 2 6" xfId="65"/>
    <cellStyle name="Финансовый 2 3" xfId="33"/>
    <cellStyle name="Финансовый 2 3 2" xfId="53"/>
    <cellStyle name="Финансовый 2 4" xfId="23"/>
    <cellStyle name="Финансовый 2 4 2" xfId="49"/>
    <cellStyle name="Финансовый 2 5" xfId="40"/>
    <cellStyle name="Финансовый 2 5 2" xfId="58"/>
    <cellStyle name="Финансовый 2 6" xfId="45"/>
    <cellStyle name="Финансовый 2 7" xfId="63"/>
    <cellStyle name="Финансовый 3" xfId="11"/>
    <cellStyle name="Финансовый 3 2" xfId="25"/>
    <cellStyle name="Финансовый 3 2 2" xfId="51"/>
    <cellStyle name="Финансовый 3 3" xfId="36"/>
    <cellStyle name="Финансовый 3 3 2" xfId="54"/>
    <cellStyle name="Финансовый 3 4" xfId="41"/>
    <cellStyle name="Финансовый 3 4 2" xfId="59"/>
    <cellStyle name="Финансовый 3 5" xfId="46"/>
    <cellStyle name="Финансовый 3 6" xfId="64"/>
    <cellStyle name="Финансовый 4" xfId="27"/>
    <cellStyle name="Финансовый 4 2" xfId="52"/>
    <cellStyle name="Финансовый 5" xfId="22"/>
    <cellStyle name="Финансовый 5 2" xfId="48"/>
    <cellStyle name="Финансовый 6" xfId="38"/>
    <cellStyle name="Финансовый 6 2" xfId="56"/>
    <cellStyle name="Финансовый 7" xfId="39"/>
    <cellStyle name="Финансовый 7 2" xfId="57"/>
    <cellStyle name="Финансовый 8" xfId="43"/>
    <cellStyle name="Финансовый 8 2" xfId="61"/>
    <cellStyle name="Финансовый 9" xfId="44"/>
    <cellStyle name="Финансовый_Лист1" xfId="17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CMB2991"/>
  <sheetViews>
    <sheetView tabSelected="1" view="pageBreakPreview" zoomScale="70" zoomScaleNormal="76" zoomScaleSheetLayoutView="70" zoomScalePageLayoutView="60" workbookViewId="0">
      <selection activeCell="Q35" sqref="Q35"/>
    </sheetView>
  </sheetViews>
  <sheetFormatPr defaultColWidth="9.140625" defaultRowHeight="15" x14ac:dyDescent="0.25"/>
  <cols>
    <col min="1" max="1" width="5.5703125" style="18" customWidth="1"/>
    <col min="2" max="2" width="28.85546875" style="16" customWidth="1"/>
    <col min="3" max="3" width="24.42578125" style="16" customWidth="1"/>
    <col min="4" max="4" width="37.42578125" style="16" customWidth="1"/>
    <col min="5" max="5" width="16.7109375" style="19" customWidth="1"/>
    <col min="6" max="6" width="16.5703125" style="15" customWidth="1"/>
    <col min="7" max="7" width="14.42578125" style="20" customWidth="1"/>
    <col min="8" max="8" width="54.85546875" style="17" customWidth="1"/>
    <col min="9" max="9" width="8.140625" style="16" customWidth="1"/>
    <col min="10" max="10" width="19.5703125" style="15" customWidth="1"/>
    <col min="11" max="11" width="21.140625" style="15" customWidth="1"/>
    <col min="12" max="12" width="16.85546875" style="15" customWidth="1"/>
    <col min="13" max="13" width="22" style="15" customWidth="1"/>
    <col min="14" max="14" width="21.5703125" style="15" customWidth="1"/>
    <col min="15" max="15" width="19.85546875" style="15" customWidth="1"/>
    <col min="16" max="16" width="34.85546875" style="23" customWidth="1"/>
    <col min="17" max="17" width="16.28515625" style="23" customWidth="1"/>
    <col min="18" max="18" width="18.140625" style="23" customWidth="1"/>
    <col min="19" max="129" width="9.140625" style="23"/>
    <col min="130" max="16384" width="9.140625" style="2"/>
  </cols>
  <sheetData>
    <row r="1" spans="1:16" ht="26.25" customHeight="1" x14ac:dyDescent="0.25">
      <c r="A1" s="47"/>
      <c r="B1" s="48"/>
      <c r="C1" s="48"/>
      <c r="D1" s="48"/>
      <c r="E1" s="49"/>
      <c r="F1" s="49"/>
      <c r="G1" s="50"/>
      <c r="H1" s="51"/>
      <c r="I1" s="48"/>
      <c r="J1" s="49"/>
      <c r="K1" s="52"/>
      <c r="L1" s="522"/>
      <c r="M1" s="522"/>
      <c r="N1" s="53"/>
      <c r="O1" s="49"/>
    </row>
    <row r="2" spans="1:16" ht="26.25" customHeight="1" x14ac:dyDescent="0.25">
      <c r="A2" s="47"/>
      <c r="B2" s="48"/>
      <c r="C2" s="48"/>
      <c r="D2" s="48"/>
      <c r="E2" s="49"/>
      <c r="F2" s="49"/>
      <c r="G2" s="50"/>
      <c r="H2" s="51"/>
      <c r="I2" s="48"/>
      <c r="J2" s="49"/>
      <c r="K2" s="52"/>
      <c r="L2" s="54" t="s">
        <v>22</v>
      </c>
      <c r="M2" s="54"/>
      <c r="N2" s="54"/>
      <c r="O2" s="49"/>
    </row>
    <row r="3" spans="1:16" ht="11.25" customHeight="1" x14ac:dyDescent="0.25">
      <c r="A3" s="47"/>
      <c r="B3" s="48"/>
      <c r="C3" s="48"/>
      <c r="D3" s="48"/>
      <c r="E3" s="49"/>
      <c r="F3" s="49"/>
      <c r="G3" s="50"/>
      <c r="H3" s="51"/>
      <c r="I3" s="48"/>
      <c r="J3" s="49"/>
      <c r="K3" s="52"/>
      <c r="L3" s="49"/>
      <c r="M3" s="49"/>
      <c r="N3" s="49"/>
      <c r="O3" s="49"/>
    </row>
    <row r="4" spans="1:16" ht="26.25" customHeight="1" x14ac:dyDescent="0.25">
      <c r="A4" s="47"/>
      <c r="B4" s="48"/>
      <c r="C4" s="48"/>
      <c r="D4" s="48"/>
      <c r="E4" s="49"/>
      <c r="F4" s="49"/>
      <c r="G4" s="50"/>
      <c r="H4" s="51"/>
      <c r="I4" s="48"/>
      <c r="J4" s="49"/>
      <c r="K4" s="52"/>
      <c r="L4" s="54" t="s">
        <v>21</v>
      </c>
      <c r="M4" s="54"/>
      <c r="N4" s="54"/>
      <c r="O4" s="49"/>
    </row>
    <row r="5" spans="1:16" ht="26.25" customHeight="1" x14ac:dyDescent="0.25">
      <c r="A5" s="47"/>
      <c r="B5" s="48"/>
      <c r="C5" s="48"/>
      <c r="D5" s="48"/>
      <c r="E5" s="49"/>
      <c r="F5" s="49"/>
      <c r="G5" s="50"/>
      <c r="H5" s="51"/>
      <c r="I5" s="48"/>
      <c r="J5" s="49"/>
      <c r="K5" s="52"/>
      <c r="L5" s="54" t="s">
        <v>17</v>
      </c>
      <c r="M5" s="54"/>
      <c r="N5" s="54"/>
      <c r="O5" s="49"/>
    </row>
    <row r="6" spans="1:16" ht="26.25" customHeight="1" x14ac:dyDescent="0.25">
      <c r="A6" s="47"/>
      <c r="B6" s="48"/>
      <c r="C6" s="48"/>
      <c r="D6" s="48"/>
      <c r="E6" s="49"/>
      <c r="F6" s="49"/>
      <c r="G6" s="50"/>
      <c r="H6" s="51"/>
      <c r="I6" s="48"/>
      <c r="J6" s="49"/>
      <c r="K6" s="52"/>
      <c r="L6" s="54" t="s">
        <v>355</v>
      </c>
      <c r="M6" s="54"/>
      <c r="N6" s="54"/>
      <c r="O6" s="49"/>
    </row>
    <row r="7" spans="1:16" ht="26.25" customHeight="1" x14ac:dyDescent="0.25">
      <c r="A7" s="47"/>
      <c r="B7" s="48"/>
      <c r="C7" s="48"/>
      <c r="D7" s="48" t="s">
        <v>145</v>
      </c>
      <c r="E7" s="49"/>
      <c r="F7" s="49"/>
      <c r="G7" s="50"/>
      <c r="H7" s="51"/>
      <c r="I7" s="48"/>
      <c r="J7" s="49"/>
      <c r="K7" s="52"/>
      <c r="L7" s="54"/>
      <c r="M7" s="54"/>
      <c r="N7" s="54"/>
      <c r="O7" s="49"/>
    </row>
    <row r="8" spans="1:16" ht="26.25" customHeight="1" x14ac:dyDescent="0.25">
      <c r="A8" s="47"/>
      <c r="B8" s="48"/>
      <c r="C8" s="48"/>
      <c r="D8" s="48"/>
      <c r="E8" s="49"/>
      <c r="F8" s="49"/>
      <c r="G8" s="50"/>
      <c r="H8" s="51"/>
      <c r="I8" s="48"/>
      <c r="J8" s="49"/>
      <c r="K8" s="52"/>
      <c r="L8" s="54"/>
      <c r="M8" s="54"/>
      <c r="N8" s="54"/>
      <c r="O8" s="49"/>
    </row>
    <row r="9" spans="1:16" ht="28.5" customHeight="1" x14ac:dyDescent="0.25">
      <c r="A9" s="47"/>
      <c r="B9" s="48"/>
      <c r="C9" s="48"/>
      <c r="D9" s="48"/>
      <c r="E9" s="49"/>
      <c r="F9" s="49"/>
      <c r="G9" s="50"/>
      <c r="H9" s="51"/>
      <c r="I9" s="48"/>
      <c r="J9" s="49"/>
      <c r="K9" s="52"/>
      <c r="L9" s="54"/>
      <c r="M9" s="54"/>
      <c r="N9" s="54"/>
      <c r="O9" s="54"/>
    </row>
    <row r="10" spans="1:16" ht="28.5" customHeight="1" x14ac:dyDescent="0.25">
      <c r="A10" s="47"/>
      <c r="B10" s="48"/>
      <c r="C10" s="48"/>
      <c r="D10" s="48"/>
      <c r="E10" s="49"/>
      <c r="F10" s="49"/>
      <c r="G10" s="50"/>
      <c r="H10" s="55"/>
      <c r="I10" s="49"/>
      <c r="J10" s="49"/>
      <c r="K10" s="56"/>
      <c r="L10" s="56"/>
      <c r="M10" s="56"/>
      <c r="N10" s="56"/>
      <c r="O10" s="49"/>
    </row>
    <row r="11" spans="1:16" ht="11.25" customHeight="1" x14ac:dyDescent="0.25">
      <c r="A11" s="526" t="s">
        <v>16</v>
      </c>
      <c r="B11" s="526"/>
      <c r="C11" s="526"/>
      <c r="D11" s="526"/>
      <c r="E11" s="526"/>
      <c r="F11" s="526"/>
      <c r="G11" s="526"/>
      <c r="H11" s="526"/>
      <c r="I11" s="526"/>
      <c r="J11" s="526"/>
      <c r="K11" s="526"/>
      <c r="L11" s="526"/>
      <c r="M11" s="526"/>
      <c r="N11" s="526"/>
      <c r="O11" s="526"/>
    </row>
    <row r="12" spans="1:16" ht="12" customHeight="1" x14ac:dyDescent="0.25">
      <c r="A12" s="526"/>
      <c r="B12" s="526"/>
      <c r="C12" s="526"/>
      <c r="D12" s="526"/>
      <c r="E12" s="526"/>
      <c r="F12" s="526"/>
      <c r="G12" s="526"/>
      <c r="H12" s="526"/>
      <c r="I12" s="526"/>
      <c r="J12" s="526"/>
      <c r="K12" s="526"/>
      <c r="L12" s="526"/>
      <c r="M12" s="526"/>
      <c r="N12" s="526"/>
      <c r="O12" s="526"/>
    </row>
    <row r="13" spans="1:16" ht="32.25" customHeight="1" x14ac:dyDescent="0.25">
      <c r="A13" s="527" t="s">
        <v>15</v>
      </c>
      <c r="B13" s="527"/>
      <c r="C13" s="527"/>
      <c r="D13" s="527"/>
      <c r="E13" s="527"/>
      <c r="F13" s="527"/>
      <c r="G13" s="527"/>
      <c r="H13" s="527"/>
      <c r="I13" s="527"/>
      <c r="J13" s="527"/>
      <c r="K13" s="527"/>
      <c r="L13" s="527"/>
      <c r="M13" s="527"/>
      <c r="N13" s="527"/>
      <c r="O13" s="527"/>
    </row>
    <row r="14" spans="1:16" ht="27" customHeight="1" x14ac:dyDescent="0.25">
      <c r="A14" s="527" t="s">
        <v>354</v>
      </c>
      <c r="B14" s="527"/>
      <c r="C14" s="527"/>
      <c r="D14" s="527"/>
      <c r="E14" s="527"/>
      <c r="F14" s="527"/>
      <c r="G14" s="527"/>
      <c r="H14" s="527"/>
      <c r="I14" s="527"/>
      <c r="J14" s="527"/>
      <c r="K14" s="527"/>
      <c r="L14" s="527"/>
      <c r="M14" s="527"/>
      <c r="N14" s="527"/>
      <c r="O14" s="527"/>
    </row>
    <row r="15" spans="1:16" ht="11.25" customHeight="1" x14ac:dyDescent="0.25">
      <c r="A15" s="57"/>
      <c r="B15" s="58"/>
      <c r="C15" s="58"/>
      <c r="D15" s="58"/>
      <c r="E15" s="59"/>
      <c r="F15" s="60"/>
      <c r="G15" s="61"/>
      <c r="H15" s="62"/>
      <c r="I15" s="58"/>
      <c r="J15" s="60"/>
      <c r="K15" s="60"/>
      <c r="L15" s="60"/>
      <c r="M15" s="60"/>
      <c r="N15" s="60"/>
      <c r="O15" s="60"/>
    </row>
    <row r="16" spans="1:16" ht="62.25" customHeight="1" x14ac:dyDescent="0.25">
      <c r="A16" s="524" t="s">
        <v>20</v>
      </c>
      <c r="B16" s="524" t="s">
        <v>359</v>
      </c>
      <c r="C16" s="529" t="s">
        <v>14</v>
      </c>
      <c r="D16" s="530"/>
      <c r="E16" s="530"/>
      <c r="F16" s="525" t="s">
        <v>330</v>
      </c>
      <c r="G16" s="523" t="s">
        <v>23</v>
      </c>
      <c r="H16" s="524" t="s">
        <v>314</v>
      </c>
      <c r="I16" s="524"/>
      <c r="J16" s="525" t="s">
        <v>29</v>
      </c>
      <c r="K16" s="528" t="s">
        <v>315</v>
      </c>
      <c r="L16" s="528"/>
      <c r="M16" s="528"/>
      <c r="N16" s="528"/>
      <c r="O16" s="528"/>
      <c r="P16" s="4"/>
    </row>
    <row r="17" spans="1:129" ht="93.75" customHeight="1" x14ac:dyDescent="0.25">
      <c r="A17" s="524"/>
      <c r="B17" s="524"/>
      <c r="C17" s="524" t="s">
        <v>316</v>
      </c>
      <c r="D17" s="524" t="s">
        <v>375</v>
      </c>
      <c r="E17" s="525" t="s">
        <v>24</v>
      </c>
      <c r="F17" s="525"/>
      <c r="G17" s="523"/>
      <c r="H17" s="524"/>
      <c r="I17" s="524"/>
      <c r="J17" s="525"/>
      <c r="K17" s="519" t="s">
        <v>317</v>
      </c>
      <c r="L17" s="531" t="s">
        <v>18</v>
      </c>
      <c r="M17" s="519" t="s">
        <v>13</v>
      </c>
      <c r="N17" s="519" t="s">
        <v>12</v>
      </c>
      <c r="O17" s="519" t="s">
        <v>9</v>
      </c>
      <c r="P17" s="515"/>
    </row>
    <row r="18" spans="1:129" ht="70.5" customHeight="1" x14ac:dyDescent="0.25">
      <c r="A18" s="524"/>
      <c r="B18" s="524"/>
      <c r="C18" s="524"/>
      <c r="D18" s="524"/>
      <c r="E18" s="525"/>
      <c r="F18" s="525"/>
      <c r="G18" s="523"/>
      <c r="H18" s="524"/>
      <c r="I18" s="524"/>
      <c r="J18" s="525"/>
      <c r="K18" s="519"/>
      <c r="L18" s="532"/>
      <c r="M18" s="519"/>
      <c r="N18" s="519"/>
      <c r="O18" s="519"/>
      <c r="P18" s="515"/>
    </row>
    <row r="19" spans="1:129" ht="15.75" customHeight="1" x14ac:dyDescent="0.25">
      <c r="A19" s="524"/>
      <c r="B19" s="524"/>
      <c r="C19" s="524"/>
      <c r="D19" s="524"/>
      <c r="E19" s="525"/>
      <c r="F19" s="525"/>
      <c r="G19" s="523"/>
      <c r="H19" s="524"/>
      <c r="I19" s="524"/>
      <c r="J19" s="525"/>
      <c r="K19" s="519"/>
      <c r="L19" s="533"/>
      <c r="M19" s="519"/>
      <c r="N19" s="519"/>
      <c r="O19" s="519"/>
      <c r="P19" s="4"/>
    </row>
    <row r="20" spans="1:129" s="3" customFormat="1" ht="51" customHeight="1" x14ac:dyDescent="0.25">
      <c r="A20" s="524"/>
      <c r="B20" s="524"/>
      <c r="C20" s="524"/>
      <c r="D20" s="524"/>
      <c r="E20" s="525"/>
      <c r="F20" s="525"/>
      <c r="G20" s="523"/>
      <c r="H20" s="63" t="s">
        <v>11</v>
      </c>
      <c r="I20" s="352" t="s">
        <v>10</v>
      </c>
      <c r="J20" s="353" t="s">
        <v>9</v>
      </c>
      <c r="K20" s="354" t="s">
        <v>27</v>
      </c>
      <c r="L20" s="354" t="s">
        <v>27</v>
      </c>
      <c r="M20" s="354" t="s">
        <v>28</v>
      </c>
      <c r="N20" s="354" t="s">
        <v>28</v>
      </c>
      <c r="O20" s="354" t="s">
        <v>27</v>
      </c>
      <c r="P20" s="438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439"/>
      <c r="BN20" s="439"/>
      <c r="BO20" s="439"/>
      <c r="BP20" s="439"/>
      <c r="BQ20" s="439"/>
      <c r="BR20" s="439"/>
      <c r="BS20" s="439"/>
      <c r="BT20" s="439"/>
      <c r="BU20" s="439"/>
      <c r="BV20" s="439"/>
      <c r="BW20" s="439"/>
      <c r="BX20" s="439"/>
      <c r="BY20" s="439"/>
      <c r="BZ20" s="439"/>
      <c r="CA20" s="439"/>
      <c r="CB20" s="439"/>
      <c r="CC20" s="439"/>
      <c r="CD20" s="439"/>
      <c r="CE20" s="439"/>
      <c r="CF20" s="439"/>
      <c r="CG20" s="439"/>
      <c r="CH20" s="439"/>
      <c r="CI20" s="439"/>
      <c r="CJ20" s="439"/>
      <c r="CK20" s="439"/>
      <c r="CL20" s="439"/>
      <c r="CM20" s="439"/>
      <c r="CN20" s="439"/>
      <c r="CO20" s="439"/>
      <c r="CP20" s="439"/>
      <c r="CQ20" s="439"/>
      <c r="CR20" s="439"/>
      <c r="CS20" s="439"/>
      <c r="CT20" s="439"/>
      <c r="CU20" s="439"/>
      <c r="CV20" s="439"/>
      <c r="CW20" s="439"/>
      <c r="CX20" s="439"/>
      <c r="CY20" s="439"/>
      <c r="CZ20" s="439"/>
      <c r="DA20" s="439"/>
      <c r="DB20" s="439"/>
      <c r="DC20" s="439"/>
      <c r="DD20" s="439"/>
      <c r="DE20" s="439"/>
      <c r="DF20" s="439"/>
      <c r="DG20" s="439"/>
      <c r="DH20" s="439"/>
      <c r="DI20" s="439"/>
      <c r="DJ20" s="439"/>
      <c r="DK20" s="439"/>
      <c r="DL20" s="439"/>
      <c r="DM20" s="439"/>
      <c r="DN20" s="439"/>
      <c r="DO20" s="439"/>
      <c r="DP20" s="439"/>
      <c r="DQ20" s="439"/>
      <c r="DR20" s="439"/>
      <c r="DS20" s="439"/>
      <c r="DT20" s="439"/>
      <c r="DU20" s="439"/>
      <c r="DV20" s="439"/>
      <c r="DW20" s="439"/>
      <c r="DX20" s="439"/>
      <c r="DY20" s="439"/>
    </row>
    <row r="21" spans="1:129" s="1" customFormat="1" ht="15.75" x14ac:dyDescent="0.25">
      <c r="A21" s="63">
        <v>1</v>
      </c>
      <c r="B21" s="63">
        <v>2</v>
      </c>
      <c r="C21" s="63">
        <v>3</v>
      </c>
      <c r="D21" s="63">
        <v>4</v>
      </c>
      <c r="E21" s="63">
        <v>5</v>
      </c>
      <c r="F21" s="63">
        <v>6</v>
      </c>
      <c r="G21" s="63">
        <v>7</v>
      </c>
      <c r="H21" s="63">
        <v>8</v>
      </c>
      <c r="I21" s="63">
        <v>9</v>
      </c>
      <c r="J21" s="63">
        <v>10</v>
      </c>
      <c r="K21" s="63">
        <v>11</v>
      </c>
      <c r="L21" s="63">
        <v>12</v>
      </c>
      <c r="M21" s="63">
        <v>13</v>
      </c>
      <c r="N21" s="63">
        <v>14</v>
      </c>
      <c r="O21" s="63">
        <v>15</v>
      </c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s="7" customFormat="1" ht="51" customHeight="1" x14ac:dyDescent="0.25">
      <c r="A22" s="483" t="s">
        <v>358</v>
      </c>
      <c r="B22" s="484"/>
      <c r="C22" s="484"/>
      <c r="D22" s="485"/>
      <c r="E22" s="64">
        <f>E23+E969+E2004</f>
        <v>826</v>
      </c>
      <c r="F22" s="65">
        <f>F23+F969+F2004</f>
        <v>3181002.51</v>
      </c>
      <c r="G22" s="64">
        <f>G23+G969+G2004</f>
        <v>126533</v>
      </c>
      <c r="H22" s="66" t="s">
        <v>1</v>
      </c>
      <c r="I22" s="66" t="s">
        <v>1</v>
      </c>
      <c r="J22" s="65">
        <f>J23+J969+J2004</f>
        <v>2934123319.9427395</v>
      </c>
      <c r="K22" s="65">
        <f>K23+K969+K2004</f>
        <v>2822725817.4627395</v>
      </c>
      <c r="L22" s="65">
        <f>L23+L969+L2004</f>
        <v>0</v>
      </c>
      <c r="M22" s="65">
        <f>M23+M969+M2004</f>
        <v>105816000</v>
      </c>
      <c r="N22" s="65">
        <f>N23+N969+N2004</f>
        <v>5591250.1170000006</v>
      </c>
      <c r="O22" s="65">
        <f>K22+L22+M22+N22</f>
        <v>2934133067.5797396</v>
      </c>
      <c r="P22" s="374"/>
    </row>
    <row r="23" spans="1:129" s="8" customFormat="1" ht="18" customHeight="1" x14ac:dyDescent="0.3">
      <c r="A23" s="508" t="s">
        <v>54</v>
      </c>
      <c r="B23" s="508"/>
      <c r="C23" s="508"/>
      <c r="D23" s="508"/>
      <c r="E23" s="64">
        <f>E24+E61+E139+E185+E233+E466+E618+E873+E887+E949+E944</f>
        <v>264</v>
      </c>
      <c r="F23" s="65">
        <f>F24+F61+F139+F185+F233+F466+F618+F873+F887+F949+F944</f>
        <v>1002074.3399999999</v>
      </c>
      <c r="G23" s="64">
        <f>G24+G61+G139+G185+G233+G466+G618+G873+G887+G949+G944</f>
        <v>41196</v>
      </c>
      <c r="H23" s="66" t="s">
        <v>1</v>
      </c>
      <c r="I23" s="66" t="s">
        <v>1</v>
      </c>
      <c r="J23" s="65">
        <f>J24+J61+J139+J185+J233+J466+J618+J873+J887+J949+J944</f>
        <v>1067350091.1021475</v>
      </c>
      <c r="K23" s="65">
        <f>K24+K61+K139+K185+K233+K466+K618+K873+K887+K949+K944</f>
        <v>1027977023.1721474</v>
      </c>
      <c r="L23" s="65">
        <f>L24+L61+L139+L185+L233+L466+L618+L873+L887+L949+L944</f>
        <v>0</v>
      </c>
      <c r="M23" s="65">
        <f>M24+M61+M139+M185+M233+M466+M618+M873+M887+M949+M944</f>
        <v>37386000</v>
      </c>
      <c r="N23" s="65">
        <f>N24+N61+N139+N185+N233+N466+N618+N873+N887+N949+N944</f>
        <v>1990028.395</v>
      </c>
      <c r="O23" s="354">
        <f>K23+L23+M23+N23</f>
        <v>1067353051.5671474</v>
      </c>
      <c r="P23" s="375"/>
    </row>
    <row r="24" spans="1:129" s="13" customFormat="1" ht="24" customHeight="1" x14ac:dyDescent="0.3">
      <c r="A24" s="516" t="s">
        <v>370</v>
      </c>
      <c r="B24" s="517"/>
      <c r="C24" s="517"/>
      <c r="D24" s="518"/>
      <c r="E24" s="67">
        <v>11</v>
      </c>
      <c r="F24" s="354">
        <f>F26+F30+F33+F36+F40+F43+F46+F49+F52+F55+F58</f>
        <v>52556.3</v>
      </c>
      <c r="G24" s="67">
        <f>G26+G30+G33+G36+G40+G43+G46+G49+G52+G55+G58</f>
        <v>1485</v>
      </c>
      <c r="H24" s="63" t="s">
        <v>1</v>
      </c>
      <c r="I24" s="66" t="s">
        <v>1</v>
      </c>
      <c r="J24" s="354">
        <f>J26+J30+J33+J36+J40+J43+J46+J49+J52+J55+J58</f>
        <v>25560754.7915712</v>
      </c>
      <c r="K24" s="354">
        <f>K26+K30+K33+K36+K40+K43+K46+K49+K52+K55+K58</f>
        <v>24060754.7915712</v>
      </c>
      <c r="L24" s="354">
        <f>L26+L30+L33+L36+L40+L43+L46+L49+L52+L55+L58</f>
        <v>0</v>
      </c>
      <c r="M24" s="354">
        <f>M26+M30+M33+M36+M40+M43+M46+M49+M52+M55+M58+M25</f>
        <v>1425000</v>
      </c>
      <c r="N24" s="354">
        <f>N26+N30+N33+N36+N40+N43+N46+N49+N52+N55+N58</f>
        <v>75000</v>
      </c>
      <c r="O24" s="354">
        <f>K24+L24+M24+N24</f>
        <v>25560754.7915712</v>
      </c>
      <c r="P24" s="440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B24" s="441"/>
      <c r="AC24" s="441"/>
      <c r="AD24" s="441"/>
      <c r="AE24" s="441"/>
      <c r="AF24" s="441"/>
      <c r="AG24" s="441"/>
      <c r="AH24" s="441"/>
      <c r="AI24" s="441"/>
      <c r="AJ24" s="441"/>
      <c r="AK24" s="441"/>
      <c r="AL24" s="441"/>
      <c r="AM24" s="441"/>
      <c r="AN24" s="441"/>
      <c r="AO24" s="441"/>
      <c r="AP24" s="441"/>
      <c r="AQ24" s="441"/>
      <c r="AR24" s="441"/>
      <c r="AS24" s="441"/>
      <c r="AT24" s="441"/>
      <c r="AU24" s="441"/>
      <c r="AV24" s="441"/>
      <c r="AW24" s="441"/>
      <c r="AX24" s="441"/>
      <c r="AY24" s="441"/>
      <c r="AZ24" s="441"/>
      <c r="BA24" s="441"/>
      <c r="BB24" s="441"/>
      <c r="BC24" s="441"/>
      <c r="BD24" s="441"/>
      <c r="BE24" s="441"/>
      <c r="BF24" s="441"/>
      <c r="BG24" s="441"/>
      <c r="BH24" s="441"/>
      <c r="BI24" s="441"/>
      <c r="BJ24" s="441"/>
      <c r="BK24" s="441"/>
      <c r="BL24" s="441"/>
      <c r="BM24" s="441"/>
      <c r="BN24" s="441"/>
      <c r="BO24" s="441"/>
      <c r="BP24" s="441"/>
      <c r="BQ24" s="441"/>
      <c r="BR24" s="441"/>
      <c r="BS24" s="441"/>
      <c r="BT24" s="441"/>
      <c r="BU24" s="441"/>
      <c r="BV24" s="441"/>
      <c r="BW24" s="441"/>
      <c r="BX24" s="441"/>
      <c r="BY24" s="441"/>
      <c r="BZ24" s="441"/>
      <c r="CA24" s="441"/>
      <c r="CB24" s="441"/>
      <c r="CC24" s="441"/>
      <c r="CD24" s="441"/>
      <c r="CE24" s="441"/>
      <c r="CF24" s="441"/>
      <c r="CG24" s="441"/>
      <c r="CH24" s="441"/>
      <c r="CI24" s="441"/>
      <c r="CJ24" s="441"/>
      <c r="CK24" s="441"/>
      <c r="CL24" s="441"/>
      <c r="CM24" s="441"/>
      <c r="CN24" s="441"/>
      <c r="CO24" s="441"/>
      <c r="CP24" s="441"/>
      <c r="CQ24" s="441"/>
      <c r="CR24" s="441"/>
      <c r="CS24" s="441"/>
      <c r="CT24" s="441"/>
      <c r="CU24" s="441"/>
      <c r="CV24" s="441"/>
      <c r="CW24" s="441"/>
      <c r="CX24" s="441"/>
      <c r="CY24" s="441"/>
      <c r="CZ24" s="441"/>
      <c r="DA24" s="441"/>
      <c r="DB24" s="441"/>
      <c r="DC24" s="441"/>
      <c r="DD24" s="441"/>
      <c r="DE24" s="441"/>
      <c r="DF24" s="441"/>
      <c r="DG24" s="441"/>
      <c r="DH24" s="441"/>
      <c r="DI24" s="441"/>
      <c r="DJ24" s="441"/>
      <c r="DK24" s="441"/>
      <c r="DL24" s="441"/>
      <c r="DM24" s="441"/>
      <c r="DN24" s="441"/>
      <c r="DO24" s="441"/>
      <c r="DP24" s="441"/>
      <c r="DQ24" s="441"/>
      <c r="DR24" s="441"/>
      <c r="DS24" s="441"/>
      <c r="DT24" s="441"/>
      <c r="DU24" s="441"/>
      <c r="DV24" s="441"/>
      <c r="DW24" s="441"/>
      <c r="DX24" s="441"/>
      <c r="DY24" s="441"/>
    </row>
    <row r="25" spans="1:129" s="14" customFormat="1" ht="18" customHeight="1" x14ac:dyDescent="0.3">
      <c r="A25" s="514" t="s">
        <v>371</v>
      </c>
      <c r="B25" s="520"/>
      <c r="C25" s="520"/>
      <c r="D25" s="520"/>
      <c r="E25" s="520"/>
      <c r="F25" s="520"/>
      <c r="G25" s="521"/>
      <c r="H25" s="69" t="s">
        <v>1</v>
      </c>
      <c r="I25" s="66" t="s">
        <v>1</v>
      </c>
      <c r="J25" s="70"/>
      <c r="K25" s="70" t="s">
        <v>324</v>
      </c>
      <c r="L25" s="70"/>
      <c r="M25" s="71">
        <v>0</v>
      </c>
      <c r="N25" s="70"/>
      <c r="O25" s="354">
        <v>0</v>
      </c>
      <c r="P25" s="375"/>
      <c r="Q25" s="442"/>
      <c r="R25" s="442"/>
      <c r="S25" s="442"/>
      <c r="T25" s="442"/>
      <c r="U25" s="442"/>
      <c r="V25" s="442"/>
      <c r="W25" s="442"/>
      <c r="X25" s="442"/>
      <c r="Y25" s="442"/>
      <c r="Z25" s="442"/>
      <c r="AA25" s="442"/>
      <c r="AB25" s="442"/>
      <c r="AC25" s="442"/>
      <c r="AD25" s="442"/>
      <c r="AE25" s="442"/>
      <c r="AF25" s="442"/>
      <c r="AG25" s="442"/>
      <c r="AH25" s="442"/>
      <c r="AI25" s="442"/>
      <c r="AJ25" s="442"/>
      <c r="AK25" s="442"/>
      <c r="AL25" s="442"/>
      <c r="AM25" s="442"/>
      <c r="AN25" s="442"/>
      <c r="AO25" s="442"/>
      <c r="AP25" s="442"/>
      <c r="AQ25" s="442"/>
      <c r="AR25" s="442"/>
      <c r="AS25" s="442"/>
      <c r="AT25" s="442"/>
      <c r="AU25" s="442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2"/>
      <c r="BI25" s="442"/>
      <c r="BJ25" s="442"/>
      <c r="BK25" s="442"/>
      <c r="BL25" s="442"/>
      <c r="BM25" s="442"/>
      <c r="BN25" s="442"/>
      <c r="BO25" s="442"/>
      <c r="BP25" s="442"/>
      <c r="BQ25" s="442"/>
      <c r="BR25" s="442"/>
      <c r="BS25" s="442"/>
      <c r="BT25" s="442"/>
      <c r="BU25" s="442"/>
      <c r="BV25" s="442"/>
      <c r="BW25" s="442"/>
      <c r="BX25" s="442"/>
      <c r="BY25" s="442"/>
      <c r="BZ25" s="442"/>
      <c r="CA25" s="442"/>
      <c r="CB25" s="442"/>
      <c r="CC25" s="442"/>
      <c r="CD25" s="442"/>
      <c r="CE25" s="442"/>
      <c r="CF25" s="442"/>
      <c r="CG25" s="442"/>
      <c r="CH25" s="442"/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2"/>
      <c r="CZ25" s="442"/>
      <c r="DA25" s="442"/>
      <c r="DB25" s="442"/>
      <c r="DC25" s="442"/>
      <c r="DD25" s="442"/>
      <c r="DE25" s="442"/>
      <c r="DF25" s="442"/>
      <c r="DG25" s="442"/>
      <c r="DH25" s="442"/>
      <c r="DI25" s="442"/>
      <c r="DJ25" s="442"/>
      <c r="DK25" s="442"/>
      <c r="DL25" s="442"/>
      <c r="DM25" s="442"/>
      <c r="DN25" s="442"/>
      <c r="DO25" s="442"/>
      <c r="DP25" s="442"/>
      <c r="DQ25" s="442"/>
      <c r="DR25" s="442"/>
      <c r="DS25" s="442"/>
      <c r="DT25" s="442"/>
      <c r="DU25" s="442"/>
      <c r="DV25" s="442"/>
      <c r="DW25" s="442"/>
      <c r="DX25" s="442"/>
      <c r="DY25" s="442"/>
    </row>
    <row r="26" spans="1:129" s="28" customFormat="1" ht="18" customHeight="1" x14ac:dyDescent="0.3">
      <c r="A26" s="345">
        <v>1</v>
      </c>
      <c r="B26" s="72" t="s">
        <v>372</v>
      </c>
      <c r="C26" s="72" t="s">
        <v>8</v>
      </c>
      <c r="D26" s="72" t="s">
        <v>122</v>
      </c>
      <c r="E26" s="73">
        <v>7</v>
      </c>
      <c r="F26" s="74">
        <v>1672.2</v>
      </c>
      <c r="G26" s="73">
        <v>54</v>
      </c>
      <c r="H26" s="72" t="s">
        <v>30</v>
      </c>
      <c r="I26" s="66" t="s">
        <v>1</v>
      </c>
      <c r="J26" s="83">
        <f>J27+J28+J29</f>
        <v>9838754.3194619995</v>
      </c>
      <c r="K26" s="83">
        <f>K27+K28+K29</f>
        <v>9838754.3194619995</v>
      </c>
      <c r="L26" s="83">
        <f t="shared" ref="L26:N26" si="0">L27+L28+L29</f>
        <v>0</v>
      </c>
      <c r="M26" s="83">
        <f t="shared" si="0"/>
        <v>0</v>
      </c>
      <c r="N26" s="83">
        <f t="shared" si="0"/>
        <v>0</v>
      </c>
      <c r="O26" s="354">
        <f t="shared" ref="O26:O76" si="1">K26+L26+M26+N26</f>
        <v>9838754.3194619995</v>
      </c>
      <c r="P26" s="375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42"/>
      <c r="AB26" s="442"/>
      <c r="AC26" s="442"/>
      <c r="AD26" s="442"/>
      <c r="AE26" s="442"/>
      <c r="AF26" s="442"/>
      <c r="AG26" s="442"/>
      <c r="AH26" s="442"/>
      <c r="AI26" s="442"/>
      <c r="AJ26" s="442"/>
      <c r="AK26" s="442"/>
      <c r="AL26" s="442"/>
      <c r="AM26" s="442"/>
      <c r="AN26" s="442"/>
      <c r="AO26" s="442"/>
      <c r="AP26" s="442"/>
      <c r="AQ26" s="442"/>
      <c r="AR26" s="442"/>
      <c r="AS26" s="442"/>
      <c r="AT26" s="442"/>
      <c r="AU26" s="442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2"/>
      <c r="BI26" s="442"/>
      <c r="BJ26" s="442"/>
      <c r="BK26" s="442"/>
      <c r="BL26" s="442"/>
      <c r="BM26" s="442"/>
      <c r="BN26" s="442"/>
      <c r="BO26" s="442"/>
      <c r="BP26" s="442"/>
      <c r="BQ26" s="442"/>
      <c r="BR26" s="442"/>
      <c r="BS26" s="442"/>
      <c r="BT26" s="442"/>
      <c r="BU26" s="442"/>
      <c r="BV26" s="442"/>
      <c r="BW26" s="442"/>
      <c r="BX26" s="442"/>
      <c r="BY26" s="442"/>
      <c r="BZ26" s="442"/>
      <c r="CA26" s="442"/>
      <c r="CB26" s="442"/>
      <c r="CC26" s="442"/>
      <c r="CD26" s="442"/>
      <c r="CE26" s="442"/>
      <c r="CF26" s="442"/>
      <c r="CG26" s="442"/>
      <c r="CH26" s="442"/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2"/>
      <c r="CZ26" s="442"/>
      <c r="DA26" s="442"/>
      <c r="DB26" s="442"/>
      <c r="DC26" s="442"/>
      <c r="DD26" s="442"/>
      <c r="DE26" s="442"/>
      <c r="DF26" s="442"/>
      <c r="DG26" s="442"/>
      <c r="DH26" s="442"/>
      <c r="DI26" s="442"/>
      <c r="DJ26" s="442"/>
      <c r="DK26" s="442"/>
      <c r="DL26" s="442"/>
      <c r="DM26" s="442"/>
      <c r="DN26" s="442"/>
      <c r="DO26" s="442"/>
      <c r="DP26" s="442"/>
      <c r="DQ26" s="442"/>
      <c r="DR26" s="442"/>
      <c r="DS26" s="442"/>
      <c r="DT26" s="442"/>
      <c r="DU26" s="442"/>
      <c r="DV26" s="442"/>
      <c r="DW26" s="442"/>
      <c r="DX26" s="442"/>
      <c r="DY26" s="442"/>
    </row>
    <row r="27" spans="1:129" s="28" customFormat="1" ht="18" customHeight="1" x14ac:dyDescent="0.3">
      <c r="A27" s="346"/>
      <c r="B27" s="72" t="s">
        <v>372</v>
      </c>
      <c r="C27" s="76"/>
      <c r="D27" s="76"/>
      <c r="E27" s="77"/>
      <c r="F27" s="74"/>
      <c r="G27" s="77"/>
      <c r="H27" s="72" t="s">
        <v>36</v>
      </c>
      <c r="I27" s="78" t="s">
        <v>37</v>
      </c>
      <c r="J27" s="83">
        <v>4242615.55</v>
      </c>
      <c r="K27" s="83">
        <f>J27</f>
        <v>4242615.55</v>
      </c>
      <c r="L27" s="295"/>
      <c r="M27" s="295"/>
      <c r="N27" s="295"/>
      <c r="O27" s="354">
        <f t="shared" si="1"/>
        <v>4242615.55</v>
      </c>
      <c r="P27" s="375"/>
      <c r="Q27" s="442"/>
      <c r="R27" s="442"/>
      <c r="S27" s="442"/>
      <c r="T27" s="442"/>
      <c r="U27" s="442"/>
      <c r="V27" s="442"/>
      <c r="W27" s="442"/>
      <c r="X27" s="442"/>
      <c r="Y27" s="442"/>
      <c r="Z27" s="442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  <c r="AM27" s="442"/>
      <c r="AN27" s="442"/>
      <c r="AO27" s="442"/>
      <c r="AP27" s="442"/>
      <c r="AQ27" s="442"/>
      <c r="AR27" s="442"/>
      <c r="AS27" s="442"/>
      <c r="AT27" s="442"/>
      <c r="AU27" s="442"/>
      <c r="AV27" s="442"/>
      <c r="AW27" s="442"/>
      <c r="AX27" s="442"/>
      <c r="AY27" s="442"/>
      <c r="AZ27" s="442"/>
      <c r="BA27" s="442"/>
      <c r="BB27" s="442"/>
      <c r="BC27" s="442"/>
      <c r="BD27" s="442"/>
      <c r="BE27" s="442"/>
      <c r="BF27" s="442"/>
      <c r="BG27" s="442"/>
      <c r="BH27" s="442"/>
      <c r="BI27" s="442"/>
      <c r="BJ27" s="442"/>
      <c r="BK27" s="442"/>
      <c r="BL27" s="442"/>
      <c r="BM27" s="442"/>
      <c r="BN27" s="442"/>
      <c r="BO27" s="442"/>
      <c r="BP27" s="442"/>
      <c r="BQ27" s="442"/>
      <c r="BR27" s="442"/>
      <c r="BS27" s="442"/>
      <c r="BT27" s="442"/>
      <c r="BU27" s="442"/>
      <c r="BV27" s="442"/>
      <c r="BW27" s="442"/>
      <c r="BX27" s="442"/>
      <c r="BY27" s="442"/>
      <c r="BZ27" s="442"/>
      <c r="CA27" s="442"/>
      <c r="CB27" s="442"/>
      <c r="CC27" s="442"/>
      <c r="CD27" s="442"/>
      <c r="CE27" s="442"/>
      <c r="CF27" s="442"/>
      <c r="CG27" s="442"/>
      <c r="CH27" s="442"/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2"/>
      <c r="CZ27" s="442"/>
      <c r="DA27" s="442"/>
      <c r="DB27" s="442"/>
      <c r="DC27" s="442"/>
      <c r="DD27" s="442"/>
      <c r="DE27" s="442"/>
      <c r="DF27" s="442"/>
      <c r="DG27" s="442"/>
      <c r="DH27" s="442"/>
      <c r="DI27" s="442"/>
      <c r="DJ27" s="442"/>
      <c r="DK27" s="442"/>
      <c r="DL27" s="442"/>
      <c r="DM27" s="442"/>
      <c r="DN27" s="442"/>
      <c r="DO27" s="442"/>
      <c r="DP27" s="442"/>
      <c r="DQ27" s="442"/>
      <c r="DR27" s="442"/>
      <c r="DS27" s="442"/>
      <c r="DT27" s="442"/>
      <c r="DU27" s="442"/>
      <c r="DV27" s="442"/>
      <c r="DW27" s="442"/>
      <c r="DX27" s="442"/>
      <c r="DY27" s="442"/>
    </row>
    <row r="28" spans="1:129" s="28" customFormat="1" ht="18" customHeight="1" x14ac:dyDescent="0.3">
      <c r="A28" s="346"/>
      <c r="B28" s="72" t="s">
        <v>372</v>
      </c>
      <c r="C28" s="76"/>
      <c r="D28" s="76"/>
      <c r="E28" s="77"/>
      <c r="F28" s="74"/>
      <c r="G28" s="77"/>
      <c r="H28" s="72" t="s">
        <v>34</v>
      </c>
      <c r="I28" s="78" t="s">
        <v>75</v>
      </c>
      <c r="J28" s="83">
        <v>5390000.7800000003</v>
      </c>
      <c r="K28" s="83">
        <f t="shared" ref="K28:K29" si="2">J28</f>
        <v>5390000.7800000003</v>
      </c>
      <c r="L28" s="295"/>
      <c r="M28" s="295"/>
      <c r="N28" s="295"/>
      <c r="O28" s="354">
        <f t="shared" si="1"/>
        <v>5390000.7800000003</v>
      </c>
      <c r="P28" s="375"/>
      <c r="Q28" s="442"/>
      <c r="R28" s="442"/>
      <c r="S28" s="442"/>
      <c r="T28" s="442"/>
      <c r="U28" s="442"/>
      <c r="V28" s="442"/>
      <c r="W28" s="442"/>
      <c r="X28" s="442"/>
      <c r="Y28" s="442"/>
      <c r="Z28" s="442"/>
      <c r="AA28" s="442"/>
      <c r="AB28" s="442"/>
      <c r="AC28" s="442"/>
      <c r="AD28" s="442"/>
      <c r="AE28" s="442"/>
      <c r="AF28" s="442"/>
      <c r="AG28" s="442"/>
      <c r="AH28" s="442"/>
      <c r="AI28" s="442"/>
      <c r="AJ28" s="442"/>
      <c r="AK28" s="442"/>
      <c r="AL28" s="442"/>
      <c r="AM28" s="442"/>
      <c r="AN28" s="442"/>
      <c r="AO28" s="442"/>
      <c r="AP28" s="442"/>
      <c r="AQ28" s="442"/>
      <c r="AR28" s="442"/>
      <c r="AS28" s="442"/>
      <c r="AT28" s="442"/>
      <c r="AU28" s="442"/>
      <c r="AV28" s="442"/>
      <c r="AW28" s="442"/>
      <c r="AX28" s="442"/>
      <c r="AY28" s="442"/>
      <c r="AZ28" s="442"/>
      <c r="BA28" s="442"/>
      <c r="BB28" s="442"/>
      <c r="BC28" s="442"/>
      <c r="BD28" s="442"/>
      <c r="BE28" s="442"/>
      <c r="BF28" s="442"/>
      <c r="BG28" s="442"/>
      <c r="BH28" s="442"/>
      <c r="BI28" s="442"/>
      <c r="BJ28" s="442"/>
      <c r="BK28" s="442"/>
      <c r="BL28" s="442"/>
      <c r="BM28" s="442"/>
      <c r="BN28" s="442"/>
      <c r="BO28" s="442"/>
      <c r="BP28" s="442"/>
      <c r="BQ28" s="442"/>
      <c r="BR28" s="442"/>
      <c r="BS28" s="442"/>
      <c r="BT28" s="442"/>
      <c r="BU28" s="442"/>
      <c r="BV28" s="442"/>
      <c r="BW28" s="442"/>
      <c r="BX28" s="442"/>
      <c r="BY28" s="442"/>
      <c r="BZ28" s="442"/>
      <c r="CA28" s="442"/>
      <c r="CB28" s="442"/>
      <c r="CC28" s="442"/>
      <c r="CD28" s="442"/>
      <c r="CE28" s="442"/>
      <c r="CF28" s="442"/>
      <c r="CG28" s="442"/>
      <c r="CH28" s="442"/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2"/>
      <c r="CZ28" s="442"/>
      <c r="DA28" s="442"/>
      <c r="DB28" s="442"/>
      <c r="DC28" s="442"/>
      <c r="DD28" s="442"/>
      <c r="DE28" s="442"/>
      <c r="DF28" s="442"/>
      <c r="DG28" s="442"/>
      <c r="DH28" s="442"/>
      <c r="DI28" s="442"/>
      <c r="DJ28" s="442"/>
      <c r="DK28" s="442"/>
      <c r="DL28" s="442"/>
      <c r="DM28" s="442"/>
      <c r="DN28" s="442"/>
      <c r="DO28" s="442"/>
      <c r="DP28" s="442"/>
      <c r="DQ28" s="442"/>
      <c r="DR28" s="442"/>
      <c r="DS28" s="442"/>
      <c r="DT28" s="442"/>
      <c r="DU28" s="442"/>
      <c r="DV28" s="442"/>
      <c r="DW28" s="442"/>
      <c r="DX28" s="442"/>
      <c r="DY28" s="442"/>
    </row>
    <row r="29" spans="1:129" s="28" customFormat="1" ht="18" customHeight="1" x14ac:dyDescent="0.3">
      <c r="A29" s="346"/>
      <c r="B29" s="72" t="s">
        <v>372</v>
      </c>
      <c r="C29" s="76"/>
      <c r="D29" s="76"/>
      <c r="E29" s="76"/>
      <c r="F29" s="348"/>
      <c r="G29" s="76"/>
      <c r="H29" s="72" t="s">
        <v>35</v>
      </c>
      <c r="I29" s="78" t="s">
        <v>52</v>
      </c>
      <c r="J29" s="83">
        <v>206137.98946200003</v>
      </c>
      <c r="K29" s="83">
        <f t="shared" si="2"/>
        <v>206137.98946200003</v>
      </c>
      <c r="L29" s="295"/>
      <c r="M29" s="295"/>
      <c r="N29" s="295"/>
      <c r="O29" s="354">
        <f t="shared" si="1"/>
        <v>206137.98946200003</v>
      </c>
      <c r="P29" s="375"/>
      <c r="Q29" s="442"/>
      <c r="R29" s="442"/>
      <c r="S29" s="442"/>
      <c r="T29" s="442"/>
      <c r="U29" s="442"/>
      <c r="V29" s="442"/>
      <c r="W29" s="442"/>
      <c r="X29" s="442"/>
      <c r="Y29" s="442"/>
      <c r="Z29" s="442"/>
      <c r="AA29" s="442"/>
      <c r="AB29" s="442"/>
      <c r="AC29" s="442"/>
      <c r="AD29" s="442"/>
      <c r="AE29" s="442"/>
      <c r="AF29" s="442"/>
      <c r="AG29" s="442"/>
      <c r="AH29" s="442"/>
      <c r="AI29" s="442"/>
      <c r="AJ29" s="442"/>
      <c r="AK29" s="442"/>
      <c r="AL29" s="442"/>
      <c r="AM29" s="442"/>
      <c r="AN29" s="442"/>
      <c r="AO29" s="442"/>
      <c r="AP29" s="442"/>
      <c r="AQ29" s="442"/>
      <c r="AR29" s="442"/>
      <c r="AS29" s="442"/>
      <c r="AT29" s="442"/>
      <c r="AU29" s="442"/>
      <c r="AV29" s="442"/>
      <c r="AW29" s="442"/>
      <c r="AX29" s="442"/>
      <c r="AY29" s="442"/>
      <c r="AZ29" s="442"/>
      <c r="BA29" s="442"/>
      <c r="BB29" s="442"/>
      <c r="BC29" s="442"/>
      <c r="BD29" s="442"/>
      <c r="BE29" s="442"/>
      <c r="BF29" s="442"/>
      <c r="BG29" s="442"/>
      <c r="BH29" s="442"/>
      <c r="BI29" s="442"/>
      <c r="BJ29" s="442"/>
      <c r="BK29" s="442"/>
      <c r="BL29" s="442"/>
      <c r="BM29" s="442"/>
      <c r="BN29" s="442"/>
      <c r="BO29" s="442"/>
      <c r="BP29" s="442"/>
      <c r="BQ29" s="442"/>
      <c r="BR29" s="442"/>
      <c r="BS29" s="442"/>
      <c r="BT29" s="442"/>
      <c r="BU29" s="442"/>
      <c r="BV29" s="442"/>
      <c r="BW29" s="442"/>
      <c r="BX29" s="442"/>
      <c r="BY29" s="442"/>
      <c r="BZ29" s="442"/>
      <c r="CA29" s="442"/>
      <c r="CB29" s="442"/>
      <c r="CC29" s="442"/>
      <c r="CD29" s="442"/>
      <c r="CE29" s="442"/>
      <c r="CF29" s="442"/>
      <c r="CG29" s="442"/>
      <c r="CH29" s="442"/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2"/>
      <c r="CZ29" s="442"/>
      <c r="DA29" s="442"/>
      <c r="DB29" s="442"/>
      <c r="DC29" s="442"/>
      <c r="DD29" s="442"/>
      <c r="DE29" s="442"/>
      <c r="DF29" s="442"/>
      <c r="DG29" s="442"/>
      <c r="DH29" s="442"/>
      <c r="DI29" s="442"/>
      <c r="DJ29" s="442"/>
      <c r="DK29" s="442"/>
      <c r="DL29" s="442"/>
      <c r="DM29" s="442"/>
      <c r="DN29" s="442"/>
      <c r="DO29" s="442"/>
      <c r="DP29" s="442"/>
      <c r="DQ29" s="442"/>
      <c r="DR29" s="442"/>
      <c r="DS29" s="442"/>
      <c r="DT29" s="442"/>
      <c r="DU29" s="442"/>
      <c r="DV29" s="442"/>
      <c r="DW29" s="442"/>
      <c r="DX29" s="442"/>
      <c r="DY29" s="442"/>
    </row>
    <row r="30" spans="1:129" s="28" customFormat="1" ht="18" customHeight="1" x14ac:dyDescent="0.3">
      <c r="A30" s="489">
        <v>2</v>
      </c>
      <c r="B30" s="72" t="s">
        <v>372</v>
      </c>
      <c r="C30" s="72" t="s">
        <v>8</v>
      </c>
      <c r="D30" s="72" t="s">
        <v>123</v>
      </c>
      <c r="E30" s="73">
        <v>50</v>
      </c>
      <c r="F30" s="74">
        <v>2019.8</v>
      </c>
      <c r="G30" s="73">
        <v>53</v>
      </c>
      <c r="H30" s="72" t="s">
        <v>30</v>
      </c>
      <c r="I30" s="66" t="s">
        <v>1</v>
      </c>
      <c r="J30" s="83">
        <f>J31+J32</f>
        <v>4129723.1419659997</v>
      </c>
      <c r="K30" s="83">
        <f t="shared" ref="K30:N30" si="3">K31+K32</f>
        <v>4129723.1419659997</v>
      </c>
      <c r="L30" s="83">
        <f t="shared" si="3"/>
        <v>0</v>
      </c>
      <c r="M30" s="83">
        <f t="shared" si="3"/>
        <v>0</v>
      </c>
      <c r="N30" s="83">
        <f t="shared" si="3"/>
        <v>0</v>
      </c>
      <c r="O30" s="354">
        <f t="shared" si="1"/>
        <v>4129723.1419659997</v>
      </c>
      <c r="P30" s="375"/>
      <c r="Q30" s="442"/>
      <c r="R30" s="442"/>
      <c r="S30" s="442"/>
      <c r="T30" s="442"/>
      <c r="U30" s="442"/>
      <c r="V30" s="442"/>
      <c r="W30" s="442"/>
      <c r="X30" s="442"/>
      <c r="Y30" s="442"/>
      <c r="Z30" s="442"/>
      <c r="AA30" s="442"/>
      <c r="AB30" s="442"/>
      <c r="AC30" s="442"/>
      <c r="AD30" s="442"/>
      <c r="AE30" s="442"/>
      <c r="AF30" s="442"/>
      <c r="AG30" s="442"/>
      <c r="AH30" s="442"/>
      <c r="AI30" s="442"/>
      <c r="AJ30" s="442"/>
      <c r="AK30" s="442"/>
      <c r="AL30" s="442"/>
      <c r="AM30" s="442"/>
      <c r="AN30" s="442"/>
      <c r="AO30" s="442"/>
      <c r="AP30" s="442"/>
      <c r="AQ30" s="442"/>
      <c r="AR30" s="442"/>
      <c r="AS30" s="442"/>
      <c r="AT30" s="442"/>
      <c r="AU30" s="442"/>
      <c r="AV30" s="442"/>
      <c r="AW30" s="442"/>
      <c r="AX30" s="442"/>
      <c r="AY30" s="442"/>
      <c r="AZ30" s="442"/>
      <c r="BA30" s="442"/>
      <c r="BB30" s="442"/>
      <c r="BC30" s="442"/>
      <c r="BD30" s="442"/>
      <c r="BE30" s="442"/>
      <c r="BF30" s="442"/>
      <c r="BG30" s="442"/>
      <c r="BH30" s="442"/>
      <c r="BI30" s="442"/>
      <c r="BJ30" s="442"/>
      <c r="BK30" s="442"/>
      <c r="BL30" s="442"/>
      <c r="BM30" s="442"/>
      <c r="BN30" s="442"/>
      <c r="BO30" s="442"/>
      <c r="BP30" s="442"/>
      <c r="BQ30" s="442"/>
      <c r="BR30" s="442"/>
      <c r="BS30" s="442"/>
      <c r="BT30" s="442"/>
      <c r="BU30" s="442"/>
      <c r="BV30" s="442"/>
      <c r="BW30" s="442"/>
      <c r="BX30" s="442"/>
      <c r="BY30" s="442"/>
      <c r="BZ30" s="442"/>
      <c r="CA30" s="442"/>
      <c r="CB30" s="442"/>
      <c r="CC30" s="442"/>
      <c r="CD30" s="442"/>
      <c r="CE30" s="442"/>
      <c r="CF30" s="442"/>
      <c r="CG30" s="442"/>
      <c r="CH30" s="442"/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2"/>
      <c r="CZ30" s="442"/>
      <c r="DA30" s="442"/>
      <c r="DB30" s="442"/>
      <c r="DC30" s="442"/>
      <c r="DD30" s="442"/>
      <c r="DE30" s="442"/>
      <c r="DF30" s="442"/>
      <c r="DG30" s="442"/>
      <c r="DH30" s="442"/>
      <c r="DI30" s="442"/>
      <c r="DJ30" s="442"/>
      <c r="DK30" s="442"/>
      <c r="DL30" s="442"/>
      <c r="DM30" s="442"/>
      <c r="DN30" s="442"/>
      <c r="DO30" s="442"/>
      <c r="DP30" s="442"/>
      <c r="DQ30" s="442"/>
      <c r="DR30" s="442"/>
      <c r="DS30" s="442"/>
      <c r="DT30" s="442"/>
      <c r="DU30" s="442"/>
      <c r="DV30" s="442"/>
      <c r="DW30" s="442"/>
      <c r="DX30" s="442"/>
      <c r="DY30" s="442"/>
    </row>
    <row r="31" spans="1:129" s="28" customFormat="1" ht="18" customHeight="1" x14ac:dyDescent="0.3">
      <c r="A31" s="490"/>
      <c r="B31" s="72" t="s">
        <v>372</v>
      </c>
      <c r="C31" s="72"/>
      <c r="D31" s="72"/>
      <c r="E31" s="73"/>
      <c r="F31" s="74"/>
      <c r="G31" s="73"/>
      <c r="H31" s="72" t="s">
        <v>36</v>
      </c>
      <c r="I31" s="78" t="s">
        <v>37</v>
      </c>
      <c r="J31" s="83">
        <v>4043198.69</v>
      </c>
      <c r="K31" s="83">
        <f>J31</f>
        <v>4043198.69</v>
      </c>
      <c r="L31" s="295"/>
      <c r="M31" s="295"/>
      <c r="N31" s="295"/>
      <c r="O31" s="354">
        <f t="shared" si="1"/>
        <v>4043198.69</v>
      </c>
      <c r="P31" s="375"/>
      <c r="Q31" s="442"/>
      <c r="R31" s="442"/>
      <c r="S31" s="442"/>
      <c r="T31" s="442"/>
      <c r="U31" s="442"/>
      <c r="V31" s="442"/>
      <c r="W31" s="442"/>
      <c r="X31" s="442"/>
      <c r="Y31" s="442"/>
      <c r="Z31" s="442"/>
      <c r="AA31" s="442"/>
      <c r="AB31" s="442"/>
      <c r="AC31" s="442"/>
      <c r="AD31" s="442"/>
      <c r="AE31" s="442"/>
      <c r="AF31" s="442"/>
      <c r="AG31" s="442"/>
      <c r="AH31" s="442"/>
      <c r="AI31" s="442"/>
      <c r="AJ31" s="442"/>
      <c r="AK31" s="442"/>
      <c r="AL31" s="442"/>
      <c r="AM31" s="442"/>
      <c r="AN31" s="442"/>
      <c r="AO31" s="442"/>
      <c r="AP31" s="442"/>
      <c r="AQ31" s="442"/>
      <c r="AR31" s="442"/>
      <c r="AS31" s="442"/>
      <c r="AT31" s="442"/>
      <c r="AU31" s="442"/>
      <c r="AV31" s="442"/>
      <c r="AW31" s="442"/>
      <c r="AX31" s="442"/>
      <c r="AY31" s="442"/>
      <c r="AZ31" s="442"/>
      <c r="BA31" s="442"/>
      <c r="BB31" s="442"/>
      <c r="BC31" s="442"/>
      <c r="BD31" s="442"/>
      <c r="BE31" s="442"/>
      <c r="BF31" s="442"/>
      <c r="BG31" s="442"/>
      <c r="BH31" s="442"/>
      <c r="BI31" s="442"/>
      <c r="BJ31" s="442"/>
      <c r="BK31" s="442"/>
      <c r="BL31" s="442"/>
      <c r="BM31" s="442"/>
      <c r="BN31" s="442"/>
      <c r="BO31" s="442"/>
      <c r="BP31" s="442"/>
      <c r="BQ31" s="442"/>
      <c r="BR31" s="442"/>
      <c r="BS31" s="442"/>
      <c r="BT31" s="442"/>
      <c r="BU31" s="442"/>
      <c r="BV31" s="442"/>
      <c r="BW31" s="442"/>
      <c r="BX31" s="442"/>
      <c r="BY31" s="442"/>
      <c r="BZ31" s="442"/>
      <c r="CA31" s="442"/>
      <c r="CB31" s="442"/>
      <c r="CC31" s="442"/>
      <c r="CD31" s="442"/>
      <c r="CE31" s="442"/>
      <c r="CF31" s="442"/>
      <c r="CG31" s="442"/>
      <c r="CH31" s="442"/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2"/>
      <c r="CZ31" s="442"/>
      <c r="DA31" s="442"/>
      <c r="DB31" s="442"/>
      <c r="DC31" s="442"/>
      <c r="DD31" s="442"/>
      <c r="DE31" s="442"/>
      <c r="DF31" s="442"/>
      <c r="DG31" s="442"/>
      <c r="DH31" s="442"/>
      <c r="DI31" s="442"/>
      <c r="DJ31" s="442"/>
      <c r="DK31" s="442"/>
      <c r="DL31" s="442"/>
      <c r="DM31" s="442"/>
      <c r="DN31" s="442"/>
      <c r="DO31" s="442"/>
      <c r="DP31" s="442"/>
      <c r="DQ31" s="442"/>
      <c r="DR31" s="442"/>
      <c r="DS31" s="442"/>
      <c r="DT31" s="442"/>
      <c r="DU31" s="442"/>
      <c r="DV31" s="442"/>
      <c r="DW31" s="442"/>
      <c r="DX31" s="442"/>
      <c r="DY31" s="442"/>
    </row>
    <row r="32" spans="1:129" s="28" customFormat="1" ht="18" customHeight="1" x14ac:dyDescent="0.3">
      <c r="A32" s="491"/>
      <c r="B32" s="72" t="s">
        <v>372</v>
      </c>
      <c r="C32" s="72"/>
      <c r="D32" s="72"/>
      <c r="E32" s="73"/>
      <c r="F32" s="74"/>
      <c r="G32" s="73"/>
      <c r="H32" s="72" t="s">
        <v>35</v>
      </c>
      <c r="I32" s="78" t="s">
        <v>52</v>
      </c>
      <c r="J32" s="83">
        <v>86524.451965999993</v>
      </c>
      <c r="K32" s="83">
        <f>J32</f>
        <v>86524.451965999993</v>
      </c>
      <c r="L32" s="295"/>
      <c r="M32" s="295"/>
      <c r="N32" s="295"/>
      <c r="O32" s="354">
        <f t="shared" si="1"/>
        <v>86524.451965999993</v>
      </c>
      <c r="P32" s="375"/>
      <c r="Q32" s="442"/>
      <c r="R32" s="442"/>
      <c r="S32" s="442"/>
      <c r="T32" s="442"/>
      <c r="U32" s="442"/>
      <c r="V32" s="442"/>
      <c r="W32" s="442"/>
      <c r="X32" s="442"/>
      <c r="Y32" s="442"/>
      <c r="Z32" s="442"/>
      <c r="AA32" s="442"/>
      <c r="AB32" s="442"/>
      <c r="AC32" s="442"/>
      <c r="AD32" s="442"/>
      <c r="AE32" s="442"/>
      <c r="AF32" s="442"/>
      <c r="AG32" s="442"/>
      <c r="AH32" s="442"/>
      <c r="AI32" s="442"/>
      <c r="AJ32" s="442"/>
      <c r="AK32" s="442"/>
      <c r="AL32" s="442"/>
      <c r="AM32" s="442"/>
      <c r="AN32" s="442"/>
      <c r="AO32" s="442"/>
      <c r="AP32" s="442"/>
      <c r="AQ32" s="442"/>
      <c r="AR32" s="442"/>
      <c r="AS32" s="442"/>
      <c r="AT32" s="442"/>
      <c r="AU32" s="442"/>
      <c r="AV32" s="442"/>
      <c r="AW32" s="442"/>
      <c r="AX32" s="442"/>
      <c r="AY32" s="442"/>
      <c r="AZ32" s="442"/>
      <c r="BA32" s="442"/>
      <c r="BB32" s="442"/>
      <c r="BC32" s="442"/>
      <c r="BD32" s="442"/>
      <c r="BE32" s="442"/>
      <c r="BF32" s="442"/>
      <c r="BG32" s="442"/>
      <c r="BH32" s="442"/>
      <c r="BI32" s="442"/>
      <c r="BJ32" s="442"/>
      <c r="BK32" s="442"/>
      <c r="BL32" s="442"/>
      <c r="BM32" s="442"/>
      <c r="BN32" s="442"/>
      <c r="BO32" s="442"/>
      <c r="BP32" s="442"/>
      <c r="BQ32" s="442"/>
      <c r="BR32" s="442"/>
      <c r="BS32" s="442"/>
      <c r="BT32" s="442"/>
      <c r="BU32" s="442"/>
      <c r="BV32" s="442"/>
      <c r="BW32" s="442"/>
      <c r="BX32" s="442"/>
      <c r="BY32" s="442"/>
      <c r="BZ32" s="442"/>
      <c r="CA32" s="442"/>
      <c r="CB32" s="442"/>
      <c r="CC32" s="442"/>
      <c r="CD32" s="442"/>
      <c r="CE32" s="442"/>
      <c r="CF32" s="442"/>
      <c r="CG32" s="442"/>
      <c r="CH32" s="442"/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2"/>
      <c r="CZ32" s="442"/>
      <c r="DA32" s="442"/>
      <c r="DB32" s="442"/>
      <c r="DC32" s="442"/>
      <c r="DD32" s="442"/>
      <c r="DE32" s="442"/>
      <c r="DF32" s="442"/>
      <c r="DG32" s="442"/>
      <c r="DH32" s="442"/>
      <c r="DI32" s="442"/>
      <c r="DJ32" s="442"/>
      <c r="DK32" s="442"/>
      <c r="DL32" s="442"/>
      <c r="DM32" s="442"/>
      <c r="DN32" s="442"/>
      <c r="DO32" s="442"/>
      <c r="DP32" s="442"/>
      <c r="DQ32" s="442"/>
      <c r="DR32" s="442"/>
      <c r="DS32" s="442"/>
      <c r="DT32" s="442"/>
      <c r="DU32" s="442"/>
      <c r="DV32" s="442"/>
      <c r="DW32" s="442"/>
      <c r="DX32" s="442"/>
      <c r="DY32" s="442"/>
    </row>
    <row r="33" spans="1:129" s="28" customFormat="1" ht="18" customHeight="1" x14ac:dyDescent="0.3">
      <c r="A33" s="503">
        <v>3</v>
      </c>
      <c r="B33" s="72" t="s">
        <v>372</v>
      </c>
      <c r="C33" s="72" t="s">
        <v>8</v>
      </c>
      <c r="D33" s="72" t="s">
        <v>125</v>
      </c>
      <c r="E33" s="73">
        <v>56</v>
      </c>
      <c r="F33" s="74">
        <v>3635.2</v>
      </c>
      <c r="G33" s="73">
        <v>93</v>
      </c>
      <c r="H33" s="72" t="s">
        <v>30</v>
      </c>
      <c r="I33" s="66" t="s">
        <v>1</v>
      </c>
      <c r="J33" s="83">
        <f>J34+J35</f>
        <v>3040517.6868179999</v>
      </c>
      <c r="K33" s="83">
        <f t="shared" ref="K33:N33" si="4">K34+K35</f>
        <v>3040517.6868179999</v>
      </c>
      <c r="L33" s="83">
        <f t="shared" si="4"/>
        <v>0</v>
      </c>
      <c r="M33" s="83">
        <f t="shared" si="4"/>
        <v>0</v>
      </c>
      <c r="N33" s="83">
        <f t="shared" si="4"/>
        <v>0</v>
      </c>
      <c r="O33" s="354">
        <f t="shared" si="1"/>
        <v>3040517.6868179999</v>
      </c>
      <c r="P33" s="375"/>
      <c r="Q33" s="442"/>
      <c r="R33" s="442"/>
      <c r="S33" s="442"/>
      <c r="T33" s="442"/>
      <c r="U33" s="442"/>
      <c r="V33" s="442"/>
      <c r="W33" s="442"/>
      <c r="X33" s="442"/>
      <c r="Y33" s="442"/>
      <c r="Z33" s="442"/>
      <c r="AA33" s="442"/>
      <c r="AB33" s="442"/>
      <c r="AC33" s="442"/>
      <c r="AD33" s="442"/>
      <c r="AE33" s="442"/>
      <c r="AF33" s="442"/>
      <c r="AG33" s="442"/>
      <c r="AH33" s="442"/>
      <c r="AI33" s="442"/>
      <c r="AJ33" s="442"/>
      <c r="AK33" s="442"/>
      <c r="AL33" s="442"/>
      <c r="AM33" s="442"/>
      <c r="AN33" s="442"/>
      <c r="AO33" s="442"/>
      <c r="AP33" s="442"/>
      <c r="AQ33" s="442"/>
      <c r="AR33" s="442"/>
      <c r="AS33" s="442"/>
      <c r="AT33" s="442"/>
      <c r="AU33" s="442"/>
      <c r="AV33" s="442"/>
      <c r="AW33" s="442"/>
      <c r="AX33" s="442"/>
      <c r="AY33" s="442"/>
      <c r="AZ33" s="442"/>
      <c r="BA33" s="442"/>
      <c r="BB33" s="442"/>
      <c r="BC33" s="442"/>
      <c r="BD33" s="442"/>
      <c r="BE33" s="442"/>
      <c r="BF33" s="442"/>
      <c r="BG33" s="442"/>
      <c r="BH33" s="442"/>
      <c r="BI33" s="442"/>
      <c r="BJ33" s="442"/>
      <c r="BK33" s="442"/>
      <c r="BL33" s="442"/>
      <c r="BM33" s="442"/>
      <c r="BN33" s="442"/>
      <c r="BO33" s="442"/>
      <c r="BP33" s="442"/>
      <c r="BQ33" s="442"/>
      <c r="BR33" s="442"/>
      <c r="BS33" s="442"/>
      <c r="BT33" s="442"/>
      <c r="BU33" s="442"/>
      <c r="BV33" s="442"/>
      <c r="BW33" s="442"/>
      <c r="BX33" s="442"/>
      <c r="BY33" s="442"/>
      <c r="BZ33" s="442"/>
      <c r="CA33" s="442"/>
      <c r="CB33" s="442"/>
      <c r="CC33" s="442"/>
      <c r="CD33" s="442"/>
      <c r="CE33" s="442"/>
      <c r="CF33" s="442"/>
      <c r="CG33" s="442"/>
      <c r="CH33" s="442"/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2"/>
      <c r="CZ33" s="442"/>
      <c r="DA33" s="442"/>
      <c r="DB33" s="442"/>
      <c r="DC33" s="442"/>
      <c r="DD33" s="442"/>
      <c r="DE33" s="442"/>
      <c r="DF33" s="442"/>
      <c r="DG33" s="442"/>
      <c r="DH33" s="442"/>
      <c r="DI33" s="442"/>
      <c r="DJ33" s="442"/>
      <c r="DK33" s="442"/>
      <c r="DL33" s="442"/>
      <c r="DM33" s="442"/>
      <c r="DN33" s="442"/>
      <c r="DO33" s="442"/>
      <c r="DP33" s="442"/>
      <c r="DQ33" s="442"/>
      <c r="DR33" s="442"/>
      <c r="DS33" s="442"/>
      <c r="DT33" s="442"/>
      <c r="DU33" s="442"/>
      <c r="DV33" s="442"/>
      <c r="DW33" s="442"/>
      <c r="DX33" s="442"/>
      <c r="DY33" s="442"/>
    </row>
    <row r="34" spans="1:129" s="28" customFormat="1" ht="18" customHeight="1" x14ac:dyDescent="0.3">
      <c r="A34" s="503"/>
      <c r="B34" s="72" t="s">
        <v>372</v>
      </c>
      <c r="C34" s="72"/>
      <c r="D34" s="72"/>
      <c r="E34" s="73"/>
      <c r="F34" s="74"/>
      <c r="G34" s="73"/>
      <c r="H34" s="72" t="s">
        <v>44</v>
      </c>
      <c r="I34" s="79">
        <v>11</v>
      </c>
      <c r="J34" s="83">
        <v>2976813.87</v>
      </c>
      <c r="K34" s="83">
        <f>J34</f>
        <v>2976813.87</v>
      </c>
      <c r="L34" s="295"/>
      <c r="M34" s="295"/>
      <c r="N34" s="295"/>
      <c r="O34" s="354">
        <f t="shared" si="1"/>
        <v>2976813.87</v>
      </c>
      <c r="P34" s="375"/>
      <c r="Q34" s="442"/>
      <c r="R34" s="442"/>
      <c r="S34" s="442"/>
      <c r="T34" s="442"/>
      <c r="U34" s="442"/>
      <c r="V34" s="442"/>
      <c r="W34" s="442"/>
      <c r="X34" s="442"/>
      <c r="Y34" s="442"/>
      <c r="Z34" s="442"/>
      <c r="AA34" s="442"/>
      <c r="AB34" s="442"/>
      <c r="AC34" s="442"/>
      <c r="AD34" s="442"/>
      <c r="AE34" s="442"/>
      <c r="AF34" s="442"/>
      <c r="AG34" s="442"/>
      <c r="AH34" s="442"/>
      <c r="AI34" s="442"/>
      <c r="AJ34" s="442"/>
      <c r="AK34" s="442"/>
      <c r="AL34" s="442"/>
      <c r="AM34" s="442"/>
      <c r="AN34" s="442"/>
      <c r="AO34" s="442"/>
      <c r="AP34" s="442"/>
      <c r="AQ34" s="442"/>
      <c r="AR34" s="442"/>
      <c r="AS34" s="442"/>
      <c r="AT34" s="442"/>
      <c r="AU34" s="442"/>
      <c r="AV34" s="442"/>
      <c r="AW34" s="442"/>
      <c r="AX34" s="442"/>
      <c r="AY34" s="442"/>
      <c r="AZ34" s="442"/>
      <c r="BA34" s="442"/>
      <c r="BB34" s="442"/>
      <c r="BC34" s="442"/>
      <c r="BD34" s="442"/>
      <c r="BE34" s="442"/>
      <c r="BF34" s="442"/>
      <c r="BG34" s="442"/>
      <c r="BH34" s="442"/>
      <c r="BI34" s="442"/>
      <c r="BJ34" s="442"/>
      <c r="BK34" s="442"/>
      <c r="BL34" s="442"/>
      <c r="BM34" s="442"/>
      <c r="BN34" s="442"/>
      <c r="BO34" s="442"/>
      <c r="BP34" s="442"/>
      <c r="BQ34" s="442"/>
      <c r="BR34" s="442"/>
      <c r="BS34" s="442"/>
      <c r="BT34" s="442"/>
      <c r="BU34" s="442"/>
      <c r="BV34" s="442"/>
      <c r="BW34" s="442"/>
      <c r="BX34" s="442"/>
      <c r="BY34" s="442"/>
      <c r="BZ34" s="442"/>
      <c r="CA34" s="442"/>
      <c r="CB34" s="442"/>
      <c r="CC34" s="442"/>
      <c r="CD34" s="442"/>
      <c r="CE34" s="442"/>
      <c r="CF34" s="442"/>
      <c r="CG34" s="442"/>
      <c r="CH34" s="442"/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2"/>
      <c r="CZ34" s="442"/>
      <c r="DA34" s="442"/>
      <c r="DB34" s="442"/>
      <c r="DC34" s="442"/>
      <c r="DD34" s="442"/>
      <c r="DE34" s="442"/>
      <c r="DF34" s="442"/>
      <c r="DG34" s="442"/>
      <c r="DH34" s="442"/>
      <c r="DI34" s="442"/>
      <c r="DJ34" s="442"/>
      <c r="DK34" s="442"/>
      <c r="DL34" s="442"/>
      <c r="DM34" s="442"/>
      <c r="DN34" s="442"/>
      <c r="DO34" s="442"/>
      <c r="DP34" s="442"/>
      <c r="DQ34" s="442"/>
      <c r="DR34" s="442"/>
      <c r="DS34" s="442"/>
      <c r="DT34" s="442"/>
      <c r="DU34" s="442"/>
      <c r="DV34" s="442"/>
      <c r="DW34" s="442"/>
      <c r="DX34" s="442"/>
      <c r="DY34" s="442"/>
    </row>
    <row r="35" spans="1:129" s="28" customFormat="1" ht="18" customHeight="1" x14ac:dyDescent="0.3">
      <c r="A35" s="503"/>
      <c r="B35" s="72" t="s">
        <v>372</v>
      </c>
      <c r="C35" s="72"/>
      <c r="D35" s="72"/>
      <c r="E35" s="73"/>
      <c r="F35" s="74"/>
      <c r="G35" s="73"/>
      <c r="H35" s="72" t="s">
        <v>35</v>
      </c>
      <c r="I35" s="78" t="s">
        <v>52</v>
      </c>
      <c r="J35" s="83">
        <v>63703.816817999999</v>
      </c>
      <c r="K35" s="83">
        <f>J35</f>
        <v>63703.816817999999</v>
      </c>
      <c r="L35" s="295"/>
      <c r="M35" s="295"/>
      <c r="N35" s="295"/>
      <c r="O35" s="354">
        <f t="shared" si="1"/>
        <v>63703.816817999999</v>
      </c>
      <c r="P35" s="375"/>
      <c r="Q35" s="442"/>
      <c r="R35" s="442"/>
      <c r="S35" s="442"/>
      <c r="T35" s="442"/>
      <c r="U35" s="442"/>
      <c r="V35" s="442"/>
      <c r="W35" s="442"/>
      <c r="X35" s="442"/>
      <c r="Y35" s="442"/>
      <c r="Z35" s="442"/>
      <c r="AA35" s="442"/>
      <c r="AB35" s="442"/>
      <c r="AC35" s="442"/>
      <c r="AD35" s="442"/>
      <c r="AE35" s="442"/>
      <c r="AF35" s="442"/>
      <c r="AG35" s="442"/>
      <c r="AH35" s="442"/>
      <c r="AI35" s="442"/>
      <c r="AJ35" s="442"/>
      <c r="AK35" s="442"/>
      <c r="AL35" s="442"/>
      <c r="AM35" s="442"/>
      <c r="AN35" s="442"/>
      <c r="AO35" s="442"/>
      <c r="AP35" s="442"/>
      <c r="AQ35" s="442"/>
      <c r="AR35" s="442"/>
      <c r="AS35" s="442"/>
      <c r="AT35" s="442"/>
      <c r="AU35" s="442"/>
      <c r="AV35" s="442"/>
      <c r="AW35" s="442"/>
      <c r="AX35" s="442"/>
      <c r="AY35" s="442"/>
      <c r="AZ35" s="442"/>
      <c r="BA35" s="442"/>
      <c r="BB35" s="442"/>
      <c r="BC35" s="442"/>
      <c r="BD35" s="442"/>
      <c r="BE35" s="442"/>
      <c r="BF35" s="442"/>
      <c r="BG35" s="442"/>
      <c r="BH35" s="442"/>
      <c r="BI35" s="442"/>
      <c r="BJ35" s="442"/>
      <c r="BK35" s="442"/>
      <c r="BL35" s="442"/>
      <c r="BM35" s="442"/>
      <c r="BN35" s="442"/>
      <c r="BO35" s="442"/>
      <c r="BP35" s="442"/>
      <c r="BQ35" s="442"/>
      <c r="BR35" s="442"/>
      <c r="BS35" s="442"/>
      <c r="BT35" s="442"/>
      <c r="BU35" s="442"/>
      <c r="BV35" s="442"/>
      <c r="BW35" s="442"/>
      <c r="BX35" s="442"/>
      <c r="BY35" s="442"/>
      <c r="BZ35" s="442"/>
      <c r="CA35" s="442"/>
      <c r="CB35" s="442"/>
      <c r="CC35" s="442"/>
      <c r="CD35" s="442"/>
      <c r="CE35" s="442"/>
      <c r="CF35" s="442"/>
      <c r="CG35" s="442"/>
      <c r="CH35" s="442"/>
      <c r="CI35" s="442"/>
      <c r="CJ35" s="442"/>
      <c r="CK35" s="442"/>
      <c r="CL35" s="442"/>
      <c r="CM35" s="442"/>
      <c r="CN35" s="442"/>
      <c r="CO35" s="442"/>
      <c r="CP35" s="442"/>
      <c r="CQ35" s="442"/>
      <c r="CR35" s="442"/>
      <c r="CS35" s="442"/>
      <c r="CT35" s="442"/>
      <c r="CU35" s="442"/>
      <c r="CV35" s="442"/>
      <c r="CW35" s="442"/>
      <c r="CX35" s="442"/>
      <c r="CY35" s="442"/>
      <c r="CZ35" s="442"/>
      <c r="DA35" s="442"/>
      <c r="DB35" s="442"/>
      <c r="DC35" s="442"/>
      <c r="DD35" s="442"/>
      <c r="DE35" s="442"/>
      <c r="DF35" s="442"/>
      <c r="DG35" s="442"/>
      <c r="DH35" s="442"/>
      <c r="DI35" s="442"/>
      <c r="DJ35" s="442"/>
      <c r="DK35" s="442"/>
      <c r="DL35" s="442"/>
      <c r="DM35" s="442"/>
      <c r="DN35" s="442"/>
      <c r="DO35" s="442"/>
      <c r="DP35" s="442"/>
      <c r="DQ35" s="442"/>
      <c r="DR35" s="442"/>
      <c r="DS35" s="442"/>
      <c r="DT35" s="442"/>
      <c r="DU35" s="442"/>
      <c r="DV35" s="442"/>
      <c r="DW35" s="442"/>
      <c r="DX35" s="442"/>
      <c r="DY35" s="442"/>
    </row>
    <row r="36" spans="1:129" s="27" customFormat="1" ht="15.75" x14ac:dyDescent="0.25">
      <c r="A36" s="489">
        <v>4</v>
      </c>
      <c r="B36" s="72" t="s">
        <v>372</v>
      </c>
      <c r="C36" s="72" t="s">
        <v>8</v>
      </c>
      <c r="D36" s="80" t="s">
        <v>125</v>
      </c>
      <c r="E36" s="81">
        <v>57</v>
      </c>
      <c r="F36" s="74">
        <v>2071.1999999999998</v>
      </c>
      <c r="G36" s="73">
        <v>85</v>
      </c>
      <c r="H36" s="72" t="s">
        <v>30</v>
      </c>
      <c r="I36" s="66" t="s">
        <v>1</v>
      </c>
      <c r="J36" s="83">
        <f>J37+J38+J39</f>
        <v>3836114.9135276</v>
      </c>
      <c r="K36" s="83">
        <f t="shared" ref="K36:N36" si="5">K37+K38+K39</f>
        <v>3836114.9135276</v>
      </c>
      <c r="L36" s="83">
        <f t="shared" si="5"/>
        <v>0</v>
      </c>
      <c r="M36" s="83">
        <f t="shared" si="5"/>
        <v>0</v>
      </c>
      <c r="N36" s="83">
        <f t="shared" si="5"/>
        <v>0</v>
      </c>
      <c r="O36" s="354">
        <f t="shared" si="1"/>
        <v>3836114.9135276</v>
      </c>
      <c r="P36" s="443"/>
      <c r="Q36" s="443"/>
      <c r="R36" s="443"/>
      <c r="S36" s="443"/>
      <c r="T36" s="443"/>
      <c r="U36" s="443"/>
      <c r="V36" s="443"/>
      <c r="W36" s="443"/>
      <c r="X36" s="443"/>
      <c r="Y36" s="443"/>
      <c r="Z36" s="443"/>
      <c r="AA36" s="443"/>
      <c r="AB36" s="443"/>
      <c r="AC36" s="443"/>
      <c r="AD36" s="443"/>
      <c r="AE36" s="443"/>
      <c r="AF36" s="443"/>
      <c r="AG36" s="443"/>
      <c r="AH36" s="443"/>
      <c r="AI36" s="443"/>
      <c r="AJ36" s="443"/>
      <c r="AK36" s="443"/>
      <c r="AL36" s="443"/>
      <c r="AM36" s="443"/>
      <c r="AN36" s="443"/>
      <c r="AO36" s="443"/>
      <c r="AP36" s="443"/>
      <c r="AQ36" s="443"/>
      <c r="AR36" s="443"/>
      <c r="AS36" s="443"/>
      <c r="AT36" s="443"/>
      <c r="AU36" s="443"/>
      <c r="AV36" s="443"/>
      <c r="AW36" s="443"/>
      <c r="AX36" s="443"/>
      <c r="AY36" s="443"/>
      <c r="AZ36" s="443"/>
      <c r="BA36" s="443"/>
      <c r="BB36" s="443"/>
      <c r="BC36" s="443"/>
      <c r="BD36" s="443"/>
      <c r="BE36" s="443"/>
      <c r="BF36" s="443"/>
      <c r="BG36" s="443"/>
      <c r="BH36" s="443"/>
      <c r="BI36" s="443"/>
      <c r="BJ36" s="443"/>
      <c r="BK36" s="443"/>
      <c r="BL36" s="443"/>
      <c r="BM36" s="443"/>
      <c r="BN36" s="443"/>
      <c r="BO36" s="443"/>
      <c r="BP36" s="443"/>
      <c r="BQ36" s="443"/>
      <c r="BR36" s="443"/>
      <c r="BS36" s="443"/>
      <c r="BT36" s="443"/>
      <c r="BU36" s="443"/>
      <c r="BV36" s="443"/>
      <c r="BW36" s="443"/>
      <c r="BX36" s="443"/>
      <c r="BY36" s="443"/>
      <c r="BZ36" s="443"/>
      <c r="CA36" s="443"/>
      <c r="CB36" s="443"/>
      <c r="CC36" s="443"/>
      <c r="CD36" s="443"/>
      <c r="CE36" s="443"/>
      <c r="CF36" s="443"/>
      <c r="CG36" s="443"/>
      <c r="CH36" s="443"/>
      <c r="CI36" s="443"/>
      <c r="CJ36" s="443"/>
      <c r="CK36" s="443"/>
      <c r="CL36" s="443"/>
      <c r="CM36" s="443"/>
      <c r="CN36" s="443"/>
      <c r="CO36" s="443"/>
      <c r="CP36" s="443"/>
      <c r="CQ36" s="443"/>
      <c r="CR36" s="443"/>
      <c r="CS36" s="443"/>
      <c r="CT36" s="443"/>
      <c r="CU36" s="443"/>
      <c r="CV36" s="443"/>
      <c r="CW36" s="443"/>
      <c r="CX36" s="443"/>
      <c r="CY36" s="443"/>
      <c r="CZ36" s="443"/>
      <c r="DA36" s="443"/>
      <c r="DB36" s="443"/>
      <c r="DC36" s="443"/>
      <c r="DD36" s="443"/>
      <c r="DE36" s="443"/>
      <c r="DF36" s="443"/>
      <c r="DG36" s="443"/>
      <c r="DH36" s="443"/>
      <c r="DI36" s="443"/>
      <c r="DJ36" s="443"/>
      <c r="DK36" s="443"/>
      <c r="DL36" s="443"/>
      <c r="DM36" s="443"/>
      <c r="DN36" s="443"/>
      <c r="DO36" s="443"/>
      <c r="DP36" s="443"/>
      <c r="DQ36" s="443"/>
      <c r="DR36" s="443"/>
      <c r="DS36" s="443"/>
      <c r="DT36" s="443"/>
      <c r="DU36" s="443"/>
      <c r="DV36" s="443"/>
      <c r="DW36" s="443"/>
      <c r="DX36" s="443"/>
      <c r="DY36" s="443"/>
    </row>
    <row r="37" spans="1:129" s="27" customFormat="1" ht="15.75" x14ac:dyDescent="0.25">
      <c r="A37" s="490"/>
      <c r="B37" s="72" t="s">
        <v>372</v>
      </c>
      <c r="C37" s="72"/>
      <c r="D37" s="72"/>
      <c r="E37" s="81"/>
      <c r="F37" s="74"/>
      <c r="G37" s="73"/>
      <c r="H37" s="72" t="s">
        <v>34</v>
      </c>
      <c r="I37" s="78" t="s">
        <v>75</v>
      </c>
      <c r="J37" s="83">
        <v>3277973.65</v>
      </c>
      <c r="K37" s="83">
        <f>J37</f>
        <v>3277973.65</v>
      </c>
      <c r="L37" s="83"/>
      <c r="M37" s="83"/>
      <c r="N37" s="83"/>
      <c r="O37" s="354">
        <f t="shared" si="1"/>
        <v>3277973.65</v>
      </c>
      <c r="P37" s="443"/>
      <c r="Q37" s="443"/>
      <c r="R37" s="443"/>
      <c r="S37" s="443"/>
      <c r="T37" s="443"/>
      <c r="U37" s="443"/>
      <c r="V37" s="443"/>
      <c r="W37" s="443"/>
      <c r="X37" s="443"/>
      <c r="Y37" s="443"/>
      <c r="Z37" s="443"/>
      <c r="AA37" s="443"/>
      <c r="AB37" s="443"/>
      <c r="AC37" s="443"/>
      <c r="AD37" s="443"/>
      <c r="AE37" s="443"/>
      <c r="AF37" s="443"/>
      <c r="AG37" s="443"/>
      <c r="AH37" s="443"/>
      <c r="AI37" s="443"/>
      <c r="AJ37" s="443"/>
      <c r="AK37" s="443"/>
      <c r="AL37" s="443"/>
      <c r="AM37" s="443"/>
      <c r="AN37" s="443"/>
      <c r="AO37" s="443"/>
      <c r="AP37" s="443"/>
      <c r="AQ37" s="443"/>
      <c r="AR37" s="443"/>
      <c r="AS37" s="443"/>
      <c r="AT37" s="443"/>
      <c r="AU37" s="443"/>
      <c r="AV37" s="443"/>
      <c r="AW37" s="443"/>
      <c r="AX37" s="443"/>
      <c r="AY37" s="443"/>
      <c r="AZ37" s="443"/>
      <c r="BA37" s="443"/>
      <c r="BB37" s="443"/>
      <c r="BC37" s="443"/>
      <c r="BD37" s="443"/>
      <c r="BE37" s="443"/>
      <c r="BF37" s="443"/>
      <c r="BG37" s="443"/>
      <c r="BH37" s="443"/>
      <c r="BI37" s="443"/>
      <c r="BJ37" s="443"/>
      <c r="BK37" s="443"/>
      <c r="BL37" s="443"/>
      <c r="BM37" s="443"/>
      <c r="BN37" s="443"/>
      <c r="BO37" s="443"/>
      <c r="BP37" s="443"/>
      <c r="BQ37" s="443"/>
      <c r="BR37" s="443"/>
      <c r="BS37" s="443"/>
      <c r="BT37" s="443"/>
      <c r="BU37" s="443"/>
      <c r="BV37" s="443"/>
      <c r="BW37" s="443"/>
      <c r="BX37" s="443"/>
      <c r="BY37" s="443"/>
      <c r="BZ37" s="443"/>
      <c r="CA37" s="443"/>
      <c r="CB37" s="443"/>
      <c r="CC37" s="443"/>
      <c r="CD37" s="443"/>
      <c r="CE37" s="443"/>
      <c r="CF37" s="443"/>
      <c r="CG37" s="443"/>
      <c r="CH37" s="443"/>
      <c r="CI37" s="443"/>
      <c r="CJ37" s="443"/>
      <c r="CK37" s="443"/>
      <c r="CL37" s="443"/>
      <c r="CM37" s="443"/>
      <c r="CN37" s="443"/>
      <c r="CO37" s="443"/>
      <c r="CP37" s="443"/>
      <c r="CQ37" s="443"/>
      <c r="CR37" s="443"/>
      <c r="CS37" s="443"/>
      <c r="CT37" s="443"/>
      <c r="CU37" s="443"/>
      <c r="CV37" s="443"/>
      <c r="CW37" s="443"/>
      <c r="CX37" s="443"/>
      <c r="CY37" s="443"/>
      <c r="CZ37" s="443"/>
      <c r="DA37" s="443"/>
      <c r="DB37" s="443"/>
      <c r="DC37" s="443"/>
      <c r="DD37" s="443"/>
      <c r="DE37" s="443"/>
      <c r="DF37" s="443"/>
      <c r="DG37" s="443"/>
      <c r="DH37" s="443"/>
      <c r="DI37" s="443"/>
      <c r="DJ37" s="443"/>
      <c r="DK37" s="443"/>
      <c r="DL37" s="443"/>
      <c r="DM37" s="443"/>
      <c r="DN37" s="443"/>
      <c r="DO37" s="443"/>
      <c r="DP37" s="443"/>
      <c r="DQ37" s="443"/>
      <c r="DR37" s="443"/>
      <c r="DS37" s="443"/>
      <c r="DT37" s="443"/>
      <c r="DU37" s="443"/>
      <c r="DV37" s="443"/>
      <c r="DW37" s="443"/>
      <c r="DX37" s="443"/>
      <c r="DY37" s="443"/>
    </row>
    <row r="38" spans="1:129" s="27" customFormat="1" ht="30" x14ac:dyDescent="0.25">
      <c r="A38" s="490"/>
      <c r="B38" s="72" t="s">
        <v>372</v>
      </c>
      <c r="C38" s="72"/>
      <c r="D38" s="72"/>
      <c r="E38" s="81"/>
      <c r="F38" s="74"/>
      <c r="G38" s="73"/>
      <c r="H38" s="72" t="s">
        <v>40</v>
      </c>
      <c r="I38" s="78" t="s">
        <v>41</v>
      </c>
      <c r="J38" s="83">
        <v>477768.38399999996</v>
      </c>
      <c r="K38" s="83">
        <f t="shared" ref="K38:K39" si="6">J38</f>
        <v>477768.38399999996</v>
      </c>
      <c r="L38" s="83"/>
      <c r="M38" s="83"/>
      <c r="N38" s="83"/>
      <c r="O38" s="354">
        <f t="shared" si="1"/>
        <v>477768.38399999996</v>
      </c>
      <c r="P38" s="443"/>
      <c r="Q38" s="443"/>
      <c r="R38" s="443"/>
      <c r="S38" s="443"/>
      <c r="T38" s="443"/>
      <c r="U38" s="443"/>
      <c r="V38" s="443"/>
      <c r="W38" s="443"/>
      <c r="X38" s="443"/>
      <c r="Y38" s="443"/>
      <c r="Z38" s="443"/>
      <c r="AA38" s="443"/>
      <c r="AB38" s="443"/>
      <c r="AC38" s="443"/>
      <c r="AD38" s="443"/>
      <c r="AE38" s="443"/>
      <c r="AF38" s="443"/>
      <c r="AG38" s="443"/>
      <c r="AH38" s="443"/>
      <c r="AI38" s="443"/>
      <c r="AJ38" s="443"/>
      <c r="AK38" s="443"/>
      <c r="AL38" s="443"/>
      <c r="AM38" s="443"/>
      <c r="AN38" s="443"/>
      <c r="AO38" s="443"/>
      <c r="AP38" s="443"/>
      <c r="AQ38" s="443"/>
      <c r="AR38" s="443"/>
      <c r="AS38" s="443"/>
      <c r="AT38" s="443"/>
      <c r="AU38" s="443"/>
      <c r="AV38" s="443"/>
      <c r="AW38" s="443"/>
      <c r="AX38" s="443"/>
      <c r="AY38" s="443"/>
      <c r="AZ38" s="443"/>
      <c r="BA38" s="443"/>
      <c r="BB38" s="443"/>
      <c r="BC38" s="443"/>
      <c r="BD38" s="443"/>
      <c r="BE38" s="443"/>
      <c r="BF38" s="443"/>
      <c r="BG38" s="443"/>
      <c r="BH38" s="443"/>
      <c r="BI38" s="443"/>
      <c r="BJ38" s="443"/>
      <c r="BK38" s="443"/>
      <c r="BL38" s="443"/>
      <c r="BM38" s="443"/>
      <c r="BN38" s="443"/>
      <c r="BO38" s="443"/>
      <c r="BP38" s="443"/>
      <c r="BQ38" s="443"/>
      <c r="BR38" s="443"/>
      <c r="BS38" s="443"/>
      <c r="BT38" s="443"/>
      <c r="BU38" s="443"/>
      <c r="BV38" s="443"/>
      <c r="BW38" s="443"/>
      <c r="BX38" s="443"/>
      <c r="BY38" s="443"/>
      <c r="BZ38" s="443"/>
      <c r="CA38" s="443"/>
      <c r="CB38" s="443"/>
      <c r="CC38" s="443"/>
      <c r="CD38" s="443"/>
      <c r="CE38" s="443"/>
      <c r="CF38" s="443"/>
      <c r="CG38" s="443"/>
      <c r="CH38" s="443"/>
      <c r="CI38" s="443"/>
      <c r="CJ38" s="443"/>
      <c r="CK38" s="443"/>
      <c r="CL38" s="443"/>
      <c r="CM38" s="443"/>
      <c r="CN38" s="443"/>
      <c r="CO38" s="443"/>
      <c r="CP38" s="443"/>
      <c r="CQ38" s="443"/>
      <c r="CR38" s="443"/>
      <c r="CS38" s="443"/>
      <c r="CT38" s="443"/>
      <c r="CU38" s="443"/>
      <c r="CV38" s="443"/>
      <c r="CW38" s="443"/>
      <c r="CX38" s="443"/>
      <c r="CY38" s="443"/>
      <c r="CZ38" s="443"/>
      <c r="DA38" s="443"/>
      <c r="DB38" s="443"/>
      <c r="DC38" s="443"/>
      <c r="DD38" s="443"/>
      <c r="DE38" s="443"/>
      <c r="DF38" s="443"/>
      <c r="DG38" s="443"/>
      <c r="DH38" s="443"/>
      <c r="DI38" s="443"/>
      <c r="DJ38" s="443"/>
      <c r="DK38" s="443"/>
      <c r="DL38" s="443"/>
      <c r="DM38" s="443"/>
      <c r="DN38" s="443"/>
      <c r="DO38" s="443"/>
      <c r="DP38" s="443"/>
      <c r="DQ38" s="443"/>
      <c r="DR38" s="443"/>
      <c r="DS38" s="443"/>
      <c r="DT38" s="443"/>
      <c r="DU38" s="443"/>
      <c r="DV38" s="443"/>
      <c r="DW38" s="443"/>
      <c r="DX38" s="443"/>
      <c r="DY38" s="443"/>
    </row>
    <row r="39" spans="1:129" s="27" customFormat="1" ht="15.75" x14ac:dyDescent="0.25">
      <c r="A39" s="491"/>
      <c r="B39" s="72" t="s">
        <v>372</v>
      </c>
      <c r="C39" s="72"/>
      <c r="D39" s="72"/>
      <c r="E39" s="81"/>
      <c r="F39" s="74"/>
      <c r="G39" s="73"/>
      <c r="H39" s="72" t="s">
        <v>35</v>
      </c>
      <c r="I39" s="78" t="s">
        <v>52</v>
      </c>
      <c r="J39" s="83">
        <v>80372.879527600002</v>
      </c>
      <c r="K39" s="83">
        <f t="shared" si="6"/>
        <v>80372.879527600002</v>
      </c>
      <c r="L39" s="83"/>
      <c r="M39" s="83"/>
      <c r="N39" s="83"/>
      <c r="O39" s="354">
        <f t="shared" si="1"/>
        <v>80372.879527600002</v>
      </c>
      <c r="P39" s="443"/>
      <c r="Q39" s="443"/>
      <c r="R39" s="443"/>
      <c r="S39" s="443"/>
      <c r="T39" s="443"/>
      <c r="U39" s="443"/>
      <c r="V39" s="443"/>
      <c r="W39" s="443"/>
      <c r="X39" s="443"/>
      <c r="Y39" s="443"/>
      <c r="Z39" s="443"/>
      <c r="AA39" s="443"/>
      <c r="AB39" s="443"/>
      <c r="AC39" s="443"/>
      <c r="AD39" s="443"/>
      <c r="AE39" s="443"/>
      <c r="AF39" s="443"/>
      <c r="AG39" s="443"/>
      <c r="AH39" s="443"/>
      <c r="AI39" s="443"/>
      <c r="AJ39" s="443"/>
      <c r="AK39" s="443"/>
      <c r="AL39" s="443"/>
      <c r="AM39" s="443"/>
      <c r="AN39" s="443"/>
      <c r="AO39" s="443"/>
      <c r="AP39" s="443"/>
      <c r="AQ39" s="443"/>
      <c r="AR39" s="443"/>
      <c r="AS39" s="443"/>
      <c r="AT39" s="443"/>
      <c r="AU39" s="443"/>
      <c r="AV39" s="443"/>
      <c r="AW39" s="443"/>
      <c r="AX39" s="443"/>
      <c r="AY39" s="443"/>
      <c r="AZ39" s="443"/>
      <c r="BA39" s="443"/>
      <c r="BB39" s="443"/>
      <c r="BC39" s="443"/>
      <c r="BD39" s="443"/>
      <c r="BE39" s="443"/>
      <c r="BF39" s="443"/>
      <c r="BG39" s="443"/>
      <c r="BH39" s="443"/>
      <c r="BI39" s="443"/>
      <c r="BJ39" s="443"/>
      <c r="BK39" s="443"/>
      <c r="BL39" s="443"/>
      <c r="BM39" s="443"/>
      <c r="BN39" s="443"/>
      <c r="BO39" s="443"/>
      <c r="BP39" s="443"/>
      <c r="BQ39" s="443"/>
      <c r="BR39" s="443"/>
      <c r="BS39" s="443"/>
      <c r="BT39" s="443"/>
      <c r="BU39" s="443"/>
      <c r="BV39" s="443"/>
      <c r="BW39" s="443"/>
      <c r="BX39" s="443"/>
      <c r="BY39" s="443"/>
      <c r="BZ39" s="443"/>
      <c r="CA39" s="443"/>
      <c r="CB39" s="443"/>
      <c r="CC39" s="443"/>
      <c r="CD39" s="443"/>
      <c r="CE39" s="443"/>
      <c r="CF39" s="443"/>
      <c r="CG39" s="443"/>
      <c r="CH39" s="443"/>
      <c r="CI39" s="443"/>
      <c r="CJ39" s="443"/>
      <c r="CK39" s="443"/>
      <c r="CL39" s="443"/>
      <c r="CM39" s="443"/>
      <c r="CN39" s="443"/>
      <c r="CO39" s="443"/>
      <c r="CP39" s="443"/>
      <c r="CQ39" s="443"/>
      <c r="CR39" s="443"/>
      <c r="CS39" s="443"/>
      <c r="CT39" s="443"/>
      <c r="CU39" s="443"/>
      <c r="CV39" s="443"/>
      <c r="CW39" s="443"/>
      <c r="CX39" s="443"/>
      <c r="CY39" s="443"/>
      <c r="CZ39" s="443"/>
      <c r="DA39" s="443"/>
      <c r="DB39" s="443"/>
      <c r="DC39" s="443"/>
      <c r="DD39" s="443"/>
      <c r="DE39" s="443"/>
      <c r="DF39" s="443"/>
      <c r="DG39" s="443"/>
      <c r="DH39" s="443"/>
      <c r="DI39" s="443"/>
      <c r="DJ39" s="443"/>
      <c r="DK39" s="443"/>
      <c r="DL39" s="443"/>
      <c r="DM39" s="443"/>
      <c r="DN39" s="443"/>
      <c r="DO39" s="443"/>
      <c r="DP39" s="443"/>
      <c r="DQ39" s="443"/>
      <c r="DR39" s="443"/>
      <c r="DS39" s="443"/>
      <c r="DT39" s="443"/>
      <c r="DU39" s="443"/>
      <c r="DV39" s="443"/>
      <c r="DW39" s="443"/>
      <c r="DX39" s="443"/>
      <c r="DY39" s="443"/>
    </row>
    <row r="40" spans="1:129" s="28" customFormat="1" ht="18" customHeight="1" x14ac:dyDescent="0.3">
      <c r="A40" s="489">
        <v>5</v>
      </c>
      <c r="B40" s="72" t="s">
        <v>372</v>
      </c>
      <c r="C40" s="72" t="s">
        <v>8</v>
      </c>
      <c r="D40" s="72" t="s">
        <v>134</v>
      </c>
      <c r="E40" s="73">
        <v>41</v>
      </c>
      <c r="F40" s="74">
        <v>661.4</v>
      </c>
      <c r="G40" s="73">
        <v>25</v>
      </c>
      <c r="H40" s="72" t="s">
        <v>30</v>
      </c>
      <c r="I40" s="66" t="s">
        <v>1</v>
      </c>
      <c r="J40" s="83">
        <f>J41+J42</f>
        <v>2944144.7297975998</v>
      </c>
      <c r="K40" s="83">
        <f t="shared" ref="K40:N40" si="7">K41+K42</f>
        <v>2944144.7297975998</v>
      </c>
      <c r="L40" s="83">
        <f t="shared" si="7"/>
        <v>0</v>
      </c>
      <c r="M40" s="83">
        <f t="shared" si="7"/>
        <v>0</v>
      </c>
      <c r="N40" s="83">
        <f t="shared" si="7"/>
        <v>0</v>
      </c>
      <c r="O40" s="354">
        <f t="shared" si="1"/>
        <v>2944144.7297975998</v>
      </c>
      <c r="P40" s="375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2"/>
      <c r="AD40" s="442"/>
      <c r="AE40" s="442"/>
      <c r="AF40" s="442"/>
      <c r="AG40" s="442"/>
      <c r="AH40" s="442"/>
      <c r="AI40" s="442"/>
      <c r="AJ40" s="442"/>
      <c r="AK40" s="442"/>
      <c r="AL40" s="442"/>
      <c r="AM40" s="442"/>
      <c r="AN40" s="442"/>
      <c r="AO40" s="442"/>
      <c r="AP40" s="442"/>
      <c r="AQ40" s="442"/>
      <c r="AR40" s="442"/>
      <c r="AS40" s="442"/>
      <c r="AT40" s="442"/>
      <c r="AU40" s="442"/>
      <c r="AV40" s="442"/>
      <c r="AW40" s="442"/>
      <c r="AX40" s="442"/>
      <c r="AY40" s="442"/>
      <c r="AZ40" s="442"/>
      <c r="BA40" s="442"/>
      <c r="BB40" s="442"/>
      <c r="BC40" s="442"/>
      <c r="BD40" s="442"/>
      <c r="BE40" s="442"/>
      <c r="BF40" s="442"/>
      <c r="BG40" s="442"/>
      <c r="BH40" s="442"/>
      <c r="BI40" s="442"/>
      <c r="BJ40" s="442"/>
      <c r="BK40" s="442"/>
      <c r="BL40" s="442"/>
      <c r="BM40" s="442"/>
      <c r="BN40" s="442"/>
      <c r="BO40" s="442"/>
      <c r="BP40" s="442"/>
      <c r="BQ40" s="442"/>
      <c r="BR40" s="442"/>
      <c r="BS40" s="442"/>
      <c r="BT40" s="442"/>
      <c r="BU40" s="442"/>
      <c r="BV40" s="442"/>
      <c r="BW40" s="442"/>
      <c r="BX40" s="442"/>
      <c r="BY40" s="442"/>
      <c r="BZ40" s="442"/>
      <c r="CA40" s="442"/>
      <c r="CB40" s="442"/>
      <c r="CC40" s="442"/>
      <c r="CD40" s="442"/>
      <c r="CE40" s="442"/>
      <c r="CF40" s="442"/>
      <c r="CG40" s="442"/>
      <c r="CH40" s="442"/>
      <c r="CI40" s="442"/>
      <c r="CJ40" s="442"/>
      <c r="CK40" s="442"/>
      <c r="CL40" s="442"/>
      <c r="CM40" s="442"/>
      <c r="CN40" s="442"/>
      <c r="CO40" s="442"/>
      <c r="CP40" s="442"/>
      <c r="CQ40" s="442"/>
      <c r="CR40" s="442"/>
      <c r="CS40" s="442"/>
      <c r="CT40" s="442"/>
      <c r="CU40" s="442"/>
      <c r="CV40" s="442"/>
      <c r="CW40" s="442"/>
      <c r="CX40" s="442"/>
      <c r="CY40" s="442"/>
      <c r="CZ40" s="442"/>
      <c r="DA40" s="442"/>
      <c r="DB40" s="442"/>
      <c r="DC40" s="442"/>
      <c r="DD40" s="442"/>
      <c r="DE40" s="442"/>
      <c r="DF40" s="442"/>
      <c r="DG40" s="442"/>
      <c r="DH40" s="442"/>
      <c r="DI40" s="442"/>
      <c r="DJ40" s="442"/>
      <c r="DK40" s="442"/>
      <c r="DL40" s="442"/>
      <c r="DM40" s="442"/>
      <c r="DN40" s="442"/>
      <c r="DO40" s="442"/>
      <c r="DP40" s="442"/>
      <c r="DQ40" s="442"/>
      <c r="DR40" s="442"/>
      <c r="DS40" s="442"/>
      <c r="DT40" s="442"/>
      <c r="DU40" s="442"/>
      <c r="DV40" s="442"/>
      <c r="DW40" s="442"/>
      <c r="DX40" s="442"/>
      <c r="DY40" s="442"/>
    </row>
    <row r="41" spans="1:129" s="28" customFormat="1" ht="18" customHeight="1" x14ac:dyDescent="0.3">
      <c r="A41" s="490"/>
      <c r="B41" s="72" t="s">
        <v>372</v>
      </c>
      <c r="C41" s="72"/>
      <c r="D41" s="72"/>
      <c r="E41" s="73"/>
      <c r="F41" s="74"/>
      <c r="G41" s="73"/>
      <c r="H41" s="72" t="s">
        <v>36</v>
      </c>
      <c r="I41" s="78" t="s">
        <v>37</v>
      </c>
      <c r="J41" s="280">
        <v>2882460.0839999998</v>
      </c>
      <c r="K41" s="83">
        <f>J41</f>
        <v>2882460.0839999998</v>
      </c>
      <c r="L41" s="295"/>
      <c r="M41" s="295"/>
      <c r="N41" s="295"/>
      <c r="O41" s="354">
        <f t="shared" si="1"/>
        <v>2882460.0839999998</v>
      </c>
      <c r="P41" s="375"/>
      <c r="Q41" s="442"/>
      <c r="R41" s="442"/>
      <c r="S41" s="442"/>
      <c r="T41" s="442"/>
      <c r="U41" s="442"/>
      <c r="V41" s="442"/>
      <c r="W41" s="442"/>
      <c r="X41" s="442"/>
      <c r="Y41" s="442"/>
      <c r="Z41" s="442"/>
      <c r="AA41" s="442"/>
      <c r="AB41" s="442"/>
      <c r="AC41" s="442"/>
      <c r="AD41" s="442"/>
      <c r="AE41" s="442"/>
      <c r="AF41" s="442"/>
      <c r="AG41" s="442"/>
      <c r="AH41" s="442"/>
      <c r="AI41" s="442"/>
      <c r="AJ41" s="442"/>
      <c r="AK41" s="442"/>
      <c r="AL41" s="442"/>
      <c r="AM41" s="442"/>
      <c r="AN41" s="442"/>
      <c r="AO41" s="442"/>
      <c r="AP41" s="442"/>
      <c r="AQ41" s="442"/>
      <c r="AR41" s="442"/>
      <c r="AS41" s="442"/>
      <c r="AT41" s="442"/>
      <c r="AU41" s="442"/>
      <c r="AV41" s="442"/>
      <c r="AW41" s="442"/>
      <c r="AX41" s="442"/>
      <c r="AY41" s="442"/>
      <c r="AZ41" s="442"/>
      <c r="BA41" s="442"/>
      <c r="BB41" s="442"/>
      <c r="BC41" s="442"/>
      <c r="BD41" s="442"/>
      <c r="BE41" s="442"/>
      <c r="BF41" s="442"/>
      <c r="BG41" s="442"/>
      <c r="BH41" s="442"/>
      <c r="BI41" s="442"/>
      <c r="BJ41" s="442"/>
      <c r="BK41" s="442"/>
      <c r="BL41" s="442"/>
      <c r="BM41" s="442"/>
      <c r="BN41" s="442"/>
      <c r="BO41" s="442"/>
      <c r="BP41" s="442"/>
      <c r="BQ41" s="442"/>
      <c r="BR41" s="442"/>
      <c r="BS41" s="442"/>
      <c r="BT41" s="442"/>
      <c r="BU41" s="442"/>
      <c r="BV41" s="442"/>
      <c r="BW41" s="442"/>
      <c r="BX41" s="442"/>
      <c r="BY41" s="442"/>
      <c r="BZ41" s="442"/>
      <c r="CA41" s="442"/>
      <c r="CB41" s="442"/>
      <c r="CC41" s="442"/>
      <c r="CD41" s="442"/>
      <c r="CE41" s="442"/>
      <c r="CF41" s="442"/>
      <c r="CG41" s="442"/>
      <c r="CH41" s="442"/>
      <c r="CI41" s="442"/>
      <c r="CJ41" s="442"/>
      <c r="CK41" s="442"/>
      <c r="CL41" s="442"/>
      <c r="CM41" s="442"/>
      <c r="CN41" s="442"/>
      <c r="CO41" s="442"/>
      <c r="CP41" s="442"/>
      <c r="CQ41" s="442"/>
      <c r="CR41" s="442"/>
      <c r="CS41" s="442"/>
      <c r="CT41" s="442"/>
      <c r="CU41" s="442"/>
      <c r="CV41" s="442"/>
      <c r="CW41" s="442"/>
      <c r="CX41" s="442"/>
      <c r="CY41" s="442"/>
      <c r="CZ41" s="442"/>
      <c r="DA41" s="442"/>
      <c r="DB41" s="442"/>
      <c r="DC41" s="442"/>
      <c r="DD41" s="442"/>
      <c r="DE41" s="442"/>
      <c r="DF41" s="442"/>
      <c r="DG41" s="442"/>
      <c r="DH41" s="442"/>
      <c r="DI41" s="442"/>
      <c r="DJ41" s="442"/>
      <c r="DK41" s="442"/>
      <c r="DL41" s="442"/>
      <c r="DM41" s="442"/>
      <c r="DN41" s="442"/>
      <c r="DO41" s="442"/>
      <c r="DP41" s="442"/>
      <c r="DQ41" s="442"/>
      <c r="DR41" s="442"/>
      <c r="DS41" s="442"/>
      <c r="DT41" s="442"/>
      <c r="DU41" s="442"/>
      <c r="DV41" s="442"/>
      <c r="DW41" s="442"/>
      <c r="DX41" s="442"/>
      <c r="DY41" s="442"/>
    </row>
    <row r="42" spans="1:129" s="28" customFormat="1" ht="18" customHeight="1" x14ac:dyDescent="0.3">
      <c r="A42" s="491"/>
      <c r="B42" s="72" t="s">
        <v>372</v>
      </c>
      <c r="C42" s="72"/>
      <c r="D42" s="72"/>
      <c r="E42" s="73"/>
      <c r="F42" s="74"/>
      <c r="G42" s="73"/>
      <c r="H42" s="72" t="s">
        <v>35</v>
      </c>
      <c r="I42" s="78" t="s">
        <v>52</v>
      </c>
      <c r="J42" s="83">
        <v>61684.645797600002</v>
      </c>
      <c r="K42" s="83">
        <f>J42</f>
        <v>61684.645797600002</v>
      </c>
      <c r="L42" s="295"/>
      <c r="M42" s="295"/>
      <c r="N42" s="295"/>
      <c r="O42" s="354">
        <f t="shared" si="1"/>
        <v>61684.645797600002</v>
      </c>
      <c r="P42" s="375"/>
      <c r="Q42" s="442"/>
      <c r="R42" s="442"/>
      <c r="S42" s="442"/>
      <c r="T42" s="442"/>
      <c r="U42" s="442"/>
      <c r="V42" s="442"/>
      <c r="W42" s="442"/>
      <c r="X42" s="442"/>
      <c r="Y42" s="442"/>
      <c r="Z42" s="442"/>
      <c r="AA42" s="442"/>
      <c r="AB42" s="442"/>
      <c r="AC42" s="442"/>
      <c r="AD42" s="442"/>
      <c r="AE42" s="442"/>
      <c r="AF42" s="442"/>
      <c r="AG42" s="442"/>
      <c r="AH42" s="442"/>
      <c r="AI42" s="442"/>
      <c r="AJ42" s="442"/>
      <c r="AK42" s="442"/>
      <c r="AL42" s="442"/>
      <c r="AM42" s="442"/>
      <c r="AN42" s="442"/>
      <c r="AO42" s="442"/>
      <c r="AP42" s="442"/>
      <c r="AQ42" s="442"/>
      <c r="AR42" s="442"/>
      <c r="AS42" s="442"/>
      <c r="AT42" s="442"/>
      <c r="AU42" s="442"/>
      <c r="AV42" s="442"/>
      <c r="AW42" s="442"/>
      <c r="AX42" s="442"/>
      <c r="AY42" s="442"/>
      <c r="AZ42" s="442"/>
      <c r="BA42" s="442"/>
      <c r="BB42" s="442"/>
      <c r="BC42" s="442"/>
      <c r="BD42" s="442"/>
      <c r="BE42" s="442"/>
      <c r="BF42" s="442"/>
      <c r="BG42" s="442"/>
      <c r="BH42" s="442"/>
      <c r="BI42" s="442"/>
      <c r="BJ42" s="442"/>
      <c r="BK42" s="442"/>
      <c r="BL42" s="442"/>
      <c r="BM42" s="442"/>
      <c r="BN42" s="442"/>
      <c r="BO42" s="442"/>
      <c r="BP42" s="442"/>
      <c r="BQ42" s="442"/>
      <c r="BR42" s="442"/>
      <c r="BS42" s="442"/>
      <c r="BT42" s="442"/>
      <c r="BU42" s="442"/>
      <c r="BV42" s="442"/>
      <c r="BW42" s="442"/>
      <c r="BX42" s="442"/>
      <c r="BY42" s="442"/>
      <c r="BZ42" s="442"/>
      <c r="CA42" s="442"/>
      <c r="CB42" s="442"/>
      <c r="CC42" s="442"/>
      <c r="CD42" s="442"/>
      <c r="CE42" s="442"/>
      <c r="CF42" s="442"/>
      <c r="CG42" s="442"/>
      <c r="CH42" s="442"/>
      <c r="CI42" s="442"/>
      <c r="CJ42" s="442"/>
      <c r="CK42" s="442"/>
      <c r="CL42" s="442"/>
      <c r="CM42" s="442"/>
      <c r="CN42" s="442"/>
      <c r="CO42" s="442"/>
      <c r="CP42" s="442"/>
      <c r="CQ42" s="442"/>
      <c r="CR42" s="442"/>
      <c r="CS42" s="442"/>
      <c r="CT42" s="442"/>
      <c r="CU42" s="442"/>
      <c r="CV42" s="442"/>
      <c r="CW42" s="442"/>
      <c r="CX42" s="442"/>
      <c r="CY42" s="442"/>
      <c r="CZ42" s="442"/>
      <c r="DA42" s="442"/>
      <c r="DB42" s="442"/>
      <c r="DC42" s="442"/>
      <c r="DD42" s="442"/>
      <c r="DE42" s="442"/>
      <c r="DF42" s="442"/>
      <c r="DG42" s="442"/>
      <c r="DH42" s="442"/>
      <c r="DI42" s="442"/>
      <c r="DJ42" s="442"/>
      <c r="DK42" s="442"/>
      <c r="DL42" s="442"/>
      <c r="DM42" s="442"/>
      <c r="DN42" s="442"/>
      <c r="DO42" s="442"/>
      <c r="DP42" s="442"/>
      <c r="DQ42" s="442"/>
      <c r="DR42" s="442"/>
      <c r="DS42" s="442"/>
      <c r="DT42" s="442"/>
      <c r="DU42" s="442"/>
      <c r="DV42" s="442"/>
      <c r="DW42" s="442"/>
      <c r="DX42" s="442"/>
      <c r="DY42" s="442"/>
    </row>
    <row r="43" spans="1:129" s="28" customFormat="1" ht="18" customHeight="1" x14ac:dyDescent="0.3">
      <c r="A43" s="489">
        <v>6</v>
      </c>
      <c r="B43" s="72" t="s">
        <v>372</v>
      </c>
      <c r="C43" s="72" t="s">
        <v>8</v>
      </c>
      <c r="D43" s="72" t="s">
        <v>123</v>
      </c>
      <c r="E43" s="73" t="s">
        <v>124</v>
      </c>
      <c r="F43" s="74">
        <v>10622.7</v>
      </c>
      <c r="G43" s="73">
        <v>287</v>
      </c>
      <c r="H43" s="72" t="s">
        <v>30</v>
      </c>
      <c r="I43" s="66" t="s">
        <v>1</v>
      </c>
      <c r="J43" s="83">
        <f>J44+J45</f>
        <v>295250</v>
      </c>
      <c r="K43" s="83">
        <f t="shared" ref="K43:N43" si="8">K44+K45</f>
        <v>45250</v>
      </c>
      <c r="L43" s="83">
        <f t="shared" si="8"/>
        <v>0</v>
      </c>
      <c r="M43" s="83">
        <f t="shared" si="8"/>
        <v>237500</v>
      </c>
      <c r="N43" s="83">
        <f t="shared" si="8"/>
        <v>12500</v>
      </c>
      <c r="O43" s="354">
        <f t="shared" si="1"/>
        <v>295250</v>
      </c>
      <c r="P43" s="375"/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42"/>
      <c r="AB43" s="442"/>
      <c r="AC43" s="442"/>
      <c r="AD43" s="442"/>
      <c r="AE43" s="442"/>
      <c r="AF43" s="442"/>
      <c r="AG43" s="442"/>
      <c r="AH43" s="442"/>
      <c r="AI43" s="442"/>
      <c r="AJ43" s="442"/>
      <c r="AK43" s="442"/>
      <c r="AL43" s="442"/>
      <c r="AM43" s="442"/>
      <c r="AN43" s="442"/>
      <c r="AO43" s="442"/>
      <c r="AP43" s="442"/>
      <c r="AQ43" s="442"/>
      <c r="AR43" s="442"/>
      <c r="AS43" s="442"/>
      <c r="AT43" s="442"/>
      <c r="AU43" s="442"/>
      <c r="AV43" s="442"/>
      <c r="AW43" s="442"/>
      <c r="AX43" s="442"/>
      <c r="AY43" s="442"/>
      <c r="AZ43" s="442"/>
      <c r="BA43" s="442"/>
      <c r="BB43" s="442"/>
      <c r="BC43" s="442"/>
      <c r="BD43" s="442"/>
      <c r="BE43" s="442"/>
      <c r="BF43" s="442"/>
      <c r="BG43" s="442"/>
      <c r="BH43" s="442"/>
      <c r="BI43" s="442"/>
      <c r="BJ43" s="442"/>
      <c r="BK43" s="442"/>
      <c r="BL43" s="442"/>
      <c r="BM43" s="442"/>
      <c r="BN43" s="442"/>
      <c r="BO43" s="442"/>
      <c r="BP43" s="442"/>
      <c r="BQ43" s="442"/>
      <c r="BR43" s="442"/>
      <c r="BS43" s="442"/>
      <c r="BT43" s="442"/>
      <c r="BU43" s="442"/>
      <c r="BV43" s="442"/>
      <c r="BW43" s="442"/>
      <c r="BX43" s="442"/>
      <c r="BY43" s="442"/>
      <c r="BZ43" s="442"/>
      <c r="CA43" s="442"/>
      <c r="CB43" s="442"/>
      <c r="CC43" s="442"/>
      <c r="CD43" s="442"/>
      <c r="CE43" s="442"/>
      <c r="CF43" s="442"/>
      <c r="CG43" s="442"/>
      <c r="CH43" s="442"/>
      <c r="CI43" s="442"/>
      <c r="CJ43" s="442"/>
      <c r="CK43" s="442"/>
      <c r="CL43" s="442"/>
      <c r="CM43" s="442"/>
      <c r="CN43" s="442"/>
      <c r="CO43" s="442"/>
      <c r="CP43" s="442"/>
      <c r="CQ43" s="442"/>
      <c r="CR43" s="442"/>
      <c r="CS43" s="442"/>
      <c r="CT43" s="442"/>
      <c r="CU43" s="442"/>
      <c r="CV43" s="442"/>
      <c r="CW43" s="442"/>
      <c r="CX43" s="442"/>
      <c r="CY43" s="442"/>
      <c r="CZ43" s="442"/>
      <c r="DA43" s="442"/>
      <c r="DB43" s="442"/>
      <c r="DC43" s="442"/>
      <c r="DD43" s="442"/>
      <c r="DE43" s="442"/>
      <c r="DF43" s="442"/>
      <c r="DG43" s="442"/>
      <c r="DH43" s="442"/>
      <c r="DI43" s="442"/>
      <c r="DJ43" s="442"/>
      <c r="DK43" s="442"/>
      <c r="DL43" s="442"/>
      <c r="DM43" s="442"/>
      <c r="DN43" s="442"/>
      <c r="DO43" s="442"/>
      <c r="DP43" s="442"/>
      <c r="DQ43" s="442"/>
      <c r="DR43" s="442"/>
      <c r="DS43" s="442"/>
      <c r="DT43" s="442"/>
      <c r="DU43" s="442"/>
      <c r="DV43" s="442"/>
      <c r="DW43" s="442"/>
      <c r="DX43" s="442"/>
      <c r="DY43" s="442"/>
    </row>
    <row r="44" spans="1:129" s="28" customFormat="1" ht="45" x14ac:dyDescent="0.3">
      <c r="A44" s="490"/>
      <c r="B44" s="72" t="s">
        <v>372</v>
      </c>
      <c r="C44" s="72"/>
      <c r="D44" s="72"/>
      <c r="E44" s="73"/>
      <c r="F44" s="74"/>
      <c r="G44" s="73"/>
      <c r="H44" s="72" t="s">
        <v>58</v>
      </c>
      <c r="I44" s="78" t="s">
        <v>31</v>
      </c>
      <c r="J44" s="83">
        <v>250000</v>
      </c>
      <c r="K44" s="83"/>
      <c r="L44" s="295"/>
      <c r="M44" s="295">
        <f>J44*0.95</f>
        <v>237500</v>
      </c>
      <c r="N44" s="295">
        <f>J44*0.05</f>
        <v>12500</v>
      </c>
      <c r="O44" s="354">
        <f t="shared" si="1"/>
        <v>250000</v>
      </c>
      <c r="P44" s="375"/>
      <c r="Q44" s="442"/>
      <c r="R44" s="442"/>
      <c r="S44" s="442"/>
      <c r="T44" s="442"/>
      <c r="U44" s="442"/>
      <c r="V44" s="442"/>
      <c r="W44" s="442"/>
      <c r="X44" s="442"/>
      <c r="Y44" s="442"/>
      <c r="Z44" s="442"/>
      <c r="AA44" s="442"/>
      <c r="AB44" s="442"/>
      <c r="AC44" s="442"/>
      <c r="AD44" s="442"/>
      <c r="AE44" s="442"/>
      <c r="AF44" s="442"/>
      <c r="AG44" s="442"/>
      <c r="AH44" s="442"/>
      <c r="AI44" s="442"/>
      <c r="AJ44" s="442"/>
      <c r="AK44" s="442"/>
      <c r="AL44" s="442"/>
      <c r="AM44" s="442"/>
      <c r="AN44" s="442"/>
      <c r="AO44" s="442"/>
      <c r="AP44" s="442"/>
      <c r="AQ44" s="442"/>
      <c r="AR44" s="442"/>
      <c r="AS44" s="442"/>
      <c r="AT44" s="442"/>
      <c r="AU44" s="442"/>
      <c r="AV44" s="442"/>
      <c r="AW44" s="442"/>
      <c r="AX44" s="442"/>
      <c r="AY44" s="442"/>
      <c r="AZ44" s="442"/>
      <c r="BA44" s="442"/>
      <c r="BB44" s="442"/>
      <c r="BC44" s="442"/>
      <c r="BD44" s="442"/>
      <c r="BE44" s="442"/>
      <c r="BF44" s="442"/>
      <c r="BG44" s="442"/>
      <c r="BH44" s="442"/>
      <c r="BI44" s="442"/>
      <c r="BJ44" s="442"/>
      <c r="BK44" s="442"/>
      <c r="BL44" s="442"/>
      <c r="BM44" s="442"/>
      <c r="BN44" s="442"/>
      <c r="BO44" s="442"/>
      <c r="BP44" s="442"/>
      <c r="BQ44" s="442"/>
      <c r="BR44" s="442"/>
      <c r="BS44" s="442"/>
      <c r="BT44" s="442"/>
      <c r="BU44" s="442"/>
      <c r="BV44" s="442"/>
      <c r="BW44" s="442"/>
      <c r="BX44" s="442"/>
      <c r="BY44" s="442"/>
      <c r="BZ44" s="442"/>
      <c r="CA44" s="442"/>
      <c r="CB44" s="442"/>
      <c r="CC44" s="442"/>
      <c r="CD44" s="442"/>
      <c r="CE44" s="442"/>
      <c r="CF44" s="442"/>
      <c r="CG44" s="442"/>
      <c r="CH44" s="442"/>
      <c r="CI44" s="442"/>
      <c r="CJ44" s="442"/>
      <c r="CK44" s="442"/>
      <c r="CL44" s="442"/>
      <c r="CM44" s="442"/>
      <c r="CN44" s="442"/>
      <c r="CO44" s="442"/>
      <c r="CP44" s="442"/>
      <c r="CQ44" s="442"/>
      <c r="CR44" s="442"/>
      <c r="CS44" s="442"/>
      <c r="CT44" s="442"/>
      <c r="CU44" s="442"/>
      <c r="CV44" s="442"/>
      <c r="CW44" s="442"/>
      <c r="CX44" s="442"/>
      <c r="CY44" s="442"/>
      <c r="CZ44" s="442"/>
      <c r="DA44" s="442"/>
      <c r="DB44" s="442"/>
      <c r="DC44" s="442"/>
      <c r="DD44" s="442"/>
      <c r="DE44" s="442"/>
      <c r="DF44" s="442"/>
      <c r="DG44" s="442"/>
      <c r="DH44" s="442"/>
      <c r="DI44" s="442"/>
      <c r="DJ44" s="442"/>
      <c r="DK44" s="442"/>
      <c r="DL44" s="442"/>
      <c r="DM44" s="442"/>
      <c r="DN44" s="442"/>
      <c r="DO44" s="442"/>
      <c r="DP44" s="442"/>
      <c r="DQ44" s="442"/>
      <c r="DR44" s="442"/>
      <c r="DS44" s="442"/>
      <c r="DT44" s="442"/>
      <c r="DU44" s="442"/>
      <c r="DV44" s="442"/>
      <c r="DW44" s="442"/>
      <c r="DX44" s="442"/>
      <c r="DY44" s="442"/>
    </row>
    <row r="45" spans="1:129" s="28" customFormat="1" ht="75" x14ac:dyDescent="0.3">
      <c r="A45" s="491"/>
      <c r="B45" s="72" t="s">
        <v>372</v>
      </c>
      <c r="C45" s="72"/>
      <c r="D45" s="72"/>
      <c r="E45" s="73"/>
      <c r="F45" s="74"/>
      <c r="G45" s="73"/>
      <c r="H45" s="72" t="s">
        <v>57</v>
      </c>
      <c r="I45" s="78" t="s">
        <v>136</v>
      </c>
      <c r="J45" s="83">
        <v>45250</v>
      </c>
      <c r="K45" s="83">
        <f>J45</f>
        <v>45250</v>
      </c>
      <c r="L45" s="295"/>
      <c r="M45" s="83"/>
      <c r="N45" s="83"/>
      <c r="O45" s="354">
        <f t="shared" si="1"/>
        <v>45250</v>
      </c>
      <c r="P45" s="375"/>
      <c r="Q45" s="442"/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  <c r="AG45" s="442"/>
      <c r="AH45" s="442"/>
      <c r="AI45" s="442"/>
      <c r="AJ45" s="442"/>
      <c r="AK45" s="442"/>
      <c r="AL45" s="442"/>
      <c r="AM45" s="442"/>
      <c r="AN45" s="442"/>
      <c r="AO45" s="442"/>
      <c r="AP45" s="442"/>
      <c r="AQ45" s="442"/>
      <c r="AR45" s="442"/>
      <c r="AS45" s="442"/>
      <c r="AT45" s="442"/>
      <c r="AU45" s="442"/>
      <c r="AV45" s="442"/>
      <c r="AW45" s="442"/>
      <c r="AX45" s="442"/>
      <c r="AY45" s="442"/>
      <c r="AZ45" s="442"/>
      <c r="BA45" s="442"/>
      <c r="BB45" s="442"/>
      <c r="BC45" s="442"/>
      <c r="BD45" s="442"/>
      <c r="BE45" s="442"/>
      <c r="BF45" s="442"/>
      <c r="BG45" s="442"/>
      <c r="BH45" s="442"/>
      <c r="BI45" s="442"/>
      <c r="BJ45" s="442"/>
      <c r="BK45" s="442"/>
      <c r="BL45" s="442"/>
      <c r="BM45" s="442"/>
      <c r="BN45" s="442"/>
      <c r="BO45" s="442"/>
      <c r="BP45" s="442"/>
      <c r="BQ45" s="442"/>
      <c r="BR45" s="442"/>
      <c r="BS45" s="442"/>
      <c r="BT45" s="442"/>
      <c r="BU45" s="442"/>
      <c r="BV45" s="442"/>
      <c r="BW45" s="442"/>
      <c r="BX45" s="442"/>
      <c r="BY45" s="442"/>
      <c r="BZ45" s="442"/>
      <c r="CA45" s="442"/>
      <c r="CB45" s="442"/>
      <c r="CC45" s="442"/>
      <c r="CD45" s="442"/>
      <c r="CE45" s="442"/>
      <c r="CF45" s="442"/>
      <c r="CG45" s="442"/>
      <c r="CH45" s="442"/>
      <c r="CI45" s="442"/>
      <c r="CJ45" s="442"/>
      <c r="CK45" s="442"/>
      <c r="CL45" s="442"/>
      <c r="CM45" s="442"/>
      <c r="CN45" s="442"/>
      <c r="CO45" s="442"/>
      <c r="CP45" s="442"/>
      <c r="CQ45" s="442"/>
      <c r="CR45" s="442"/>
      <c r="CS45" s="442"/>
      <c r="CT45" s="442"/>
      <c r="CU45" s="442"/>
      <c r="CV45" s="442"/>
      <c r="CW45" s="442"/>
      <c r="CX45" s="442"/>
      <c r="CY45" s="442"/>
      <c r="CZ45" s="442"/>
      <c r="DA45" s="442"/>
      <c r="DB45" s="442"/>
      <c r="DC45" s="442"/>
      <c r="DD45" s="442"/>
      <c r="DE45" s="442"/>
      <c r="DF45" s="442"/>
      <c r="DG45" s="442"/>
      <c r="DH45" s="442"/>
      <c r="DI45" s="442"/>
      <c r="DJ45" s="442"/>
      <c r="DK45" s="442"/>
      <c r="DL45" s="442"/>
      <c r="DM45" s="442"/>
      <c r="DN45" s="442"/>
      <c r="DO45" s="442"/>
      <c r="DP45" s="442"/>
      <c r="DQ45" s="442"/>
      <c r="DR45" s="442"/>
      <c r="DS45" s="442"/>
      <c r="DT45" s="442"/>
      <c r="DU45" s="442"/>
      <c r="DV45" s="442"/>
      <c r="DW45" s="442"/>
      <c r="DX45" s="442"/>
      <c r="DY45" s="442"/>
    </row>
    <row r="46" spans="1:129" s="28" customFormat="1" ht="18.75" x14ac:dyDescent="0.3">
      <c r="A46" s="489">
        <v>7</v>
      </c>
      <c r="B46" s="72" t="s">
        <v>372</v>
      </c>
      <c r="C46" s="72" t="s">
        <v>8</v>
      </c>
      <c r="D46" s="72" t="s">
        <v>127</v>
      </c>
      <c r="E46" s="73" t="s">
        <v>128</v>
      </c>
      <c r="F46" s="74">
        <v>4124.5</v>
      </c>
      <c r="G46" s="73">
        <v>164</v>
      </c>
      <c r="H46" s="72" t="s">
        <v>30</v>
      </c>
      <c r="I46" s="66" t="s">
        <v>1</v>
      </c>
      <c r="J46" s="83">
        <f>J47+J48</f>
        <v>295250</v>
      </c>
      <c r="K46" s="83">
        <f t="shared" ref="K46:N46" si="9">K47+K48</f>
        <v>45250</v>
      </c>
      <c r="L46" s="83">
        <f t="shared" si="9"/>
        <v>0</v>
      </c>
      <c r="M46" s="83">
        <f t="shared" si="9"/>
        <v>237500</v>
      </c>
      <c r="N46" s="83">
        <f t="shared" si="9"/>
        <v>12500</v>
      </c>
      <c r="O46" s="354">
        <f t="shared" si="1"/>
        <v>295250</v>
      </c>
      <c r="P46" s="375"/>
      <c r="Q46" s="442"/>
      <c r="R46" s="442"/>
      <c r="S46" s="442"/>
      <c r="T46" s="442"/>
      <c r="U46" s="442"/>
      <c r="V46" s="442"/>
      <c r="W46" s="442"/>
      <c r="X46" s="442"/>
      <c r="Y46" s="442"/>
      <c r="Z46" s="442"/>
      <c r="AA46" s="442"/>
      <c r="AB46" s="442"/>
      <c r="AC46" s="442"/>
      <c r="AD46" s="442"/>
      <c r="AE46" s="442"/>
      <c r="AF46" s="442"/>
      <c r="AG46" s="442"/>
      <c r="AH46" s="442"/>
      <c r="AI46" s="442"/>
      <c r="AJ46" s="442"/>
      <c r="AK46" s="442"/>
      <c r="AL46" s="442"/>
      <c r="AM46" s="442"/>
      <c r="AN46" s="442"/>
      <c r="AO46" s="442"/>
      <c r="AP46" s="442"/>
      <c r="AQ46" s="442"/>
      <c r="AR46" s="442"/>
      <c r="AS46" s="442"/>
      <c r="AT46" s="442"/>
      <c r="AU46" s="442"/>
      <c r="AV46" s="442"/>
      <c r="AW46" s="442"/>
      <c r="AX46" s="442"/>
      <c r="AY46" s="442"/>
      <c r="AZ46" s="442"/>
      <c r="BA46" s="442"/>
      <c r="BB46" s="442"/>
      <c r="BC46" s="442"/>
      <c r="BD46" s="442"/>
      <c r="BE46" s="442"/>
      <c r="BF46" s="442"/>
      <c r="BG46" s="442"/>
      <c r="BH46" s="442"/>
      <c r="BI46" s="442"/>
      <c r="BJ46" s="442"/>
      <c r="BK46" s="442"/>
      <c r="BL46" s="442"/>
      <c r="BM46" s="442"/>
      <c r="BN46" s="442"/>
      <c r="BO46" s="442"/>
      <c r="BP46" s="442"/>
      <c r="BQ46" s="442"/>
      <c r="BR46" s="442"/>
      <c r="BS46" s="442"/>
      <c r="BT46" s="442"/>
      <c r="BU46" s="442"/>
      <c r="BV46" s="442"/>
      <c r="BW46" s="442"/>
      <c r="BX46" s="442"/>
      <c r="BY46" s="442"/>
      <c r="BZ46" s="442"/>
      <c r="CA46" s="442"/>
      <c r="CB46" s="442"/>
      <c r="CC46" s="442"/>
      <c r="CD46" s="442"/>
      <c r="CE46" s="442"/>
      <c r="CF46" s="442"/>
      <c r="CG46" s="442"/>
      <c r="CH46" s="442"/>
      <c r="CI46" s="442"/>
      <c r="CJ46" s="442"/>
      <c r="CK46" s="442"/>
      <c r="CL46" s="442"/>
      <c r="CM46" s="442"/>
      <c r="CN46" s="442"/>
      <c r="CO46" s="442"/>
      <c r="CP46" s="442"/>
      <c r="CQ46" s="442"/>
      <c r="CR46" s="442"/>
      <c r="CS46" s="442"/>
      <c r="CT46" s="442"/>
      <c r="CU46" s="442"/>
      <c r="CV46" s="442"/>
      <c r="CW46" s="442"/>
      <c r="CX46" s="442"/>
      <c r="CY46" s="442"/>
      <c r="CZ46" s="442"/>
      <c r="DA46" s="442"/>
      <c r="DB46" s="442"/>
      <c r="DC46" s="442"/>
      <c r="DD46" s="442"/>
      <c r="DE46" s="442"/>
      <c r="DF46" s="442"/>
      <c r="DG46" s="442"/>
      <c r="DH46" s="442"/>
      <c r="DI46" s="442"/>
      <c r="DJ46" s="442"/>
      <c r="DK46" s="442"/>
      <c r="DL46" s="442"/>
      <c r="DM46" s="442"/>
      <c r="DN46" s="442"/>
      <c r="DO46" s="442"/>
      <c r="DP46" s="442"/>
      <c r="DQ46" s="442"/>
      <c r="DR46" s="442"/>
      <c r="DS46" s="442"/>
      <c r="DT46" s="442"/>
      <c r="DU46" s="442"/>
      <c r="DV46" s="442"/>
      <c r="DW46" s="442"/>
      <c r="DX46" s="442"/>
      <c r="DY46" s="442"/>
    </row>
    <row r="47" spans="1:129" s="28" customFormat="1" ht="45" x14ac:dyDescent="0.3">
      <c r="A47" s="490"/>
      <c r="B47" s="72" t="s">
        <v>372</v>
      </c>
      <c r="C47" s="72"/>
      <c r="D47" s="72"/>
      <c r="E47" s="73"/>
      <c r="F47" s="74"/>
      <c r="G47" s="73"/>
      <c r="H47" s="72" t="s">
        <v>58</v>
      </c>
      <c r="I47" s="78" t="s">
        <v>31</v>
      </c>
      <c r="J47" s="83">
        <v>250000</v>
      </c>
      <c r="K47" s="83"/>
      <c r="L47" s="295"/>
      <c r="M47" s="295">
        <f>J47*0.95</f>
        <v>237500</v>
      </c>
      <c r="N47" s="295">
        <f>J47*0.05</f>
        <v>12500</v>
      </c>
      <c r="O47" s="354">
        <f t="shared" si="1"/>
        <v>250000</v>
      </c>
      <c r="P47" s="375"/>
      <c r="Q47" s="442"/>
      <c r="R47" s="442"/>
      <c r="S47" s="442"/>
      <c r="T47" s="442"/>
      <c r="U47" s="442"/>
      <c r="V47" s="442"/>
      <c r="W47" s="442"/>
      <c r="X47" s="442"/>
      <c r="Y47" s="442"/>
      <c r="Z47" s="442"/>
      <c r="AA47" s="442"/>
      <c r="AB47" s="442"/>
      <c r="AC47" s="442"/>
      <c r="AD47" s="442"/>
      <c r="AE47" s="442"/>
      <c r="AF47" s="442"/>
      <c r="AG47" s="442"/>
      <c r="AH47" s="442"/>
      <c r="AI47" s="442"/>
      <c r="AJ47" s="442"/>
      <c r="AK47" s="442"/>
      <c r="AL47" s="442"/>
      <c r="AM47" s="442"/>
      <c r="AN47" s="442"/>
      <c r="AO47" s="442"/>
      <c r="AP47" s="442"/>
      <c r="AQ47" s="442"/>
      <c r="AR47" s="442"/>
      <c r="AS47" s="442"/>
      <c r="AT47" s="442"/>
      <c r="AU47" s="442"/>
      <c r="AV47" s="442"/>
      <c r="AW47" s="442"/>
      <c r="AX47" s="442"/>
      <c r="AY47" s="442"/>
      <c r="AZ47" s="442"/>
      <c r="BA47" s="442"/>
      <c r="BB47" s="442"/>
      <c r="BC47" s="442"/>
      <c r="BD47" s="442"/>
      <c r="BE47" s="442"/>
      <c r="BF47" s="442"/>
      <c r="BG47" s="442"/>
      <c r="BH47" s="442"/>
      <c r="BI47" s="442"/>
      <c r="BJ47" s="442"/>
      <c r="BK47" s="442"/>
      <c r="BL47" s="442"/>
      <c r="BM47" s="442"/>
      <c r="BN47" s="442"/>
      <c r="BO47" s="442"/>
      <c r="BP47" s="442"/>
      <c r="BQ47" s="442"/>
      <c r="BR47" s="442"/>
      <c r="BS47" s="442"/>
      <c r="BT47" s="442"/>
      <c r="BU47" s="442"/>
      <c r="BV47" s="442"/>
      <c r="BW47" s="442"/>
      <c r="BX47" s="442"/>
      <c r="BY47" s="442"/>
      <c r="BZ47" s="442"/>
      <c r="CA47" s="442"/>
      <c r="CB47" s="442"/>
      <c r="CC47" s="442"/>
      <c r="CD47" s="442"/>
      <c r="CE47" s="442"/>
      <c r="CF47" s="442"/>
      <c r="CG47" s="442"/>
      <c r="CH47" s="442"/>
      <c r="CI47" s="442"/>
      <c r="CJ47" s="442"/>
      <c r="CK47" s="442"/>
      <c r="CL47" s="442"/>
      <c r="CM47" s="442"/>
      <c r="CN47" s="442"/>
      <c r="CO47" s="442"/>
      <c r="CP47" s="442"/>
      <c r="CQ47" s="442"/>
      <c r="CR47" s="442"/>
      <c r="CS47" s="442"/>
      <c r="CT47" s="442"/>
      <c r="CU47" s="442"/>
      <c r="CV47" s="442"/>
      <c r="CW47" s="442"/>
      <c r="CX47" s="442"/>
      <c r="CY47" s="442"/>
      <c r="CZ47" s="442"/>
      <c r="DA47" s="442"/>
      <c r="DB47" s="442"/>
      <c r="DC47" s="442"/>
      <c r="DD47" s="442"/>
      <c r="DE47" s="442"/>
      <c r="DF47" s="442"/>
      <c r="DG47" s="442"/>
      <c r="DH47" s="442"/>
      <c r="DI47" s="442"/>
      <c r="DJ47" s="442"/>
      <c r="DK47" s="442"/>
      <c r="DL47" s="442"/>
      <c r="DM47" s="442"/>
      <c r="DN47" s="442"/>
      <c r="DO47" s="442"/>
      <c r="DP47" s="442"/>
      <c r="DQ47" s="442"/>
      <c r="DR47" s="442"/>
      <c r="DS47" s="442"/>
      <c r="DT47" s="442"/>
      <c r="DU47" s="442"/>
      <c r="DV47" s="442"/>
      <c r="DW47" s="442"/>
      <c r="DX47" s="442"/>
      <c r="DY47" s="442"/>
    </row>
    <row r="48" spans="1:129" s="28" customFormat="1" ht="75" x14ac:dyDescent="0.3">
      <c r="A48" s="490"/>
      <c r="B48" s="72" t="s">
        <v>372</v>
      </c>
      <c r="C48" s="72"/>
      <c r="D48" s="72"/>
      <c r="E48" s="73"/>
      <c r="F48" s="74"/>
      <c r="G48" s="73"/>
      <c r="H48" s="72" t="s">
        <v>57</v>
      </c>
      <c r="I48" s="78" t="s">
        <v>136</v>
      </c>
      <c r="J48" s="83">
        <v>45250</v>
      </c>
      <c r="K48" s="83">
        <f>J48</f>
        <v>45250</v>
      </c>
      <c r="L48" s="295"/>
      <c r="M48" s="83"/>
      <c r="N48" s="83"/>
      <c r="O48" s="354">
        <f t="shared" si="1"/>
        <v>45250</v>
      </c>
      <c r="P48" s="375"/>
      <c r="Q48" s="442"/>
      <c r="R48" s="442"/>
      <c r="S48" s="442"/>
      <c r="T48" s="442"/>
      <c r="U48" s="442"/>
      <c r="V48" s="442"/>
      <c r="W48" s="442"/>
      <c r="X48" s="442"/>
      <c r="Y48" s="442"/>
      <c r="Z48" s="442"/>
      <c r="AA48" s="442"/>
      <c r="AB48" s="442"/>
      <c r="AC48" s="442"/>
      <c r="AD48" s="442"/>
      <c r="AE48" s="442"/>
      <c r="AF48" s="442"/>
      <c r="AG48" s="442"/>
      <c r="AH48" s="442"/>
      <c r="AI48" s="442"/>
      <c r="AJ48" s="442"/>
      <c r="AK48" s="442"/>
      <c r="AL48" s="442"/>
      <c r="AM48" s="442"/>
      <c r="AN48" s="442"/>
      <c r="AO48" s="442"/>
      <c r="AP48" s="442"/>
      <c r="AQ48" s="442"/>
      <c r="AR48" s="442"/>
      <c r="AS48" s="442"/>
      <c r="AT48" s="442"/>
      <c r="AU48" s="442"/>
      <c r="AV48" s="442"/>
      <c r="AW48" s="442"/>
      <c r="AX48" s="442"/>
      <c r="AY48" s="442"/>
      <c r="AZ48" s="442"/>
      <c r="BA48" s="442"/>
      <c r="BB48" s="442"/>
      <c r="BC48" s="442"/>
      <c r="BD48" s="442"/>
      <c r="BE48" s="442"/>
      <c r="BF48" s="442"/>
      <c r="BG48" s="442"/>
      <c r="BH48" s="442"/>
      <c r="BI48" s="442"/>
      <c r="BJ48" s="442"/>
      <c r="BK48" s="442"/>
      <c r="BL48" s="442"/>
      <c r="BM48" s="442"/>
      <c r="BN48" s="442"/>
      <c r="BO48" s="442"/>
      <c r="BP48" s="442"/>
      <c r="BQ48" s="442"/>
      <c r="BR48" s="442"/>
      <c r="BS48" s="442"/>
      <c r="BT48" s="442"/>
      <c r="BU48" s="442"/>
      <c r="BV48" s="442"/>
      <c r="BW48" s="442"/>
      <c r="BX48" s="442"/>
      <c r="BY48" s="442"/>
      <c r="BZ48" s="442"/>
      <c r="CA48" s="442"/>
      <c r="CB48" s="442"/>
      <c r="CC48" s="442"/>
      <c r="CD48" s="442"/>
      <c r="CE48" s="442"/>
      <c r="CF48" s="442"/>
      <c r="CG48" s="442"/>
      <c r="CH48" s="442"/>
      <c r="CI48" s="442"/>
      <c r="CJ48" s="442"/>
      <c r="CK48" s="442"/>
      <c r="CL48" s="442"/>
      <c r="CM48" s="442"/>
      <c r="CN48" s="442"/>
      <c r="CO48" s="442"/>
      <c r="CP48" s="442"/>
      <c r="CQ48" s="442"/>
      <c r="CR48" s="442"/>
      <c r="CS48" s="442"/>
      <c r="CT48" s="442"/>
      <c r="CU48" s="442"/>
      <c r="CV48" s="442"/>
      <c r="CW48" s="442"/>
      <c r="CX48" s="442"/>
      <c r="CY48" s="442"/>
      <c r="CZ48" s="442"/>
      <c r="DA48" s="442"/>
      <c r="DB48" s="442"/>
      <c r="DC48" s="442"/>
      <c r="DD48" s="442"/>
      <c r="DE48" s="442"/>
      <c r="DF48" s="442"/>
      <c r="DG48" s="442"/>
      <c r="DH48" s="442"/>
      <c r="DI48" s="442"/>
      <c r="DJ48" s="442"/>
      <c r="DK48" s="442"/>
      <c r="DL48" s="442"/>
      <c r="DM48" s="442"/>
      <c r="DN48" s="442"/>
      <c r="DO48" s="442"/>
      <c r="DP48" s="442"/>
      <c r="DQ48" s="442"/>
      <c r="DR48" s="442"/>
      <c r="DS48" s="442"/>
      <c r="DT48" s="442"/>
      <c r="DU48" s="442"/>
      <c r="DV48" s="442"/>
      <c r="DW48" s="442"/>
      <c r="DX48" s="442"/>
      <c r="DY48" s="442"/>
    </row>
    <row r="49" spans="1:129" s="28" customFormat="1" ht="18.75" x14ac:dyDescent="0.3">
      <c r="A49" s="503">
        <v>8</v>
      </c>
      <c r="B49" s="72" t="s">
        <v>372</v>
      </c>
      <c r="C49" s="72" t="s">
        <v>8</v>
      </c>
      <c r="D49" s="72" t="s">
        <v>105</v>
      </c>
      <c r="E49" s="81">
        <v>9</v>
      </c>
      <c r="F49" s="74">
        <v>5097.7</v>
      </c>
      <c r="G49" s="73">
        <v>149</v>
      </c>
      <c r="H49" s="72" t="s">
        <v>30</v>
      </c>
      <c r="I49" s="66" t="s">
        <v>1</v>
      </c>
      <c r="J49" s="83">
        <f>J50+J51</f>
        <v>295250</v>
      </c>
      <c r="K49" s="83">
        <f t="shared" ref="K49:N49" si="10">K50+K51</f>
        <v>45250</v>
      </c>
      <c r="L49" s="83">
        <f t="shared" si="10"/>
        <v>0</v>
      </c>
      <c r="M49" s="83">
        <f t="shared" si="10"/>
        <v>237500</v>
      </c>
      <c r="N49" s="83">
        <f t="shared" si="10"/>
        <v>12500</v>
      </c>
      <c r="O49" s="354">
        <f t="shared" si="1"/>
        <v>295250</v>
      </c>
      <c r="P49" s="375"/>
      <c r="Q49" s="442"/>
      <c r="R49" s="442"/>
      <c r="S49" s="442"/>
      <c r="T49" s="442"/>
      <c r="U49" s="442"/>
      <c r="V49" s="442"/>
      <c r="W49" s="442"/>
      <c r="X49" s="442"/>
      <c r="Y49" s="442"/>
      <c r="Z49" s="442"/>
      <c r="AA49" s="442"/>
      <c r="AB49" s="442"/>
      <c r="AC49" s="442"/>
      <c r="AD49" s="442"/>
      <c r="AE49" s="442"/>
      <c r="AF49" s="442"/>
      <c r="AG49" s="442"/>
      <c r="AH49" s="442"/>
      <c r="AI49" s="442"/>
      <c r="AJ49" s="442"/>
      <c r="AK49" s="442"/>
      <c r="AL49" s="442"/>
      <c r="AM49" s="442"/>
      <c r="AN49" s="442"/>
      <c r="AO49" s="442"/>
      <c r="AP49" s="442"/>
      <c r="AQ49" s="442"/>
      <c r="AR49" s="442"/>
      <c r="AS49" s="442"/>
      <c r="AT49" s="442"/>
      <c r="AU49" s="442"/>
      <c r="AV49" s="442"/>
      <c r="AW49" s="442"/>
      <c r="AX49" s="442"/>
      <c r="AY49" s="442"/>
      <c r="AZ49" s="442"/>
      <c r="BA49" s="442"/>
      <c r="BB49" s="442"/>
      <c r="BC49" s="442"/>
      <c r="BD49" s="442"/>
      <c r="BE49" s="442"/>
      <c r="BF49" s="442"/>
      <c r="BG49" s="442"/>
      <c r="BH49" s="442"/>
      <c r="BI49" s="442"/>
      <c r="BJ49" s="442"/>
      <c r="BK49" s="442"/>
      <c r="BL49" s="442"/>
      <c r="BM49" s="442"/>
      <c r="BN49" s="442"/>
      <c r="BO49" s="442"/>
      <c r="BP49" s="442"/>
      <c r="BQ49" s="442"/>
      <c r="BR49" s="442"/>
      <c r="BS49" s="442"/>
      <c r="BT49" s="442"/>
      <c r="BU49" s="442"/>
      <c r="BV49" s="442"/>
      <c r="BW49" s="442"/>
      <c r="BX49" s="442"/>
      <c r="BY49" s="442"/>
      <c r="BZ49" s="442"/>
      <c r="CA49" s="442"/>
      <c r="CB49" s="442"/>
      <c r="CC49" s="442"/>
      <c r="CD49" s="442"/>
      <c r="CE49" s="442"/>
      <c r="CF49" s="442"/>
      <c r="CG49" s="442"/>
      <c r="CH49" s="442"/>
      <c r="CI49" s="442"/>
      <c r="CJ49" s="442"/>
      <c r="CK49" s="442"/>
      <c r="CL49" s="442"/>
      <c r="CM49" s="442"/>
      <c r="CN49" s="442"/>
      <c r="CO49" s="442"/>
      <c r="CP49" s="442"/>
      <c r="CQ49" s="442"/>
      <c r="CR49" s="442"/>
      <c r="CS49" s="442"/>
      <c r="CT49" s="442"/>
      <c r="CU49" s="442"/>
      <c r="CV49" s="442"/>
      <c r="CW49" s="442"/>
      <c r="CX49" s="442"/>
      <c r="CY49" s="442"/>
      <c r="CZ49" s="442"/>
      <c r="DA49" s="442"/>
      <c r="DB49" s="442"/>
      <c r="DC49" s="442"/>
      <c r="DD49" s="442"/>
      <c r="DE49" s="442"/>
      <c r="DF49" s="442"/>
      <c r="DG49" s="442"/>
      <c r="DH49" s="442"/>
      <c r="DI49" s="442"/>
      <c r="DJ49" s="442"/>
      <c r="DK49" s="442"/>
      <c r="DL49" s="442"/>
      <c r="DM49" s="442"/>
      <c r="DN49" s="442"/>
      <c r="DO49" s="442"/>
      <c r="DP49" s="442"/>
      <c r="DQ49" s="442"/>
      <c r="DR49" s="442"/>
      <c r="DS49" s="442"/>
      <c r="DT49" s="442"/>
      <c r="DU49" s="442"/>
      <c r="DV49" s="442"/>
      <c r="DW49" s="442"/>
      <c r="DX49" s="442"/>
      <c r="DY49" s="442"/>
    </row>
    <row r="50" spans="1:129" s="28" customFormat="1" ht="45" x14ac:dyDescent="0.3">
      <c r="A50" s="503"/>
      <c r="B50" s="72" t="s">
        <v>372</v>
      </c>
      <c r="C50" s="72"/>
      <c r="D50" s="357"/>
      <c r="E50" s="348"/>
      <c r="F50" s="74"/>
      <c r="G50" s="73"/>
      <c r="H50" s="72" t="s">
        <v>58</v>
      </c>
      <c r="I50" s="78" t="s">
        <v>31</v>
      </c>
      <c r="J50" s="83">
        <v>250000</v>
      </c>
      <c r="K50" s="83"/>
      <c r="L50" s="83"/>
      <c r="M50" s="295">
        <f>J50*0.95</f>
        <v>237500</v>
      </c>
      <c r="N50" s="295">
        <f>J50*0.05</f>
        <v>12500</v>
      </c>
      <c r="O50" s="354">
        <f t="shared" si="1"/>
        <v>250000</v>
      </c>
      <c r="P50" s="375"/>
      <c r="Q50" s="442"/>
      <c r="R50" s="442"/>
      <c r="S50" s="442"/>
      <c r="T50" s="442"/>
      <c r="U50" s="442"/>
      <c r="V50" s="442"/>
      <c r="W50" s="442"/>
      <c r="X50" s="442"/>
      <c r="Y50" s="442"/>
      <c r="Z50" s="442"/>
      <c r="AA50" s="442"/>
      <c r="AB50" s="442"/>
      <c r="AC50" s="442"/>
      <c r="AD50" s="442"/>
      <c r="AE50" s="442"/>
      <c r="AF50" s="442"/>
      <c r="AG50" s="442"/>
      <c r="AH50" s="442"/>
      <c r="AI50" s="442"/>
      <c r="AJ50" s="442"/>
      <c r="AK50" s="442"/>
      <c r="AL50" s="442"/>
      <c r="AM50" s="442"/>
      <c r="AN50" s="442"/>
      <c r="AO50" s="442"/>
      <c r="AP50" s="442"/>
      <c r="AQ50" s="442"/>
      <c r="AR50" s="442"/>
      <c r="AS50" s="442"/>
      <c r="AT50" s="442"/>
      <c r="AU50" s="442"/>
      <c r="AV50" s="442"/>
      <c r="AW50" s="442"/>
      <c r="AX50" s="442"/>
      <c r="AY50" s="442"/>
      <c r="AZ50" s="442"/>
      <c r="BA50" s="442"/>
      <c r="BB50" s="442"/>
      <c r="BC50" s="442"/>
      <c r="BD50" s="442"/>
      <c r="BE50" s="442"/>
      <c r="BF50" s="442"/>
      <c r="BG50" s="442"/>
      <c r="BH50" s="442"/>
      <c r="BI50" s="442"/>
      <c r="BJ50" s="442"/>
      <c r="BK50" s="442"/>
      <c r="BL50" s="442"/>
      <c r="BM50" s="442"/>
      <c r="BN50" s="442"/>
      <c r="BO50" s="442"/>
      <c r="BP50" s="442"/>
      <c r="BQ50" s="442"/>
      <c r="BR50" s="442"/>
      <c r="BS50" s="442"/>
      <c r="BT50" s="442"/>
      <c r="BU50" s="442"/>
      <c r="BV50" s="442"/>
      <c r="BW50" s="442"/>
      <c r="BX50" s="442"/>
      <c r="BY50" s="442"/>
      <c r="BZ50" s="442"/>
      <c r="CA50" s="442"/>
      <c r="CB50" s="442"/>
      <c r="CC50" s="442"/>
      <c r="CD50" s="442"/>
      <c r="CE50" s="442"/>
      <c r="CF50" s="442"/>
      <c r="CG50" s="442"/>
      <c r="CH50" s="442"/>
      <c r="CI50" s="442"/>
      <c r="CJ50" s="442"/>
      <c r="CK50" s="442"/>
      <c r="CL50" s="442"/>
      <c r="CM50" s="442"/>
      <c r="CN50" s="442"/>
      <c r="CO50" s="442"/>
      <c r="CP50" s="442"/>
      <c r="CQ50" s="442"/>
      <c r="CR50" s="442"/>
      <c r="CS50" s="442"/>
      <c r="CT50" s="442"/>
      <c r="CU50" s="442"/>
      <c r="CV50" s="442"/>
      <c r="CW50" s="442"/>
      <c r="CX50" s="442"/>
      <c r="CY50" s="442"/>
      <c r="CZ50" s="442"/>
      <c r="DA50" s="442"/>
      <c r="DB50" s="442"/>
      <c r="DC50" s="442"/>
      <c r="DD50" s="442"/>
      <c r="DE50" s="442"/>
      <c r="DF50" s="442"/>
      <c r="DG50" s="442"/>
      <c r="DH50" s="442"/>
      <c r="DI50" s="442"/>
      <c r="DJ50" s="442"/>
      <c r="DK50" s="442"/>
      <c r="DL50" s="442"/>
      <c r="DM50" s="442"/>
      <c r="DN50" s="442"/>
      <c r="DO50" s="442"/>
      <c r="DP50" s="442"/>
      <c r="DQ50" s="442"/>
      <c r="DR50" s="442"/>
      <c r="DS50" s="442"/>
      <c r="DT50" s="442"/>
      <c r="DU50" s="442"/>
      <c r="DV50" s="442"/>
      <c r="DW50" s="442"/>
      <c r="DX50" s="442"/>
      <c r="DY50" s="442"/>
    </row>
    <row r="51" spans="1:129" s="28" customFormat="1" ht="75" x14ac:dyDescent="0.3">
      <c r="A51" s="503"/>
      <c r="B51" s="72" t="s">
        <v>372</v>
      </c>
      <c r="C51" s="72"/>
      <c r="D51" s="357"/>
      <c r="E51" s="348"/>
      <c r="F51" s="74"/>
      <c r="G51" s="73"/>
      <c r="H51" s="72" t="s">
        <v>57</v>
      </c>
      <c r="I51" s="78" t="s">
        <v>136</v>
      </c>
      <c r="J51" s="83">
        <v>45250</v>
      </c>
      <c r="K51" s="83">
        <f>J51</f>
        <v>45250</v>
      </c>
      <c r="L51" s="295"/>
      <c r="M51" s="295"/>
      <c r="N51" s="295"/>
      <c r="O51" s="354">
        <f t="shared" si="1"/>
        <v>45250</v>
      </c>
      <c r="P51" s="375"/>
      <c r="Q51" s="442"/>
      <c r="R51" s="442"/>
      <c r="S51" s="442"/>
      <c r="T51" s="442"/>
      <c r="U51" s="442"/>
      <c r="V51" s="442"/>
      <c r="W51" s="442"/>
      <c r="X51" s="442"/>
      <c r="Y51" s="442"/>
      <c r="Z51" s="442"/>
      <c r="AA51" s="442"/>
      <c r="AB51" s="442"/>
      <c r="AC51" s="442"/>
      <c r="AD51" s="442"/>
      <c r="AE51" s="442"/>
      <c r="AF51" s="442"/>
      <c r="AG51" s="442"/>
      <c r="AH51" s="442"/>
      <c r="AI51" s="442"/>
      <c r="AJ51" s="442"/>
      <c r="AK51" s="442"/>
      <c r="AL51" s="442"/>
      <c r="AM51" s="442"/>
      <c r="AN51" s="442"/>
      <c r="AO51" s="442"/>
      <c r="AP51" s="442"/>
      <c r="AQ51" s="442"/>
      <c r="AR51" s="442"/>
      <c r="AS51" s="442"/>
      <c r="AT51" s="442"/>
      <c r="AU51" s="442"/>
      <c r="AV51" s="442"/>
      <c r="AW51" s="442"/>
      <c r="AX51" s="442"/>
      <c r="AY51" s="442"/>
      <c r="AZ51" s="442"/>
      <c r="BA51" s="442"/>
      <c r="BB51" s="442"/>
      <c r="BC51" s="442"/>
      <c r="BD51" s="442"/>
      <c r="BE51" s="442"/>
      <c r="BF51" s="442"/>
      <c r="BG51" s="442"/>
      <c r="BH51" s="442"/>
      <c r="BI51" s="442"/>
      <c r="BJ51" s="442"/>
      <c r="BK51" s="442"/>
      <c r="BL51" s="442"/>
      <c r="BM51" s="442"/>
      <c r="BN51" s="442"/>
      <c r="BO51" s="442"/>
      <c r="BP51" s="442"/>
      <c r="BQ51" s="442"/>
      <c r="BR51" s="442"/>
      <c r="BS51" s="442"/>
      <c r="BT51" s="442"/>
      <c r="BU51" s="442"/>
      <c r="BV51" s="442"/>
      <c r="BW51" s="442"/>
      <c r="BX51" s="442"/>
      <c r="BY51" s="442"/>
      <c r="BZ51" s="442"/>
      <c r="CA51" s="442"/>
      <c r="CB51" s="442"/>
      <c r="CC51" s="442"/>
      <c r="CD51" s="442"/>
      <c r="CE51" s="442"/>
      <c r="CF51" s="442"/>
      <c r="CG51" s="442"/>
      <c r="CH51" s="442"/>
      <c r="CI51" s="442"/>
      <c r="CJ51" s="442"/>
      <c r="CK51" s="442"/>
      <c r="CL51" s="442"/>
      <c r="CM51" s="442"/>
      <c r="CN51" s="442"/>
      <c r="CO51" s="442"/>
      <c r="CP51" s="442"/>
      <c r="CQ51" s="442"/>
      <c r="CR51" s="442"/>
      <c r="CS51" s="442"/>
      <c r="CT51" s="442"/>
      <c r="CU51" s="442"/>
      <c r="CV51" s="442"/>
      <c r="CW51" s="442"/>
      <c r="CX51" s="442"/>
      <c r="CY51" s="442"/>
      <c r="CZ51" s="442"/>
      <c r="DA51" s="442"/>
      <c r="DB51" s="442"/>
      <c r="DC51" s="442"/>
      <c r="DD51" s="442"/>
      <c r="DE51" s="442"/>
      <c r="DF51" s="442"/>
      <c r="DG51" s="442"/>
      <c r="DH51" s="442"/>
      <c r="DI51" s="442"/>
      <c r="DJ51" s="442"/>
      <c r="DK51" s="442"/>
      <c r="DL51" s="442"/>
      <c r="DM51" s="442"/>
      <c r="DN51" s="442"/>
      <c r="DO51" s="442"/>
      <c r="DP51" s="442"/>
      <c r="DQ51" s="442"/>
      <c r="DR51" s="442"/>
      <c r="DS51" s="442"/>
      <c r="DT51" s="442"/>
      <c r="DU51" s="442"/>
      <c r="DV51" s="442"/>
      <c r="DW51" s="442"/>
      <c r="DX51" s="442"/>
      <c r="DY51" s="442"/>
    </row>
    <row r="52" spans="1:129" s="28" customFormat="1" ht="18" customHeight="1" x14ac:dyDescent="0.3">
      <c r="A52" s="489">
        <v>9</v>
      </c>
      <c r="B52" s="72" t="s">
        <v>372</v>
      </c>
      <c r="C52" s="72" t="s">
        <v>8</v>
      </c>
      <c r="D52" s="80" t="s">
        <v>130</v>
      </c>
      <c r="E52" s="81">
        <v>13</v>
      </c>
      <c r="F52" s="74">
        <v>5478.4</v>
      </c>
      <c r="G52" s="73">
        <v>192</v>
      </c>
      <c r="H52" s="72" t="s">
        <v>30</v>
      </c>
      <c r="I52" s="66" t="s">
        <v>1</v>
      </c>
      <c r="J52" s="83">
        <f>J53+J54</f>
        <v>295250</v>
      </c>
      <c r="K52" s="83">
        <f t="shared" ref="K52:N52" si="11">K53+K54</f>
        <v>45250</v>
      </c>
      <c r="L52" s="83">
        <f t="shared" si="11"/>
        <v>0</v>
      </c>
      <c r="M52" s="83">
        <f t="shared" si="11"/>
        <v>237500</v>
      </c>
      <c r="N52" s="83">
        <f t="shared" si="11"/>
        <v>12500</v>
      </c>
      <c r="O52" s="354">
        <f t="shared" si="1"/>
        <v>295250</v>
      </c>
      <c r="P52" s="375"/>
      <c r="Q52" s="442"/>
      <c r="R52" s="442"/>
      <c r="S52" s="442"/>
      <c r="T52" s="442"/>
      <c r="U52" s="442"/>
      <c r="V52" s="442"/>
      <c r="W52" s="442"/>
      <c r="X52" s="442"/>
      <c r="Y52" s="442"/>
      <c r="Z52" s="442"/>
      <c r="AA52" s="442"/>
      <c r="AB52" s="442"/>
      <c r="AC52" s="442"/>
      <c r="AD52" s="442"/>
      <c r="AE52" s="442"/>
      <c r="AF52" s="442"/>
      <c r="AG52" s="442"/>
      <c r="AH52" s="442"/>
      <c r="AI52" s="442"/>
      <c r="AJ52" s="442"/>
      <c r="AK52" s="442"/>
      <c r="AL52" s="442"/>
      <c r="AM52" s="442"/>
      <c r="AN52" s="442"/>
      <c r="AO52" s="442"/>
      <c r="AP52" s="442"/>
      <c r="AQ52" s="442"/>
      <c r="AR52" s="442"/>
      <c r="AS52" s="442"/>
      <c r="AT52" s="442"/>
      <c r="AU52" s="442"/>
      <c r="AV52" s="442"/>
      <c r="AW52" s="442"/>
      <c r="AX52" s="442"/>
      <c r="AY52" s="442"/>
      <c r="AZ52" s="442"/>
      <c r="BA52" s="442"/>
      <c r="BB52" s="442"/>
      <c r="BC52" s="442"/>
      <c r="BD52" s="442"/>
      <c r="BE52" s="442"/>
      <c r="BF52" s="442"/>
      <c r="BG52" s="442"/>
      <c r="BH52" s="442"/>
      <c r="BI52" s="442"/>
      <c r="BJ52" s="442"/>
      <c r="BK52" s="442"/>
      <c r="BL52" s="442"/>
      <c r="BM52" s="442"/>
      <c r="BN52" s="442"/>
      <c r="BO52" s="442"/>
      <c r="BP52" s="442"/>
      <c r="BQ52" s="442"/>
      <c r="BR52" s="442"/>
      <c r="BS52" s="442"/>
      <c r="BT52" s="442"/>
      <c r="BU52" s="442"/>
      <c r="BV52" s="442"/>
      <c r="BW52" s="442"/>
      <c r="BX52" s="442"/>
      <c r="BY52" s="442"/>
      <c r="BZ52" s="442"/>
      <c r="CA52" s="442"/>
      <c r="CB52" s="442"/>
      <c r="CC52" s="442"/>
      <c r="CD52" s="442"/>
      <c r="CE52" s="442"/>
      <c r="CF52" s="442"/>
      <c r="CG52" s="442"/>
      <c r="CH52" s="442"/>
      <c r="CI52" s="442"/>
      <c r="CJ52" s="442"/>
      <c r="CK52" s="442"/>
      <c r="CL52" s="442"/>
      <c r="CM52" s="442"/>
      <c r="CN52" s="442"/>
      <c r="CO52" s="442"/>
      <c r="CP52" s="442"/>
      <c r="CQ52" s="442"/>
      <c r="CR52" s="442"/>
      <c r="CS52" s="442"/>
      <c r="CT52" s="442"/>
      <c r="CU52" s="442"/>
      <c r="CV52" s="442"/>
      <c r="CW52" s="442"/>
      <c r="CX52" s="442"/>
      <c r="CY52" s="442"/>
      <c r="CZ52" s="442"/>
      <c r="DA52" s="442"/>
      <c r="DB52" s="442"/>
      <c r="DC52" s="442"/>
      <c r="DD52" s="442"/>
      <c r="DE52" s="442"/>
      <c r="DF52" s="442"/>
      <c r="DG52" s="442"/>
      <c r="DH52" s="442"/>
      <c r="DI52" s="442"/>
      <c r="DJ52" s="442"/>
      <c r="DK52" s="442"/>
      <c r="DL52" s="442"/>
      <c r="DM52" s="442"/>
      <c r="DN52" s="442"/>
      <c r="DO52" s="442"/>
      <c r="DP52" s="442"/>
      <c r="DQ52" s="442"/>
      <c r="DR52" s="442"/>
      <c r="DS52" s="442"/>
      <c r="DT52" s="442"/>
      <c r="DU52" s="442"/>
      <c r="DV52" s="442"/>
      <c r="DW52" s="442"/>
      <c r="DX52" s="442"/>
      <c r="DY52" s="442"/>
    </row>
    <row r="53" spans="1:129" s="28" customFormat="1" ht="45" x14ac:dyDescent="0.3">
      <c r="A53" s="490"/>
      <c r="B53" s="72" t="s">
        <v>372</v>
      </c>
      <c r="C53" s="72"/>
      <c r="D53" s="72"/>
      <c r="E53" s="81"/>
      <c r="F53" s="74"/>
      <c r="G53" s="73"/>
      <c r="H53" s="72" t="s">
        <v>58</v>
      </c>
      <c r="I53" s="78" t="s">
        <v>31</v>
      </c>
      <c r="J53" s="83">
        <v>250000</v>
      </c>
      <c r="K53" s="83"/>
      <c r="L53" s="83"/>
      <c r="M53" s="295">
        <f>J53*0.95</f>
        <v>237500</v>
      </c>
      <c r="N53" s="295">
        <f>J53*0.05</f>
        <v>12500</v>
      </c>
      <c r="O53" s="354">
        <f t="shared" si="1"/>
        <v>250000</v>
      </c>
      <c r="P53" s="375"/>
      <c r="Q53" s="442"/>
      <c r="R53" s="442"/>
      <c r="S53" s="442"/>
      <c r="T53" s="442"/>
      <c r="U53" s="442"/>
      <c r="V53" s="442"/>
      <c r="W53" s="442"/>
      <c r="X53" s="442"/>
      <c r="Y53" s="442"/>
      <c r="Z53" s="442"/>
      <c r="AA53" s="442"/>
      <c r="AB53" s="442"/>
      <c r="AC53" s="442"/>
      <c r="AD53" s="442"/>
      <c r="AE53" s="442"/>
      <c r="AF53" s="442"/>
      <c r="AG53" s="442"/>
      <c r="AH53" s="442"/>
      <c r="AI53" s="442"/>
      <c r="AJ53" s="442"/>
      <c r="AK53" s="442"/>
      <c r="AL53" s="442"/>
      <c r="AM53" s="442"/>
      <c r="AN53" s="442"/>
      <c r="AO53" s="442"/>
      <c r="AP53" s="442"/>
      <c r="AQ53" s="442"/>
      <c r="AR53" s="442"/>
      <c r="AS53" s="442"/>
      <c r="AT53" s="442"/>
      <c r="AU53" s="442"/>
      <c r="AV53" s="442"/>
      <c r="AW53" s="442"/>
      <c r="AX53" s="442"/>
      <c r="AY53" s="442"/>
      <c r="AZ53" s="442"/>
      <c r="BA53" s="442"/>
      <c r="BB53" s="442"/>
      <c r="BC53" s="442"/>
      <c r="BD53" s="442"/>
      <c r="BE53" s="442"/>
      <c r="BF53" s="442"/>
      <c r="BG53" s="442"/>
      <c r="BH53" s="442"/>
      <c r="BI53" s="442"/>
      <c r="BJ53" s="442"/>
      <c r="BK53" s="442"/>
      <c r="BL53" s="442"/>
      <c r="BM53" s="442"/>
      <c r="BN53" s="442"/>
      <c r="BO53" s="442"/>
      <c r="BP53" s="442"/>
      <c r="BQ53" s="442"/>
      <c r="BR53" s="442"/>
      <c r="BS53" s="442"/>
      <c r="BT53" s="442"/>
      <c r="BU53" s="442"/>
      <c r="BV53" s="442"/>
      <c r="BW53" s="442"/>
      <c r="BX53" s="442"/>
      <c r="BY53" s="442"/>
      <c r="BZ53" s="442"/>
      <c r="CA53" s="442"/>
      <c r="CB53" s="442"/>
      <c r="CC53" s="442"/>
      <c r="CD53" s="442"/>
      <c r="CE53" s="442"/>
      <c r="CF53" s="442"/>
      <c r="CG53" s="442"/>
      <c r="CH53" s="442"/>
      <c r="CI53" s="442"/>
      <c r="CJ53" s="442"/>
      <c r="CK53" s="442"/>
      <c r="CL53" s="442"/>
      <c r="CM53" s="442"/>
      <c r="CN53" s="442"/>
      <c r="CO53" s="442"/>
      <c r="CP53" s="442"/>
      <c r="CQ53" s="442"/>
      <c r="CR53" s="442"/>
      <c r="CS53" s="442"/>
      <c r="CT53" s="442"/>
      <c r="CU53" s="442"/>
      <c r="CV53" s="442"/>
      <c r="CW53" s="442"/>
      <c r="CX53" s="442"/>
      <c r="CY53" s="442"/>
      <c r="CZ53" s="442"/>
      <c r="DA53" s="442"/>
      <c r="DB53" s="442"/>
      <c r="DC53" s="442"/>
      <c r="DD53" s="442"/>
      <c r="DE53" s="442"/>
      <c r="DF53" s="442"/>
      <c r="DG53" s="442"/>
      <c r="DH53" s="442"/>
      <c r="DI53" s="442"/>
      <c r="DJ53" s="442"/>
      <c r="DK53" s="442"/>
      <c r="DL53" s="442"/>
      <c r="DM53" s="442"/>
      <c r="DN53" s="442"/>
      <c r="DO53" s="442"/>
      <c r="DP53" s="442"/>
      <c r="DQ53" s="442"/>
      <c r="DR53" s="442"/>
      <c r="DS53" s="442"/>
      <c r="DT53" s="442"/>
      <c r="DU53" s="442"/>
      <c r="DV53" s="442"/>
      <c r="DW53" s="442"/>
      <c r="DX53" s="442"/>
      <c r="DY53" s="442"/>
    </row>
    <row r="54" spans="1:129" s="28" customFormat="1" ht="75" x14ac:dyDescent="0.3">
      <c r="A54" s="490"/>
      <c r="B54" s="72" t="s">
        <v>372</v>
      </c>
      <c r="C54" s="72"/>
      <c r="D54" s="72"/>
      <c r="E54" s="81"/>
      <c r="F54" s="74"/>
      <c r="G54" s="73"/>
      <c r="H54" s="72" t="s">
        <v>57</v>
      </c>
      <c r="I54" s="78" t="s">
        <v>136</v>
      </c>
      <c r="J54" s="83">
        <v>45250</v>
      </c>
      <c r="K54" s="83">
        <f>J54</f>
        <v>45250</v>
      </c>
      <c r="L54" s="295"/>
      <c r="M54" s="295"/>
      <c r="N54" s="295"/>
      <c r="O54" s="354">
        <f t="shared" si="1"/>
        <v>45250</v>
      </c>
      <c r="P54" s="375"/>
      <c r="Q54" s="442"/>
      <c r="R54" s="442"/>
      <c r="S54" s="442"/>
      <c r="T54" s="442"/>
      <c r="U54" s="442"/>
      <c r="V54" s="442"/>
      <c r="W54" s="442"/>
      <c r="X54" s="442"/>
      <c r="Y54" s="442"/>
      <c r="Z54" s="442"/>
      <c r="AA54" s="442"/>
      <c r="AB54" s="442"/>
      <c r="AC54" s="442"/>
      <c r="AD54" s="442"/>
      <c r="AE54" s="442"/>
      <c r="AF54" s="442"/>
      <c r="AG54" s="442"/>
      <c r="AH54" s="442"/>
      <c r="AI54" s="442"/>
      <c r="AJ54" s="442"/>
      <c r="AK54" s="442"/>
      <c r="AL54" s="442"/>
      <c r="AM54" s="442"/>
      <c r="AN54" s="442"/>
      <c r="AO54" s="442"/>
      <c r="AP54" s="442"/>
      <c r="AQ54" s="442"/>
      <c r="AR54" s="442"/>
      <c r="AS54" s="442"/>
      <c r="AT54" s="442"/>
      <c r="AU54" s="442"/>
      <c r="AV54" s="442"/>
      <c r="AW54" s="442"/>
      <c r="AX54" s="442"/>
      <c r="AY54" s="442"/>
      <c r="AZ54" s="442"/>
      <c r="BA54" s="442"/>
      <c r="BB54" s="442"/>
      <c r="BC54" s="442"/>
      <c r="BD54" s="442"/>
      <c r="BE54" s="442"/>
      <c r="BF54" s="442"/>
      <c r="BG54" s="442"/>
      <c r="BH54" s="442"/>
      <c r="BI54" s="442"/>
      <c r="BJ54" s="442"/>
      <c r="BK54" s="442"/>
      <c r="BL54" s="442"/>
      <c r="BM54" s="442"/>
      <c r="BN54" s="442"/>
      <c r="BO54" s="442"/>
      <c r="BP54" s="442"/>
      <c r="BQ54" s="442"/>
      <c r="BR54" s="442"/>
      <c r="BS54" s="442"/>
      <c r="BT54" s="442"/>
      <c r="BU54" s="442"/>
      <c r="BV54" s="442"/>
      <c r="BW54" s="442"/>
      <c r="BX54" s="442"/>
      <c r="BY54" s="442"/>
      <c r="BZ54" s="442"/>
      <c r="CA54" s="442"/>
      <c r="CB54" s="442"/>
      <c r="CC54" s="442"/>
      <c r="CD54" s="442"/>
      <c r="CE54" s="442"/>
      <c r="CF54" s="442"/>
      <c r="CG54" s="442"/>
      <c r="CH54" s="442"/>
      <c r="CI54" s="442"/>
      <c r="CJ54" s="442"/>
      <c r="CK54" s="442"/>
      <c r="CL54" s="442"/>
      <c r="CM54" s="442"/>
      <c r="CN54" s="442"/>
      <c r="CO54" s="442"/>
      <c r="CP54" s="442"/>
      <c r="CQ54" s="442"/>
      <c r="CR54" s="442"/>
      <c r="CS54" s="442"/>
      <c r="CT54" s="442"/>
      <c r="CU54" s="442"/>
      <c r="CV54" s="442"/>
      <c r="CW54" s="442"/>
      <c r="CX54" s="442"/>
      <c r="CY54" s="442"/>
      <c r="CZ54" s="442"/>
      <c r="DA54" s="442"/>
      <c r="DB54" s="442"/>
      <c r="DC54" s="442"/>
      <c r="DD54" s="442"/>
      <c r="DE54" s="442"/>
      <c r="DF54" s="442"/>
      <c r="DG54" s="442"/>
      <c r="DH54" s="442"/>
      <c r="DI54" s="442"/>
      <c r="DJ54" s="442"/>
      <c r="DK54" s="442"/>
      <c r="DL54" s="442"/>
      <c r="DM54" s="442"/>
      <c r="DN54" s="442"/>
      <c r="DO54" s="442"/>
      <c r="DP54" s="442"/>
      <c r="DQ54" s="442"/>
      <c r="DR54" s="442"/>
      <c r="DS54" s="442"/>
      <c r="DT54" s="442"/>
      <c r="DU54" s="442"/>
      <c r="DV54" s="442"/>
      <c r="DW54" s="442"/>
      <c r="DX54" s="442"/>
      <c r="DY54" s="442"/>
    </row>
    <row r="55" spans="1:129" s="28" customFormat="1" ht="18.75" x14ac:dyDescent="0.3">
      <c r="A55" s="489">
        <v>10</v>
      </c>
      <c r="B55" s="72" t="s">
        <v>372</v>
      </c>
      <c r="C55" s="72" t="s">
        <v>8</v>
      </c>
      <c r="D55" s="80" t="s">
        <v>130</v>
      </c>
      <c r="E55" s="81">
        <v>15</v>
      </c>
      <c r="F55" s="74">
        <v>8510.4</v>
      </c>
      <c r="G55" s="73">
        <v>239</v>
      </c>
      <c r="H55" s="72" t="s">
        <v>30</v>
      </c>
      <c r="I55" s="66" t="s">
        <v>1</v>
      </c>
      <c r="J55" s="83">
        <f>J56+J57</f>
        <v>295250</v>
      </c>
      <c r="K55" s="83">
        <f t="shared" ref="K55:N55" si="12">K56+K57</f>
        <v>45250</v>
      </c>
      <c r="L55" s="83">
        <f t="shared" si="12"/>
        <v>0</v>
      </c>
      <c r="M55" s="83">
        <f t="shared" si="12"/>
        <v>237500</v>
      </c>
      <c r="N55" s="83">
        <f t="shared" si="12"/>
        <v>12500</v>
      </c>
      <c r="O55" s="354">
        <f t="shared" si="1"/>
        <v>295250</v>
      </c>
      <c r="P55" s="375"/>
      <c r="Q55" s="442"/>
      <c r="R55" s="442"/>
      <c r="S55" s="442"/>
      <c r="T55" s="442"/>
      <c r="U55" s="442"/>
      <c r="V55" s="442"/>
      <c r="W55" s="442"/>
      <c r="X55" s="442"/>
      <c r="Y55" s="442"/>
      <c r="Z55" s="442"/>
      <c r="AA55" s="442"/>
      <c r="AB55" s="442"/>
      <c r="AC55" s="442"/>
      <c r="AD55" s="442"/>
      <c r="AE55" s="442"/>
      <c r="AF55" s="442"/>
      <c r="AG55" s="442"/>
      <c r="AH55" s="442"/>
      <c r="AI55" s="442"/>
      <c r="AJ55" s="442"/>
      <c r="AK55" s="442"/>
      <c r="AL55" s="442"/>
      <c r="AM55" s="442"/>
      <c r="AN55" s="442"/>
      <c r="AO55" s="442"/>
      <c r="AP55" s="442"/>
      <c r="AQ55" s="442"/>
      <c r="AR55" s="442"/>
      <c r="AS55" s="442"/>
      <c r="AT55" s="442"/>
      <c r="AU55" s="442"/>
      <c r="AV55" s="442"/>
      <c r="AW55" s="442"/>
      <c r="AX55" s="442"/>
      <c r="AY55" s="442"/>
      <c r="AZ55" s="442"/>
      <c r="BA55" s="442"/>
      <c r="BB55" s="442"/>
      <c r="BC55" s="442"/>
      <c r="BD55" s="442"/>
      <c r="BE55" s="442"/>
      <c r="BF55" s="442"/>
      <c r="BG55" s="442"/>
      <c r="BH55" s="442"/>
      <c r="BI55" s="442"/>
      <c r="BJ55" s="442"/>
      <c r="BK55" s="442"/>
      <c r="BL55" s="442"/>
      <c r="BM55" s="442"/>
      <c r="BN55" s="442"/>
      <c r="BO55" s="442"/>
      <c r="BP55" s="442"/>
      <c r="BQ55" s="442"/>
      <c r="BR55" s="442"/>
      <c r="BS55" s="442"/>
      <c r="BT55" s="442"/>
      <c r="BU55" s="442"/>
      <c r="BV55" s="442"/>
      <c r="BW55" s="442"/>
      <c r="BX55" s="442"/>
      <c r="BY55" s="442"/>
      <c r="BZ55" s="442"/>
      <c r="CA55" s="442"/>
      <c r="CB55" s="442"/>
      <c r="CC55" s="442"/>
      <c r="CD55" s="442"/>
      <c r="CE55" s="442"/>
      <c r="CF55" s="442"/>
      <c r="CG55" s="442"/>
      <c r="CH55" s="442"/>
      <c r="CI55" s="442"/>
      <c r="CJ55" s="442"/>
      <c r="CK55" s="442"/>
      <c r="CL55" s="442"/>
      <c r="CM55" s="442"/>
      <c r="CN55" s="442"/>
      <c r="CO55" s="442"/>
      <c r="CP55" s="442"/>
      <c r="CQ55" s="442"/>
      <c r="CR55" s="442"/>
      <c r="CS55" s="442"/>
      <c r="CT55" s="442"/>
      <c r="CU55" s="442"/>
      <c r="CV55" s="442"/>
      <c r="CW55" s="442"/>
      <c r="CX55" s="442"/>
      <c r="CY55" s="442"/>
      <c r="CZ55" s="442"/>
      <c r="DA55" s="442"/>
      <c r="DB55" s="442"/>
      <c r="DC55" s="442"/>
      <c r="DD55" s="442"/>
      <c r="DE55" s="442"/>
      <c r="DF55" s="442"/>
      <c r="DG55" s="442"/>
      <c r="DH55" s="442"/>
      <c r="DI55" s="442"/>
      <c r="DJ55" s="442"/>
      <c r="DK55" s="442"/>
      <c r="DL55" s="442"/>
      <c r="DM55" s="442"/>
      <c r="DN55" s="442"/>
      <c r="DO55" s="442"/>
      <c r="DP55" s="442"/>
      <c r="DQ55" s="442"/>
      <c r="DR55" s="442"/>
      <c r="DS55" s="442"/>
      <c r="DT55" s="442"/>
      <c r="DU55" s="442"/>
      <c r="DV55" s="442"/>
      <c r="DW55" s="442"/>
      <c r="DX55" s="442"/>
      <c r="DY55" s="442"/>
    </row>
    <row r="56" spans="1:129" s="28" customFormat="1" ht="45" x14ac:dyDescent="0.3">
      <c r="A56" s="490"/>
      <c r="B56" s="72" t="s">
        <v>372</v>
      </c>
      <c r="C56" s="72"/>
      <c r="D56" s="72"/>
      <c r="E56" s="81"/>
      <c r="F56" s="74"/>
      <c r="G56" s="73"/>
      <c r="H56" s="72" t="s">
        <v>58</v>
      </c>
      <c r="I56" s="78" t="s">
        <v>31</v>
      </c>
      <c r="J56" s="83">
        <v>250000</v>
      </c>
      <c r="K56" s="83"/>
      <c r="L56" s="83"/>
      <c r="M56" s="295">
        <f>J56*0.95</f>
        <v>237500</v>
      </c>
      <c r="N56" s="295">
        <f>J56*0.05</f>
        <v>12500</v>
      </c>
      <c r="O56" s="354">
        <f t="shared" si="1"/>
        <v>250000</v>
      </c>
      <c r="P56" s="375"/>
      <c r="Q56" s="442"/>
      <c r="R56" s="442"/>
      <c r="S56" s="442"/>
      <c r="T56" s="442"/>
      <c r="U56" s="442"/>
      <c r="V56" s="442"/>
      <c r="W56" s="442"/>
      <c r="X56" s="442"/>
      <c r="Y56" s="442"/>
      <c r="Z56" s="442"/>
      <c r="AA56" s="442"/>
      <c r="AB56" s="442"/>
      <c r="AC56" s="442"/>
      <c r="AD56" s="442"/>
      <c r="AE56" s="442"/>
      <c r="AF56" s="442"/>
      <c r="AG56" s="442"/>
      <c r="AH56" s="442"/>
      <c r="AI56" s="442"/>
      <c r="AJ56" s="442"/>
      <c r="AK56" s="442"/>
      <c r="AL56" s="442"/>
      <c r="AM56" s="442"/>
      <c r="AN56" s="442"/>
      <c r="AO56" s="442"/>
      <c r="AP56" s="442"/>
      <c r="AQ56" s="442"/>
      <c r="AR56" s="442"/>
      <c r="AS56" s="442"/>
      <c r="AT56" s="442"/>
      <c r="AU56" s="442"/>
      <c r="AV56" s="442"/>
      <c r="AW56" s="442"/>
      <c r="AX56" s="442"/>
      <c r="AY56" s="442"/>
      <c r="AZ56" s="442"/>
      <c r="BA56" s="442"/>
      <c r="BB56" s="442"/>
      <c r="BC56" s="442"/>
      <c r="BD56" s="442"/>
      <c r="BE56" s="442"/>
      <c r="BF56" s="442"/>
      <c r="BG56" s="442"/>
      <c r="BH56" s="442"/>
      <c r="BI56" s="442"/>
      <c r="BJ56" s="442"/>
      <c r="BK56" s="442"/>
      <c r="BL56" s="442"/>
      <c r="BM56" s="442"/>
      <c r="BN56" s="442"/>
      <c r="BO56" s="442"/>
      <c r="BP56" s="442"/>
      <c r="BQ56" s="442"/>
      <c r="BR56" s="442"/>
      <c r="BS56" s="442"/>
      <c r="BT56" s="442"/>
      <c r="BU56" s="442"/>
      <c r="BV56" s="442"/>
      <c r="BW56" s="442"/>
      <c r="BX56" s="442"/>
      <c r="BY56" s="442"/>
      <c r="BZ56" s="442"/>
      <c r="CA56" s="442"/>
      <c r="CB56" s="442"/>
      <c r="CC56" s="442"/>
      <c r="CD56" s="442"/>
      <c r="CE56" s="442"/>
      <c r="CF56" s="442"/>
      <c r="CG56" s="442"/>
      <c r="CH56" s="442"/>
      <c r="CI56" s="442"/>
      <c r="CJ56" s="442"/>
      <c r="CK56" s="442"/>
      <c r="CL56" s="442"/>
      <c r="CM56" s="442"/>
      <c r="CN56" s="442"/>
      <c r="CO56" s="442"/>
      <c r="CP56" s="442"/>
      <c r="CQ56" s="442"/>
      <c r="CR56" s="442"/>
      <c r="CS56" s="442"/>
      <c r="CT56" s="442"/>
      <c r="CU56" s="442"/>
      <c r="CV56" s="442"/>
      <c r="CW56" s="442"/>
      <c r="CX56" s="442"/>
      <c r="CY56" s="442"/>
      <c r="CZ56" s="442"/>
      <c r="DA56" s="442"/>
      <c r="DB56" s="442"/>
      <c r="DC56" s="442"/>
      <c r="DD56" s="442"/>
      <c r="DE56" s="442"/>
      <c r="DF56" s="442"/>
      <c r="DG56" s="442"/>
      <c r="DH56" s="442"/>
      <c r="DI56" s="442"/>
      <c r="DJ56" s="442"/>
      <c r="DK56" s="442"/>
      <c r="DL56" s="442"/>
      <c r="DM56" s="442"/>
      <c r="DN56" s="442"/>
      <c r="DO56" s="442"/>
      <c r="DP56" s="442"/>
      <c r="DQ56" s="442"/>
      <c r="DR56" s="442"/>
      <c r="DS56" s="442"/>
      <c r="DT56" s="442"/>
      <c r="DU56" s="442"/>
      <c r="DV56" s="442"/>
      <c r="DW56" s="442"/>
      <c r="DX56" s="442"/>
      <c r="DY56" s="442"/>
    </row>
    <row r="57" spans="1:129" s="28" customFormat="1" ht="75" x14ac:dyDescent="0.3">
      <c r="A57" s="490"/>
      <c r="B57" s="72" t="s">
        <v>372</v>
      </c>
      <c r="C57" s="72"/>
      <c r="D57" s="72"/>
      <c r="E57" s="81"/>
      <c r="F57" s="74"/>
      <c r="G57" s="73"/>
      <c r="H57" s="72" t="s">
        <v>57</v>
      </c>
      <c r="I57" s="78" t="s">
        <v>136</v>
      </c>
      <c r="J57" s="83">
        <v>45250</v>
      </c>
      <c r="K57" s="83">
        <f>J57</f>
        <v>45250</v>
      </c>
      <c r="L57" s="295"/>
      <c r="M57" s="295"/>
      <c r="N57" s="295"/>
      <c r="O57" s="354">
        <f t="shared" si="1"/>
        <v>45250</v>
      </c>
      <c r="P57" s="375"/>
      <c r="Q57" s="442"/>
      <c r="R57" s="442"/>
      <c r="S57" s="442"/>
      <c r="T57" s="442"/>
      <c r="U57" s="442"/>
      <c r="V57" s="442"/>
      <c r="W57" s="442"/>
      <c r="X57" s="442"/>
      <c r="Y57" s="442"/>
      <c r="Z57" s="442"/>
      <c r="AA57" s="442"/>
      <c r="AB57" s="442"/>
      <c r="AC57" s="442"/>
      <c r="AD57" s="442"/>
      <c r="AE57" s="442"/>
      <c r="AF57" s="442"/>
      <c r="AG57" s="442"/>
      <c r="AH57" s="442"/>
      <c r="AI57" s="442"/>
      <c r="AJ57" s="442"/>
      <c r="AK57" s="442"/>
      <c r="AL57" s="442"/>
      <c r="AM57" s="442"/>
      <c r="AN57" s="442"/>
      <c r="AO57" s="442"/>
      <c r="AP57" s="442"/>
      <c r="AQ57" s="442"/>
      <c r="AR57" s="442"/>
      <c r="AS57" s="442"/>
      <c r="AT57" s="442"/>
      <c r="AU57" s="442"/>
      <c r="AV57" s="442"/>
      <c r="AW57" s="442"/>
      <c r="AX57" s="442"/>
      <c r="AY57" s="442"/>
      <c r="AZ57" s="442"/>
      <c r="BA57" s="442"/>
      <c r="BB57" s="442"/>
      <c r="BC57" s="442"/>
      <c r="BD57" s="442"/>
      <c r="BE57" s="442"/>
      <c r="BF57" s="442"/>
      <c r="BG57" s="442"/>
      <c r="BH57" s="442"/>
      <c r="BI57" s="442"/>
      <c r="BJ57" s="442"/>
      <c r="BK57" s="442"/>
      <c r="BL57" s="442"/>
      <c r="BM57" s="442"/>
      <c r="BN57" s="442"/>
      <c r="BO57" s="442"/>
      <c r="BP57" s="442"/>
      <c r="BQ57" s="442"/>
      <c r="BR57" s="442"/>
      <c r="BS57" s="442"/>
      <c r="BT57" s="442"/>
      <c r="BU57" s="442"/>
      <c r="BV57" s="442"/>
      <c r="BW57" s="442"/>
      <c r="BX57" s="442"/>
      <c r="BY57" s="442"/>
      <c r="BZ57" s="442"/>
      <c r="CA57" s="442"/>
      <c r="CB57" s="442"/>
      <c r="CC57" s="442"/>
      <c r="CD57" s="442"/>
      <c r="CE57" s="442"/>
      <c r="CF57" s="442"/>
      <c r="CG57" s="442"/>
      <c r="CH57" s="442"/>
      <c r="CI57" s="442"/>
      <c r="CJ57" s="442"/>
      <c r="CK57" s="442"/>
      <c r="CL57" s="442"/>
      <c r="CM57" s="442"/>
      <c r="CN57" s="442"/>
      <c r="CO57" s="442"/>
      <c r="CP57" s="442"/>
      <c r="CQ57" s="442"/>
      <c r="CR57" s="442"/>
      <c r="CS57" s="442"/>
      <c r="CT57" s="442"/>
      <c r="CU57" s="442"/>
      <c r="CV57" s="442"/>
      <c r="CW57" s="442"/>
      <c r="CX57" s="442"/>
      <c r="CY57" s="442"/>
      <c r="CZ57" s="442"/>
      <c r="DA57" s="442"/>
      <c r="DB57" s="442"/>
      <c r="DC57" s="442"/>
      <c r="DD57" s="442"/>
      <c r="DE57" s="442"/>
      <c r="DF57" s="442"/>
      <c r="DG57" s="442"/>
      <c r="DH57" s="442"/>
      <c r="DI57" s="442"/>
      <c r="DJ57" s="442"/>
      <c r="DK57" s="442"/>
      <c r="DL57" s="442"/>
      <c r="DM57" s="442"/>
      <c r="DN57" s="442"/>
      <c r="DO57" s="442"/>
      <c r="DP57" s="442"/>
      <c r="DQ57" s="442"/>
      <c r="DR57" s="442"/>
      <c r="DS57" s="442"/>
      <c r="DT57" s="442"/>
      <c r="DU57" s="442"/>
      <c r="DV57" s="442"/>
      <c r="DW57" s="442"/>
      <c r="DX57" s="442"/>
      <c r="DY57" s="442"/>
    </row>
    <row r="58" spans="1:129" s="28" customFormat="1" ht="18.75" x14ac:dyDescent="0.3">
      <c r="A58" s="489">
        <v>11</v>
      </c>
      <c r="B58" s="72" t="s">
        <v>372</v>
      </c>
      <c r="C58" s="72" t="s">
        <v>8</v>
      </c>
      <c r="D58" s="72" t="s">
        <v>127</v>
      </c>
      <c r="E58" s="73">
        <v>78</v>
      </c>
      <c r="F58" s="74">
        <v>8662.7999999999993</v>
      </c>
      <c r="G58" s="73">
        <v>144</v>
      </c>
      <c r="H58" s="72" t="s">
        <v>30</v>
      </c>
      <c r="I58" s="66" t="s">
        <v>1</v>
      </c>
      <c r="J58" s="83">
        <f>J59+J60</f>
        <v>295250</v>
      </c>
      <c r="K58" s="83">
        <f t="shared" ref="K58:N58" si="13">K59+K60</f>
        <v>45250</v>
      </c>
      <c r="L58" s="83">
        <f t="shared" si="13"/>
        <v>0</v>
      </c>
      <c r="M58" s="83">
        <f t="shared" si="13"/>
        <v>237500</v>
      </c>
      <c r="N58" s="83">
        <f t="shared" si="13"/>
        <v>12500</v>
      </c>
      <c r="O58" s="354">
        <f t="shared" si="1"/>
        <v>295250</v>
      </c>
      <c r="P58" s="375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  <c r="AU58" s="442"/>
      <c r="AV58" s="442"/>
      <c r="AW58" s="442"/>
      <c r="AX58" s="442"/>
      <c r="AY58" s="442"/>
      <c r="AZ58" s="442"/>
      <c r="BA58" s="442"/>
      <c r="BB58" s="442"/>
      <c r="BC58" s="442"/>
      <c r="BD58" s="442"/>
      <c r="BE58" s="442"/>
      <c r="BF58" s="442"/>
      <c r="BG58" s="442"/>
      <c r="BH58" s="442"/>
      <c r="BI58" s="442"/>
      <c r="BJ58" s="442"/>
      <c r="BK58" s="442"/>
      <c r="BL58" s="442"/>
      <c r="BM58" s="442"/>
      <c r="BN58" s="442"/>
      <c r="BO58" s="442"/>
      <c r="BP58" s="442"/>
      <c r="BQ58" s="442"/>
      <c r="BR58" s="442"/>
      <c r="BS58" s="442"/>
      <c r="BT58" s="442"/>
      <c r="BU58" s="442"/>
      <c r="BV58" s="442"/>
      <c r="BW58" s="442"/>
      <c r="BX58" s="442"/>
      <c r="BY58" s="442"/>
      <c r="BZ58" s="442"/>
      <c r="CA58" s="442"/>
      <c r="CB58" s="442"/>
      <c r="CC58" s="442"/>
      <c r="CD58" s="442"/>
      <c r="CE58" s="442"/>
      <c r="CF58" s="442"/>
      <c r="CG58" s="442"/>
      <c r="CH58" s="442"/>
      <c r="CI58" s="442"/>
      <c r="CJ58" s="442"/>
      <c r="CK58" s="442"/>
      <c r="CL58" s="442"/>
      <c r="CM58" s="442"/>
      <c r="CN58" s="442"/>
      <c r="CO58" s="442"/>
      <c r="CP58" s="442"/>
      <c r="CQ58" s="442"/>
      <c r="CR58" s="442"/>
      <c r="CS58" s="442"/>
      <c r="CT58" s="442"/>
      <c r="CU58" s="442"/>
      <c r="CV58" s="442"/>
      <c r="CW58" s="442"/>
      <c r="CX58" s="442"/>
      <c r="CY58" s="442"/>
      <c r="CZ58" s="442"/>
      <c r="DA58" s="442"/>
      <c r="DB58" s="442"/>
      <c r="DC58" s="442"/>
      <c r="DD58" s="442"/>
      <c r="DE58" s="442"/>
      <c r="DF58" s="442"/>
      <c r="DG58" s="442"/>
      <c r="DH58" s="442"/>
      <c r="DI58" s="442"/>
      <c r="DJ58" s="442"/>
      <c r="DK58" s="442"/>
      <c r="DL58" s="442"/>
      <c r="DM58" s="442"/>
      <c r="DN58" s="442"/>
      <c r="DO58" s="442"/>
      <c r="DP58" s="442"/>
      <c r="DQ58" s="442"/>
      <c r="DR58" s="442"/>
      <c r="DS58" s="442"/>
      <c r="DT58" s="442"/>
      <c r="DU58" s="442"/>
      <c r="DV58" s="442"/>
      <c r="DW58" s="442"/>
      <c r="DX58" s="442"/>
      <c r="DY58" s="442"/>
    </row>
    <row r="59" spans="1:129" s="28" customFormat="1" ht="45" x14ac:dyDescent="0.3">
      <c r="A59" s="490"/>
      <c r="B59" s="72" t="s">
        <v>372</v>
      </c>
      <c r="C59" s="188"/>
      <c r="D59" s="84"/>
      <c r="E59" s="73"/>
      <c r="F59" s="310"/>
      <c r="G59" s="358"/>
      <c r="H59" s="72" t="s">
        <v>58</v>
      </c>
      <c r="I59" s="78" t="s">
        <v>31</v>
      </c>
      <c r="J59" s="83">
        <v>250000</v>
      </c>
      <c r="K59" s="83"/>
      <c r="L59" s="295"/>
      <c r="M59" s="295">
        <f>J59*0.95</f>
        <v>237500</v>
      </c>
      <c r="N59" s="295">
        <f>J59*0.05</f>
        <v>12500</v>
      </c>
      <c r="O59" s="354">
        <f t="shared" si="1"/>
        <v>250000</v>
      </c>
      <c r="P59" s="375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  <c r="AU59" s="442"/>
      <c r="AV59" s="442"/>
      <c r="AW59" s="442"/>
      <c r="AX59" s="442"/>
      <c r="AY59" s="442"/>
      <c r="AZ59" s="442"/>
      <c r="BA59" s="442"/>
      <c r="BB59" s="442"/>
      <c r="BC59" s="442"/>
      <c r="BD59" s="442"/>
      <c r="BE59" s="442"/>
      <c r="BF59" s="442"/>
      <c r="BG59" s="442"/>
      <c r="BH59" s="442"/>
      <c r="BI59" s="442"/>
      <c r="BJ59" s="442"/>
      <c r="BK59" s="442"/>
      <c r="BL59" s="442"/>
      <c r="BM59" s="442"/>
      <c r="BN59" s="442"/>
      <c r="BO59" s="442"/>
      <c r="BP59" s="442"/>
      <c r="BQ59" s="442"/>
      <c r="BR59" s="442"/>
      <c r="BS59" s="442"/>
      <c r="BT59" s="442"/>
      <c r="BU59" s="442"/>
      <c r="BV59" s="442"/>
      <c r="BW59" s="442"/>
      <c r="BX59" s="442"/>
      <c r="BY59" s="442"/>
      <c r="BZ59" s="442"/>
      <c r="CA59" s="442"/>
      <c r="CB59" s="442"/>
      <c r="CC59" s="442"/>
      <c r="CD59" s="442"/>
      <c r="CE59" s="442"/>
      <c r="CF59" s="442"/>
      <c r="CG59" s="442"/>
      <c r="CH59" s="442"/>
      <c r="CI59" s="442"/>
      <c r="CJ59" s="442"/>
      <c r="CK59" s="442"/>
      <c r="CL59" s="442"/>
      <c r="CM59" s="442"/>
      <c r="CN59" s="442"/>
      <c r="CO59" s="442"/>
      <c r="CP59" s="442"/>
      <c r="CQ59" s="442"/>
      <c r="CR59" s="442"/>
      <c r="CS59" s="442"/>
      <c r="CT59" s="442"/>
      <c r="CU59" s="442"/>
      <c r="CV59" s="442"/>
      <c r="CW59" s="442"/>
      <c r="CX59" s="442"/>
      <c r="CY59" s="442"/>
      <c r="CZ59" s="442"/>
      <c r="DA59" s="442"/>
      <c r="DB59" s="442"/>
      <c r="DC59" s="442"/>
      <c r="DD59" s="442"/>
      <c r="DE59" s="442"/>
      <c r="DF59" s="442"/>
      <c r="DG59" s="442"/>
      <c r="DH59" s="442"/>
      <c r="DI59" s="442"/>
      <c r="DJ59" s="442"/>
      <c r="DK59" s="442"/>
      <c r="DL59" s="442"/>
      <c r="DM59" s="442"/>
      <c r="DN59" s="442"/>
      <c r="DO59" s="442"/>
      <c r="DP59" s="442"/>
      <c r="DQ59" s="442"/>
      <c r="DR59" s="442"/>
      <c r="DS59" s="442"/>
      <c r="DT59" s="442"/>
      <c r="DU59" s="442"/>
      <c r="DV59" s="442"/>
      <c r="DW59" s="442"/>
      <c r="DX59" s="442"/>
      <c r="DY59" s="442"/>
    </row>
    <row r="60" spans="1:129" s="28" customFormat="1" ht="75" x14ac:dyDescent="0.3">
      <c r="A60" s="490"/>
      <c r="B60" s="72" t="s">
        <v>372</v>
      </c>
      <c r="C60" s="359"/>
      <c r="D60" s="197"/>
      <c r="E60" s="81"/>
      <c r="F60" s="360"/>
      <c r="G60" s="361"/>
      <c r="H60" s="72" t="s">
        <v>57</v>
      </c>
      <c r="I60" s="78" t="s">
        <v>136</v>
      </c>
      <c r="J60" s="83">
        <v>45250</v>
      </c>
      <c r="K60" s="83">
        <f>J60</f>
        <v>45250</v>
      </c>
      <c r="L60" s="292"/>
      <c r="M60" s="280"/>
      <c r="N60" s="280"/>
      <c r="O60" s="354">
        <f t="shared" si="1"/>
        <v>45250</v>
      </c>
      <c r="P60" s="375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42"/>
      <c r="AD60" s="442"/>
      <c r="AE60" s="442"/>
      <c r="AF60" s="442"/>
      <c r="AG60" s="442"/>
      <c r="AH60" s="442"/>
      <c r="AI60" s="442"/>
      <c r="AJ60" s="442"/>
      <c r="AK60" s="442"/>
      <c r="AL60" s="442"/>
      <c r="AM60" s="442"/>
      <c r="AN60" s="442"/>
      <c r="AO60" s="442"/>
      <c r="AP60" s="442"/>
      <c r="AQ60" s="442"/>
      <c r="AR60" s="442"/>
      <c r="AS60" s="442"/>
      <c r="AT60" s="442"/>
      <c r="AU60" s="442"/>
      <c r="AV60" s="442"/>
      <c r="AW60" s="442"/>
      <c r="AX60" s="442"/>
      <c r="AY60" s="442"/>
      <c r="AZ60" s="442"/>
      <c r="BA60" s="442"/>
      <c r="BB60" s="442"/>
      <c r="BC60" s="442"/>
      <c r="BD60" s="442"/>
      <c r="BE60" s="442"/>
      <c r="BF60" s="442"/>
      <c r="BG60" s="442"/>
      <c r="BH60" s="442"/>
      <c r="BI60" s="442"/>
      <c r="BJ60" s="442"/>
      <c r="BK60" s="442"/>
      <c r="BL60" s="442"/>
      <c r="BM60" s="442"/>
      <c r="BN60" s="442"/>
      <c r="BO60" s="442"/>
      <c r="BP60" s="442"/>
      <c r="BQ60" s="442"/>
      <c r="BR60" s="442"/>
      <c r="BS60" s="442"/>
      <c r="BT60" s="442"/>
      <c r="BU60" s="442"/>
      <c r="BV60" s="442"/>
      <c r="BW60" s="442"/>
      <c r="BX60" s="442"/>
      <c r="BY60" s="442"/>
      <c r="BZ60" s="442"/>
      <c r="CA60" s="442"/>
      <c r="CB60" s="442"/>
      <c r="CC60" s="442"/>
      <c r="CD60" s="442"/>
      <c r="CE60" s="442"/>
      <c r="CF60" s="442"/>
      <c r="CG60" s="442"/>
      <c r="CH60" s="442"/>
      <c r="CI60" s="442"/>
      <c r="CJ60" s="442"/>
      <c r="CK60" s="442"/>
      <c r="CL60" s="442"/>
      <c r="CM60" s="442"/>
      <c r="CN60" s="442"/>
      <c r="CO60" s="442"/>
      <c r="CP60" s="442"/>
      <c r="CQ60" s="442"/>
      <c r="CR60" s="442"/>
      <c r="CS60" s="442"/>
      <c r="CT60" s="442"/>
      <c r="CU60" s="442"/>
      <c r="CV60" s="442"/>
      <c r="CW60" s="442"/>
      <c r="CX60" s="442"/>
      <c r="CY60" s="442"/>
      <c r="CZ60" s="442"/>
      <c r="DA60" s="442"/>
      <c r="DB60" s="442"/>
      <c r="DC60" s="442"/>
      <c r="DD60" s="442"/>
      <c r="DE60" s="442"/>
      <c r="DF60" s="442"/>
      <c r="DG60" s="442"/>
      <c r="DH60" s="442"/>
      <c r="DI60" s="442"/>
      <c r="DJ60" s="442"/>
      <c r="DK60" s="442"/>
      <c r="DL60" s="442"/>
      <c r="DM60" s="442"/>
      <c r="DN60" s="442"/>
      <c r="DO60" s="442"/>
      <c r="DP60" s="442"/>
      <c r="DQ60" s="442"/>
      <c r="DR60" s="442"/>
      <c r="DS60" s="442"/>
      <c r="DT60" s="442"/>
      <c r="DU60" s="442"/>
      <c r="DV60" s="442"/>
      <c r="DW60" s="442"/>
      <c r="DX60" s="442"/>
      <c r="DY60" s="442"/>
    </row>
    <row r="61" spans="1:129" s="5" customFormat="1" ht="44.25" customHeight="1" x14ac:dyDescent="0.25">
      <c r="A61" s="534" t="s">
        <v>376</v>
      </c>
      <c r="B61" s="535"/>
      <c r="C61" s="535"/>
      <c r="D61" s="536"/>
      <c r="E61" s="85">
        <v>20</v>
      </c>
      <c r="F61" s="86">
        <f>F63+F66+F73+F78+F81+F86+F93+F98+F101+F104+F107+F110+F113+F116+F119+F122+F126+F129+F133+F136</f>
        <v>67435.3</v>
      </c>
      <c r="G61" s="87">
        <f>G63+G66+G73+G78+G81+G86+G93+G98+G101+G104+G107+G110+G113+G116+G119+G122+G126+G129+G133+G136</f>
        <v>2819</v>
      </c>
      <c r="H61" s="85" t="s">
        <v>1</v>
      </c>
      <c r="I61" s="66" t="s">
        <v>1</v>
      </c>
      <c r="J61" s="86">
        <f>J63+J66+J73+J78+J81+J86+J93+J98+J101+J104+J107+J110+J113+J116+J119+J122+J126+J129+J133+J136</f>
        <v>92375935.034994021</v>
      </c>
      <c r="K61" s="86">
        <f>K63+K66+K73+K78+K81+K86+K93+K98+K101+K104+K107+K110+K113+K116+K119+K122+K126+K129+K133+K136</f>
        <v>89717148.034994021</v>
      </c>
      <c r="L61" s="86">
        <f>L63+L66+L73+L78+L81+L86+L93+L98+L101+L104+L107+L110+L113+L116+L119+L122+L126+L129+L133+L136</f>
        <v>0</v>
      </c>
      <c r="M61" s="86">
        <f>M63+M66+M73+M78+M81+M86+M93+M98+M101+M104+M107+M110+M113+M116+M119+M122+M126+M129+M133+M136+M62</f>
        <v>2526000</v>
      </c>
      <c r="N61" s="86">
        <f>N63+N66+N73+N78+N81+N86+N93+N98+N101+N104+N107+N110+N113+N116+N119+N122+N126+N129+N133+N136</f>
        <v>132939.35</v>
      </c>
      <c r="O61" s="354">
        <f t="shared" si="1"/>
        <v>92376087.384994015</v>
      </c>
      <c r="P61" s="355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</row>
    <row r="62" spans="1:129" s="9" customFormat="1" ht="18" customHeight="1" x14ac:dyDescent="0.25">
      <c r="A62" s="514" t="s">
        <v>377</v>
      </c>
      <c r="B62" s="484"/>
      <c r="C62" s="484"/>
      <c r="D62" s="484"/>
      <c r="E62" s="484"/>
      <c r="F62" s="484"/>
      <c r="G62" s="485"/>
      <c r="H62" s="63" t="s">
        <v>1</v>
      </c>
      <c r="I62" s="66" t="s">
        <v>1</v>
      </c>
      <c r="J62" s="89"/>
      <c r="K62" s="89"/>
      <c r="L62" s="89"/>
      <c r="M62" s="90">
        <v>152.35000000009313</v>
      </c>
      <c r="N62" s="89"/>
      <c r="O62" s="354">
        <f t="shared" si="1"/>
        <v>152.35000000009313</v>
      </c>
      <c r="P62" s="553"/>
    </row>
    <row r="63" spans="1:129" s="9" customFormat="1" x14ac:dyDescent="0.25">
      <c r="A63" s="91">
        <v>1</v>
      </c>
      <c r="B63" s="92" t="s">
        <v>378</v>
      </c>
      <c r="C63" s="92" t="s">
        <v>19</v>
      </c>
      <c r="D63" s="93" t="s">
        <v>279</v>
      </c>
      <c r="E63" s="94">
        <v>2</v>
      </c>
      <c r="F63" s="95">
        <v>4252</v>
      </c>
      <c r="G63" s="96">
        <v>186</v>
      </c>
      <c r="H63" s="93" t="s">
        <v>30</v>
      </c>
      <c r="I63" s="66" t="s">
        <v>1</v>
      </c>
      <c r="J63" s="234">
        <f>J64+J65</f>
        <v>10374322.498472001</v>
      </c>
      <c r="K63" s="234">
        <f t="shared" ref="K63:N63" si="14">K64+K65</f>
        <v>10374322.498472001</v>
      </c>
      <c r="L63" s="234">
        <f t="shared" si="14"/>
        <v>0</v>
      </c>
      <c r="M63" s="234">
        <f t="shared" si="14"/>
        <v>0</v>
      </c>
      <c r="N63" s="234">
        <f t="shared" si="14"/>
        <v>0</v>
      </c>
      <c r="O63" s="354">
        <f t="shared" si="1"/>
        <v>10374322.498472001</v>
      </c>
      <c r="P63" s="355"/>
    </row>
    <row r="64" spans="1:129" s="9" customFormat="1" x14ac:dyDescent="0.25">
      <c r="A64" s="97"/>
      <c r="B64" s="92" t="s">
        <v>378</v>
      </c>
      <c r="C64" s="92"/>
      <c r="D64" s="92"/>
      <c r="E64" s="94"/>
      <c r="F64" s="98"/>
      <c r="G64" s="94"/>
      <c r="H64" s="72" t="s">
        <v>34</v>
      </c>
      <c r="I64" s="78" t="s">
        <v>75</v>
      </c>
      <c r="J64" s="234">
        <v>10156963.48</v>
      </c>
      <c r="K64" s="98">
        <f>J64</f>
        <v>10156963.48</v>
      </c>
      <c r="L64" s="98"/>
      <c r="M64" s="98"/>
      <c r="N64" s="98"/>
      <c r="O64" s="354">
        <f t="shared" si="1"/>
        <v>10156963.48</v>
      </c>
      <c r="P64" s="355"/>
    </row>
    <row r="65" spans="1:129" s="5" customFormat="1" x14ac:dyDescent="0.25">
      <c r="A65" s="97"/>
      <c r="B65" s="92" t="s">
        <v>378</v>
      </c>
      <c r="C65" s="92"/>
      <c r="D65" s="92"/>
      <c r="E65" s="94"/>
      <c r="F65" s="98"/>
      <c r="G65" s="94"/>
      <c r="H65" s="92" t="s">
        <v>35</v>
      </c>
      <c r="I65" s="78" t="s">
        <v>52</v>
      </c>
      <c r="J65" s="98">
        <v>217359.01847200003</v>
      </c>
      <c r="K65" s="98">
        <f>J65</f>
        <v>217359.01847200003</v>
      </c>
      <c r="L65" s="98"/>
      <c r="M65" s="98"/>
      <c r="N65" s="98"/>
      <c r="O65" s="354">
        <f t="shared" si="1"/>
        <v>217359.01847200003</v>
      </c>
      <c r="P65" s="355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</row>
    <row r="66" spans="1:129" s="9" customFormat="1" x14ac:dyDescent="0.25">
      <c r="A66" s="100">
        <v>2</v>
      </c>
      <c r="B66" s="92" t="s">
        <v>378</v>
      </c>
      <c r="C66" s="92" t="s">
        <v>19</v>
      </c>
      <c r="D66" s="93" t="s">
        <v>279</v>
      </c>
      <c r="E66" s="94">
        <v>3</v>
      </c>
      <c r="F66" s="95">
        <v>4244.8999999999996</v>
      </c>
      <c r="G66" s="96">
        <v>197</v>
      </c>
      <c r="H66" s="93" t="s">
        <v>30</v>
      </c>
      <c r="I66" s="66" t="s">
        <v>1</v>
      </c>
      <c r="J66" s="234">
        <f>J67+J68+J72+J69+J70+J71</f>
        <v>17961446.82821</v>
      </c>
      <c r="K66" s="234">
        <f t="shared" ref="K66:N66" si="15">K67+K68+K72+K69+K70+K71</f>
        <v>17961446.82821</v>
      </c>
      <c r="L66" s="234">
        <f t="shared" si="15"/>
        <v>0</v>
      </c>
      <c r="M66" s="234">
        <f t="shared" si="15"/>
        <v>0</v>
      </c>
      <c r="N66" s="234">
        <f t="shared" si="15"/>
        <v>0</v>
      </c>
      <c r="O66" s="354">
        <f t="shared" si="1"/>
        <v>17961446.82821</v>
      </c>
      <c r="P66" s="355"/>
    </row>
    <row r="67" spans="1:129" s="5" customFormat="1" x14ac:dyDescent="0.25">
      <c r="A67" s="113"/>
      <c r="B67" s="92" t="s">
        <v>378</v>
      </c>
      <c r="C67" s="102"/>
      <c r="D67" s="102"/>
      <c r="E67" s="103"/>
      <c r="F67" s="104"/>
      <c r="G67" s="103"/>
      <c r="H67" s="92" t="s">
        <v>36</v>
      </c>
      <c r="I67" s="78" t="s">
        <v>37</v>
      </c>
      <c r="J67" s="234">
        <v>1900021.55</v>
      </c>
      <c r="K67" s="98">
        <f t="shared" ref="K67:K92" si="16">J67</f>
        <v>1900021.55</v>
      </c>
      <c r="L67" s="104"/>
      <c r="M67" s="104"/>
      <c r="N67" s="104"/>
      <c r="O67" s="354">
        <f t="shared" si="1"/>
        <v>1900021.55</v>
      </c>
      <c r="P67" s="355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</row>
    <row r="68" spans="1:129" s="9" customFormat="1" x14ac:dyDescent="0.25">
      <c r="A68" s="113"/>
      <c r="B68" s="92" t="s">
        <v>378</v>
      </c>
      <c r="C68" s="102"/>
      <c r="D68" s="102"/>
      <c r="E68" s="103"/>
      <c r="F68" s="104"/>
      <c r="G68" s="103"/>
      <c r="H68" s="72" t="s">
        <v>34</v>
      </c>
      <c r="I68" s="78" t="s">
        <v>75</v>
      </c>
      <c r="J68" s="234">
        <v>10123833.369999999</v>
      </c>
      <c r="K68" s="98">
        <f t="shared" si="16"/>
        <v>10123833.369999999</v>
      </c>
      <c r="L68" s="104"/>
      <c r="M68" s="104"/>
      <c r="N68" s="104"/>
      <c r="O68" s="354">
        <f t="shared" si="1"/>
        <v>10123833.369999999</v>
      </c>
      <c r="P68" s="355"/>
    </row>
    <row r="69" spans="1:129" s="5" customFormat="1" ht="30" x14ac:dyDescent="0.25">
      <c r="A69" s="113"/>
      <c r="B69" s="92" t="s">
        <v>378</v>
      </c>
      <c r="C69" s="102"/>
      <c r="D69" s="102"/>
      <c r="E69" s="103"/>
      <c r="F69" s="104"/>
      <c r="G69" s="103"/>
      <c r="H69" s="106" t="s">
        <v>38</v>
      </c>
      <c r="I69" s="105" t="s">
        <v>39</v>
      </c>
      <c r="J69" s="320">
        <v>1796866.68</v>
      </c>
      <c r="K69" s="98">
        <f t="shared" si="16"/>
        <v>1796866.68</v>
      </c>
      <c r="L69" s="98"/>
      <c r="M69" s="98"/>
      <c r="N69" s="98"/>
      <c r="O69" s="354">
        <f t="shared" si="1"/>
        <v>1796866.68</v>
      </c>
      <c r="P69" s="355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</row>
    <row r="70" spans="1:129" s="9" customFormat="1" ht="30" x14ac:dyDescent="0.25">
      <c r="A70" s="113"/>
      <c r="B70" s="92" t="s">
        <v>378</v>
      </c>
      <c r="C70" s="102"/>
      <c r="D70" s="102"/>
      <c r="E70" s="103"/>
      <c r="F70" s="104"/>
      <c r="G70" s="103"/>
      <c r="H70" s="72" t="s">
        <v>40</v>
      </c>
      <c r="I70" s="78" t="s">
        <v>41</v>
      </c>
      <c r="J70" s="320">
        <v>2821220.91</v>
      </c>
      <c r="K70" s="98">
        <f t="shared" si="16"/>
        <v>2821220.91</v>
      </c>
      <c r="L70" s="98"/>
      <c r="M70" s="98"/>
      <c r="N70" s="98"/>
      <c r="O70" s="354">
        <f t="shared" si="1"/>
        <v>2821220.91</v>
      </c>
      <c r="P70" s="355"/>
    </row>
    <row r="71" spans="1:129" s="5" customFormat="1" ht="30" x14ac:dyDescent="0.25">
      <c r="A71" s="113"/>
      <c r="B71" s="92" t="s">
        <v>378</v>
      </c>
      <c r="C71" s="102"/>
      <c r="D71" s="102"/>
      <c r="E71" s="103"/>
      <c r="F71" s="104"/>
      <c r="G71" s="103"/>
      <c r="H71" s="107" t="s">
        <v>42</v>
      </c>
      <c r="I71" s="108" t="s">
        <v>43</v>
      </c>
      <c r="J71" s="320">
        <v>943182.64</v>
      </c>
      <c r="K71" s="98">
        <f t="shared" si="16"/>
        <v>943182.64</v>
      </c>
      <c r="L71" s="98"/>
      <c r="M71" s="98"/>
      <c r="N71" s="98"/>
      <c r="O71" s="354">
        <f t="shared" si="1"/>
        <v>943182.64</v>
      </c>
      <c r="P71" s="355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</row>
    <row r="72" spans="1:129" s="6" customFormat="1" ht="15.75" x14ac:dyDescent="0.25">
      <c r="A72" s="113"/>
      <c r="B72" s="92" t="s">
        <v>378</v>
      </c>
      <c r="C72" s="102"/>
      <c r="D72" s="102"/>
      <c r="E72" s="103"/>
      <c r="F72" s="104"/>
      <c r="G72" s="103"/>
      <c r="H72" s="102" t="s">
        <v>35</v>
      </c>
      <c r="I72" s="78" t="s">
        <v>52</v>
      </c>
      <c r="J72" s="104">
        <v>376321.67820999998</v>
      </c>
      <c r="K72" s="98">
        <f t="shared" si="16"/>
        <v>376321.67820999998</v>
      </c>
      <c r="L72" s="104"/>
      <c r="M72" s="104"/>
      <c r="N72" s="104"/>
      <c r="O72" s="354">
        <f t="shared" si="1"/>
        <v>376321.67820999998</v>
      </c>
      <c r="P72" s="374"/>
    </row>
    <row r="73" spans="1:129" s="9" customFormat="1" x14ac:dyDescent="0.25">
      <c r="A73" s="100">
        <v>3</v>
      </c>
      <c r="B73" s="92" t="s">
        <v>378</v>
      </c>
      <c r="C73" s="92" t="s">
        <v>19</v>
      </c>
      <c r="D73" s="93" t="s">
        <v>279</v>
      </c>
      <c r="E73" s="94">
        <v>7</v>
      </c>
      <c r="F73" s="95">
        <v>4802.8999999999996</v>
      </c>
      <c r="G73" s="96">
        <v>205</v>
      </c>
      <c r="H73" s="93" t="s">
        <v>30</v>
      </c>
      <c r="I73" s="66" t="s">
        <v>1</v>
      </c>
      <c r="J73" s="234">
        <f>J74+J75+J76+J77</f>
        <v>6394835.8466119999</v>
      </c>
      <c r="K73" s="234">
        <f t="shared" ref="K73:N73" si="17">K74+K75+K76+K77</f>
        <v>6394835.8466119999</v>
      </c>
      <c r="L73" s="234">
        <f t="shared" si="17"/>
        <v>0</v>
      </c>
      <c r="M73" s="234">
        <f t="shared" si="17"/>
        <v>0</v>
      </c>
      <c r="N73" s="234">
        <f t="shared" si="17"/>
        <v>0</v>
      </c>
      <c r="O73" s="354">
        <f t="shared" si="1"/>
        <v>6394835.8466119999</v>
      </c>
      <c r="P73" s="355"/>
    </row>
    <row r="74" spans="1:129" s="5" customFormat="1" ht="30" x14ac:dyDescent="0.25">
      <c r="A74" s="113"/>
      <c r="B74" s="92" t="s">
        <v>378</v>
      </c>
      <c r="C74" s="92"/>
      <c r="D74" s="92"/>
      <c r="E74" s="94"/>
      <c r="F74" s="98"/>
      <c r="G74" s="94"/>
      <c r="H74" s="106" t="s">
        <v>38</v>
      </c>
      <c r="I74" s="105" t="s">
        <v>39</v>
      </c>
      <c r="J74" s="234">
        <v>2022904.61</v>
      </c>
      <c r="K74" s="98">
        <f t="shared" si="16"/>
        <v>2022904.61</v>
      </c>
      <c r="L74" s="98"/>
      <c r="M74" s="98"/>
      <c r="N74" s="98"/>
      <c r="O74" s="354">
        <f t="shared" si="1"/>
        <v>2022904.61</v>
      </c>
      <c r="P74" s="355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</row>
    <row r="75" spans="1:129" s="9" customFormat="1" ht="30" x14ac:dyDescent="0.25">
      <c r="A75" s="113"/>
      <c r="B75" s="92" t="s">
        <v>378</v>
      </c>
      <c r="C75" s="92"/>
      <c r="D75" s="92"/>
      <c r="E75" s="94"/>
      <c r="F75" s="98"/>
      <c r="G75" s="94"/>
      <c r="H75" s="72" t="s">
        <v>40</v>
      </c>
      <c r="I75" s="78" t="s">
        <v>41</v>
      </c>
      <c r="J75" s="234">
        <v>3176118.1</v>
      </c>
      <c r="K75" s="98">
        <f t="shared" si="16"/>
        <v>3176118.1</v>
      </c>
      <c r="L75" s="98"/>
      <c r="M75" s="98"/>
      <c r="N75" s="98"/>
      <c r="O75" s="354">
        <f t="shared" si="1"/>
        <v>3176118.1</v>
      </c>
      <c r="P75" s="355"/>
    </row>
    <row r="76" spans="1:129" s="5" customFormat="1" ht="30" x14ac:dyDescent="0.25">
      <c r="A76" s="113"/>
      <c r="B76" s="92" t="s">
        <v>378</v>
      </c>
      <c r="C76" s="92"/>
      <c r="D76" s="92"/>
      <c r="E76" s="94"/>
      <c r="F76" s="98"/>
      <c r="G76" s="94"/>
      <c r="H76" s="107" t="s">
        <v>42</v>
      </c>
      <c r="I76" s="108" t="s">
        <v>43</v>
      </c>
      <c r="J76" s="234">
        <v>1061830.8700000001</v>
      </c>
      <c r="K76" s="98">
        <f t="shared" si="16"/>
        <v>1061830.8700000001</v>
      </c>
      <c r="L76" s="98"/>
      <c r="M76" s="98"/>
      <c r="N76" s="98"/>
      <c r="O76" s="354">
        <f t="shared" si="1"/>
        <v>1061830.8700000001</v>
      </c>
      <c r="P76" s="355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</row>
    <row r="77" spans="1:129" s="5" customFormat="1" x14ac:dyDescent="0.25">
      <c r="A77" s="113"/>
      <c r="B77" s="92" t="s">
        <v>378</v>
      </c>
      <c r="C77" s="92"/>
      <c r="D77" s="92"/>
      <c r="E77" s="94"/>
      <c r="F77" s="98"/>
      <c r="G77" s="94"/>
      <c r="H77" s="92" t="s">
        <v>35</v>
      </c>
      <c r="I77" s="78" t="s">
        <v>52</v>
      </c>
      <c r="J77" s="98">
        <v>133982.26661200001</v>
      </c>
      <c r="K77" s="98">
        <f t="shared" si="16"/>
        <v>133982.26661200001</v>
      </c>
      <c r="L77" s="98"/>
      <c r="M77" s="98"/>
      <c r="N77" s="98"/>
      <c r="O77" s="354">
        <f t="shared" ref="O77:O137" si="18">K77+L77+M77+N77</f>
        <v>133982.26661200001</v>
      </c>
      <c r="P77" s="355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</row>
    <row r="78" spans="1:129" s="5" customFormat="1" x14ac:dyDescent="0.25">
      <c r="A78" s="100">
        <v>4</v>
      </c>
      <c r="B78" s="92" t="s">
        <v>378</v>
      </c>
      <c r="C78" s="92" t="s">
        <v>19</v>
      </c>
      <c r="D78" s="109" t="s">
        <v>279</v>
      </c>
      <c r="E78" s="110">
        <v>8</v>
      </c>
      <c r="F78" s="111">
        <v>4216.1000000000004</v>
      </c>
      <c r="G78" s="112">
        <v>212</v>
      </c>
      <c r="H78" s="109" t="s">
        <v>280</v>
      </c>
      <c r="I78" s="66" t="s">
        <v>1</v>
      </c>
      <c r="J78" s="98">
        <f>J79+J80</f>
        <v>10407851.14851</v>
      </c>
      <c r="K78" s="98">
        <f t="shared" ref="K78:N78" si="19">K79+K80</f>
        <v>10407851.14851</v>
      </c>
      <c r="L78" s="98">
        <f t="shared" si="19"/>
        <v>0</v>
      </c>
      <c r="M78" s="98">
        <f t="shared" si="19"/>
        <v>0</v>
      </c>
      <c r="N78" s="98">
        <f t="shared" si="19"/>
        <v>0</v>
      </c>
      <c r="O78" s="354">
        <f t="shared" si="18"/>
        <v>10407851.14851</v>
      </c>
      <c r="P78" s="355"/>
      <c r="Q78" s="23"/>
      <c r="R78" s="23"/>
      <c r="S78" s="23"/>
      <c r="T78" s="23"/>
      <c r="U78" s="23"/>
      <c r="V78" s="23" t="s">
        <v>145</v>
      </c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</row>
    <row r="79" spans="1:129" s="5" customFormat="1" ht="36" customHeight="1" x14ac:dyDescent="0.25">
      <c r="A79" s="113"/>
      <c r="B79" s="92" t="s">
        <v>378</v>
      </c>
      <c r="C79" s="92"/>
      <c r="D79" s="109"/>
      <c r="E79" s="110"/>
      <c r="F79" s="114"/>
      <c r="G79" s="110"/>
      <c r="H79" s="72" t="s">
        <v>34</v>
      </c>
      <c r="I79" s="78" t="s">
        <v>75</v>
      </c>
      <c r="J79" s="234">
        <v>10189789.65</v>
      </c>
      <c r="K79" s="98">
        <f t="shared" si="16"/>
        <v>10189789.65</v>
      </c>
      <c r="L79" s="98"/>
      <c r="M79" s="98"/>
      <c r="N79" s="98"/>
      <c r="O79" s="354">
        <f t="shared" si="18"/>
        <v>10189789.65</v>
      </c>
      <c r="P79" s="355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</row>
    <row r="80" spans="1:129" s="5" customFormat="1" ht="36" customHeight="1" x14ac:dyDescent="0.25">
      <c r="A80" s="113"/>
      <c r="B80" s="92" t="s">
        <v>378</v>
      </c>
      <c r="C80" s="92"/>
      <c r="D80" s="109"/>
      <c r="E80" s="110"/>
      <c r="F80" s="114"/>
      <c r="G80" s="110"/>
      <c r="H80" s="102" t="s">
        <v>35</v>
      </c>
      <c r="I80" s="78" t="s">
        <v>52</v>
      </c>
      <c r="J80" s="98">
        <v>218061.49851000003</v>
      </c>
      <c r="K80" s="98">
        <f t="shared" si="16"/>
        <v>218061.49851000003</v>
      </c>
      <c r="L80" s="98"/>
      <c r="M80" s="98"/>
      <c r="N80" s="98"/>
      <c r="O80" s="354">
        <f t="shared" si="18"/>
        <v>218061.49851000003</v>
      </c>
      <c r="P80" s="355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</row>
    <row r="81" spans="1:129" s="5" customFormat="1" x14ac:dyDescent="0.25">
      <c r="A81" s="100">
        <v>5</v>
      </c>
      <c r="B81" s="92" t="s">
        <v>378</v>
      </c>
      <c r="C81" s="92" t="s">
        <v>19</v>
      </c>
      <c r="D81" s="93" t="s">
        <v>279</v>
      </c>
      <c r="E81" s="99">
        <v>9</v>
      </c>
      <c r="F81" s="95">
        <v>4804.8</v>
      </c>
      <c r="G81" s="96">
        <v>187</v>
      </c>
      <c r="H81" s="93" t="s">
        <v>30</v>
      </c>
      <c r="I81" s="66" t="s">
        <v>1</v>
      </c>
      <c r="J81" s="234">
        <f>J82+J83+J84+J85</f>
        <v>6383921.4011340002</v>
      </c>
      <c r="K81" s="234">
        <f t="shared" ref="K81:N81" si="20">K82+K83+K84+K85</f>
        <v>6383921.4011340002</v>
      </c>
      <c r="L81" s="234">
        <f t="shared" si="20"/>
        <v>0</v>
      </c>
      <c r="M81" s="234">
        <f t="shared" si="20"/>
        <v>0</v>
      </c>
      <c r="N81" s="234">
        <f t="shared" si="20"/>
        <v>0</v>
      </c>
      <c r="O81" s="354">
        <f t="shared" si="18"/>
        <v>6383921.4011340002</v>
      </c>
      <c r="P81" s="355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</row>
    <row r="82" spans="1:129" s="5" customFormat="1" ht="30" x14ac:dyDescent="0.25">
      <c r="A82" s="113"/>
      <c r="B82" s="92" t="s">
        <v>378</v>
      </c>
      <c r="C82" s="92"/>
      <c r="D82" s="92"/>
      <c r="E82" s="94"/>
      <c r="F82" s="98"/>
      <c r="G82" s="94"/>
      <c r="H82" s="106" t="s">
        <v>38</v>
      </c>
      <c r="I82" s="105" t="s">
        <v>39</v>
      </c>
      <c r="J82" s="234">
        <v>2019452</v>
      </c>
      <c r="K82" s="98">
        <f t="shared" ref="K82:K85" si="21">J82</f>
        <v>2019452</v>
      </c>
      <c r="L82" s="98"/>
      <c r="M82" s="98"/>
      <c r="N82" s="98"/>
      <c r="O82" s="354">
        <f t="shared" si="18"/>
        <v>2019452</v>
      </c>
      <c r="P82" s="355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</row>
    <row r="83" spans="1:129" s="9" customFormat="1" ht="30" x14ac:dyDescent="0.25">
      <c r="A83" s="113"/>
      <c r="B83" s="92" t="s">
        <v>378</v>
      </c>
      <c r="C83" s="92"/>
      <c r="D83" s="92"/>
      <c r="E83" s="94"/>
      <c r="F83" s="98"/>
      <c r="G83" s="94"/>
      <c r="H83" s="72" t="s">
        <v>40</v>
      </c>
      <c r="I83" s="78" t="s">
        <v>41</v>
      </c>
      <c r="J83" s="234">
        <v>3170697.23</v>
      </c>
      <c r="K83" s="98">
        <f t="shared" si="21"/>
        <v>3170697.23</v>
      </c>
      <c r="L83" s="98"/>
      <c r="M83" s="98"/>
      <c r="N83" s="98"/>
      <c r="O83" s="354">
        <f t="shared" si="18"/>
        <v>3170697.23</v>
      </c>
      <c r="P83" s="355"/>
    </row>
    <row r="84" spans="1:129" s="6" customFormat="1" ht="30" x14ac:dyDescent="0.25">
      <c r="A84" s="113"/>
      <c r="B84" s="92" t="s">
        <v>378</v>
      </c>
      <c r="C84" s="92"/>
      <c r="D84" s="92"/>
      <c r="E84" s="94"/>
      <c r="F84" s="98"/>
      <c r="G84" s="94"/>
      <c r="H84" s="107" t="s">
        <v>42</v>
      </c>
      <c r="I84" s="108" t="s">
        <v>43</v>
      </c>
      <c r="J84" s="234">
        <v>1060018.58</v>
      </c>
      <c r="K84" s="98">
        <f t="shared" si="21"/>
        <v>1060018.58</v>
      </c>
      <c r="L84" s="98"/>
      <c r="M84" s="98"/>
      <c r="N84" s="98"/>
      <c r="O84" s="354">
        <f t="shared" si="18"/>
        <v>1060018.58</v>
      </c>
      <c r="P84" s="374"/>
    </row>
    <row r="85" spans="1:129" s="5" customFormat="1" x14ac:dyDescent="0.25">
      <c r="A85" s="113"/>
      <c r="B85" s="92" t="s">
        <v>378</v>
      </c>
      <c r="C85" s="92"/>
      <c r="D85" s="92"/>
      <c r="E85" s="94"/>
      <c r="F85" s="98"/>
      <c r="G85" s="94"/>
      <c r="H85" s="92" t="s">
        <v>35</v>
      </c>
      <c r="I85" s="78" t="s">
        <v>52</v>
      </c>
      <c r="J85" s="98">
        <f>(J82+J83+J84)*2.14%</f>
        <v>133753.59113400002</v>
      </c>
      <c r="K85" s="98">
        <f t="shared" si="21"/>
        <v>133753.59113400002</v>
      </c>
      <c r="L85" s="98"/>
      <c r="M85" s="98"/>
      <c r="N85" s="98"/>
      <c r="O85" s="354">
        <f t="shared" si="18"/>
        <v>133753.59113400002</v>
      </c>
      <c r="P85" s="355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</row>
    <row r="86" spans="1:129" s="5" customFormat="1" x14ac:dyDescent="0.25">
      <c r="A86" s="100">
        <v>6</v>
      </c>
      <c r="B86" s="92" t="s">
        <v>378</v>
      </c>
      <c r="C86" s="92" t="s">
        <v>19</v>
      </c>
      <c r="D86" s="93" t="s">
        <v>279</v>
      </c>
      <c r="E86" s="94">
        <v>10</v>
      </c>
      <c r="F86" s="104">
        <v>4264.3999999999996</v>
      </c>
      <c r="G86" s="103">
        <v>191</v>
      </c>
      <c r="H86" s="93" t="s">
        <v>30</v>
      </c>
      <c r="I86" s="66" t="s">
        <v>1</v>
      </c>
      <c r="J86" s="234">
        <f>J87+J90+J88+J89+J91+J92</f>
        <v>18086553.568980001</v>
      </c>
      <c r="K86" s="234">
        <f t="shared" ref="K86:N86" si="22">K87+K90+K88+K89+K91+K92</f>
        <v>18086553.568980001</v>
      </c>
      <c r="L86" s="234">
        <f t="shared" si="22"/>
        <v>0</v>
      </c>
      <c r="M86" s="234">
        <f t="shared" si="22"/>
        <v>0</v>
      </c>
      <c r="N86" s="234">
        <f t="shared" si="22"/>
        <v>0</v>
      </c>
      <c r="O86" s="354">
        <f t="shared" si="18"/>
        <v>18086553.568980001</v>
      </c>
      <c r="P86" s="355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</row>
    <row r="87" spans="1:129" s="9" customFormat="1" x14ac:dyDescent="0.25">
      <c r="A87" s="113"/>
      <c r="B87" s="92" t="s">
        <v>378</v>
      </c>
      <c r="C87" s="102"/>
      <c r="D87" s="102"/>
      <c r="E87" s="103"/>
      <c r="F87" s="104"/>
      <c r="G87" s="103"/>
      <c r="H87" s="92" t="s">
        <v>36</v>
      </c>
      <c r="I87" s="78" t="s">
        <v>37</v>
      </c>
      <c r="J87" s="234">
        <v>1913255.76</v>
      </c>
      <c r="K87" s="98">
        <f t="shared" si="16"/>
        <v>1913255.76</v>
      </c>
      <c r="L87" s="104"/>
      <c r="M87" s="104"/>
      <c r="N87" s="104"/>
      <c r="O87" s="354">
        <f t="shared" si="18"/>
        <v>1913255.76</v>
      </c>
      <c r="P87" s="355"/>
    </row>
    <row r="88" spans="1:129" s="5" customFormat="1" x14ac:dyDescent="0.25">
      <c r="A88" s="113"/>
      <c r="B88" s="92" t="s">
        <v>378</v>
      </c>
      <c r="C88" s="102"/>
      <c r="D88" s="102"/>
      <c r="E88" s="103"/>
      <c r="F88" s="104"/>
      <c r="G88" s="103"/>
      <c r="H88" s="72" t="s">
        <v>34</v>
      </c>
      <c r="I88" s="78" t="s">
        <v>75</v>
      </c>
      <c r="J88" s="234">
        <v>10194348.84</v>
      </c>
      <c r="K88" s="98">
        <f t="shared" si="16"/>
        <v>10194348.84</v>
      </c>
      <c r="L88" s="104"/>
      <c r="M88" s="104"/>
      <c r="N88" s="104"/>
      <c r="O88" s="354">
        <f t="shared" si="18"/>
        <v>10194348.84</v>
      </c>
      <c r="P88" s="355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</row>
    <row r="89" spans="1:129" s="5" customFormat="1" ht="30" x14ac:dyDescent="0.25">
      <c r="A89" s="113"/>
      <c r="B89" s="92" t="s">
        <v>378</v>
      </c>
      <c r="C89" s="102"/>
      <c r="D89" s="102"/>
      <c r="E89" s="103"/>
      <c r="F89" s="104"/>
      <c r="G89" s="103"/>
      <c r="H89" s="106" t="s">
        <v>38</v>
      </c>
      <c r="I89" s="105" t="s">
        <v>39</v>
      </c>
      <c r="J89" s="234">
        <v>1809382.38</v>
      </c>
      <c r="K89" s="98">
        <f t="shared" si="16"/>
        <v>1809382.38</v>
      </c>
      <c r="L89" s="98"/>
      <c r="M89" s="98"/>
      <c r="N89" s="98"/>
      <c r="O89" s="354">
        <f t="shared" si="18"/>
        <v>1809382.38</v>
      </c>
      <c r="P89" s="355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</row>
    <row r="90" spans="1:129" s="9" customFormat="1" ht="30" x14ac:dyDescent="0.25">
      <c r="A90" s="113"/>
      <c r="B90" s="92" t="s">
        <v>378</v>
      </c>
      <c r="C90" s="102"/>
      <c r="D90" s="102"/>
      <c r="E90" s="103"/>
      <c r="F90" s="104"/>
      <c r="G90" s="103"/>
      <c r="H90" s="72" t="s">
        <v>40</v>
      </c>
      <c r="I90" s="78" t="s">
        <v>41</v>
      </c>
      <c r="J90" s="234">
        <v>2840871.54</v>
      </c>
      <c r="K90" s="98">
        <f t="shared" si="16"/>
        <v>2840871.54</v>
      </c>
      <c r="L90" s="98"/>
      <c r="M90" s="98"/>
      <c r="N90" s="98"/>
      <c r="O90" s="354">
        <f t="shared" si="18"/>
        <v>2840871.54</v>
      </c>
      <c r="P90" s="355"/>
    </row>
    <row r="91" spans="1:129" s="5" customFormat="1" ht="30" x14ac:dyDescent="0.25">
      <c r="A91" s="113"/>
      <c r="B91" s="92" t="s">
        <v>378</v>
      </c>
      <c r="C91" s="102"/>
      <c r="D91" s="102"/>
      <c r="E91" s="103"/>
      <c r="F91" s="104"/>
      <c r="G91" s="103"/>
      <c r="H91" s="107" t="s">
        <v>42</v>
      </c>
      <c r="I91" s="108" t="s">
        <v>43</v>
      </c>
      <c r="J91" s="234">
        <v>949752.18</v>
      </c>
      <c r="K91" s="98">
        <f t="shared" si="16"/>
        <v>949752.18</v>
      </c>
      <c r="L91" s="98"/>
      <c r="M91" s="98"/>
      <c r="N91" s="98"/>
      <c r="O91" s="354">
        <f t="shared" si="18"/>
        <v>949752.18</v>
      </c>
      <c r="P91" s="355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</row>
    <row r="92" spans="1:129" s="9" customFormat="1" x14ac:dyDescent="0.25">
      <c r="A92" s="113"/>
      <c r="B92" s="92" t="s">
        <v>378</v>
      </c>
      <c r="C92" s="102"/>
      <c r="D92" s="102"/>
      <c r="E92" s="103"/>
      <c r="F92" s="104"/>
      <c r="G92" s="103"/>
      <c r="H92" s="92" t="s">
        <v>35</v>
      </c>
      <c r="I92" s="78" t="s">
        <v>52</v>
      </c>
      <c r="J92" s="98">
        <f>(J87+J88+J89+J90+J91)*2.14%</f>
        <v>378942.86898000003</v>
      </c>
      <c r="K92" s="98">
        <f t="shared" si="16"/>
        <v>378942.86898000003</v>
      </c>
      <c r="L92" s="98"/>
      <c r="M92" s="98"/>
      <c r="N92" s="98"/>
      <c r="O92" s="354">
        <f t="shared" si="18"/>
        <v>378942.86898000003</v>
      </c>
      <c r="P92" s="355"/>
    </row>
    <row r="93" spans="1:129" s="9" customFormat="1" x14ac:dyDescent="0.25">
      <c r="A93" s="100">
        <v>7</v>
      </c>
      <c r="B93" s="92" t="s">
        <v>378</v>
      </c>
      <c r="C93" s="92" t="s">
        <v>19</v>
      </c>
      <c r="D93" s="93" t="s">
        <v>283</v>
      </c>
      <c r="E93" s="94">
        <v>10</v>
      </c>
      <c r="F93" s="115">
        <v>2005</v>
      </c>
      <c r="G93" s="96">
        <v>85</v>
      </c>
      <c r="H93" s="93" t="s">
        <v>30</v>
      </c>
      <c r="I93" s="66" t="s">
        <v>1</v>
      </c>
      <c r="J93" s="98">
        <f>J94+J95+J96+J97</f>
        <v>3658096.8500359999</v>
      </c>
      <c r="K93" s="98">
        <f t="shared" ref="K93:N93" si="23">K94+K95+K96+K97</f>
        <v>3658096.8500359999</v>
      </c>
      <c r="L93" s="98">
        <f t="shared" si="23"/>
        <v>0</v>
      </c>
      <c r="M93" s="98">
        <f t="shared" si="23"/>
        <v>0</v>
      </c>
      <c r="N93" s="98">
        <f t="shared" si="23"/>
        <v>0</v>
      </c>
      <c r="O93" s="354">
        <f t="shared" si="18"/>
        <v>3658096.8500359999</v>
      </c>
      <c r="P93" s="355"/>
    </row>
    <row r="94" spans="1:129" s="5" customFormat="1" ht="30" x14ac:dyDescent="0.25">
      <c r="A94" s="113"/>
      <c r="B94" s="92" t="s">
        <v>378</v>
      </c>
      <c r="C94" s="92"/>
      <c r="D94" s="92"/>
      <c r="E94" s="94"/>
      <c r="F94" s="98"/>
      <c r="G94" s="94"/>
      <c r="H94" s="106" t="s">
        <v>38</v>
      </c>
      <c r="I94" s="105" t="s">
        <v>39</v>
      </c>
      <c r="J94" s="98">
        <v>1126272.67</v>
      </c>
      <c r="K94" s="98">
        <f t="shared" ref="K94:K97" si="24">J94</f>
        <v>1126272.67</v>
      </c>
      <c r="L94" s="98"/>
      <c r="M94" s="98"/>
      <c r="N94" s="98"/>
      <c r="O94" s="354">
        <f t="shared" si="18"/>
        <v>1126272.67</v>
      </c>
      <c r="P94" s="355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</row>
    <row r="95" spans="1:129" s="9" customFormat="1" ht="30" x14ac:dyDescent="0.25">
      <c r="A95" s="113"/>
      <c r="B95" s="92" t="s">
        <v>378</v>
      </c>
      <c r="C95" s="92"/>
      <c r="D95" s="92"/>
      <c r="E95" s="94"/>
      <c r="F95" s="98"/>
      <c r="G95" s="94"/>
      <c r="H95" s="72" t="s">
        <v>40</v>
      </c>
      <c r="I95" s="78" t="s">
        <v>41</v>
      </c>
      <c r="J95" s="98">
        <v>1968519.38</v>
      </c>
      <c r="K95" s="98">
        <f t="shared" si="24"/>
        <v>1968519.38</v>
      </c>
      <c r="L95" s="98"/>
      <c r="M95" s="104"/>
      <c r="N95" s="104"/>
      <c r="O95" s="354">
        <f t="shared" si="18"/>
        <v>1968519.38</v>
      </c>
      <c r="P95" s="355"/>
    </row>
    <row r="96" spans="1:129" s="9" customFormat="1" ht="30" x14ac:dyDescent="0.25">
      <c r="A96" s="113"/>
      <c r="B96" s="92" t="s">
        <v>378</v>
      </c>
      <c r="C96" s="92"/>
      <c r="D96" s="92"/>
      <c r="E96" s="94"/>
      <c r="F96" s="98"/>
      <c r="G96" s="94"/>
      <c r="H96" s="107" t="s">
        <v>42</v>
      </c>
      <c r="I96" s="108" t="s">
        <v>43</v>
      </c>
      <c r="J96" s="98">
        <v>486661.69</v>
      </c>
      <c r="K96" s="98">
        <f t="shared" si="24"/>
        <v>486661.69</v>
      </c>
      <c r="L96" s="98"/>
      <c r="M96" s="98"/>
      <c r="N96" s="98"/>
      <c r="O96" s="354">
        <f t="shared" si="18"/>
        <v>486661.69</v>
      </c>
      <c r="P96" s="355"/>
    </row>
    <row r="97" spans="1:16" s="9" customFormat="1" ht="15.75" x14ac:dyDescent="0.25">
      <c r="A97" s="113"/>
      <c r="B97" s="92" t="s">
        <v>378</v>
      </c>
      <c r="C97" s="229"/>
      <c r="D97" s="362"/>
      <c r="E97" s="363"/>
      <c r="F97" s="98"/>
      <c r="G97" s="364"/>
      <c r="H97" s="92" t="s">
        <v>35</v>
      </c>
      <c r="I97" s="78" t="s">
        <v>52</v>
      </c>
      <c r="J97" s="98">
        <f>(J94+J95+J96)*2.14%</f>
        <v>76643.110035999998</v>
      </c>
      <c r="K97" s="98">
        <f t="shared" si="24"/>
        <v>76643.110035999998</v>
      </c>
      <c r="L97" s="98"/>
      <c r="M97" s="98"/>
      <c r="N97" s="98"/>
      <c r="O97" s="354">
        <f t="shared" si="18"/>
        <v>76643.110035999998</v>
      </c>
      <c r="P97" s="355"/>
    </row>
    <row r="98" spans="1:16" s="9" customFormat="1" x14ac:dyDescent="0.25">
      <c r="A98" s="235">
        <v>8</v>
      </c>
      <c r="B98" s="92" t="s">
        <v>378</v>
      </c>
      <c r="C98" s="92" t="s">
        <v>19</v>
      </c>
      <c r="D98" s="93" t="s">
        <v>285</v>
      </c>
      <c r="E98" s="94">
        <v>22</v>
      </c>
      <c r="F98" s="95">
        <v>6660.5</v>
      </c>
      <c r="G98" s="96">
        <v>176</v>
      </c>
      <c r="H98" s="93" t="s">
        <v>30</v>
      </c>
      <c r="I98" s="66" t="s">
        <v>1</v>
      </c>
      <c r="J98" s="115">
        <f>J99+J100</f>
        <v>425250</v>
      </c>
      <c r="K98" s="115">
        <f t="shared" ref="K98:N98" si="25">K99+K100</f>
        <v>45250</v>
      </c>
      <c r="L98" s="115">
        <f t="shared" si="25"/>
        <v>0</v>
      </c>
      <c r="M98" s="115">
        <f t="shared" si="25"/>
        <v>361000</v>
      </c>
      <c r="N98" s="115">
        <f t="shared" si="25"/>
        <v>19000</v>
      </c>
      <c r="O98" s="354">
        <f t="shared" si="18"/>
        <v>425250</v>
      </c>
      <c r="P98" s="355"/>
    </row>
    <row r="99" spans="1:16" s="9" customFormat="1" ht="45" x14ac:dyDescent="0.25">
      <c r="A99" s="238"/>
      <c r="B99" s="92" t="s">
        <v>378</v>
      </c>
      <c r="C99" s="102"/>
      <c r="D99" s="102"/>
      <c r="E99" s="103"/>
      <c r="F99" s="104"/>
      <c r="G99" s="103"/>
      <c r="H99" s="72" t="s">
        <v>58</v>
      </c>
      <c r="I99" s="78" t="s">
        <v>31</v>
      </c>
      <c r="J99" s="98">
        <v>380000</v>
      </c>
      <c r="K99" s="334"/>
      <c r="L99" s="98"/>
      <c r="M99" s="321">
        <f>J99*95%</f>
        <v>361000</v>
      </c>
      <c r="N99" s="322">
        <f>J99*5%</f>
        <v>19000</v>
      </c>
      <c r="O99" s="354">
        <f t="shared" si="18"/>
        <v>380000</v>
      </c>
      <c r="P99" s="355"/>
    </row>
    <row r="100" spans="1:16" s="9" customFormat="1" ht="75" x14ac:dyDescent="0.25">
      <c r="A100" s="238"/>
      <c r="B100" s="92" t="s">
        <v>378</v>
      </c>
      <c r="C100" s="102"/>
      <c r="D100" s="102"/>
      <c r="E100" s="103"/>
      <c r="F100" s="104"/>
      <c r="G100" s="103"/>
      <c r="H100" s="72" t="s">
        <v>57</v>
      </c>
      <c r="I100" s="78" t="s">
        <v>136</v>
      </c>
      <c r="J100" s="83">
        <v>45250</v>
      </c>
      <c r="K100" s="98">
        <f t="shared" ref="K100" si="26">J100</f>
        <v>45250</v>
      </c>
      <c r="L100" s="98"/>
      <c r="M100" s="104"/>
      <c r="N100" s="104"/>
      <c r="O100" s="354">
        <f t="shared" si="18"/>
        <v>45250</v>
      </c>
      <c r="P100" s="355"/>
    </row>
    <row r="101" spans="1:16" s="9" customFormat="1" x14ac:dyDescent="0.25">
      <c r="A101" s="235">
        <v>9</v>
      </c>
      <c r="B101" s="92" t="s">
        <v>378</v>
      </c>
      <c r="C101" s="92" t="s">
        <v>19</v>
      </c>
      <c r="D101" s="93" t="s">
        <v>284</v>
      </c>
      <c r="E101" s="94">
        <v>30</v>
      </c>
      <c r="F101" s="115">
        <v>1455.8</v>
      </c>
      <c r="G101" s="96">
        <v>51</v>
      </c>
      <c r="H101" s="93" t="s">
        <v>30</v>
      </c>
      <c r="I101" s="66" t="s">
        <v>1</v>
      </c>
      <c r="J101" s="98">
        <f>J102+J103</f>
        <v>140250</v>
      </c>
      <c r="K101" s="98">
        <f t="shared" ref="K101:N101" si="27">K102+K103</f>
        <v>45250</v>
      </c>
      <c r="L101" s="98">
        <f t="shared" si="27"/>
        <v>0</v>
      </c>
      <c r="M101" s="98">
        <f t="shared" si="27"/>
        <v>90250</v>
      </c>
      <c r="N101" s="98">
        <f t="shared" si="27"/>
        <v>4750</v>
      </c>
      <c r="O101" s="354">
        <f t="shared" si="18"/>
        <v>140250</v>
      </c>
      <c r="P101" s="355"/>
    </row>
    <row r="102" spans="1:16" s="9" customFormat="1" ht="45" x14ac:dyDescent="0.25">
      <c r="A102" s="238"/>
      <c r="B102" s="92" t="s">
        <v>378</v>
      </c>
      <c r="C102" s="92"/>
      <c r="D102" s="92"/>
      <c r="E102" s="94"/>
      <c r="F102" s="98"/>
      <c r="G102" s="94"/>
      <c r="H102" s="72" t="s">
        <v>58</v>
      </c>
      <c r="I102" s="78" t="s">
        <v>31</v>
      </c>
      <c r="J102" s="98">
        <v>95000</v>
      </c>
      <c r="K102" s="334"/>
      <c r="L102" s="98"/>
      <c r="M102" s="321">
        <f>J102*95%</f>
        <v>90250</v>
      </c>
      <c r="N102" s="322">
        <f>J102*5%</f>
        <v>4750</v>
      </c>
      <c r="O102" s="354">
        <f t="shared" si="18"/>
        <v>95000</v>
      </c>
      <c r="P102" s="355"/>
    </row>
    <row r="103" spans="1:16" s="9" customFormat="1" ht="75" x14ac:dyDescent="0.25">
      <c r="A103" s="238"/>
      <c r="B103" s="92" t="s">
        <v>378</v>
      </c>
      <c r="C103" s="92"/>
      <c r="D103" s="92"/>
      <c r="E103" s="94"/>
      <c r="F103" s="98"/>
      <c r="G103" s="94"/>
      <c r="H103" s="72" t="s">
        <v>57</v>
      </c>
      <c r="I103" s="78" t="s">
        <v>136</v>
      </c>
      <c r="J103" s="83">
        <v>45250</v>
      </c>
      <c r="K103" s="98">
        <f t="shared" ref="K103" si="28">J103</f>
        <v>45250</v>
      </c>
      <c r="L103" s="98"/>
      <c r="M103" s="104"/>
      <c r="N103" s="104"/>
      <c r="O103" s="354">
        <f t="shared" si="18"/>
        <v>45250</v>
      </c>
      <c r="P103" s="355"/>
    </row>
    <row r="104" spans="1:16" s="9" customFormat="1" x14ac:dyDescent="0.25">
      <c r="A104" s="235">
        <v>10</v>
      </c>
      <c r="B104" s="92" t="s">
        <v>378</v>
      </c>
      <c r="C104" s="92" t="s">
        <v>19</v>
      </c>
      <c r="D104" s="93" t="s">
        <v>282</v>
      </c>
      <c r="E104" s="94">
        <v>1</v>
      </c>
      <c r="F104" s="115">
        <v>1609</v>
      </c>
      <c r="G104" s="96">
        <v>36</v>
      </c>
      <c r="H104" s="93" t="s">
        <v>30</v>
      </c>
      <c r="I104" s="66" t="s">
        <v>1</v>
      </c>
      <c r="J104" s="234">
        <f>J105+J106</f>
        <v>260250</v>
      </c>
      <c r="K104" s="234">
        <f t="shared" ref="K104:N104" si="29">K105+K106</f>
        <v>45250</v>
      </c>
      <c r="L104" s="234">
        <f t="shared" si="29"/>
        <v>0</v>
      </c>
      <c r="M104" s="234">
        <f t="shared" si="29"/>
        <v>204250</v>
      </c>
      <c r="N104" s="234">
        <f t="shared" si="29"/>
        <v>10750</v>
      </c>
      <c r="O104" s="354">
        <f t="shared" si="18"/>
        <v>260250</v>
      </c>
      <c r="P104" s="355"/>
    </row>
    <row r="105" spans="1:16" s="9" customFormat="1" ht="45" x14ac:dyDescent="0.25">
      <c r="A105" s="238"/>
      <c r="B105" s="92" t="s">
        <v>378</v>
      </c>
      <c r="C105" s="92"/>
      <c r="D105" s="92"/>
      <c r="E105" s="94"/>
      <c r="F105" s="98"/>
      <c r="G105" s="94"/>
      <c r="H105" s="72" t="s">
        <v>58</v>
      </c>
      <c r="I105" s="78" t="s">
        <v>31</v>
      </c>
      <c r="J105" s="98">
        <v>215000</v>
      </c>
      <c r="K105" s="98"/>
      <c r="L105" s="98"/>
      <c r="M105" s="321">
        <f>J105*95%</f>
        <v>204250</v>
      </c>
      <c r="N105" s="322">
        <f>J105*5%</f>
        <v>10750</v>
      </c>
      <c r="O105" s="354">
        <f t="shared" si="18"/>
        <v>215000</v>
      </c>
      <c r="P105" s="355"/>
    </row>
    <row r="106" spans="1:16" s="9" customFormat="1" ht="75" x14ac:dyDescent="0.25">
      <c r="A106" s="238"/>
      <c r="B106" s="92" t="s">
        <v>378</v>
      </c>
      <c r="C106" s="92"/>
      <c r="D106" s="92"/>
      <c r="E106" s="94"/>
      <c r="F106" s="98"/>
      <c r="G106" s="94"/>
      <c r="H106" s="72" t="s">
        <v>57</v>
      </c>
      <c r="I106" s="78" t="s">
        <v>136</v>
      </c>
      <c r="J106" s="83">
        <v>45250</v>
      </c>
      <c r="K106" s="98">
        <f t="shared" ref="K106" si="30">J106</f>
        <v>45250</v>
      </c>
      <c r="L106" s="98"/>
      <c r="M106" s="98"/>
      <c r="N106" s="98"/>
      <c r="O106" s="354">
        <f t="shared" si="18"/>
        <v>45250</v>
      </c>
      <c r="P106" s="355"/>
    </row>
    <row r="107" spans="1:16" s="9" customFormat="1" x14ac:dyDescent="0.25">
      <c r="A107" s="235">
        <v>11</v>
      </c>
      <c r="B107" s="92" t="s">
        <v>378</v>
      </c>
      <c r="C107" s="92" t="s">
        <v>19</v>
      </c>
      <c r="D107" s="93" t="s">
        <v>283</v>
      </c>
      <c r="E107" s="94">
        <v>12</v>
      </c>
      <c r="F107" s="95">
        <v>1058.5</v>
      </c>
      <c r="G107" s="96">
        <v>53</v>
      </c>
      <c r="H107" s="93" t="s">
        <v>30</v>
      </c>
      <c r="I107" s="66" t="s">
        <v>1</v>
      </c>
      <c r="J107" s="115">
        <f>J108+J109</f>
        <v>705250</v>
      </c>
      <c r="K107" s="115">
        <f t="shared" ref="K107:N107" si="31">K108+K109</f>
        <v>45250</v>
      </c>
      <c r="L107" s="115">
        <f t="shared" si="31"/>
        <v>0</v>
      </c>
      <c r="M107" s="115">
        <f t="shared" si="31"/>
        <v>627000</v>
      </c>
      <c r="N107" s="115">
        <f t="shared" si="31"/>
        <v>33000</v>
      </c>
      <c r="O107" s="354">
        <f t="shared" si="18"/>
        <v>705250</v>
      </c>
      <c r="P107" s="355"/>
    </row>
    <row r="108" spans="1:16" s="9" customFormat="1" ht="45" x14ac:dyDescent="0.25">
      <c r="A108" s="238"/>
      <c r="B108" s="92" t="s">
        <v>378</v>
      </c>
      <c r="C108" s="102"/>
      <c r="D108" s="102"/>
      <c r="E108" s="103"/>
      <c r="F108" s="104"/>
      <c r="G108" s="103"/>
      <c r="H108" s="72" t="s">
        <v>58</v>
      </c>
      <c r="I108" s="78" t="s">
        <v>31</v>
      </c>
      <c r="J108" s="98">
        <v>660000</v>
      </c>
      <c r="K108" s="334"/>
      <c r="L108" s="98"/>
      <c r="M108" s="321">
        <f>J108*95%</f>
        <v>627000</v>
      </c>
      <c r="N108" s="322">
        <f>J108*5%</f>
        <v>33000</v>
      </c>
      <c r="O108" s="354">
        <f t="shared" si="18"/>
        <v>660000</v>
      </c>
      <c r="P108" s="355"/>
    </row>
    <row r="109" spans="1:16" s="9" customFormat="1" ht="75" x14ac:dyDescent="0.25">
      <c r="A109" s="238"/>
      <c r="B109" s="92" t="s">
        <v>378</v>
      </c>
      <c r="C109" s="102"/>
      <c r="D109" s="102"/>
      <c r="E109" s="103"/>
      <c r="F109" s="104" t="s">
        <v>145</v>
      </c>
      <c r="G109" s="103"/>
      <c r="H109" s="72" t="s">
        <v>57</v>
      </c>
      <c r="I109" s="78" t="s">
        <v>136</v>
      </c>
      <c r="J109" s="83">
        <v>45250</v>
      </c>
      <c r="K109" s="98">
        <f t="shared" ref="K109" si="32">J109</f>
        <v>45250</v>
      </c>
      <c r="L109" s="98"/>
      <c r="M109" s="104"/>
      <c r="N109" s="104"/>
      <c r="O109" s="354">
        <f t="shared" si="18"/>
        <v>45250</v>
      </c>
      <c r="P109" s="355"/>
    </row>
    <row r="110" spans="1:16" s="9" customFormat="1" x14ac:dyDescent="0.25">
      <c r="A110" s="100">
        <v>12</v>
      </c>
      <c r="B110" s="92" t="s">
        <v>378</v>
      </c>
      <c r="C110" s="92" t="s">
        <v>19</v>
      </c>
      <c r="D110" s="93" t="s">
        <v>283</v>
      </c>
      <c r="E110" s="94">
        <v>18</v>
      </c>
      <c r="F110" s="95">
        <v>2386.9</v>
      </c>
      <c r="G110" s="96">
        <v>81</v>
      </c>
      <c r="H110" s="93" t="s">
        <v>30</v>
      </c>
      <c r="I110" s="66" t="s">
        <v>1</v>
      </c>
      <c r="J110" s="115">
        <f>J111+J112</f>
        <v>425250</v>
      </c>
      <c r="K110" s="115">
        <f t="shared" ref="K110:N110" si="33">K111+K112</f>
        <v>45250</v>
      </c>
      <c r="L110" s="115">
        <f t="shared" si="33"/>
        <v>0</v>
      </c>
      <c r="M110" s="115">
        <f t="shared" si="33"/>
        <v>361000</v>
      </c>
      <c r="N110" s="115">
        <f t="shared" si="33"/>
        <v>19000</v>
      </c>
      <c r="O110" s="354">
        <f t="shared" si="18"/>
        <v>425250</v>
      </c>
      <c r="P110" s="355"/>
    </row>
    <row r="111" spans="1:16" s="9" customFormat="1" ht="45" x14ac:dyDescent="0.25">
      <c r="A111" s="113"/>
      <c r="B111" s="92" t="s">
        <v>378</v>
      </c>
      <c r="C111" s="102"/>
      <c r="D111" s="102"/>
      <c r="E111" s="103"/>
      <c r="F111" s="104"/>
      <c r="G111" s="103"/>
      <c r="H111" s="72" t="s">
        <v>58</v>
      </c>
      <c r="I111" s="78" t="s">
        <v>31</v>
      </c>
      <c r="J111" s="98">
        <v>380000</v>
      </c>
      <c r="K111" s="334"/>
      <c r="L111" s="98"/>
      <c r="M111" s="321">
        <f>J111*95%</f>
        <v>361000</v>
      </c>
      <c r="N111" s="322">
        <f>J111*5%</f>
        <v>19000</v>
      </c>
      <c r="O111" s="354">
        <f t="shared" si="18"/>
        <v>380000</v>
      </c>
      <c r="P111" s="355"/>
    </row>
    <row r="112" spans="1:16" s="9" customFormat="1" ht="75" x14ac:dyDescent="0.25">
      <c r="A112" s="113"/>
      <c r="B112" s="92" t="s">
        <v>378</v>
      </c>
      <c r="C112" s="102"/>
      <c r="D112" s="102"/>
      <c r="E112" s="103"/>
      <c r="F112" s="104"/>
      <c r="G112" s="103"/>
      <c r="H112" s="72" t="s">
        <v>57</v>
      </c>
      <c r="I112" s="78" t="s">
        <v>136</v>
      </c>
      <c r="J112" s="83">
        <v>45250</v>
      </c>
      <c r="K112" s="98">
        <f t="shared" ref="K112" si="34">J112</f>
        <v>45250</v>
      </c>
      <c r="L112" s="98"/>
      <c r="M112" s="104"/>
      <c r="N112" s="104"/>
      <c r="O112" s="354">
        <f t="shared" si="18"/>
        <v>45250</v>
      </c>
      <c r="P112" s="355"/>
    </row>
    <row r="113" spans="1:129" s="9" customFormat="1" x14ac:dyDescent="0.25">
      <c r="A113" s="100">
        <v>13</v>
      </c>
      <c r="B113" s="92" t="s">
        <v>378</v>
      </c>
      <c r="C113" s="92" t="s">
        <v>19</v>
      </c>
      <c r="D113" s="93" t="s">
        <v>283</v>
      </c>
      <c r="E113" s="94">
        <v>28</v>
      </c>
      <c r="F113" s="95">
        <v>2848.4</v>
      </c>
      <c r="G113" s="96">
        <v>143</v>
      </c>
      <c r="H113" s="93" t="s">
        <v>30</v>
      </c>
      <c r="I113" s="66" t="s">
        <v>1</v>
      </c>
      <c r="J113" s="98">
        <f>J114+J115</f>
        <v>140250</v>
      </c>
      <c r="K113" s="98">
        <f t="shared" ref="K113:N113" si="35">K114+K115</f>
        <v>45250</v>
      </c>
      <c r="L113" s="98">
        <f t="shared" si="35"/>
        <v>0</v>
      </c>
      <c r="M113" s="98">
        <f t="shared" si="35"/>
        <v>90250</v>
      </c>
      <c r="N113" s="98">
        <f t="shared" si="35"/>
        <v>4750</v>
      </c>
      <c r="O113" s="354">
        <f t="shared" si="18"/>
        <v>140250</v>
      </c>
      <c r="P113" s="355"/>
    </row>
    <row r="114" spans="1:129" s="9" customFormat="1" ht="45" x14ac:dyDescent="0.25">
      <c r="A114" s="113"/>
      <c r="B114" s="92" t="s">
        <v>378</v>
      </c>
      <c r="C114" s="102"/>
      <c r="D114" s="102"/>
      <c r="E114" s="103"/>
      <c r="F114" s="104"/>
      <c r="G114" s="103"/>
      <c r="H114" s="72" t="s">
        <v>58</v>
      </c>
      <c r="I114" s="78" t="s">
        <v>31</v>
      </c>
      <c r="J114" s="98">
        <v>95000</v>
      </c>
      <c r="K114" s="334"/>
      <c r="L114" s="98"/>
      <c r="M114" s="321">
        <f>J114*95%</f>
        <v>90250</v>
      </c>
      <c r="N114" s="322">
        <f>J114*5%</f>
        <v>4750</v>
      </c>
      <c r="O114" s="354">
        <f t="shared" si="18"/>
        <v>95000</v>
      </c>
      <c r="P114" s="355"/>
    </row>
    <row r="115" spans="1:129" s="9" customFormat="1" ht="75" x14ac:dyDescent="0.25">
      <c r="A115" s="113"/>
      <c r="B115" s="92" t="s">
        <v>378</v>
      </c>
      <c r="C115" s="102"/>
      <c r="D115" s="102"/>
      <c r="E115" s="103"/>
      <c r="F115" s="104"/>
      <c r="G115" s="103"/>
      <c r="H115" s="72" t="s">
        <v>57</v>
      </c>
      <c r="I115" s="78" t="s">
        <v>136</v>
      </c>
      <c r="J115" s="83">
        <v>45250</v>
      </c>
      <c r="K115" s="98">
        <f t="shared" ref="K115" si="36">J115</f>
        <v>45250</v>
      </c>
      <c r="L115" s="98"/>
      <c r="M115" s="104"/>
      <c r="N115" s="104"/>
      <c r="O115" s="354">
        <f t="shared" si="18"/>
        <v>45250</v>
      </c>
      <c r="P115" s="355"/>
    </row>
    <row r="116" spans="1:129" s="5" customFormat="1" x14ac:dyDescent="0.25">
      <c r="A116" s="235">
        <v>14</v>
      </c>
      <c r="B116" s="92" t="s">
        <v>378</v>
      </c>
      <c r="C116" s="92" t="s">
        <v>19</v>
      </c>
      <c r="D116" s="93" t="s">
        <v>283</v>
      </c>
      <c r="E116" s="94">
        <v>30</v>
      </c>
      <c r="F116" s="95">
        <v>1976.1</v>
      </c>
      <c r="G116" s="96">
        <v>81</v>
      </c>
      <c r="H116" s="93" t="s">
        <v>30</v>
      </c>
      <c r="I116" s="66" t="s">
        <v>1</v>
      </c>
      <c r="J116" s="115">
        <f>J117+J118</f>
        <v>425250</v>
      </c>
      <c r="K116" s="115">
        <f t="shared" ref="K116:N116" si="37">K117+K118</f>
        <v>45250</v>
      </c>
      <c r="L116" s="115">
        <f t="shared" si="37"/>
        <v>0</v>
      </c>
      <c r="M116" s="115">
        <f t="shared" si="37"/>
        <v>361000</v>
      </c>
      <c r="N116" s="115">
        <f t="shared" si="37"/>
        <v>19000</v>
      </c>
      <c r="O116" s="354">
        <f t="shared" si="18"/>
        <v>425250</v>
      </c>
      <c r="P116" s="355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</row>
    <row r="117" spans="1:129" s="9" customFormat="1" ht="45" x14ac:dyDescent="0.25">
      <c r="A117" s="238"/>
      <c r="B117" s="92" t="s">
        <v>378</v>
      </c>
      <c r="C117" s="92"/>
      <c r="D117" s="92"/>
      <c r="E117" s="94"/>
      <c r="F117" s="98"/>
      <c r="G117" s="94"/>
      <c r="H117" s="72" t="s">
        <v>58</v>
      </c>
      <c r="I117" s="78" t="s">
        <v>31</v>
      </c>
      <c r="J117" s="98">
        <v>380000</v>
      </c>
      <c r="K117" s="334"/>
      <c r="L117" s="98"/>
      <c r="M117" s="321">
        <f>J117*95%</f>
        <v>361000</v>
      </c>
      <c r="N117" s="322">
        <f>J117*5%</f>
        <v>19000</v>
      </c>
      <c r="O117" s="354">
        <f t="shared" si="18"/>
        <v>380000</v>
      </c>
      <c r="P117" s="355"/>
    </row>
    <row r="118" spans="1:129" s="6" customFormat="1" ht="75" x14ac:dyDescent="0.25">
      <c r="A118" s="238"/>
      <c r="B118" s="92" t="s">
        <v>378</v>
      </c>
      <c r="C118" s="92"/>
      <c r="D118" s="92"/>
      <c r="E118" s="94"/>
      <c r="F118" s="98"/>
      <c r="G118" s="94"/>
      <c r="H118" s="72" t="s">
        <v>57</v>
      </c>
      <c r="I118" s="78" t="s">
        <v>136</v>
      </c>
      <c r="J118" s="83">
        <v>45250</v>
      </c>
      <c r="K118" s="98">
        <f t="shared" ref="K118" si="38">J118</f>
        <v>45250</v>
      </c>
      <c r="L118" s="98"/>
      <c r="M118" s="104"/>
      <c r="N118" s="104"/>
      <c r="O118" s="354">
        <f t="shared" si="18"/>
        <v>45250</v>
      </c>
      <c r="P118" s="374"/>
    </row>
    <row r="119" spans="1:129" s="6" customFormat="1" ht="15.75" x14ac:dyDescent="0.25">
      <c r="A119" s="119">
        <v>15</v>
      </c>
      <c r="B119" s="92" t="s">
        <v>378</v>
      </c>
      <c r="C119" s="120" t="s">
        <v>19</v>
      </c>
      <c r="D119" s="84" t="s">
        <v>176</v>
      </c>
      <c r="E119" s="82">
        <v>3</v>
      </c>
      <c r="F119" s="83">
        <v>4292.2</v>
      </c>
      <c r="G119" s="82">
        <v>227</v>
      </c>
      <c r="H119" s="121" t="s">
        <v>30</v>
      </c>
      <c r="I119" s="66" t="s">
        <v>1</v>
      </c>
      <c r="J119" s="123">
        <f>J120+J121</f>
        <v>5126015.8532160008</v>
      </c>
      <c r="K119" s="123">
        <f t="shared" ref="K119:N119" si="39">K120+K121</f>
        <v>5126015.8532160008</v>
      </c>
      <c r="L119" s="123">
        <f t="shared" si="39"/>
        <v>0</v>
      </c>
      <c r="M119" s="123">
        <f t="shared" si="39"/>
        <v>0</v>
      </c>
      <c r="N119" s="123">
        <f t="shared" si="39"/>
        <v>0</v>
      </c>
      <c r="O119" s="354">
        <f t="shared" si="18"/>
        <v>5126015.8532160008</v>
      </c>
      <c r="P119" s="374"/>
    </row>
    <row r="120" spans="1:129" s="6" customFormat="1" ht="15.75" x14ac:dyDescent="0.25">
      <c r="A120" s="124"/>
      <c r="B120" s="92" t="s">
        <v>378</v>
      </c>
      <c r="C120" s="84"/>
      <c r="D120" s="125"/>
      <c r="E120" s="82"/>
      <c r="F120" s="83"/>
      <c r="G120" s="82"/>
      <c r="H120" s="72" t="s">
        <v>34</v>
      </c>
      <c r="I120" s="78" t="s">
        <v>75</v>
      </c>
      <c r="J120" s="83">
        <v>5018617.4400000004</v>
      </c>
      <c r="K120" s="98">
        <f t="shared" ref="K120:K121" si="40">J120</f>
        <v>5018617.4400000004</v>
      </c>
      <c r="L120" s="123"/>
      <c r="M120" s="123"/>
      <c r="N120" s="123"/>
      <c r="O120" s="354">
        <f t="shared" si="18"/>
        <v>5018617.4400000004</v>
      </c>
      <c r="P120" s="374"/>
    </row>
    <row r="121" spans="1:129" s="6" customFormat="1" ht="15.75" x14ac:dyDescent="0.25">
      <c r="A121" s="124"/>
      <c r="B121" s="92" t="s">
        <v>378</v>
      </c>
      <c r="C121" s="84"/>
      <c r="D121" s="84"/>
      <c r="E121" s="82"/>
      <c r="F121" s="83"/>
      <c r="G121" s="82"/>
      <c r="H121" s="120" t="s">
        <v>35</v>
      </c>
      <c r="I121" s="78" t="s">
        <v>52</v>
      </c>
      <c r="J121" s="83">
        <f>J120*2.14%</f>
        <v>107398.41321600002</v>
      </c>
      <c r="K121" s="98">
        <f t="shared" si="40"/>
        <v>107398.41321600002</v>
      </c>
      <c r="L121" s="83"/>
      <c r="M121" s="126"/>
      <c r="N121" s="126"/>
      <c r="O121" s="354">
        <f t="shared" si="18"/>
        <v>107398.41321600002</v>
      </c>
      <c r="P121" s="374"/>
    </row>
    <row r="122" spans="1:129" s="6" customFormat="1" ht="15.75" x14ac:dyDescent="0.25">
      <c r="A122" s="119">
        <v>16</v>
      </c>
      <c r="B122" s="92" t="s">
        <v>378</v>
      </c>
      <c r="C122" s="120" t="s">
        <v>19</v>
      </c>
      <c r="D122" s="84" t="s">
        <v>176</v>
      </c>
      <c r="E122" s="82">
        <v>5</v>
      </c>
      <c r="F122" s="83">
        <v>2909.3</v>
      </c>
      <c r="G122" s="82">
        <v>130</v>
      </c>
      <c r="H122" s="121" t="s">
        <v>30</v>
      </c>
      <c r="I122" s="66" t="s">
        <v>1</v>
      </c>
      <c r="J122" s="123">
        <f>J123+J124+J125</f>
        <v>6490582.5056659998</v>
      </c>
      <c r="K122" s="123">
        <f t="shared" ref="K122:N122" si="41">K123+K124+K125</f>
        <v>6490582.5056659998</v>
      </c>
      <c r="L122" s="123">
        <f t="shared" si="41"/>
        <v>0</v>
      </c>
      <c r="M122" s="123">
        <f t="shared" si="41"/>
        <v>0</v>
      </c>
      <c r="N122" s="123">
        <f t="shared" si="41"/>
        <v>0</v>
      </c>
      <c r="O122" s="354">
        <f t="shared" si="18"/>
        <v>6490582.5056659998</v>
      </c>
      <c r="P122" s="374"/>
    </row>
    <row r="123" spans="1:129" s="6" customFormat="1" ht="15.75" x14ac:dyDescent="0.25">
      <c r="A123" s="124"/>
      <c r="B123" s="92" t="s">
        <v>378</v>
      </c>
      <c r="C123" s="84"/>
      <c r="D123" s="125"/>
      <c r="E123" s="82"/>
      <c r="F123" s="83"/>
      <c r="G123" s="82"/>
      <c r="H123" s="72" t="s">
        <v>34</v>
      </c>
      <c r="I123" s="78" t="s">
        <v>75</v>
      </c>
      <c r="J123" s="83">
        <v>3487678.04</v>
      </c>
      <c r="K123" s="98">
        <f t="shared" ref="K123:K125" si="42">J123</f>
        <v>3487678.04</v>
      </c>
      <c r="L123" s="123"/>
      <c r="M123" s="123"/>
      <c r="N123" s="123"/>
      <c r="O123" s="354">
        <f t="shared" si="18"/>
        <v>3487678.04</v>
      </c>
      <c r="P123" s="374"/>
    </row>
    <row r="124" spans="1:129" s="6" customFormat="1" ht="15.75" x14ac:dyDescent="0.25">
      <c r="A124" s="124"/>
      <c r="B124" s="92" t="s">
        <v>378</v>
      </c>
      <c r="C124" s="84"/>
      <c r="D124" s="84"/>
      <c r="E124" s="82"/>
      <c r="F124" s="83"/>
      <c r="G124" s="82"/>
      <c r="H124" s="72" t="s">
        <v>44</v>
      </c>
      <c r="I124" s="79">
        <v>11</v>
      </c>
      <c r="J124" s="83">
        <v>2866916.15</v>
      </c>
      <c r="K124" s="98">
        <f t="shared" si="42"/>
        <v>2866916.15</v>
      </c>
      <c r="L124" s="123"/>
      <c r="M124" s="123"/>
      <c r="N124" s="123"/>
      <c r="O124" s="354">
        <f t="shared" si="18"/>
        <v>2866916.15</v>
      </c>
      <c r="P124" s="374"/>
    </row>
    <row r="125" spans="1:129" s="6" customFormat="1" ht="15.75" x14ac:dyDescent="0.25">
      <c r="A125" s="124"/>
      <c r="B125" s="92" t="s">
        <v>378</v>
      </c>
      <c r="C125" s="84"/>
      <c r="D125" s="84"/>
      <c r="E125" s="82"/>
      <c r="F125" s="83"/>
      <c r="G125" s="82"/>
      <c r="H125" s="120" t="s">
        <v>35</v>
      </c>
      <c r="I125" s="78" t="s">
        <v>52</v>
      </c>
      <c r="J125" s="83">
        <f>(J123+J124)*2.14%</f>
        <v>135988.31566600001</v>
      </c>
      <c r="K125" s="98">
        <f t="shared" si="42"/>
        <v>135988.31566600001</v>
      </c>
      <c r="L125" s="83"/>
      <c r="M125" s="126"/>
      <c r="N125" s="126"/>
      <c r="O125" s="354">
        <f t="shared" si="18"/>
        <v>135988.31566600001</v>
      </c>
      <c r="P125" s="374"/>
    </row>
    <row r="126" spans="1:129" s="6" customFormat="1" ht="15.75" x14ac:dyDescent="0.25">
      <c r="A126" s="119">
        <v>17</v>
      </c>
      <c r="B126" s="92" t="s">
        <v>378</v>
      </c>
      <c r="C126" s="120" t="s">
        <v>19</v>
      </c>
      <c r="D126" s="84" t="s">
        <v>176</v>
      </c>
      <c r="E126" s="82">
        <v>4</v>
      </c>
      <c r="F126" s="83">
        <v>5106.3999999999996</v>
      </c>
      <c r="G126" s="82">
        <v>240</v>
      </c>
      <c r="H126" s="121" t="s">
        <v>30</v>
      </c>
      <c r="I126" s="66" t="s">
        <v>1</v>
      </c>
      <c r="J126" s="123">
        <f>J127+J128</f>
        <v>224037</v>
      </c>
      <c r="K126" s="123">
        <f t="shared" ref="K126:N126" si="43">K127+K128</f>
        <v>45250</v>
      </c>
      <c r="L126" s="123">
        <f t="shared" si="43"/>
        <v>0</v>
      </c>
      <c r="M126" s="123">
        <f t="shared" si="43"/>
        <v>169847.65</v>
      </c>
      <c r="N126" s="123">
        <f t="shared" si="43"/>
        <v>8939.35</v>
      </c>
      <c r="O126" s="354">
        <f t="shared" si="18"/>
        <v>224037</v>
      </c>
      <c r="P126" s="374"/>
    </row>
    <row r="127" spans="1:129" s="6" customFormat="1" ht="75" x14ac:dyDescent="0.25">
      <c r="A127" s="124"/>
      <c r="B127" s="92" t="s">
        <v>378</v>
      </c>
      <c r="C127" s="84"/>
      <c r="D127" s="84"/>
      <c r="E127" s="125"/>
      <c r="F127" s="83"/>
      <c r="G127" s="129"/>
      <c r="H127" s="72" t="s">
        <v>57</v>
      </c>
      <c r="I127" s="78" t="s">
        <v>136</v>
      </c>
      <c r="J127" s="83">
        <v>45250</v>
      </c>
      <c r="K127" s="83">
        <f>J127</f>
        <v>45250</v>
      </c>
      <c r="L127" s="123"/>
      <c r="M127" s="123"/>
      <c r="N127" s="123"/>
      <c r="O127" s="354">
        <f t="shared" si="18"/>
        <v>45250</v>
      </c>
      <c r="P127" s="374"/>
    </row>
    <row r="128" spans="1:129" s="6" customFormat="1" ht="45" x14ac:dyDescent="0.25">
      <c r="A128" s="130"/>
      <c r="B128" s="92" t="s">
        <v>378</v>
      </c>
      <c r="C128" s="84"/>
      <c r="D128" s="84"/>
      <c r="E128" s="82"/>
      <c r="F128" s="83"/>
      <c r="G128" s="82"/>
      <c r="H128" s="72" t="s">
        <v>58</v>
      </c>
      <c r="I128" s="78" t="s">
        <v>31</v>
      </c>
      <c r="J128" s="83">
        <v>178787</v>
      </c>
      <c r="K128" s="83"/>
      <c r="L128" s="83"/>
      <c r="M128" s="126">
        <f>J128*0.95</f>
        <v>169847.65</v>
      </c>
      <c r="N128" s="126">
        <f>J128*0.05</f>
        <v>8939.35</v>
      </c>
      <c r="O128" s="354">
        <f t="shared" si="18"/>
        <v>178787</v>
      </c>
      <c r="P128" s="374"/>
    </row>
    <row r="129" spans="1:16" s="6" customFormat="1" ht="15.75" x14ac:dyDescent="0.25">
      <c r="A129" s="124">
        <v>18</v>
      </c>
      <c r="B129" s="92" t="s">
        <v>378</v>
      </c>
      <c r="C129" s="120" t="s">
        <v>19</v>
      </c>
      <c r="D129" s="84" t="s">
        <v>176</v>
      </c>
      <c r="E129" s="82">
        <v>6</v>
      </c>
      <c r="F129" s="83">
        <v>4793.8</v>
      </c>
      <c r="G129" s="82">
        <v>190</v>
      </c>
      <c r="H129" s="121" t="s">
        <v>30</v>
      </c>
      <c r="I129" s="66" t="s">
        <v>1</v>
      </c>
      <c r="J129" s="123">
        <f>J130+J132+J131</f>
        <v>4381021.5341579998</v>
      </c>
      <c r="K129" s="123">
        <f t="shared" ref="K129:N129" si="44">K130+K132+K131</f>
        <v>4381021.5341579998</v>
      </c>
      <c r="L129" s="123">
        <f t="shared" si="44"/>
        <v>0</v>
      </c>
      <c r="M129" s="123">
        <f t="shared" si="44"/>
        <v>0</v>
      </c>
      <c r="N129" s="123">
        <f t="shared" si="44"/>
        <v>0</v>
      </c>
      <c r="O129" s="354">
        <f t="shared" si="18"/>
        <v>4381021.5341579998</v>
      </c>
      <c r="P129" s="374"/>
    </row>
    <row r="130" spans="1:16" s="6" customFormat="1" ht="15.75" x14ac:dyDescent="0.25">
      <c r="A130" s="124"/>
      <c r="B130" s="92" t="s">
        <v>378</v>
      </c>
      <c r="C130" s="84"/>
      <c r="D130" s="84"/>
      <c r="E130" s="125"/>
      <c r="F130" s="83"/>
      <c r="G130" s="129"/>
      <c r="H130" s="72" t="s">
        <v>34</v>
      </c>
      <c r="I130" s="78" t="s">
        <v>75</v>
      </c>
      <c r="J130" s="83">
        <v>1503041.43</v>
      </c>
      <c r="K130" s="98">
        <f t="shared" ref="K130:K132" si="45">J130</f>
        <v>1503041.43</v>
      </c>
      <c r="L130" s="123"/>
      <c r="M130" s="123"/>
      <c r="N130" s="123"/>
      <c r="O130" s="354">
        <f t="shared" si="18"/>
        <v>1503041.43</v>
      </c>
      <c r="P130" s="374"/>
    </row>
    <row r="131" spans="1:16" s="6" customFormat="1" ht="15.75" x14ac:dyDescent="0.25">
      <c r="A131" s="124"/>
      <c r="B131" s="92" t="s">
        <v>378</v>
      </c>
      <c r="C131" s="84"/>
      <c r="D131" s="84"/>
      <c r="E131" s="125"/>
      <c r="F131" s="83"/>
      <c r="G131" s="129"/>
      <c r="H131" s="72" t="s">
        <v>44</v>
      </c>
      <c r="I131" s="79">
        <v>11</v>
      </c>
      <c r="J131" s="83">
        <v>2786190.54</v>
      </c>
      <c r="K131" s="98">
        <f t="shared" si="45"/>
        <v>2786190.54</v>
      </c>
      <c r="L131" s="123"/>
      <c r="M131" s="123"/>
      <c r="N131" s="123"/>
      <c r="O131" s="354">
        <f t="shared" si="18"/>
        <v>2786190.54</v>
      </c>
      <c r="P131" s="374"/>
    </row>
    <row r="132" spans="1:16" s="6" customFormat="1" ht="15.75" x14ac:dyDescent="0.25">
      <c r="A132" s="124"/>
      <c r="B132" s="92" t="s">
        <v>378</v>
      </c>
      <c r="C132" s="84"/>
      <c r="D132" s="84"/>
      <c r="E132" s="82"/>
      <c r="F132" s="83"/>
      <c r="G132" s="82"/>
      <c r="H132" s="120" t="s">
        <v>35</v>
      </c>
      <c r="I132" s="78" t="s">
        <v>52</v>
      </c>
      <c r="J132" s="83">
        <f>(J130+J131)*2.14%</f>
        <v>91789.564158000008</v>
      </c>
      <c r="K132" s="98">
        <f t="shared" si="45"/>
        <v>91789.564158000008</v>
      </c>
      <c r="L132" s="83"/>
      <c r="M132" s="126"/>
      <c r="N132" s="126"/>
      <c r="O132" s="354">
        <f t="shared" si="18"/>
        <v>91789.564158000008</v>
      </c>
      <c r="P132" s="374"/>
    </row>
    <row r="133" spans="1:16" s="6" customFormat="1" ht="15.75" x14ac:dyDescent="0.25">
      <c r="A133" s="119">
        <v>19</v>
      </c>
      <c r="B133" s="92" t="s">
        <v>378</v>
      </c>
      <c r="C133" s="120" t="s">
        <v>19</v>
      </c>
      <c r="D133" s="84" t="s">
        <v>334</v>
      </c>
      <c r="E133" s="82">
        <v>2</v>
      </c>
      <c r="F133" s="83">
        <v>1873.9</v>
      </c>
      <c r="G133" s="82">
        <v>74</v>
      </c>
      <c r="H133" s="121" t="s">
        <v>30</v>
      </c>
      <c r="I133" s="66" t="s">
        <v>1</v>
      </c>
      <c r="J133" s="123">
        <f>J134+J135</f>
        <v>140250</v>
      </c>
      <c r="K133" s="123">
        <f t="shared" ref="K133:N133" si="46">K134+K135</f>
        <v>45250</v>
      </c>
      <c r="L133" s="123">
        <f t="shared" si="46"/>
        <v>0</v>
      </c>
      <c r="M133" s="123">
        <f t="shared" si="46"/>
        <v>90250</v>
      </c>
      <c r="N133" s="123">
        <f t="shared" si="46"/>
        <v>4750</v>
      </c>
      <c r="O133" s="354">
        <f t="shared" si="18"/>
        <v>140250</v>
      </c>
      <c r="P133" s="374"/>
    </row>
    <row r="134" spans="1:16" s="6" customFormat="1" ht="75" x14ac:dyDescent="0.25">
      <c r="A134" s="124"/>
      <c r="B134" s="92" t="s">
        <v>378</v>
      </c>
      <c r="C134" s="84"/>
      <c r="D134" s="125"/>
      <c r="E134" s="125"/>
      <c r="F134" s="83"/>
      <c r="G134" s="129"/>
      <c r="H134" s="72" t="s">
        <v>57</v>
      </c>
      <c r="I134" s="78" t="s">
        <v>136</v>
      </c>
      <c r="J134" s="83">
        <v>45250</v>
      </c>
      <c r="K134" s="83">
        <f t="shared" ref="K134" si="47">J134</f>
        <v>45250</v>
      </c>
      <c r="L134" s="123"/>
      <c r="M134" s="123"/>
      <c r="N134" s="123"/>
      <c r="O134" s="354">
        <f t="shared" si="18"/>
        <v>45250</v>
      </c>
      <c r="P134" s="374"/>
    </row>
    <row r="135" spans="1:16" s="6" customFormat="1" ht="45" x14ac:dyDescent="0.25">
      <c r="A135" s="130"/>
      <c r="B135" s="92" t="s">
        <v>378</v>
      </c>
      <c r="C135" s="84"/>
      <c r="D135" s="84"/>
      <c r="E135" s="82"/>
      <c r="F135" s="83"/>
      <c r="G135" s="82"/>
      <c r="H135" s="72" t="s">
        <v>58</v>
      </c>
      <c r="I135" s="78" t="s">
        <v>31</v>
      </c>
      <c r="J135" s="83">
        <v>95000</v>
      </c>
      <c r="K135" s="83"/>
      <c r="L135" s="123"/>
      <c r="M135" s="126">
        <f>J135*0.95</f>
        <v>90250</v>
      </c>
      <c r="N135" s="126">
        <f>J135*0.05</f>
        <v>4750</v>
      </c>
      <c r="O135" s="354">
        <f t="shared" si="18"/>
        <v>95000</v>
      </c>
      <c r="P135" s="374"/>
    </row>
    <row r="136" spans="1:16" s="6" customFormat="1" ht="15.75" x14ac:dyDescent="0.25">
      <c r="A136" s="119">
        <v>20</v>
      </c>
      <c r="B136" s="92" t="s">
        <v>378</v>
      </c>
      <c r="C136" s="120" t="s">
        <v>19</v>
      </c>
      <c r="D136" s="84" t="s">
        <v>334</v>
      </c>
      <c r="E136" s="82" t="s">
        <v>216</v>
      </c>
      <c r="F136" s="83">
        <v>1874.4</v>
      </c>
      <c r="G136" s="82">
        <v>74</v>
      </c>
      <c r="H136" s="121" t="s">
        <v>30</v>
      </c>
      <c r="I136" s="66" t="s">
        <v>1</v>
      </c>
      <c r="J136" s="123">
        <f>J137+J138</f>
        <v>225250</v>
      </c>
      <c r="K136" s="123">
        <f t="shared" ref="K136:N136" si="48">K137+K138</f>
        <v>45250</v>
      </c>
      <c r="L136" s="123">
        <f t="shared" si="48"/>
        <v>0</v>
      </c>
      <c r="M136" s="123">
        <f t="shared" si="48"/>
        <v>171000</v>
      </c>
      <c r="N136" s="123">
        <f t="shared" si="48"/>
        <v>9000</v>
      </c>
      <c r="O136" s="354">
        <f t="shared" si="18"/>
        <v>225250</v>
      </c>
      <c r="P136" s="374"/>
    </row>
    <row r="137" spans="1:16" s="6" customFormat="1" ht="75" x14ac:dyDescent="0.25">
      <c r="A137" s="124"/>
      <c r="B137" s="92" t="s">
        <v>378</v>
      </c>
      <c r="C137" s="84"/>
      <c r="D137" s="125"/>
      <c r="E137" s="125"/>
      <c r="F137" s="83"/>
      <c r="G137" s="129"/>
      <c r="H137" s="72" t="s">
        <v>57</v>
      </c>
      <c r="I137" s="78" t="s">
        <v>136</v>
      </c>
      <c r="J137" s="83">
        <v>45250</v>
      </c>
      <c r="K137" s="83">
        <f t="shared" ref="K137" si="49">J137</f>
        <v>45250</v>
      </c>
      <c r="L137" s="123"/>
      <c r="M137" s="123"/>
      <c r="N137" s="123"/>
      <c r="O137" s="354">
        <f t="shared" si="18"/>
        <v>45250</v>
      </c>
      <c r="P137" s="374"/>
    </row>
    <row r="138" spans="1:16" s="6" customFormat="1" ht="45" x14ac:dyDescent="0.25">
      <c r="A138" s="130"/>
      <c r="B138" s="92" t="s">
        <v>378</v>
      </c>
      <c r="C138" s="84"/>
      <c r="D138" s="84"/>
      <c r="E138" s="82"/>
      <c r="F138" s="83"/>
      <c r="G138" s="82"/>
      <c r="H138" s="72" t="s">
        <v>58</v>
      </c>
      <c r="I138" s="78" t="s">
        <v>31</v>
      </c>
      <c r="J138" s="83">
        <v>180000</v>
      </c>
      <c r="K138" s="83"/>
      <c r="L138" s="123"/>
      <c r="M138" s="126">
        <f>J138*0.95</f>
        <v>171000</v>
      </c>
      <c r="N138" s="126">
        <f>J138*0.05</f>
        <v>9000</v>
      </c>
      <c r="O138" s="354">
        <f t="shared" ref="O138:O203" si="50">K138+L138+M138+N138</f>
        <v>180000</v>
      </c>
      <c r="P138" s="374"/>
    </row>
    <row r="139" spans="1:16" s="12" customFormat="1" ht="38.25" customHeight="1" x14ac:dyDescent="0.25">
      <c r="A139" s="492" t="s">
        <v>385</v>
      </c>
      <c r="B139" s="484"/>
      <c r="C139" s="484"/>
      <c r="D139" s="485"/>
      <c r="E139" s="64">
        <v>13</v>
      </c>
      <c r="F139" s="65">
        <f>F141+F144+F148+F151+F154+F158+F161+F164+F167+F170+F173+F179+F182</f>
        <v>42693.760000000009</v>
      </c>
      <c r="G139" s="64">
        <f>G141+G144+G148+G151+G154+G158+G161+G164+G167+G170+G173+G179+G182</f>
        <v>1383</v>
      </c>
      <c r="H139" s="63" t="s">
        <v>1</v>
      </c>
      <c r="I139" s="66" t="s">
        <v>1</v>
      </c>
      <c r="J139" s="65">
        <f>J141+J144+J148+J151+J154+J158+J161+J164+J167+J170+J173+J179+J182</f>
        <v>35182931.794</v>
      </c>
      <c r="K139" s="65">
        <f>K141+K144+K148+K151+K154+K158+K161+K164+K167+K170+K173+K179+K182</f>
        <v>33962931.794</v>
      </c>
      <c r="L139" s="65">
        <f>L141+L144+L148+L151+L154+L158+L161+L164+L167+L170+L173+L179+L182</f>
        <v>0</v>
      </c>
      <c r="M139" s="65">
        <f>M141+M144+M148+M151+M154+M158+M161+M164+M167+M170+M173+M179+M182</f>
        <v>1159000</v>
      </c>
      <c r="N139" s="65">
        <f>N141+N144+N148+N151+N154+N158+N161+N164+N167+N170+N173+N179+N182</f>
        <v>61000</v>
      </c>
      <c r="O139" s="354">
        <f>K139+L139+M139+N139</f>
        <v>35182931.794</v>
      </c>
      <c r="P139" s="444"/>
    </row>
    <row r="140" spans="1:16" s="10" customFormat="1" ht="18.75" customHeight="1" x14ac:dyDescent="0.25">
      <c r="A140" s="483" t="s">
        <v>387</v>
      </c>
      <c r="B140" s="484"/>
      <c r="C140" s="484"/>
      <c r="D140" s="484"/>
      <c r="E140" s="484"/>
      <c r="F140" s="484"/>
      <c r="G140" s="485"/>
      <c r="H140" s="63" t="s">
        <v>1</v>
      </c>
      <c r="I140" s="66" t="s">
        <v>1</v>
      </c>
      <c r="J140" s="89"/>
      <c r="K140" s="89"/>
      <c r="L140" s="89"/>
      <c r="M140" s="132"/>
      <c r="N140" s="89"/>
      <c r="O140" s="354">
        <f t="shared" ref="O140:O147" si="51">K140+L140+M140+N140</f>
        <v>0</v>
      </c>
      <c r="P140" s="444"/>
    </row>
    <row r="141" spans="1:16" s="10" customFormat="1" ht="18.75" customHeight="1" x14ac:dyDescent="0.25">
      <c r="A141" s="155">
        <v>1</v>
      </c>
      <c r="B141" s="121" t="s">
        <v>386</v>
      </c>
      <c r="C141" s="121" t="s">
        <v>7</v>
      </c>
      <c r="D141" s="121" t="s">
        <v>146</v>
      </c>
      <c r="E141" s="136">
        <v>14</v>
      </c>
      <c r="F141" s="162">
        <v>1006.6</v>
      </c>
      <c r="G141" s="136">
        <v>49</v>
      </c>
      <c r="H141" s="121" t="s">
        <v>30</v>
      </c>
      <c r="I141" s="370" t="s">
        <v>1</v>
      </c>
      <c r="J141" s="159">
        <f>SUM(J142:J143)</f>
        <v>462959.76400000002</v>
      </c>
      <c r="K141" s="159">
        <f t="shared" ref="K141:N141" si="52">SUM(K142:K143)</f>
        <v>462959.76400000002</v>
      </c>
      <c r="L141" s="159">
        <f t="shared" si="52"/>
        <v>0</v>
      </c>
      <c r="M141" s="159">
        <f t="shared" si="52"/>
        <v>0</v>
      </c>
      <c r="N141" s="159">
        <f t="shared" si="52"/>
        <v>0</v>
      </c>
      <c r="O141" s="354">
        <f t="shared" si="51"/>
        <v>462959.76400000002</v>
      </c>
      <c r="P141" s="444"/>
    </row>
    <row r="142" spans="1:16" s="10" customFormat="1" ht="30" x14ac:dyDescent="0.25">
      <c r="A142" s="160"/>
      <c r="B142" s="121" t="s">
        <v>386</v>
      </c>
      <c r="C142" s="121"/>
      <c r="D142" s="121"/>
      <c r="E142" s="136"/>
      <c r="F142" s="162"/>
      <c r="G142" s="136"/>
      <c r="H142" s="121" t="s">
        <v>42</v>
      </c>
      <c r="I142" s="370" t="s">
        <v>43</v>
      </c>
      <c r="J142" s="159">
        <v>453260</v>
      </c>
      <c r="K142" s="159">
        <f>J142</f>
        <v>453260</v>
      </c>
      <c r="L142" s="163"/>
      <c r="M142" s="163"/>
      <c r="N142" s="163"/>
      <c r="O142" s="354">
        <f t="shared" si="51"/>
        <v>453260</v>
      </c>
      <c r="P142" s="444"/>
    </row>
    <row r="143" spans="1:16" s="10" customFormat="1" ht="18.75" customHeight="1" x14ac:dyDescent="0.25">
      <c r="A143" s="161"/>
      <c r="B143" s="121" t="s">
        <v>386</v>
      </c>
      <c r="C143" s="121"/>
      <c r="D143" s="121"/>
      <c r="E143" s="136"/>
      <c r="F143" s="162"/>
      <c r="G143" s="136"/>
      <c r="H143" s="121" t="s">
        <v>35</v>
      </c>
      <c r="I143" s="370" t="s">
        <v>52</v>
      </c>
      <c r="J143" s="159">
        <f>SUM(J142:J142)*0.0214</f>
        <v>9699.7639999999992</v>
      </c>
      <c r="K143" s="159">
        <f>J143</f>
        <v>9699.7639999999992</v>
      </c>
      <c r="L143" s="163"/>
      <c r="M143" s="163"/>
      <c r="N143" s="163"/>
      <c r="O143" s="354">
        <f t="shared" si="51"/>
        <v>9699.7639999999992</v>
      </c>
      <c r="P143" s="444"/>
    </row>
    <row r="144" spans="1:16" s="10" customFormat="1" ht="15.75" x14ac:dyDescent="0.25">
      <c r="A144" s="480">
        <v>2</v>
      </c>
      <c r="B144" s="121" t="s">
        <v>386</v>
      </c>
      <c r="C144" s="134" t="s">
        <v>7</v>
      </c>
      <c r="D144" s="134" t="s">
        <v>147</v>
      </c>
      <c r="E144" s="136">
        <v>8</v>
      </c>
      <c r="F144" s="135">
        <v>9611.82</v>
      </c>
      <c r="G144" s="136">
        <v>195</v>
      </c>
      <c r="H144" s="72" t="s">
        <v>30</v>
      </c>
      <c r="I144" s="66" t="s">
        <v>1</v>
      </c>
      <c r="J144" s="123">
        <f>J145+J146+J147</f>
        <v>7355379.1579999998</v>
      </c>
      <c r="K144" s="123">
        <f t="shared" ref="K144:N144" si="53">K145+K146+K147</f>
        <v>7355379.1579999998</v>
      </c>
      <c r="L144" s="123">
        <f t="shared" si="53"/>
        <v>0</v>
      </c>
      <c r="M144" s="123">
        <f t="shared" si="53"/>
        <v>0</v>
      </c>
      <c r="N144" s="123">
        <f t="shared" si="53"/>
        <v>0</v>
      </c>
      <c r="O144" s="354">
        <f t="shared" si="51"/>
        <v>7355379.1579999998</v>
      </c>
      <c r="P144" s="444"/>
    </row>
    <row r="145" spans="1:16" s="10" customFormat="1" ht="15.75" x14ac:dyDescent="0.25">
      <c r="A145" s="481"/>
      <c r="B145" s="121" t="s">
        <v>386</v>
      </c>
      <c r="C145" s="134"/>
      <c r="D145" s="134"/>
      <c r="E145" s="136"/>
      <c r="F145" s="135"/>
      <c r="G145" s="136"/>
      <c r="H145" s="72" t="s">
        <v>34</v>
      </c>
      <c r="I145" s="78" t="s">
        <v>75</v>
      </c>
      <c r="J145" s="123">
        <v>7156970</v>
      </c>
      <c r="K145" s="98">
        <f t="shared" ref="K145:K147" si="54">J145</f>
        <v>7156970</v>
      </c>
      <c r="L145" s="139"/>
      <c r="M145" s="139"/>
      <c r="N145" s="139"/>
      <c r="O145" s="354">
        <f t="shared" si="51"/>
        <v>7156970</v>
      </c>
      <c r="P145" s="371"/>
    </row>
    <row r="146" spans="1:16" s="10" customFormat="1" ht="15.75" x14ac:dyDescent="0.25">
      <c r="A146" s="481"/>
      <c r="B146" s="121" t="s">
        <v>386</v>
      </c>
      <c r="C146" s="134"/>
      <c r="D146" s="134"/>
      <c r="E146" s="136"/>
      <c r="F146" s="135"/>
      <c r="G146" s="136"/>
      <c r="H146" s="72" t="s">
        <v>35</v>
      </c>
      <c r="I146" s="78" t="s">
        <v>52</v>
      </c>
      <c r="J146" s="123">
        <v>153159.158</v>
      </c>
      <c r="K146" s="98">
        <f t="shared" si="54"/>
        <v>153159.158</v>
      </c>
      <c r="L146" s="139"/>
      <c r="M146" s="139"/>
      <c r="N146" s="139"/>
      <c r="O146" s="354">
        <f t="shared" si="51"/>
        <v>153159.158</v>
      </c>
      <c r="P146" s="371"/>
    </row>
    <row r="147" spans="1:16" s="10" customFormat="1" ht="75" x14ac:dyDescent="0.25">
      <c r="A147" s="482"/>
      <c r="B147" s="121" t="s">
        <v>386</v>
      </c>
      <c r="C147" s="134"/>
      <c r="D147" s="134"/>
      <c r="E147" s="136"/>
      <c r="F147" s="135"/>
      <c r="G147" s="136"/>
      <c r="H147" s="72" t="s">
        <v>57</v>
      </c>
      <c r="I147" s="78" t="s">
        <v>136</v>
      </c>
      <c r="J147" s="123">
        <v>45250</v>
      </c>
      <c r="K147" s="98">
        <f t="shared" si="54"/>
        <v>45250</v>
      </c>
      <c r="L147" s="139"/>
      <c r="M147" s="139"/>
      <c r="N147" s="139"/>
      <c r="O147" s="354">
        <f t="shared" si="51"/>
        <v>45250</v>
      </c>
      <c r="P147" s="371"/>
    </row>
    <row r="148" spans="1:16" s="10" customFormat="1" ht="15.75" x14ac:dyDescent="0.25">
      <c r="A148" s="133">
        <v>3</v>
      </c>
      <c r="B148" s="121" t="s">
        <v>386</v>
      </c>
      <c r="C148" s="134" t="s">
        <v>7</v>
      </c>
      <c r="D148" s="134" t="s">
        <v>147</v>
      </c>
      <c r="E148" s="136">
        <v>10</v>
      </c>
      <c r="F148" s="135">
        <v>4719.1000000000004</v>
      </c>
      <c r="G148" s="136">
        <v>104</v>
      </c>
      <c r="H148" s="72" t="s">
        <v>30</v>
      </c>
      <c r="I148" s="66" t="s">
        <v>1</v>
      </c>
      <c r="J148" s="123">
        <f>J149+J150</f>
        <v>195250</v>
      </c>
      <c r="K148" s="123">
        <f t="shared" ref="K148:N148" si="55">K149+K150</f>
        <v>45250</v>
      </c>
      <c r="L148" s="123">
        <f t="shared" si="55"/>
        <v>0</v>
      </c>
      <c r="M148" s="123">
        <f t="shared" si="55"/>
        <v>142500</v>
      </c>
      <c r="N148" s="123">
        <f t="shared" si="55"/>
        <v>7500</v>
      </c>
      <c r="O148" s="354">
        <f t="shared" si="50"/>
        <v>195250</v>
      </c>
      <c r="P148" s="371"/>
    </row>
    <row r="149" spans="1:16" s="10" customFormat="1" ht="75" x14ac:dyDescent="0.25">
      <c r="A149" s="137"/>
      <c r="B149" s="121" t="s">
        <v>386</v>
      </c>
      <c r="C149" s="134"/>
      <c r="D149" s="134"/>
      <c r="E149" s="136"/>
      <c r="F149" s="135"/>
      <c r="G149" s="136"/>
      <c r="H149" s="72" t="s">
        <v>57</v>
      </c>
      <c r="I149" s="78" t="s">
        <v>136</v>
      </c>
      <c r="J149" s="83">
        <v>45250</v>
      </c>
      <c r="K149" s="123">
        <f>J149</f>
        <v>45250</v>
      </c>
      <c r="L149" s="139"/>
      <c r="M149" s="139"/>
      <c r="N149" s="139"/>
      <c r="O149" s="354">
        <f t="shared" si="50"/>
        <v>45250</v>
      </c>
      <c r="P149" s="371"/>
    </row>
    <row r="150" spans="1:16" s="10" customFormat="1" ht="45" x14ac:dyDescent="0.25">
      <c r="A150" s="140"/>
      <c r="B150" s="121" t="s">
        <v>386</v>
      </c>
      <c r="C150" s="134"/>
      <c r="D150" s="134"/>
      <c r="E150" s="136"/>
      <c r="F150" s="135"/>
      <c r="G150" s="136"/>
      <c r="H150" s="72" t="s">
        <v>58</v>
      </c>
      <c r="I150" s="78" t="s">
        <v>31</v>
      </c>
      <c r="J150" s="123">
        <v>150000</v>
      </c>
      <c r="K150" s="123"/>
      <c r="L150" s="139"/>
      <c r="M150" s="139">
        <v>142500</v>
      </c>
      <c r="N150" s="139">
        <v>7500</v>
      </c>
      <c r="O150" s="354">
        <f t="shared" si="50"/>
        <v>150000</v>
      </c>
      <c r="P150" s="444"/>
    </row>
    <row r="151" spans="1:16" s="10" customFormat="1" ht="15.75" x14ac:dyDescent="0.25">
      <c r="A151" s="133">
        <v>4</v>
      </c>
      <c r="B151" s="121" t="s">
        <v>386</v>
      </c>
      <c r="C151" s="134" t="s">
        <v>7</v>
      </c>
      <c r="D151" s="134" t="s">
        <v>147</v>
      </c>
      <c r="E151" s="136" t="s">
        <v>148</v>
      </c>
      <c r="F151" s="135">
        <v>2729.64</v>
      </c>
      <c r="G151" s="136">
        <v>125</v>
      </c>
      <c r="H151" s="72" t="s">
        <v>30</v>
      </c>
      <c r="I151" s="66" t="s">
        <v>1</v>
      </c>
      <c r="J151" s="123">
        <f>J152+J153</f>
        <v>205250</v>
      </c>
      <c r="K151" s="123">
        <f t="shared" ref="K151:N151" si="56">K152+K153</f>
        <v>45250</v>
      </c>
      <c r="L151" s="123">
        <f t="shared" si="56"/>
        <v>0</v>
      </c>
      <c r="M151" s="123">
        <f t="shared" si="56"/>
        <v>152000</v>
      </c>
      <c r="N151" s="123">
        <f t="shared" si="56"/>
        <v>8000</v>
      </c>
      <c r="O151" s="354">
        <f t="shared" si="50"/>
        <v>205250</v>
      </c>
      <c r="P151" s="444"/>
    </row>
    <row r="152" spans="1:16" s="10" customFormat="1" ht="75" x14ac:dyDescent="0.25">
      <c r="A152" s="137"/>
      <c r="B152" s="121" t="s">
        <v>386</v>
      </c>
      <c r="C152" s="134"/>
      <c r="D152" s="134"/>
      <c r="E152" s="136"/>
      <c r="F152" s="135"/>
      <c r="G152" s="136"/>
      <c r="H152" s="72" t="s">
        <v>57</v>
      </c>
      <c r="I152" s="78" t="s">
        <v>136</v>
      </c>
      <c r="J152" s="83">
        <v>45250</v>
      </c>
      <c r="K152" s="123">
        <f>J152</f>
        <v>45250</v>
      </c>
      <c r="L152" s="139"/>
      <c r="M152" s="139"/>
      <c r="N152" s="139"/>
      <c r="O152" s="354">
        <f t="shared" si="50"/>
        <v>45250</v>
      </c>
      <c r="P152" s="444"/>
    </row>
    <row r="153" spans="1:16" s="10" customFormat="1" ht="45" x14ac:dyDescent="0.25">
      <c r="A153" s="137"/>
      <c r="B153" s="121" t="s">
        <v>386</v>
      </c>
      <c r="C153" s="134"/>
      <c r="D153" s="134"/>
      <c r="E153" s="136"/>
      <c r="F153" s="135"/>
      <c r="G153" s="136"/>
      <c r="H153" s="72" t="s">
        <v>58</v>
      </c>
      <c r="I153" s="78" t="s">
        <v>31</v>
      </c>
      <c r="J153" s="123">
        <v>160000</v>
      </c>
      <c r="K153" s="123"/>
      <c r="L153" s="139"/>
      <c r="M153" s="139">
        <v>152000</v>
      </c>
      <c r="N153" s="139">
        <v>8000</v>
      </c>
      <c r="O153" s="354">
        <f t="shared" si="50"/>
        <v>160000</v>
      </c>
      <c r="P153" s="444"/>
    </row>
    <row r="154" spans="1:16" s="10" customFormat="1" ht="15.75" x14ac:dyDescent="0.25">
      <c r="A154" s="133">
        <v>5</v>
      </c>
      <c r="B154" s="121" t="s">
        <v>386</v>
      </c>
      <c r="C154" s="134" t="s">
        <v>7</v>
      </c>
      <c r="D154" s="134" t="s">
        <v>140</v>
      </c>
      <c r="E154" s="136">
        <v>29</v>
      </c>
      <c r="F154" s="135">
        <v>8675.7000000000007</v>
      </c>
      <c r="G154" s="141">
        <v>259</v>
      </c>
      <c r="H154" s="72" t="s">
        <v>30</v>
      </c>
      <c r="I154" s="66" t="s">
        <v>1</v>
      </c>
      <c r="J154" s="123">
        <f>J155+J156+J157</f>
        <v>13560627.313999999</v>
      </c>
      <c r="K154" s="123">
        <f t="shared" ref="K154:N154" si="57">K155+K156+K157</f>
        <v>13560627.313999999</v>
      </c>
      <c r="L154" s="123">
        <f t="shared" si="57"/>
        <v>0</v>
      </c>
      <c r="M154" s="123">
        <f t="shared" si="57"/>
        <v>0</v>
      </c>
      <c r="N154" s="123">
        <f t="shared" si="57"/>
        <v>0</v>
      </c>
      <c r="O154" s="354">
        <f t="shared" si="50"/>
        <v>13560627.313999999</v>
      </c>
      <c r="P154" s="444"/>
    </row>
    <row r="155" spans="1:16" s="10" customFormat="1" ht="30" x14ac:dyDescent="0.25">
      <c r="A155" s="137"/>
      <c r="B155" s="121" t="s">
        <v>386</v>
      </c>
      <c r="C155" s="134"/>
      <c r="D155" s="134"/>
      <c r="E155" s="136"/>
      <c r="F155" s="135"/>
      <c r="G155" s="142"/>
      <c r="H155" s="72" t="s">
        <v>45</v>
      </c>
      <c r="I155" s="138" t="s">
        <v>129</v>
      </c>
      <c r="J155" s="123">
        <v>10584270</v>
      </c>
      <c r="K155" s="98">
        <f t="shared" ref="K155:K157" si="58">J155</f>
        <v>10584270</v>
      </c>
      <c r="L155" s="139"/>
      <c r="M155" s="139"/>
      <c r="N155" s="139"/>
      <c r="O155" s="354">
        <f t="shared" si="50"/>
        <v>10584270</v>
      </c>
      <c r="P155" s="444"/>
    </row>
    <row r="156" spans="1:16" s="10" customFormat="1" ht="30" x14ac:dyDescent="0.25">
      <c r="A156" s="137"/>
      <c r="B156" s="121" t="s">
        <v>386</v>
      </c>
      <c r="C156" s="134"/>
      <c r="D156" s="134"/>
      <c r="E156" s="136"/>
      <c r="F156" s="135"/>
      <c r="G156" s="136"/>
      <c r="H156" s="72" t="s">
        <v>40</v>
      </c>
      <c r="I156" s="78" t="s">
        <v>41</v>
      </c>
      <c r="J156" s="123">
        <v>2692240</v>
      </c>
      <c r="K156" s="98">
        <f t="shared" si="58"/>
        <v>2692240</v>
      </c>
      <c r="L156" s="123"/>
      <c r="M156" s="123"/>
      <c r="N156" s="123"/>
      <c r="O156" s="354">
        <f t="shared" si="50"/>
        <v>2692240</v>
      </c>
      <c r="P156" s="444"/>
    </row>
    <row r="157" spans="1:16" s="10" customFormat="1" ht="15.75" x14ac:dyDescent="0.25">
      <c r="A157" s="140"/>
      <c r="B157" s="121" t="s">
        <v>386</v>
      </c>
      <c r="C157" s="134"/>
      <c r="D157" s="134"/>
      <c r="E157" s="136"/>
      <c r="F157" s="135"/>
      <c r="G157" s="136"/>
      <c r="H157" s="121" t="s">
        <v>35</v>
      </c>
      <c r="I157" s="78" t="s">
        <v>52</v>
      </c>
      <c r="J157" s="123">
        <v>284117.31400000001</v>
      </c>
      <c r="K157" s="98">
        <f t="shared" si="58"/>
        <v>284117.31400000001</v>
      </c>
      <c r="L157" s="139"/>
      <c r="M157" s="139"/>
      <c r="N157" s="139"/>
      <c r="O157" s="354">
        <f t="shared" si="50"/>
        <v>284117.31400000001</v>
      </c>
      <c r="P157" s="444"/>
    </row>
    <row r="158" spans="1:16" s="10" customFormat="1" ht="15.75" x14ac:dyDescent="0.25">
      <c r="A158" s="133">
        <v>6</v>
      </c>
      <c r="B158" s="121" t="s">
        <v>386</v>
      </c>
      <c r="C158" s="134" t="s">
        <v>7</v>
      </c>
      <c r="D158" s="134" t="s">
        <v>140</v>
      </c>
      <c r="E158" s="136">
        <v>53</v>
      </c>
      <c r="F158" s="135">
        <v>2862.9</v>
      </c>
      <c r="G158" s="136">
        <v>91</v>
      </c>
      <c r="H158" s="72" t="s">
        <v>30</v>
      </c>
      <c r="I158" s="66" t="s">
        <v>1</v>
      </c>
      <c r="J158" s="123">
        <f>J159+J160</f>
        <v>165250</v>
      </c>
      <c r="K158" s="123">
        <f t="shared" ref="K158:N158" si="59">K159+K160</f>
        <v>45250</v>
      </c>
      <c r="L158" s="123">
        <f t="shared" si="59"/>
        <v>0</v>
      </c>
      <c r="M158" s="123">
        <f t="shared" si="59"/>
        <v>114000</v>
      </c>
      <c r="N158" s="123">
        <f t="shared" si="59"/>
        <v>6000</v>
      </c>
      <c r="O158" s="354">
        <f t="shared" si="50"/>
        <v>165250</v>
      </c>
      <c r="P158" s="444"/>
    </row>
    <row r="159" spans="1:16" s="10" customFormat="1" ht="75" x14ac:dyDescent="0.25">
      <c r="A159" s="143"/>
      <c r="B159" s="121" t="s">
        <v>386</v>
      </c>
      <c r="C159" s="134"/>
      <c r="D159" s="134"/>
      <c r="E159" s="136"/>
      <c r="F159" s="135"/>
      <c r="G159" s="144"/>
      <c r="H159" s="72" t="s">
        <v>57</v>
      </c>
      <c r="I159" s="78" t="s">
        <v>136</v>
      </c>
      <c r="J159" s="83">
        <v>45250</v>
      </c>
      <c r="K159" s="123">
        <f>J159</f>
        <v>45250</v>
      </c>
      <c r="L159" s="139"/>
      <c r="M159" s="139"/>
      <c r="N159" s="139"/>
      <c r="O159" s="354">
        <f t="shared" si="50"/>
        <v>45250</v>
      </c>
      <c r="P159" s="444"/>
    </row>
    <row r="160" spans="1:16" s="10" customFormat="1" ht="45" x14ac:dyDescent="0.25">
      <c r="A160" s="143"/>
      <c r="B160" s="121" t="s">
        <v>386</v>
      </c>
      <c r="C160" s="134"/>
      <c r="D160" s="134"/>
      <c r="E160" s="136"/>
      <c r="F160" s="135"/>
      <c r="G160" s="142"/>
      <c r="H160" s="72" t="s">
        <v>58</v>
      </c>
      <c r="I160" s="78" t="s">
        <v>31</v>
      </c>
      <c r="J160" s="123">
        <v>120000</v>
      </c>
      <c r="K160" s="123"/>
      <c r="L160" s="139"/>
      <c r="M160" s="139">
        <v>114000</v>
      </c>
      <c r="N160" s="139">
        <v>6000</v>
      </c>
      <c r="O160" s="354">
        <f t="shared" si="50"/>
        <v>120000</v>
      </c>
      <c r="P160" s="444"/>
    </row>
    <row r="161" spans="1:129" s="10" customFormat="1" ht="15.75" x14ac:dyDescent="0.25">
      <c r="A161" s="69">
        <v>7</v>
      </c>
      <c r="B161" s="121" t="s">
        <v>386</v>
      </c>
      <c r="C161" s="134" t="s">
        <v>7</v>
      </c>
      <c r="D161" s="134" t="s">
        <v>149</v>
      </c>
      <c r="E161" s="136" t="s">
        <v>150</v>
      </c>
      <c r="F161" s="135">
        <v>775.2</v>
      </c>
      <c r="G161" s="145">
        <v>31</v>
      </c>
      <c r="H161" s="72" t="s">
        <v>30</v>
      </c>
      <c r="I161" s="66" t="s">
        <v>1</v>
      </c>
      <c r="J161" s="123">
        <f>J162+J163</f>
        <v>2653638.0559999999</v>
      </c>
      <c r="K161" s="123">
        <f t="shared" ref="K161:N161" si="60">K162+K163</f>
        <v>2653638.0559999999</v>
      </c>
      <c r="L161" s="123">
        <f t="shared" si="60"/>
        <v>0</v>
      </c>
      <c r="M161" s="123">
        <f t="shared" si="60"/>
        <v>0</v>
      </c>
      <c r="N161" s="123">
        <f t="shared" si="60"/>
        <v>0</v>
      </c>
      <c r="O161" s="354">
        <f t="shared" si="50"/>
        <v>2653638.0559999999</v>
      </c>
      <c r="P161" s="444"/>
    </row>
    <row r="162" spans="1:129" s="10" customFormat="1" ht="15.75" x14ac:dyDescent="0.25">
      <c r="A162" s="143"/>
      <c r="B162" s="121" t="s">
        <v>386</v>
      </c>
      <c r="C162" s="134"/>
      <c r="D162" s="134"/>
      <c r="E162" s="136"/>
      <c r="F162" s="135"/>
      <c r="G162" s="146"/>
      <c r="H162" s="72" t="s">
        <v>44</v>
      </c>
      <c r="I162" s="79">
        <v>11</v>
      </c>
      <c r="J162" s="123">
        <v>2598040</v>
      </c>
      <c r="K162" s="98">
        <f t="shared" ref="K162:K163" si="61">J162</f>
        <v>2598040</v>
      </c>
      <c r="L162" s="139"/>
      <c r="M162" s="139"/>
      <c r="N162" s="139"/>
      <c r="O162" s="354">
        <f t="shared" si="50"/>
        <v>2598040</v>
      </c>
      <c r="P162" s="444"/>
    </row>
    <row r="163" spans="1:129" s="10" customFormat="1" ht="15.75" x14ac:dyDescent="0.25">
      <c r="A163" s="140"/>
      <c r="B163" s="121" t="s">
        <v>386</v>
      </c>
      <c r="C163" s="134"/>
      <c r="D163" s="134"/>
      <c r="E163" s="136"/>
      <c r="F163" s="135"/>
      <c r="G163" s="136"/>
      <c r="H163" s="121" t="s">
        <v>35</v>
      </c>
      <c r="I163" s="78" t="s">
        <v>52</v>
      </c>
      <c r="J163" s="123">
        <v>55598.055999999997</v>
      </c>
      <c r="K163" s="98">
        <f t="shared" si="61"/>
        <v>55598.055999999997</v>
      </c>
      <c r="L163" s="123"/>
      <c r="M163" s="123"/>
      <c r="N163" s="123"/>
      <c r="O163" s="354">
        <f t="shared" si="50"/>
        <v>55598.055999999997</v>
      </c>
      <c r="P163" s="444"/>
    </row>
    <row r="164" spans="1:129" s="10" customFormat="1" ht="15.75" x14ac:dyDescent="0.25">
      <c r="A164" s="133">
        <v>8</v>
      </c>
      <c r="B164" s="121" t="s">
        <v>386</v>
      </c>
      <c r="C164" s="134" t="s">
        <v>360</v>
      </c>
      <c r="D164" s="134" t="s">
        <v>132</v>
      </c>
      <c r="E164" s="136" t="s">
        <v>151</v>
      </c>
      <c r="F164" s="135">
        <v>2127.3000000000002</v>
      </c>
      <c r="G164" s="136">
        <v>98</v>
      </c>
      <c r="H164" s="121" t="s">
        <v>30</v>
      </c>
      <c r="I164" s="66" t="s">
        <v>1</v>
      </c>
      <c r="J164" s="123">
        <f>J165+J166</f>
        <v>275250</v>
      </c>
      <c r="K164" s="123">
        <f t="shared" ref="K164:N164" si="62">K165+K166</f>
        <v>45250</v>
      </c>
      <c r="L164" s="123">
        <f t="shared" si="62"/>
        <v>0</v>
      </c>
      <c r="M164" s="123">
        <f t="shared" si="62"/>
        <v>218500</v>
      </c>
      <c r="N164" s="123">
        <f t="shared" si="62"/>
        <v>11500</v>
      </c>
      <c r="O164" s="354">
        <f t="shared" si="50"/>
        <v>275250</v>
      </c>
      <c r="P164" s="444"/>
    </row>
    <row r="165" spans="1:129" s="10" customFormat="1" ht="75" x14ac:dyDescent="0.25">
      <c r="A165" s="137"/>
      <c r="B165" s="121" t="s">
        <v>386</v>
      </c>
      <c r="C165" s="134"/>
      <c r="D165" s="134"/>
      <c r="E165" s="136"/>
      <c r="F165" s="135"/>
      <c r="G165" s="136"/>
      <c r="H165" s="72" t="s">
        <v>57</v>
      </c>
      <c r="I165" s="78" t="s">
        <v>136</v>
      </c>
      <c r="J165" s="83">
        <v>45250</v>
      </c>
      <c r="K165" s="123">
        <f>J165</f>
        <v>45250</v>
      </c>
      <c r="L165" s="139"/>
      <c r="M165" s="139"/>
      <c r="N165" s="139"/>
      <c r="O165" s="354">
        <f t="shared" si="50"/>
        <v>45250</v>
      </c>
      <c r="P165" s="444"/>
    </row>
    <row r="166" spans="1:129" s="10" customFormat="1" ht="45" x14ac:dyDescent="0.25">
      <c r="A166" s="137"/>
      <c r="B166" s="121" t="s">
        <v>386</v>
      </c>
      <c r="C166" s="134"/>
      <c r="D166" s="134"/>
      <c r="E166" s="136"/>
      <c r="F166" s="135"/>
      <c r="G166" s="147"/>
      <c r="H166" s="72" t="s">
        <v>58</v>
      </c>
      <c r="I166" s="78" t="s">
        <v>31</v>
      </c>
      <c r="J166" s="123">
        <v>230000</v>
      </c>
      <c r="K166" s="123"/>
      <c r="L166" s="139"/>
      <c r="M166" s="139">
        <v>218500</v>
      </c>
      <c r="N166" s="139">
        <v>11500</v>
      </c>
      <c r="O166" s="354">
        <f t="shared" si="50"/>
        <v>230000</v>
      </c>
      <c r="P166" s="444"/>
    </row>
    <row r="167" spans="1:129" s="11" customFormat="1" ht="15.75" x14ac:dyDescent="0.25">
      <c r="A167" s="133">
        <v>9</v>
      </c>
      <c r="B167" s="121" t="s">
        <v>386</v>
      </c>
      <c r="C167" s="134" t="s">
        <v>360</v>
      </c>
      <c r="D167" s="134" t="s">
        <v>132</v>
      </c>
      <c r="E167" s="136">
        <v>5</v>
      </c>
      <c r="F167" s="135">
        <v>985.9</v>
      </c>
      <c r="G167" s="136">
        <v>65</v>
      </c>
      <c r="H167" s="72" t="s">
        <v>30</v>
      </c>
      <c r="I167" s="66" t="s">
        <v>1</v>
      </c>
      <c r="J167" s="123">
        <f>J168+J169</f>
        <v>4187740</v>
      </c>
      <c r="K167" s="123">
        <f t="shared" ref="K167:N167" si="63">K168+K169</f>
        <v>4187740</v>
      </c>
      <c r="L167" s="123">
        <f t="shared" si="63"/>
        <v>0</v>
      </c>
      <c r="M167" s="123">
        <f t="shared" si="63"/>
        <v>0</v>
      </c>
      <c r="N167" s="123">
        <f t="shared" si="63"/>
        <v>0</v>
      </c>
      <c r="O167" s="354">
        <f t="shared" si="50"/>
        <v>4187740</v>
      </c>
      <c r="P167" s="444"/>
    </row>
    <row r="168" spans="1:129" s="7" customFormat="1" ht="15.75" x14ac:dyDescent="0.25">
      <c r="A168" s="137"/>
      <c r="B168" s="121" t="s">
        <v>386</v>
      </c>
      <c r="C168" s="134"/>
      <c r="D168" s="134"/>
      <c r="E168" s="136"/>
      <c r="F168" s="135"/>
      <c r="G168" s="136"/>
      <c r="H168" s="121" t="s">
        <v>36</v>
      </c>
      <c r="I168" s="78" t="s">
        <v>37</v>
      </c>
      <c r="J168" s="123">
        <v>4100000</v>
      </c>
      <c r="K168" s="98">
        <f t="shared" ref="K168:K169" si="64">J168</f>
        <v>4100000</v>
      </c>
      <c r="L168" s="123"/>
      <c r="M168" s="123"/>
      <c r="N168" s="123"/>
      <c r="O168" s="354">
        <f t="shared" si="50"/>
        <v>4100000</v>
      </c>
      <c r="P168" s="374"/>
    </row>
    <row r="169" spans="1:129" s="6" customFormat="1" ht="15.75" x14ac:dyDescent="0.25">
      <c r="A169" s="137"/>
      <c r="B169" s="121" t="s">
        <v>386</v>
      </c>
      <c r="C169" s="134"/>
      <c r="D169" s="134"/>
      <c r="E169" s="136"/>
      <c r="F169" s="135"/>
      <c r="G169" s="136"/>
      <c r="H169" s="72" t="s">
        <v>35</v>
      </c>
      <c r="I169" s="78" t="s">
        <v>52</v>
      </c>
      <c r="J169" s="123">
        <v>87740</v>
      </c>
      <c r="K169" s="98">
        <f t="shared" si="64"/>
        <v>87740</v>
      </c>
      <c r="L169" s="139"/>
      <c r="M169" s="139"/>
      <c r="N169" s="139"/>
      <c r="O169" s="354">
        <f t="shared" si="50"/>
        <v>87740</v>
      </c>
      <c r="P169" s="374"/>
    </row>
    <row r="170" spans="1:129" s="11" customFormat="1" ht="15.75" x14ac:dyDescent="0.25">
      <c r="A170" s="133">
        <v>10</v>
      </c>
      <c r="B170" s="121" t="s">
        <v>386</v>
      </c>
      <c r="C170" s="134" t="s">
        <v>360</v>
      </c>
      <c r="D170" s="134" t="s">
        <v>132</v>
      </c>
      <c r="E170" s="136">
        <v>7</v>
      </c>
      <c r="F170" s="135">
        <v>1341</v>
      </c>
      <c r="G170" s="136">
        <v>28</v>
      </c>
      <c r="H170" s="72" t="s">
        <v>30</v>
      </c>
      <c r="I170" s="66" t="s">
        <v>1</v>
      </c>
      <c r="J170" s="123">
        <f>J171+J172</f>
        <v>4478767.5020000003</v>
      </c>
      <c r="K170" s="123">
        <f t="shared" ref="K170:N170" si="65">K171+K172</f>
        <v>4478767.5020000003</v>
      </c>
      <c r="L170" s="123">
        <f t="shared" si="65"/>
        <v>0</v>
      </c>
      <c r="M170" s="123">
        <f t="shared" si="65"/>
        <v>0</v>
      </c>
      <c r="N170" s="123">
        <f t="shared" si="65"/>
        <v>0</v>
      </c>
      <c r="O170" s="354">
        <f t="shared" si="50"/>
        <v>4478767.5020000003</v>
      </c>
      <c r="P170" s="444"/>
    </row>
    <row r="171" spans="1:129" s="6" customFormat="1" ht="15.75" x14ac:dyDescent="0.25">
      <c r="A171" s="137"/>
      <c r="B171" s="121" t="s">
        <v>386</v>
      </c>
      <c r="C171" s="134"/>
      <c r="D171" s="134"/>
      <c r="E171" s="136"/>
      <c r="F171" s="135"/>
      <c r="G171" s="136"/>
      <c r="H171" s="121" t="s">
        <v>36</v>
      </c>
      <c r="I171" s="78" t="s">
        <v>37</v>
      </c>
      <c r="J171" s="123">
        <v>4384930</v>
      </c>
      <c r="K171" s="98">
        <f t="shared" ref="K171:K172" si="66">J171</f>
        <v>4384930</v>
      </c>
      <c r="L171" s="123"/>
      <c r="M171" s="123"/>
      <c r="N171" s="123"/>
      <c r="O171" s="354">
        <f t="shared" si="50"/>
        <v>4384930</v>
      </c>
      <c r="P171" s="374"/>
    </row>
    <row r="172" spans="1:129" s="5" customFormat="1" x14ac:dyDescent="0.25">
      <c r="A172" s="137"/>
      <c r="B172" s="121" t="s">
        <v>386</v>
      </c>
      <c r="C172" s="134"/>
      <c r="D172" s="134"/>
      <c r="E172" s="136"/>
      <c r="F172" s="135"/>
      <c r="G172" s="136"/>
      <c r="H172" s="72" t="s">
        <v>35</v>
      </c>
      <c r="I172" s="78" t="s">
        <v>52</v>
      </c>
      <c r="J172" s="123">
        <v>93837.501999999993</v>
      </c>
      <c r="K172" s="98">
        <f t="shared" si="66"/>
        <v>93837.501999999993</v>
      </c>
      <c r="L172" s="139"/>
      <c r="M172" s="139"/>
      <c r="N172" s="139"/>
      <c r="O172" s="354">
        <f t="shared" si="50"/>
        <v>93837.501999999993</v>
      </c>
      <c r="P172" s="355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</row>
    <row r="173" spans="1:129" s="5" customFormat="1" x14ac:dyDescent="0.25">
      <c r="A173" s="133">
        <v>11</v>
      </c>
      <c r="B173" s="121" t="s">
        <v>386</v>
      </c>
      <c r="C173" s="134" t="s">
        <v>360</v>
      </c>
      <c r="D173" s="134" t="s">
        <v>147</v>
      </c>
      <c r="E173" s="136">
        <v>5</v>
      </c>
      <c r="F173" s="135">
        <v>284</v>
      </c>
      <c r="G173" s="136">
        <v>29</v>
      </c>
      <c r="H173" s="72" t="s">
        <v>30</v>
      </c>
      <c r="I173" s="66" t="s">
        <v>1</v>
      </c>
      <c r="J173" s="123">
        <f>J174+J175+J176+J177+J178</f>
        <v>992320</v>
      </c>
      <c r="K173" s="123">
        <f t="shared" ref="K173:N173" si="67">K174+K175+K176+K177+K178</f>
        <v>992320</v>
      </c>
      <c r="L173" s="123">
        <f t="shared" si="67"/>
        <v>0</v>
      </c>
      <c r="M173" s="123">
        <f t="shared" si="67"/>
        <v>0</v>
      </c>
      <c r="N173" s="123">
        <f t="shared" si="67"/>
        <v>0</v>
      </c>
      <c r="O173" s="354">
        <f t="shared" si="50"/>
        <v>992320</v>
      </c>
      <c r="P173" s="355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</row>
    <row r="174" spans="1:129" s="5" customFormat="1" ht="30" x14ac:dyDescent="0.25">
      <c r="A174" s="143"/>
      <c r="B174" s="121" t="s">
        <v>386</v>
      </c>
      <c r="C174" s="134"/>
      <c r="D174" s="134"/>
      <c r="E174" s="136"/>
      <c r="F174" s="148"/>
      <c r="G174" s="149"/>
      <c r="H174" s="72" t="s">
        <v>45</v>
      </c>
      <c r="I174" s="138" t="s">
        <v>129</v>
      </c>
      <c r="J174" s="123">
        <v>408800</v>
      </c>
      <c r="K174" s="98">
        <f t="shared" ref="K174:K178" si="68">J174</f>
        <v>408800</v>
      </c>
      <c r="L174" s="123"/>
      <c r="M174" s="123"/>
      <c r="N174" s="123"/>
      <c r="O174" s="354">
        <f t="shared" si="50"/>
        <v>408800</v>
      </c>
      <c r="P174" s="355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</row>
    <row r="175" spans="1:129" s="5" customFormat="1" ht="30" x14ac:dyDescent="0.25">
      <c r="A175" s="143"/>
      <c r="B175" s="121" t="s">
        <v>386</v>
      </c>
      <c r="C175" s="134"/>
      <c r="D175" s="134"/>
      <c r="E175" s="136"/>
      <c r="F175" s="135"/>
      <c r="G175" s="150"/>
      <c r="H175" s="72" t="s">
        <v>40</v>
      </c>
      <c r="I175" s="78" t="s">
        <v>41</v>
      </c>
      <c r="J175" s="123">
        <v>136630</v>
      </c>
      <c r="K175" s="98">
        <f t="shared" si="68"/>
        <v>136630</v>
      </c>
      <c r="L175" s="139"/>
      <c r="M175" s="139"/>
      <c r="N175" s="139"/>
      <c r="O175" s="354">
        <f t="shared" si="50"/>
        <v>136630</v>
      </c>
      <c r="P175" s="444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</row>
    <row r="176" spans="1:129" s="5" customFormat="1" ht="30" x14ac:dyDescent="0.25">
      <c r="A176" s="143"/>
      <c r="B176" s="121" t="s">
        <v>386</v>
      </c>
      <c r="C176" s="134"/>
      <c r="D176" s="134"/>
      <c r="E176" s="136"/>
      <c r="F176" s="135"/>
      <c r="G176" s="136"/>
      <c r="H176" s="134" t="s">
        <v>42</v>
      </c>
      <c r="I176" s="108" t="s">
        <v>43</v>
      </c>
      <c r="J176" s="123">
        <v>102390</v>
      </c>
      <c r="K176" s="98">
        <f t="shared" si="68"/>
        <v>102390</v>
      </c>
      <c r="L176" s="139"/>
      <c r="M176" s="139"/>
      <c r="N176" s="139"/>
      <c r="O176" s="354">
        <f t="shared" si="50"/>
        <v>102390</v>
      </c>
      <c r="P176" s="559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</row>
    <row r="177" spans="1:129" s="5" customFormat="1" ht="30" x14ac:dyDescent="0.25">
      <c r="A177" s="143"/>
      <c r="B177" s="121" t="s">
        <v>386</v>
      </c>
      <c r="C177" s="134"/>
      <c r="D177" s="134"/>
      <c r="E177" s="136"/>
      <c r="F177" s="135"/>
      <c r="G177" s="136"/>
      <c r="H177" s="72" t="s">
        <v>38</v>
      </c>
      <c r="I177" s="105" t="s">
        <v>39</v>
      </c>
      <c r="J177" s="123">
        <v>226800</v>
      </c>
      <c r="K177" s="98">
        <f t="shared" si="68"/>
        <v>226800</v>
      </c>
      <c r="L177" s="123"/>
      <c r="M177" s="123"/>
      <c r="N177" s="123"/>
      <c r="O177" s="354">
        <f t="shared" si="50"/>
        <v>226800</v>
      </c>
      <c r="P177" s="559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</row>
    <row r="178" spans="1:129" s="5" customFormat="1" x14ac:dyDescent="0.25">
      <c r="A178" s="151"/>
      <c r="B178" s="121" t="s">
        <v>386</v>
      </c>
      <c r="C178" s="134"/>
      <c r="D178" s="134"/>
      <c r="E178" s="136"/>
      <c r="F178" s="135"/>
      <c r="G178" s="136"/>
      <c r="H178" s="121" t="s">
        <v>35</v>
      </c>
      <c r="I178" s="78" t="s">
        <v>52</v>
      </c>
      <c r="J178" s="123">
        <v>117700</v>
      </c>
      <c r="K178" s="98">
        <f t="shared" si="68"/>
        <v>117700</v>
      </c>
      <c r="L178" s="139"/>
      <c r="M178" s="139"/>
      <c r="N178" s="139"/>
      <c r="O178" s="354">
        <f t="shared" si="50"/>
        <v>117700</v>
      </c>
      <c r="P178" s="559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</row>
    <row r="179" spans="1:129" s="5" customFormat="1" x14ac:dyDescent="0.25">
      <c r="A179" s="143">
        <v>12</v>
      </c>
      <c r="B179" s="121" t="s">
        <v>386</v>
      </c>
      <c r="C179" s="134" t="s">
        <v>360</v>
      </c>
      <c r="D179" s="134" t="s">
        <v>147</v>
      </c>
      <c r="E179" s="136">
        <v>16</v>
      </c>
      <c r="F179" s="135">
        <v>6531.3</v>
      </c>
      <c r="G179" s="136">
        <v>250</v>
      </c>
      <c r="H179" s="72" t="s">
        <v>30</v>
      </c>
      <c r="I179" s="66" t="s">
        <v>1</v>
      </c>
      <c r="J179" s="123">
        <f>J180+J181</f>
        <v>425250</v>
      </c>
      <c r="K179" s="123">
        <f t="shared" ref="K179:N179" si="69">K180+K181</f>
        <v>45250</v>
      </c>
      <c r="L179" s="123">
        <f t="shared" si="69"/>
        <v>0</v>
      </c>
      <c r="M179" s="123">
        <f t="shared" si="69"/>
        <v>361000</v>
      </c>
      <c r="N179" s="123">
        <f t="shared" si="69"/>
        <v>19000</v>
      </c>
      <c r="O179" s="354">
        <f t="shared" si="50"/>
        <v>425250</v>
      </c>
      <c r="P179" s="559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</row>
    <row r="180" spans="1:129" s="5" customFormat="1" ht="75" x14ac:dyDescent="0.25">
      <c r="A180" s="143"/>
      <c r="B180" s="121" t="s">
        <v>386</v>
      </c>
      <c r="C180" s="134"/>
      <c r="D180" s="134"/>
      <c r="E180" s="136"/>
      <c r="F180" s="135"/>
      <c r="G180" s="152"/>
      <c r="H180" s="72" t="s">
        <v>57</v>
      </c>
      <c r="I180" s="78" t="s">
        <v>136</v>
      </c>
      <c r="J180" s="83">
        <v>45250</v>
      </c>
      <c r="K180" s="123">
        <f>J180</f>
        <v>45250</v>
      </c>
      <c r="L180" s="139"/>
      <c r="M180" s="139"/>
      <c r="N180" s="139"/>
      <c r="O180" s="354">
        <f t="shared" si="50"/>
        <v>45250</v>
      </c>
      <c r="P180" s="561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</row>
    <row r="181" spans="1:129" s="5" customFormat="1" ht="45" x14ac:dyDescent="0.25">
      <c r="A181" s="140"/>
      <c r="B181" s="121" t="s">
        <v>386</v>
      </c>
      <c r="C181" s="134"/>
      <c r="D181" s="134"/>
      <c r="E181" s="136"/>
      <c r="F181" s="135"/>
      <c r="G181" s="136"/>
      <c r="H181" s="72" t="s">
        <v>58</v>
      </c>
      <c r="I181" s="78" t="s">
        <v>31</v>
      </c>
      <c r="J181" s="123">
        <v>380000</v>
      </c>
      <c r="K181" s="123"/>
      <c r="L181" s="139"/>
      <c r="M181" s="139">
        <v>361000</v>
      </c>
      <c r="N181" s="139">
        <v>19000</v>
      </c>
      <c r="O181" s="354">
        <f t="shared" si="50"/>
        <v>380000</v>
      </c>
      <c r="P181" s="559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</row>
    <row r="182" spans="1:129" s="5" customFormat="1" x14ac:dyDescent="0.25">
      <c r="A182" s="133">
        <v>13</v>
      </c>
      <c r="B182" s="121" t="s">
        <v>386</v>
      </c>
      <c r="C182" s="134" t="s">
        <v>360</v>
      </c>
      <c r="D182" s="134" t="s">
        <v>147</v>
      </c>
      <c r="E182" s="136">
        <v>10</v>
      </c>
      <c r="F182" s="135">
        <v>1043.3</v>
      </c>
      <c r="G182" s="136">
        <v>59</v>
      </c>
      <c r="H182" s="72" t="s">
        <v>30</v>
      </c>
      <c r="I182" s="66" t="s">
        <v>1</v>
      </c>
      <c r="J182" s="123">
        <f>J183+J184</f>
        <v>225250</v>
      </c>
      <c r="K182" s="123">
        <f t="shared" ref="K182:N182" si="70">K183+K184</f>
        <v>45250</v>
      </c>
      <c r="L182" s="123">
        <f t="shared" si="70"/>
        <v>0</v>
      </c>
      <c r="M182" s="123">
        <f t="shared" si="70"/>
        <v>171000</v>
      </c>
      <c r="N182" s="123">
        <f t="shared" si="70"/>
        <v>9000</v>
      </c>
      <c r="O182" s="354">
        <f t="shared" si="50"/>
        <v>225250</v>
      </c>
      <c r="P182" s="559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</row>
    <row r="183" spans="1:129" s="5" customFormat="1" ht="75" x14ac:dyDescent="0.25">
      <c r="A183" s="137"/>
      <c r="B183" s="121" t="s">
        <v>386</v>
      </c>
      <c r="C183" s="134"/>
      <c r="D183" s="134"/>
      <c r="E183" s="136"/>
      <c r="F183" s="135"/>
      <c r="G183" s="136"/>
      <c r="H183" s="72" t="s">
        <v>57</v>
      </c>
      <c r="I183" s="78" t="s">
        <v>136</v>
      </c>
      <c r="J183" s="83">
        <v>45250</v>
      </c>
      <c r="K183" s="123">
        <f>J183</f>
        <v>45250</v>
      </c>
      <c r="L183" s="139"/>
      <c r="M183" s="139"/>
      <c r="N183" s="139"/>
      <c r="O183" s="354">
        <f t="shared" si="50"/>
        <v>45250</v>
      </c>
      <c r="P183" s="559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</row>
    <row r="184" spans="1:129" s="5" customFormat="1" ht="45" x14ac:dyDescent="0.25">
      <c r="A184" s="140"/>
      <c r="B184" s="121" t="s">
        <v>386</v>
      </c>
      <c r="C184" s="134"/>
      <c r="D184" s="134"/>
      <c r="E184" s="136"/>
      <c r="F184" s="135"/>
      <c r="G184" s="136"/>
      <c r="H184" s="72" t="s">
        <v>58</v>
      </c>
      <c r="I184" s="78" t="s">
        <v>31</v>
      </c>
      <c r="J184" s="123">
        <v>180000</v>
      </c>
      <c r="K184" s="123"/>
      <c r="L184" s="139"/>
      <c r="M184" s="139">
        <v>171000</v>
      </c>
      <c r="N184" s="139">
        <v>9000</v>
      </c>
      <c r="O184" s="354">
        <f t="shared" si="50"/>
        <v>180000</v>
      </c>
      <c r="P184" s="355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</row>
    <row r="185" spans="1:129" s="7" customFormat="1" ht="15.75" customHeight="1" x14ac:dyDescent="0.25">
      <c r="A185" s="483" t="s">
        <v>392</v>
      </c>
      <c r="B185" s="484"/>
      <c r="C185" s="484"/>
      <c r="D185" s="485"/>
      <c r="E185" s="63">
        <v>12</v>
      </c>
      <c r="F185" s="353">
        <f>F187+F193+F199+F203+F206+F210+F214+F218+F221+F224+F227+F230</f>
        <v>32640.1</v>
      </c>
      <c r="G185" s="136">
        <f>G187+G193+G199+G203+G206+G210+G214+G218+G221+G224+G227+G230</f>
        <v>1576</v>
      </c>
      <c r="H185" s="153"/>
      <c r="I185" s="138" t="s">
        <v>1</v>
      </c>
      <c r="J185" s="123">
        <f>J187+J193+J199+J203+J206+J210+J214+J218+J221+J224+J227+J230</f>
        <v>51456617.649999999</v>
      </c>
      <c r="K185" s="123">
        <f t="shared" ref="K185:N185" si="71">K187+K193+K199+K203+K206+K210+K214+K218+K221+K224+K227+K230</f>
        <v>50385679.419999994</v>
      </c>
      <c r="L185" s="123">
        <f t="shared" si="71"/>
        <v>0</v>
      </c>
      <c r="M185" s="123">
        <f>M187+M193+M199+M203+M206+M210+M214+M218+M221+M224+M227+M230+M186</f>
        <v>1018000</v>
      </c>
      <c r="N185" s="123">
        <f t="shared" si="71"/>
        <v>53546.911500000002</v>
      </c>
      <c r="O185" s="354">
        <f t="shared" si="50"/>
        <v>51457226.331499994</v>
      </c>
      <c r="P185" s="374"/>
    </row>
    <row r="186" spans="1:129" s="7" customFormat="1" ht="18.75" customHeight="1" x14ac:dyDescent="0.25">
      <c r="A186" s="514" t="s">
        <v>394</v>
      </c>
      <c r="B186" s="493"/>
      <c r="C186" s="493"/>
      <c r="D186" s="493"/>
      <c r="E186" s="493"/>
      <c r="F186" s="493"/>
      <c r="G186" s="494"/>
      <c r="H186" s="63" t="s">
        <v>1</v>
      </c>
      <c r="I186" s="66" t="s">
        <v>1</v>
      </c>
      <c r="J186" s="89"/>
      <c r="K186" s="89"/>
      <c r="L186" s="89"/>
      <c r="M186" s="154">
        <v>608.68149999994785</v>
      </c>
      <c r="N186" s="89"/>
      <c r="O186" s="354">
        <f t="shared" si="50"/>
        <v>608.68149999994785</v>
      </c>
      <c r="P186" s="554"/>
    </row>
    <row r="187" spans="1:129" s="32" customFormat="1" ht="18.75" customHeight="1" x14ac:dyDescent="0.25">
      <c r="A187" s="480">
        <v>1</v>
      </c>
      <c r="B187" s="156" t="s">
        <v>393</v>
      </c>
      <c r="C187" s="156" t="s">
        <v>318</v>
      </c>
      <c r="D187" s="156" t="s">
        <v>335</v>
      </c>
      <c r="E187" s="136">
        <v>18</v>
      </c>
      <c r="F187" s="162">
        <v>3272.1</v>
      </c>
      <c r="G187" s="136">
        <v>172</v>
      </c>
      <c r="H187" s="158" t="s">
        <v>30</v>
      </c>
      <c r="I187" s="66" t="s">
        <v>1</v>
      </c>
      <c r="J187" s="159">
        <f>J188+J189+J190+J191+J192</f>
        <v>12184016</v>
      </c>
      <c r="K187" s="159">
        <f t="shared" ref="K187:N187" si="72">K188+K189+K190+K191+K192</f>
        <v>12184016</v>
      </c>
      <c r="L187" s="159">
        <f t="shared" si="72"/>
        <v>0</v>
      </c>
      <c r="M187" s="159">
        <f t="shared" si="72"/>
        <v>0</v>
      </c>
      <c r="N187" s="159">
        <f t="shared" si="72"/>
        <v>0</v>
      </c>
      <c r="O187" s="354">
        <f t="shared" si="50"/>
        <v>12184016</v>
      </c>
      <c r="P187" s="374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</row>
    <row r="188" spans="1:129" s="32" customFormat="1" ht="18.75" customHeight="1" x14ac:dyDescent="0.25">
      <c r="A188" s="481"/>
      <c r="B188" s="156" t="s">
        <v>393</v>
      </c>
      <c r="C188" s="156"/>
      <c r="D188" s="156"/>
      <c r="E188" s="136"/>
      <c r="F188" s="162"/>
      <c r="G188" s="136"/>
      <c r="H188" s="158" t="s">
        <v>36</v>
      </c>
      <c r="I188" s="78" t="s">
        <v>37</v>
      </c>
      <c r="J188" s="159">
        <v>5526281</v>
      </c>
      <c r="K188" s="98">
        <f t="shared" ref="K188:K192" si="73">J188</f>
        <v>5526281</v>
      </c>
      <c r="L188" s="159"/>
      <c r="M188" s="159"/>
      <c r="N188" s="159"/>
      <c r="O188" s="354">
        <f t="shared" si="50"/>
        <v>5526281</v>
      </c>
      <c r="P188" s="374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</row>
    <row r="189" spans="1:129" s="32" customFormat="1" ht="31.5" customHeight="1" x14ac:dyDescent="0.25">
      <c r="A189" s="481"/>
      <c r="B189" s="156" t="s">
        <v>393</v>
      </c>
      <c r="C189" s="156"/>
      <c r="D189" s="156"/>
      <c r="E189" s="136"/>
      <c r="F189" s="162"/>
      <c r="G189" s="136"/>
      <c r="H189" s="158" t="s">
        <v>45</v>
      </c>
      <c r="I189" s="138" t="s">
        <v>129</v>
      </c>
      <c r="J189" s="159">
        <v>3481526</v>
      </c>
      <c r="K189" s="98">
        <f t="shared" si="73"/>
        <v>3481526</v>
      </c>
      <c r="L189" s="159"/>
      <c r="M189" s="159"/>
      <c r="N189" s="159"/>
      <c r="O189" s="354">
        <f t="shared" si="50"/>
        <v>3481526</v>
      </c>
      <c r="P189" s="374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</row>
    <row r="190" spans="1:129" s="32" customFormat="1" ht="31.5" customHeight="1" x14ac:dyDescent="0.25">
      <c r="A190" s="481"/>
      <c r="B190" s="156" t="s">
        <v>393</v>
      </c>
      <c r="C190" s="156"/>
      <c r="D190" s="156"/>
      <c r="E190" s="136"/>
      <c r="F190" s="162"/>
      <c r="G190" s="136"/>
      <c r="H190" s="72" t="s">
        <v>40</v>
      </c>
      <c r="I190" s="78" t="s">
        <v>41</v>
      </c>
      <c r="J190" s="159">
        <v>2438890</v>
      </c>
      <c r="K190" s="98">
        <f t="shared" si="73"/>
        <v>2438890</v>
      </c>
      <c r="L190" s="159"/>
      <c r="M190" s="159"/>
      <c r="N190" s="159"/>
      <c r="O190" s="354">
        <f t="shared" si="50"/>
        <v>2438890</v>
      </c>
      <c r="P190" s="374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</row>
    <row r="191" spans="1:129" s="32" customFormat="1" ht="31.5" customHeight="1" x14ac:dyDescent="0.25">
      <c r="A191" s="481"/>
      <c r="B191" s="156" t="s">
        <v>393</v>
      </c>
      <c r="C191" s="156"/>
      <c r="D191" s="156"/>
      <c r="E191" s="136" t="s">
        <v>324</v>
      </c>
      <c r="F191" s="162"/>
      <c r="G191" s="136"/>
      <c r="H191" s="158" t="s">
        <v>42</v>
      </c>
      <c r="I191" s="108" t="s">
        <v>43</v>
      </c>
      <c r="J191" s="159">
        <v>737319</v>
      </c>
      <c r="K191" s="98">
        <f t="shared" si="73"/>
        <v>737319</v>
      </c>
      <c r="L191" s="159"/>
      <c r="M191" s="159"/>
      <c r="N191" s="159"/>
      <c r="O191" s="354">
        <f t="shared" si="50"/>
        <v>737319</v>
      </c>
      <c r="P191" s="374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</row>
    <row r="192" spans="1:129" s="32" customFormat="1" ht="31.5" customHeight="1" x14ac:dyDescent="0.25">
      <c r="A192" s="482"/>
      <c r="B192" s="156" t="s">
        <v>393</v>
      </c>
      <c r="C192" s="156"/>
      <c r="D192" s="156"/>
      <c r="E192" s="136"/>
      <c r="F192" s="162"/>
      <c r="G192" s="136"/>
      <c r="H192" s="158" t="s">
        <v>35</v>
      </c>
      <c r="I192" s="78" t="s">
        <v>52</v>
      </c>
      <c r="J192" s="159">
        <v>0</v>
      </c>
      <c r="K192" s="98">
        <f t="shared" si="73"/>
        <v>0</v>
      </c>
      <c r="L192" s="159"/>
      <c r="M192" s="159"/>
      <c r="N192" s="159"/>
      <c r="O192" s="354">
        <f t="shared" si="50"/>
        <v>0</v>
      </c>
      <c r="P192" s="374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</row>
    <row r="193" spans="1:129" s="32" customFormat="1" ht="15.75" x14ac:dyDescent="0.25">
      <c r="A193" s="480">
        <v>2</v>
      </c>
      <c r="B193" s="156" t="s">
        <v>393</v>
      </c>
      <c r="C193" s="156" t="s">
        <v>318</v>
      </c>
      <c r="D193" s="156" t="s">
        <v>335</v>
      </c>
      <c r="E193" s="136">
        <v>34</v>
      </c>
      <c r="F193" s="162">
        <v>3300.6</v>
      </c>
      <c r="G193" s="136">
        <v>166</v>
      </c>
      <c r="H193" s="158" t="s">
        <v>30</v>
      </c>
      <c r="I193" s="66" t="s">
        <v>1</v>
      </c>
      <c r="J193" s="159">
        <f>J194+J195+J196+J197+J198</f>
        <v>12298133</v>
      </c>
      <c r="K193" s="159">
        <f t="shared" ref="K193:N193" si="74">K194+K195+K196+K197+K198</f>
        <v>12298133</v>
      </c>
      <c r="L193" s="159">
        <f t="shared" si="74"/>
        <v>0</v>
      </c>
      <c r="M193" s="159">
        <f t="shared" si="74"/>
        <v>0</v>
      </c>
      <c r="N193" s="159">
        <f t="shared" si="74"/>
        <v>0</v>
      </c>
      <c r="O193" s="354">
        <f t="shared" si="50"/>
        <v>12298133</v>
      </c>
      <c r="P193" s="374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</row>
    <row r="194" spans="1:129" s="32" customFormat="1" ht="15.75" x14ac:dyDescent="0.25">
      <c r="A194" s="481"/>
      <c r="B194" s="156" t="s">
        <v>393</v>
      </c>
      <c r="C194" s="156"/>
      <c r="D194" s="156"/>
      <c r="E194" s="136"/>
      <c r="F194" s="162"/>
      <c r="G194" s="136"/>
      <c r="H194" s="158" t="s">
        <v>36</v>
      </c>
      <c r="I194" s="78" t="s">
        <v>37</v>
      </c>
      <c r="J194" s="159">
        <v>5578041</v>
      </c>
      <c r="K194" s="98">
        <f t="shared" ref="K194:K198" si="75">J194</f>
        <v>5578041</v>
      </c>
      <c r="L194" s="159"/>
      <c r="M194" s="159"/>
      <c r="N194" s="159"/>
      <c r="O194" s="354">
        <f t="shared" si="50"/>
        <v>5578041</v>
      </c>
      <c r="P194" s="374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</row>
    <row r="195" spans="1:129" s="32" customFormat="1" ht="30" x14ac:dyDescent="0.25">
      <c r="A195" s="481"/>
      <c r="B195" s="156" t="s">
        <v>393</v>
      </c>
      <c r="C195" s="156"/>
      <c r="D195" s="156"/>
      <c r="E195" s="136"/>
      <c r="F195" s="162"/>
      <c r="G195" s="136"/>
      <c r="H195" s="158" t="s">
        <v>45</v>
      </c>
      <c r="I195" s="138" t="s">
        <v>129</v>
      </c>
      <c r="J195" s="159">
        <v>3514135</v>
      </c>
      <c r="K195" s="98">
        <f t="shared" si="75"/>
        <v>3514135</v>
      </c>
      <c r="L195" s="159"/>
      <c r="M195" s="159"/>
      <c r="N195" s="159"/>
      <c r="O195" s="354">
        <f t="shared" si="50"/>
        <v>3514135</v>
      </c>
      <c r="P195" s="374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</row>
    <row r="196" spans="1:129" s="32" customFormat="1" ht="30" x14ac:dyDescent="0.25">
      <c r="A196" s="481"/>
      <c r="B196" s="156" t="s">
        <v>393</v>
      </c>
      <c r="C196" s="156"/>
      <c r="D196" s="156"/>
      <c r="E196" s="136"/>
      <c r="F196" s="162"/>
      <c r="G196" s="136"/>
      <c r="H196" s="72" t="s">
        <v>40</v>
      </c>
      <c r="I196" s="78" t="s">
        <v>41</v>
      </c>
      <c r="J196" s="159">
        <v>2461732</v>
      </c>
      <c r="K196" s="98">
        <f t="shared" si="75"/>
        <v>2461732</v>
      </c>
      <c r="L196" s="159"/>
      <c r="M196" s="159"/>
      <c r="N196" s="159"/>
      <c r="O196" s="354">
        <f t="shared" si="50"/>
        <v>2461732</v>
      </c>
      <c r="P196" s="374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</row>
    <row r="197" spans="1:129" s="32" customFormat="1" ht="30" x14ac:dyDescent="0.25">
      <c r="A197" s="481"/>
      <c r="B197" s="156" t="s">
        <v>393</v>
      </c>
      <c r="C197" s="156"/>
      <c r="D197" s="156"/>
      <c r="E197" s="136"/>
      <c r="F197" s="162"/>
      <c r="G197" s="136"/>
      <c r="H197" s="158" t="s">
        <v>42</v>
      </c>
      <c r="I197" s="108" t="s">
        <v>43</v>
      </c>
      <c r="J197" s="159">
        <v>744225</v>
      </c>
      <c r="K197" s="98">
        <f t="shared" si="75"/>
        <v>744225</v>
      </c>
      <c r="L197" s="159"/>
      <c r="M197" s="159"/>
      <c r="N197" s="159"/>
      <c r="O197" s="354">
        <f t="shared" si="50"/>
        <v>744225</v>
      </c>
      <c r="P197" s="374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</row>
    <row r="198" spans="1:129" s="32" customFormat="1" ht="15.75" x14ac:dyDescent="0.25">
      <c r="A198" s="482"/>
      <c r="B198" s="156" t="s">
        <v>393</v>
      </c>
      <c r="C198" s="156"/>
      <c r="D198" s="156"/>
      <c r="E198" s="136"/>
      <c r="F198" s="162"/>
      <c r="G198" s="136"/>
      <c r="H198" s="158" t="s">
        <v>35</v>
      </c>
      <c r="I198" s="78" t="s">
        <v>52</v>
      </c>
      <c r="J198" s="159">
        <v>0</v>
      </c>
      <c r="K198" s="98">
        <f t="shared" si="75"/>
        <v>0</v>
      </c>
      <c r="L198" s="159"/>
      <c r="M198" s="159"/>
      <c r="N198" s="159"/>
      <c r="O198" s="354">
        <f t="shared" si="50"/>
        <v>0</v>
      </c>
      <c r="P198" s="374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</row>
    <row r="199" spans="1:129" s="32" customFormat="1" ht="15.75" x14ac:dyDescent="0.25">
      <c r="A199" s="480">
        <v>3</v>
      </c>
      <c r="B199" s="156" t="s">
        <v>393</v>
      </c>
      <c r="C199" s="156" t="s">
        <v>318</v>
      </c>
      <c r="D199" s="156" t="s">
        <v>133</v>
      </c>
      <c r="E199" s="136">
        <v>6</v>
      </c>
      <c r="F199" s="162">
        <v>1642.1</v>
      </c>
      <c r="G199" s="136">
        <v>80</v>
      </c>
      <c r="H199" s="158" t="s">
        <v>30</v>
      </c>
      <c r="I199" s="66" t="s">
        <v>1</v>
      </c>
      <c r="J199" s="159">
        <f>J200+J201+J202</f>
        <v>2712484</v>
      </c>
      <c r="K199" s="159">
        <f t="shared" ref="K199:N199" si="76">K200+K201+K202</f>
        <v>2712484</v>
      </c>
      <c r="L199" s="159">
        <f t="shared" si="76"/>
        <v>0</v>
      </c>
      <c r="M199" s="159">
        <f t="shared" si="76"/>
        <v>0</v>
      </c>
      <c r="N199" s="159">
        <f t="shared" si="76"/>
        <v>0</v>
      </c>
      <c r="O199" s="354">
        <f t="shared" si="50"/>
        <v>2712484</v>
      </c>
      <c r="P199" s="374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</row>
    <row r="200" spans="1:129" s="29" customFormat="1" x14ac:dyDescent="0.25">
      <c r="A200" s="481"/>
      <c r="B200" s="156" t="s">
        <v>393</v>
      </c>
      <c r="C200" s="156"/>
      <c r="D200" s="156"/>
      <c r="E200" s="136"/>
      <c r="F200" s="162"/>
      <c r="G200" s="136"/>
      <c r="H200" s="158" t="s">
        <v>34</v>
      </c>
      <c r="I200" s="78" t="s">
        <v>75</v>
      </c>
      <c r="J200" s="159">
        <v>2667234</v>
      </c>
      <c r="K200" s="98">
        <f t="shared" ref="K200:K201" si="77">J200</f>
        <v>2667234</v>
      </c>
      <c r="L200" s="159"/>
      <c r="M200" s="159"/>
      <c r="N200" s="159"/>
      <c r="O200" s="354">
        <f t="shared" si="50"/>
        <v>2667234</v>
      </c>
      <c r="P200" s="355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</row>
    <row r="201" spans="1:129" s="29" customFormat="1" x14ac:dyDescent="0.25">
      <c r="A201" s="481"/>
      <c r="B201" s="156" t="s">
        <v>393</v>
      </c>
      <c r="C201" s="156"/>
      <c r="D201" s="156"/>
      <c r="E201" s="136"/>
      <c r="F201" s="162"/>
      <c r="G201" s="136"/>
      <c r="H201" s="158" t="s">
        <v>35</v>
      </c>
      <c r="I201" s="78" t="s">
        <v>52</v>
      </c>
      <c r="J201" s="159">
        <v>0</v>
      </c>
      <c r="K201" s="98">
        <f t="shared" si="77"/>
        <v>0</v>
      </c>
      <c r="L201" s="159"/>
      <c r="M201" s="159"/>
      <c r="N201" s="159"/>
      <c r="O201" s="356">
        <f t="shared" si="50"/>
        <v>0</v>
      </c>
      <c r="P201" s="355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</row>
    <row r="202" spans="1:129" s="29" customFormat="1" ht="75" x14ac:dyDescent="0.25">
      <c r="A202" s="482"/>
      <c r="B202" s="156" t="s">
        <v>393</v>
      </c>
      <c r="C202" s="156"/>
      <c r="D202" s="156"/>
      <c r="E202" s="136"/>
      <c r="F202" s="162"/>
      <c r="G202" s="136"/>
      <c r="H202" s="72" t="s">
        <v>57</v>
      </c>
      <c r="I202" s="78" t="s">
        <v>136</v>
      </c>
      <c r="J202" s="159">
        <v>45250</v>
      </c>
      <c r="K202" s="98">
        <f>J202</f>
        <v>45250</v>
      </c>
      <c r="L202" s="159"/>
      <c r="M202" s="159"/>
      <c r="N202" s="159"/>
      <c r="O202" s="356">
        <f t="shared" si="50"/>
        <v>45250</v>
      </c>
      <c r="P202" s="355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</row>
    <row r="203" spans="1:129" s="33" customFormat="1" ht="15.75" x14ac:dyDescent="0.25">
      <c r="A203" s="155">
        <v>4</v>
      </c>
      <c r="B203" s="156" t="s">
        <v>393</v>
      </c>
      <c r="C203" s="156" t="s">
        <v>318</v>
      </c>
      <c r="D203" s="156" t="s">
        <v>133</v>
      </c>
      <c r="E203" s="136">
        <v>10</v>
      </c>
      <c r="F203" s="162">
        <v>2452.1999999999998</v>
      </c>
      <c r="G203" s="136">
        <v>123</v>
      </c>
      <c r="H203" s="158" t="s">
        <v>30</v>
      </c>
      <c r="I203" s="66" t="s">
        <v>1</v>
      </c>
      <c r="J203" s="159">
        <f>J204+J205</f>
        <v>4144899</v>
      </c>
      <c r="K203" s="159">
        <f t="shared" ref="K203:N203" si="78">K204+K205</f>
        <v>4144899</v>
      </c>
      <c r="L203" s="159">
        <f t="shared" si="78"/>
        <v>0</v>
      </c>
      <c r="M203" s="159">
        <f t="shared" si="78"/>
        <v>0</v>
      </c>
      <c r="N203" s="159">
        <f t="shared" si="78"/>
        <v>0</v>
      </c>
      <c r="O203" s="354">
        <f t="shared" si="50"/>
        <v>4144899</v>
      </c>
      <c r="P203" s="374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</row>
    <row r="204" spans="1:129" s="34" customFormat="1" ht="18.75" x14ac:dyDescent="0.25">
      <c r="A204" s="160"/>
      <c r="B204" s="156" t="s">
        <v>393</v>
      </c>
      <c r="C204" s="156"/>
      <c r="D204" s="156"/>
      <c r="E204" s="136"/>
      <c r="F204" s="162"/>
      <c r="G204" s="136"/>
      <c r="H204" s="158" t="s">
        <v>36</v>
      </c>
      <c r="I204" s="78" t="s">
        <v>37</v>
      </c>
      <c r="J204" s="159">
        <v>4144899</v>
      </c>
      <c r="K204" s="98">
        <f t="shared" ref="K204:K205" si="79">J204</f>
        <v>4144899</v>
      </c>
      <c r="L204" s="159"/>
      <c r="M204" s="159"/>
      <c r="N204" s="159"/>
      <c r="O204" s="354">
        <f t="shared" ref="O204:O234" si="80">K204+L204+M204+N204</f>
        <v>4144899</v>
      </c>
      <c r="P204" s="375"/>
      <c r="Q204" s="445"/>
      <c r="R204" s="445"/>
      <c r="S204" s="445"/>
      <c r="T204" s="445"/>
      <c r="U204" s="445"/>
      <c r="V204" s="445"/>
      <c r="W204" s="445"/>
      <c r="X204" s="445"/>
      <c r="Y204" s="445"/>
      <c r="Z204" s="445"/>
      <c r="AA204" s="445"/>
      <c r="AB204" s="445"/>
      <c r="AC204" s="445"/>
      <c r="AD204" s="445"/>
      <c r="AE204" s="445"/>
      <c r="AF204" s="445"/>
      <c r="AG204" s="445"/>
      <c r="AH204" s="445"/>
      <c r="AI204" s="445"/>
      <c r="AJ204" s="445"/>
      <c r="AK204" s="445"/>
      <c r="AL204" s="445"/>
      <c r="AM204" s="445"/>
      <c r="AN204" s="445"/>
      <c r="AO204" s="445"/>
      <c r="AP204" s="445"/>
      <c r="AQ204" s="445"/>
      <c r="AR204" s="445"/>
      <c r="AS204" s="445"/>
      <c r="AT204" s="445"/>
      <c r="AU204" s="445"/>
      <c r="AV204" s="445"/>
      <c r="AW204" s="445"/>
      <c r="AX204" s="445"/>
      <c r="AY204" s="445"/>
      <c r="AZ204" s="445"/>
      <c r="BA204" s="445"/>
      <c r="BB204" s="445"/>
      <c r="BC204" s="445"/>
      <c r="BD204" s="445"/>
      <c r="BE204" s="445"/>
      <c r="BF204" s="445"/>
      <c r="BG204" s="445"/>
      <c r="BH204" s="445"/>
      <c r="BI204" s="445"/>
      <c r="BJ204" s="445"/>
      <c r="BK204" s="445"/>
      <c r="BL204" s="445"/>
      <c r="BM204" s="445"/>
      <c r="BN204" s="445"/>
      <c r="BO204" s="445"/>
      <c r="BP204" s="445"/>
      <c r="BQ204" s="445"/>
      <c r="BR204" s="445"/>
      <c r="BS204" s="445"/>
      <c r="BT204" s="445"/>
      <c r="BU204" s="445"/>
      <c r="BV204" s="445"/>
      <c r="BW204" s="445"/>
      <c r="BX204" s="445"/>
      <c r="BY204" s="445"/>
      <c r="BZ204" s="445"/>
      <c r="CA204" s="445"/>
      <c r="CB204" s="445"/>
      <c r="CC204" s="445"/>
      <c r="CD204" s="445"/>
      <c r="CE204" s="445"/>
      <c r="CF204" s="445"/>
      <c r="CG204" s="445"/>
      <c r="CH204" s="445"/>
      <c r="CI204" s="445"/>
      <c r="CJ204" s="445"/>
      <c r="CK204" s="445"/>
      <c r="CL204" s="445"/>
      <c r="CM204" s="445"/>
      <c r="CN204" s="445"/>
      <c r="CO204" s="445"/>
      <c r="CP204" s="445"/>
      <c r="CQ204" s="445"/>
      <c r="CR204" s="445"/>
      <c r="CS204" s="445"/>
      <c r="CT204" s="445"/>
      <c r="CU204" s="445"/>
      <c r="CV204" s="445"/>
      <c r="CW204" s="445"/>
      <c r="CX204" s="445"/>
      <c r="CY204" s="445"/>
      <c r="CZ204" s="445"/>
      <c r="DA204" s="445"/>
      <c r="DB204" s="445"/>
      <c r="DC204" s="445"/>
      <c r="DD204" s="445"/>
      <c r="DE204" s="445"/>
      <c r="DF204" s="445"/>
      <c r="DG204" s="445"/>
      <c r="DH204" s="445"/>
      <c r="DI204" s="445"/>
      <c r="DJ204" s="445"/>
      <c r="DK204" s="445"/>
      <c r="DL204" s="445"/>
      <c r="DM204" s="445"/>
      <c r="DN204" s="445"/>
      <c r="DO204" s="445"/>
      <c r="DP204" s="445"/>
      <c r="DQ204" s="445"/>
      <c r="DR204" s="445"/>
      <c r="DS204" s="445"/>
      <c r="DT204" s="445"/>
      <c r="DU204" s="445"/>
      <c r="DV204" s="445"/>
      <c r="DW204" s="445"/>
      <c r="DX204" s="445"/>
      <c r="DY204" s="445"/>
    </row>
    <row r="205" spans="1:129" s="28" customFormat="1" ht="18.75" x14ac:dyDescent="0.3">
      <c r="A205" s="160"/>
      <c r="B205" s="156" t="s">
        <v>393</v>
      </c>
      <c r="C205" s="156"/>
      <c r="D205" s="156"/>
      <c r="E205" s="136"/>
      <c r="F205" s="162"/>
      <c r="G205" s="136"/>
      <c r="H205" s="158" t="s">
        <v>35</v>
      </c>
      <c r="I205" s="78" t="s">
        <v>52</v>
      </c>
      <c r="J205" s="159">
        <v>0</v>
      </c>
      <c r="K205" s="98">
        <f t="shared" si="79"/>
        <v>0</v>
      </c>
      <c r="L205" s="159"/>
      <c r="M205" s="159"/>
      <c r="N205" s="159"/>
      <c r="O205" s="354">
        <f t="shared" si="80"/>
        <v>0</v>
      </c>
      <c r="P205" s="375"/>
      <c r="Q205" s="442"/>
      <c r="R205" s="442"/>
      <c r="S205" s="442"/>
      <c r="T205" s="442"/>
      <c r="U205" s="442"/>
      <c r="V205" s="442"/>
      <c r="W205" s="442"/>
      <c r="X205" s="442"/>
      <c r="Y205" s="442"/>
      <c r="Z205" s="442"/>
      <c r="AA205" s="442"/>
      <c r="AB205" s="442"/>
      <c r="AC205" s="442"/>
      <c r="AD205" s="442"/>
      <c r="AE205" s="442"/>
      <c r="AF205" s="442"/>
      <c r="AG205" s="442"/>
      <c r="AH205" s="442"/>
      <c r="AI205" s="442"/>
      <c r="AJ205" s="442"/>
      <c r="AK205" s="442"/>
      <c r="AL205" s="442"/>
      <c r="AM205" s="442"/>
      <c r="AN205" s="442"/>
      <c r="AO205" s="442"/>
      <c r="AP205" s="442"/>
      <c r="AQ205" s="442"/>
      <c r="AR205" s="442"/>
      <c r="AS205" s="442"/>
      <c r="AT205" s="442"/>
      <c r="AU205" s="442"/>
      <c r="AV205" s="442"/>
      <c r="AW205" s="442"/>
      <c r="AX205" s="442"/>
      <c r="AY205" s="442"/>
      <c r="AZ205" s="442"/>
      <c r="BA205" s="442"/>
      <c r="BB205" s="442"/>
      <c r="BC205" s="442"/>
      <c r="BD205" s="442"/>
      <c r="BE205" s="442"/>
      <c r="BF205" s="442"/>
      <c r="BG205" s="442"/>
      <c r="BH205" s="442"/>
      <c r="BI205" s="442"/>
      <c r="BJ205" s="442"/>
      <c r="BK205" s="442"/>
      <c r="BL205" s="442"/>
      <c r="BM205" s="442"/>
      <c r="BN205" s="442"/>
      <c r="BO205" s="442"/>
      <c r="BP205" s="442"/>
      <c r="BQ205" s="442"/>
      <c r="BR205" s="442"/>
      <c r="BS205" s="442"/>
      <c r="BT205" s="442"/>
      <c r="BU205" s="442"/>
      <c r="BV205" s="442"/>
      <c r="BW205" s="442"/>
      <c r="BX205" s="442"/>
      <c r="BY205" s="442"/>
      <c r="BZ205" s="442"/>
      <c r="CA205" s="442"/>
      <c r="CB205" s="442"/>
      <c r="CC205" s="442"/>
      <c r="CD205" s="442"/>
      <c r="CE205" s="442"/>
      <c r="CF205" s="442"/>
      <c r="CG205" s="442"/>
      <c r="CH205" s="442"/>
      <c r="CI205" s="442"/>
      <c r="CJ205" s="442"/>
      <c r="CK205" s="442"/>
      <c r="CL205" s="442"/>
      <c r="CM205" s="442"/>
      <c r="CN205" s="442"/>
      <c r="CO205" s="442"/>
      <c r="CP205" s="442"/>
      <c r="CQ205" s="442"/>
      <c r="CR205" s="442"/>
      <c r="CS205" s="442"/>
      <c r="CT205" s="442"/>
      <c r="CU205" s="442"/>
      <c r="CV205" s="442"/>
      <c r="CW205" s="442"/>
      <c r="CX205" s="442"/>
      <c r="CY205" s="442"/>
      <c r="CZ205" s="442"/>
      <c r="DA205" s="442"/>
      <c r="DB205" s="442"/>
      <c r="DC205" s="442"/>
      <c r="DD205" s="442"/>
      <c r="DE205" s="442"/>
      <c r="DF205" s="442"/>
      <c r="DG205" s="442"/>
      <c r="DH205" s="442"/>
      <c r="DI205" s="442"/>
      <c r="DJ205" s="442"/>
      <c r="DK205" s="442"/>
      <c r="DL205" s="442"/>
      <c r="DM205" s="442"/>
      <c r="DN205" s="442"/>
      <c r="DO205" s="442"/>
      <c r="DP205" s="442"/>
      <c r="DQ205" s="442"/>
      <c r="DR205" s="442"/>
      <c r="DS205" s="442"/>
      <c r="DT205" s="442"/>
      <c r="DU205" s="442"/>
      <c r="DV205" s="442"/>
      <c r="DW205" s="442"/>
      <c r="DX205" s="442"/>
      <c r="DY205" s="442"/>
    </row>
    <row r="206" spans="1:129" s="32" customFormat="1" ht="15.75" x14ac:dyDescent="0.25">
      <c r="A206" s="480">
        <v>5</v>
      </c>
      <c r="B206" s="156" t="s">
        <v>393</v>
      </c>
      <c r="C206" s="156" t="s">
        <v>318</v>
      </c>
      <c r="D206" s="156" t="s">
        <v>113</v>
      </c>
      <c r="E206" s="136">
        <v>66</v>
      </c>
      <c r="F206" s="162">
        <v>3217.7</v>
      </c>
      <c r="G206" s="136">
        <v>160</v>
      </c>
      <c r="H206" s="158" t="s">
        <v>30</v>
      </c>
      <c r="I206" s="66" t="s">
        <v>1</v>
      </c>
      <c r="J206" s="159">
        <f>J207+J208+J209</f>
        <v>5294887</v>
      </c>
      <c r="K206" s="159">
        <f t="shared" ref="K206:N206" si="81">K207+K208+K209</f>
        <v>5294887</v>
      </c>
      <c r="L206" s="159">
        <f t="shared" si="81"/>
        <v>0</v>
      </c>
      <c r="M206" s="159">
        <f t="shared" si="81"/>
        <v>0</v>
      </c>
      <c r="N206" s="159">
        <f t="shared" si="81"/>
        <v>0</v>
      </c>
      <c r="O206" s="354">
        <f t="shared" si="80"/>
        <v>5294887</v>
      </c>
      <c r="P206" s="374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</row>
    <row r="207" spans="1:129" s="32" customFormat="1" ht="15.75" x14ac:dyDescent="0.25">
      <c r="A207" s="481"/>
      <c r="B207" s="156" t="s">
        <v>393</v>
      </c>
      <c r="C207" s="156"/>
      <c r="D207" s="156"/>
      <c r="E207" s="136"/>
      <c r="F207" s="162"/>
      <c r="G207" s="136"/>
      <c r="H207" s="158" t="s">
        <v>34</v>
      </c>
      <c r="I207" s="78" t="s">
        <v>75</v>
      </c>
      <c r="J207" s="159">
        <v>5249637</v>
      </c>
      <c r="K207" s="98">
        <f t="shared" ref="K207:K208" si="82">J207</f>
        <v>5249637</v>
      </c>
      <c r="L207" s="159"/>
      <c r="M207" s="159"/>
      <c r="N207" s="159"/>
      <c r="O207" s="354">
        <f t="shared" si="80"/>
        <v>5249637</v>
      </c>
      <c r="P207" s="374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</row>
    <row r="208" spans="1:129" s="32" customFormat="1" ht="15.75" x14ac:dyDescent="0.25">
      <c r="A208" s="481"/>
      <c r="B208" s="156" t="s">
        <v>393</v>
      </c>
      <c r="C208" s="156"/>
      <c r="D208" s="156"/>
      <c r="E208" s="136"/>
      <c r="F208" s="162"/>
      <c r="G208" s="136"/>
      <c r="H208" s="158" t="s">
        <v>35</v>
      </c>
      <c r="I208" s="78" t="s">
        <v>52</v>
      </c>
      <c r="J208" s="159">
        <v>0</v>
      </c>
      <c r="K208" s="98">
        <f t="shared" si="82"/>
        <v>0</v>
      </c>
      <c r="L208" s="159"/>
      <c r="M208" s="159"/>
      <c r="N208" s="159"/>
      <c r="O208" s="354">
        <f t="shared" si="80"/>
        <v>0</v>
      </c>
      <c r="P208" s="374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</row>
    <row r="209" spans="1:129" s="32" customFormat="1" ht="75" x14ac:dyDescent="0.25">
      <c r="A209" s="482"/>
      <c r="B209" s="156" t="s">
        <v>393</v>
      </c>
      <c r="C209" s="156"/>
      <c r="D209" s="156"/>
      <c r="E209" s="136"/>
      <c r="F209" s="162"/>
      <c r="G209" s="136"/>
      <c r="H209" s="72" t="s">
        <v>57</v>
      </c>
      <c r="I209" s="78" t="s">
        <v>136</v>
      </c>
      <c r="J209" s="159">
        <v>45250</v>
      </c>
      <c r="K209" s="98">
        <f>J209</f>
        <v>45250</v>
      </c>
      <c r="L209" s="159"/>
      <c r="M209" s="159"/>
      <c r="N209" s="159"/>
      <c r="O209" s="356">
        <f t="shared" si="80"/>
        <v>45250</v>
      </c>
      <c r="P209" s="374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</row>
    <row r="210" spans="1:129" s="32" customFormat="1" ht="15.75" x14ac:dyDescent="0.25">
      <c r="A210" s="480">
        <v>6</v>
      </c>
      <c r="B210" s="156" t="s">
        <v>393</v>
      </c>
      <c r="C210" s="156" t="s">
        <v>318</v>
      </c>
      <c r="D210" s="156" t="s">
        <v>113</v>
      </c>
      <c r="E210" s="136">
        <v>103</v>
      </c>
      <c r="F210" s="162">
        <v>4153.5</v>
      </c>
      <c r="G210" s="136">
        <v>218</v>
      </c>
      <c r="H210" s="121" t="s">
        <v>30</v>
      </c>
      <c r="I210" s="66" t="s">
        <v>1</v>
      </c>
      <c r="J210" s="159">
        <f>J211+J212+J213</f>
        <v>6790692.2699999996</v>
      </c>
      <c r="K210" s="159">
        <f t="shared" ref="K210:N210" si="83">K211+K212+K213</f>
        <v>6790692.2699999996</v>
      </c>
      <c r="L210" s="159">
        <f t="shared" si="83"/>
        <v>0</v>
      </c>
      <c r="M210" s="159">
        <f t="shared" si="83"/>
        <v>0</v>
      </c>
      <c r="N210" s="159">
        <f t="shared" si="83"/>
        <v>0</v>
      </c>
      <c r="O210" s="356">
        <f t="shared" si="80"/>
        <v>6790692.2699999996</v>
      </c>
      <c r="P210" s="374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</row>
    <row r="211" spans="1:129" s="32" customFormat="1" ht="15.75" x14ac:dyDescent="0.25">
      <c r="A211" s="481"/>
      <c r="B211" s="156" t="s">
        <v>393</v>
      </c>
      <c r="C211" s="156"/>
      <c r="D211" s="156"/>
      <c r="E211" s="136"/>
      <c r="F211" s="162"/>
      <c r="G211" s="136"/>
      <c r="H211" s="121" t="s">
        <v>34</v>
      </c>
      <c r="I211" s="78" t="s">
        <v>75</v>
      </c>
      <c r="J211" s="159">
        <v>6745442.2699999996</v>
      </c>
      <c r="K211" s="98">
        <f t="shared" ref="K211:K212" si="84">J211</f>
        <v>6745442.2699999996</v>
      </c>
      <c r="L211" s="159"/>
      <c r="M211" s="159"/>
      <c r="N211" s="159"/>
      <c r="O211" s="356">
        <f t="shared" si="80"/>
        <v>6745442.2699999996</v>
      </c>
      <c r="P211" s="374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</row>
    <row r="212" spans="1:129" s="32" customFormat="1" ht="15.75" x14ac:dyDescent="0.25">
      <c r="A212" s="481"/>
      <c r="B212" s="156" t="s">
        <v>393</v>
      </c>
      <c r="C212" s="156"/>
      <c r="D212" s="156"/>
      <c r="E212" s="136"/>
      <c r="F212" s="162"/>
      <c r="G212" s="136"/>
      <c r="H212" s="121" t="s">
        <v>35</v>
      </c>
      <c r="I212" s="78" t="s">
        <v>52</v>
      </c>
      <c r="J212" s="159">
        <v>0</v>
      </c>
      <c r="K212" s="98">
        <f t="shared" si="84"/>
        <v>0</v>
      </c>
      <c r="L212" s="159"/>
      <c r="M212" s="159"/>
      <c r="N212" s="159"/>
      <c r="O212" s="356">
        <f t="shared" si="80"/>
        <v>0</v>
      </c>
      <c r="P212" s="374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</row>
    <row r="213" spans="1:129" s="32" customFormat="1" ht="75" x14ac:dyDescent="0.25">
      <c r="A213" s="482"/>
      <c r="B213" s="156" t="s">
        <v>393</v>
      </c>
      <c r="C213" s="156"/>
      <c r="D213" s="156"/>
      <c r="E213" s="136"/>
      <c r="F213" s="162"/>
      <c r="G213" s="136"/>
      <c r="H213" s="72" t="s">
        <v>57</v>
      </c>
      <c r="I213" s="78" t="s">
        <v>136</v>
      </c>
      <c r="J213" s="159">
        <v>45250</v>
      </c>
      <c r="K213" s="98">
        <f>J213</f>
        <v>45250</v>
      </c>
      <c r="L213" s="159"/>
      <c r="M213" s="159"/>
      <c r="N213" s="159"/>
      <c r="O213" s="356">
        <f t="shared" si="80"/>
        <v>45250</v>
      </c>
      <c r="P213" s="374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</row>
    <row r="214" spans="1:129" s="32" customFormat="1" ht="15.75" x14ac:dyDescent="0.25">
      <c r="A214" s="480">
        <v>7</v>
      </c>
      <c r="B214" s="156" t="s">
        <v>393</v>
      </c>
      <c r="C214" s="156" t="s">
        <v>318</v>
      </c>
      <c r="D214" s="156" t="s">
        <v>113</v>
      </c>
      <c r="E214" s="136">
        <v>123</v>
      </c>
      <c r="F214" s="162">
        <v>4120.6000000000004</v>
      </c>
      <c r="G214" s="136">
        <v>173</v>
      </c>
      <c r="H214" s="121" t="s">
        <v>30</v>
      </c>
      <c r="I214" s="66" t="s">
        <v>1</v>
      </c>
      <c r="J214" s="159">
        <f>J215+J216+J217</f>
        <v>6734318.1500000004</v>
      </c>
      <c r="K214" s="159">
        <f t="shared" ref="K214:N214" si="85">K215+K216+K217</f>
        <v>6734318.1500000004</v>
      </c>
      <c r="L214" s="159">
        <f t="shared" si="85"/>
        <v>0</v>
      </c>
      <c r="M214" s="159">
        <f t="shared" si="85"/>
        <v>0</v>
      </c>
      <c r="N214" s="159">
        <f t="shared" si="85"/>
        <v>0</v>
      </c>
      <c r="O214" s="356">
        <f t="shared" si="80"/>
        <v>6734318.1500000004</v>
      </c>
      <c r="P214" s="374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</row>
    <row r="215" spans="1:129" s="32" customFormat="1" ht="15.75" x14ac:dyDescent="0.25">
      <c r="A215" s="481"/>
      <c r="B215" s="156" t="s">
        <v>393</v>
      </c>
      <c r="C215" s="156"/>
      <c r="D215" s="156"/>
      <c r="E215" s="136"/>
      <c r="F215" s="162"/>
      <c r="G215" s="136"/>
      <c r="H215" s="121" t="s">
        <v>34</v>
      </c>
      <c r="I215" s="78" t="s">
        <v>75</v>
      </c>
      <c r="J215" s="159">
        <v>6689068.1500000004</v>
      </c>
      <c r="K215" s="98">
        <f t="shared" ref="K215:K216" si="86">J215</f>
        <v>6689068.1500000004</v>
      </c>
      <c r="L215" s="159"/>
      <c r="M215" s="159"/>
      <c r="N215" s="159"/>
      <c r="O215" s="356">
        <f t="shared" si="80"/>
        <v>6689068.1500000004</v>
      </c>
      <c r="P215" s="374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</row>
    <row r="216" spans="1:129" s="32" customFormat="1" ht="15.75" x14ac:dyDescent="0.25">
      <c r="A216" s="481"/>
      <c r="B216" s="156" t="s">
        <v>393</v>
      </c>
      <c r="C216" s="156"/>
      <c r="D216" s="156"/>
      <c r="E216" s="136"/>
      <c r="F216" s="162"/>
      <c r="G216" s="136"/>
      <c r="H216" s="121" t="s">
        <v>35</v>
      </c>
      <c r="I216" s="78" t="s">
        <v>52</v>
      </c>
      <c r="J216" s="159">
        <v>0</v>
      </c>
      <c r="K216" s="98">
        <f t="shared" si="86"/>
        <v>0</v>
      </c>
      <c r="L216" s="159"/>
      <c r="M216" s="159"/>
      <c r="N216" s="159"/>
      <c r="O216" s="356">
        <f t="shared" si="80"/>
        <v>0</v>
      </c>
      <c r="P216" s="374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</row>
    <row r="217" spans="1:129" s="32" customFormat="1" ht="75" x14ac:dyDescent="0.25">
      <c r="A217" s="482"/>
      <c r="B217" s="156" t="s">
        <v>393</v>
      </c>
      <c r="C217" s="156"/>
      <c r="D217" s="156"/>
      <c r="E217" s="136"/>
      <c r="F217" s="162"/>
      <c r="G217" s="136"/>
      <c r="H217" s="72" t="s">
        <v>57</v>
      </c>
      <c r="I217" s="78" t="s">
        <v>136</v>
      </c>
      <c r="J217" s="159">
        <v>45250</v>
      </c>
      <c r="K217" s="98">
        <f>J217</f>
        <v>45250</v>
      </c>
      <c r="L217" s="159"/>
      <c r="M217" s="159"/>
      <c r="N217" s="159"/>
      <c r="O217" s="356">
        <f t="shared" si="80"/>
        <v>45250</v>
      </c>
      <c r="P217" s="374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</row>
    <row r="218" spans="1:129" s="32" customFormat="1" ht="15.75" x14ac:dyDescent="0.25">
      <c r="A218" s="155">
        <v>8</v>
      </c>
      <c r="B218" s="156" t="s">
        <v>393</v>
      </c>
      <c r="C218" s="156" t="s">
        <v>318</v>
      </c>
      <c r="D218" s="156" t="s">
        <v>133</v>
      </c>
      <c r="E218" s="136">
        <v>22</v>
      </c>
      <c r="F218" s="162">
        <v>986.6</v>
      </c>
      <c r="G218" s="136">
        <v>58</v>
      </c>
      <c r="H218" s="121" t="s">
        <v>30</v>
      </c>
      <c r="I218" s="66" t="s">
        <v>1</v>
      </c>
      <c r="J218" s="159">
        <f>J219+J220</f>
        <v>240945.85</v>
      </c>
      <c r="K218" s="159">
        <f t="shared" ref="K218:N218" si="87">K219+K220</f>
        <v>45250</v>
      </c>
      <c r="L218" s="159">
        <f t="shared" si="87"/>
        <v>0</v>
      </c>
      <c r="M218" s="159">
        <f t="shared" si="87"/>
        <v>185911.0575</v>
      </c>
      <c r="N218" s="159">
        <f t="shared" si="87"/>
        <v>9784.7924999999996</v>
      </c>
      <c r="O218" s="354">
        <f t="shared" si="80"/>
        <v>240945.85</v>
      </c>
      <c r="P218" s="374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</row>
    <row r="219" spans="1:129" s="32" customFormat="1" ht="45" x14ac:dyDescent="0.25">
      <c r="A219" s="160"/>
      <c r="B219" s="156" t="s">
        <v>393</v>
      </c>
      <c r="C219" s="156"/>
      <c r="D219" s="156"/>
      <c r="E219" s="136"/>
      <c r="F219" s="162"/>
      <c r="G219" s="136"/>
      <c r="H219" s="72" t="s">
        <v>58</v>
      </c>
      <c r="I219" s="78" t="s">
        <v>31</v>
      </c>
      <c r="J219" s="159">
        <v>195695.85</v>
      </c>
      <c r="K219" s="159"/>
      <c r="L219" s="159"/>
      <c r="M219" s="159">
        <v>185911.0575</v>
      </c>
      <c r="N219" s="163">
        <v>9784.7924999999996</v>
      </c>
      <c r="O219" s="354">
        <f t="shared" si="80"/>
        <v>195695.85</v>
      </c>
      <c r="P219" s="374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</row>
    <row r="220" spans="1:129" s="32" customFormat="1" ht="75" x14ac:dyDescent="0.25">
      <c r="A220" s="161"/>
      <c r="B220" s="156" t="s">
        <v>393</v>
      </c>
      <c r="C220" s="156"/>
      <c r="D220" s="156"/>
      <c r="E220" s="136"/>
      <c r="F220" s="162"/>
      <c r="G220" s="136"/>
      <c r="H220" s="72" t="s">
        <v>57</v>
      </c>
      <c r="I220" s="78" t="s">
        <v>136</v>
      </c>
      <c r="J220" s="83">
        <v>45250</v>
      </c>
      <c r="K220" s="123">
        <f>J220</f>
        <v>45250</v>
      </c>
      <c r="L220" s="159"/>
      <c r="M220" s="159"/>
      <c r="N220" s="163"/>
      <c r="O220" s="354">
        <f t="shared" si="80"/>
        <v>45250</v>
      </c>
      <c r="P220" s="374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</row>
    <row r="221" spans="1:129" s="32" customFormat="1" ht="15.75" x14ac:dyDescent="0.25">
      <c r="A221" s="155">
        <v>9</v>
      </c>
      <c r="B221" s="156" t="s">
        <v>393</v>
      </c>
      <c r="C221" s="156" t="s">
        <v>318</v>
      </c>
      <c r="D221" s="156" t="s">
        <v>133</v>
      </c>
      <c r="E221" s="136">
        <v>30</v>
      </c>
      <c r="F221" s="162">
        <v>981.8</v>
      </c>
      <c r="G221" s="136">
        <v>19</v>
      </c>
      <c r="H221" s="158" t="s">
        <v>30</v>
      </c>
      <c r="I221" s="66" t="s">
        <v>1</v>
      </c>
      <c r="J221" s="159">
        <f>J222+J223</f>
        <v>158320.74</v>
      </c>
      <c r="K221" s="159">
        <f t="shared" ref="K221:N221" si="88">K222+K223</f>
        <v>45250</v>
      </c>
      <c r="L221" s="159">
        <f t="shared" si="88"/>
        <v>0</v>
      </c>
      <c r="M221" s="159">
        <f t="shared" si="88"/>
        <v>107417.20300000001</v>
      </c>
      <c r="N221" s="159">
        <f t="shared" si="88"/>
        <v>5653.5370000000003</v>
      </c>
      <c r="O221" s="354">
        <f t="shared" si="80"/>
        <v>158320.74000000002</v>
      </c>
      <c r="P221" s="374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</row>
    <row r="222" spans="1:129" s="32" customFormat="1" ht="45" x14ac:dyDescent="0.25">
      <c r="A222" s="160"/>
      <c r="B222" s="156" t="s">
        <v>393</v>
      </c>
      <c r="C222" s="156"/>
      <c r="D222" s="156"/>
      <c r="E222" s="136"/>
      <c r="F222" s="162"/>
      <c r="G222" s="136"/>
      <c r="H222" s="72" t="s">
        <v>58</v>
      </c>
      <c r="I222" s="78" t="s">
        <v>31</v>
      </c>
      <c r="J222" s="159">
        <v>113070.74</v>
      </c>
      <c r="K222" s="159"/>
      <c r="L222" s="159"/>
      <c r="M222" s="159">
        <v>107417.20300000001</v>
      </c>
      <c r="N222" s="163">
        <v>5653.5370000000003</v>
      </c>
      <c r="O222" s="354">
        <f t="shared" si="80"/>
        <v>113070.74</v>
      </c>
      <c r="P222" s="374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</row>
    <row r="223" spans="1:129" s="29" customFormat="1" ht="75" x14ac:dyDescent="0.25">
      <c r="A223" s="161"/>
      <c r="B223" s="156" t="s">
        <v>393</v>
      </c>
      <c r="C223" s="156"/>
      <c r="D223" s="156"/>
      <c r="E223" s="136"/>
      <c r="F223" s="162"/>
      <c r="G223" s="136"/>
      <c r="H223" s="72" t="s">
        <v>57</v>
      </c>
      <c r="I223" s="78" t="s">
        <v>136</v>
      </c>
      <c r="J223" s="83">
        <v>45250</v>
      </c>
      <c r="K223" s="123">
        <f>J223</f>
        <v>45250</v>
      </c>
      <c r="L223" s="159"/>
      <c r="M223" s="159"/>
      <c r="N223" s="163"/>
      <c r="O223" s="354">
        <f t="shared" si="80"/>
        <v>45250</v>
      </c>
      <c r="P223" s="355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</row>
    <row r="224" spans="1:129" s="29" customFormat="1" x14ac:dyDescent="0.25">
      <c r="A224" s="155">
        <v>10</v>
      </c>
      <c r="B224" s="156" t="s">
        <v>393</v>
      </c>
      <c r="C224" s="156" t="s">
        <v>318</v>
      </c>
      <c r="D224" s="156" t="s">
        <v>133</v>
      </c>
      <c r="E224" s="136">
        <v>36</v>
      </c>
      <c r="F224" s="162">
        <v>4147.5</v>
      </c>
      <c r="G224" s="136">
        <v>218</v>
      </c>
      <c r="H224" s="158" t="s">
        <v>30</v>
      </c>
      <c r="I224" s="66" t="s">
        <v>1</v>
      </c>
      <c r="J224" s="159">
        <f>J225+J226</f>
        <v>297015.91000000003</v>
      </c>
      <c r="K224" s="159">
        <f t="shared" ref="K224:N224" si="89">K225+K226</f>
        <v>45250</v>
      </c>
      <c r="L224" s="159">
        <f t="shared" si="89"/>
        <v>0</v>
      </c>
      <c r="M224" s="159">
        <f t="shared" si="89"/>
        <v>239177.6145</v>
      </c>
      <c r="N224" s="159">
        <f t="shared" si="89"/>
        <v>12588.2955</v>
      </c>
      <c r="O224" s="354">
        <f t="shared" si="80"/>
        <v>297015.91000000003</v>
      </c>
      <c r="P224" s="355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</row>
    <row r="225" spans="1:129" s="33" customFormat="1" ht="45" x14ac:dyDescent="0.25">
      <c r="A225" s="160"/>
      <c r="B225" s="156" t="s">
        <v>393</v>
      </c>
      <c r="C225" s="156"/>
      <c r="D225" s="156"/>
      <c r="E225" s="136"/>
      <c r="F225" s="162"/>
      <c r="G225" s="136"/>
      <c r="H225" s="72" t="s">
        <v>58</v>
      </c>
      <c r="I225" s="78" t="s">
        <v>31</v>
      </c>
      <c r="J225" s="159">
        <v>251765.91</v>
      </c>
      <c r="K225" s="159"/>
      <c r="L225" s="159"/>
      <c r="M225" s="159">
        <v>239177.6145</v>
      </c>
      <c r="N225" s="163">
        <v>12588.2955</v>
      </c>
      <c r="O225" s="354">
        <f t="shared" si="80"/>
        <v>251765.91</v>
      </c>
      <c r="P225" s="374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</row>
    <row r="226" spans="1:129" s="29" customFormat="1" ht="75" x14ac:dyDescent="0.25">
      <c r="A226" s="161"/>
      <c r="B226" s="156" t="s">
        <v>393</v>
      </c>
      <c r="C226" s="156"/>
      <c r="D226" s="156"/>
      <c r="E226" s="136"/>
      <c r="F226" s="162"/>
      <c r="G226" s="136"/>
      <c r="H226" s="72" t="s">
        <v>57</v>
      </c>
      <c r="I226" s="78" t="s">
        <v>136</v>
      </c>
      <c r="J226" s="83">
        <v>45250</v>
      </c>
      <c r="K226" s="123">
        <f>J226</f>
        <v>45250</v>
      </c>
      <c r="L226" s="159"/>
      <c r="M226" s="159"/>
      <c r="N226" s="163"/>
      <c r="O226" s="354">
        <f t="shared" si="80"/>
        <v>45250</v>
      </c>
      <c r="P226" s="355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</row>
    <row r="227" spans="1:129" s="29" customFormat="1" x14ac:dyDescent="0.25">
      <c r="A227" s="155">
        <v>11</v>
      </c>
      <c r="B227" s="156" t="s">
        <v>393</v>
      </c>
      <c r="C227" s="156" t="s">
        <v>318</v>
      </c>
      <c r="D227" s="156" t="s">
        <v>153</v>
      </c>
      <c r="E227" s="136">
        <v>5</v>
      </c>
      <c r="F227" s="162">
        <v>1979.1</v>
      </c>
      <c r="G227" s="136">
        <v>93</v>
      </c>
      <c r="H227" s="158" t="s">
        <v>30</v>
      </c>
      <c r="I227" s="66" t="s">
        <v>1</v>
      </c>
      <c r="J227" s="159">
        <f>J228+J229</f>
        <v>205408.67</v>
      </c>
      <c r="K227" s="159">
        <f t="shared" ref="K227:N227" si="90">K228+K229</f>
        <v>45250</v>
      </c>
      <c r="L227" s="159">
        <f t="shared" si="90"/>
        <v>0</v>
      </c>
      <c r="M227" s="159">
        <f t="shared" si="90"/>
        <v>152150.7365</v>
      </c>
      <c r="N227" s="159">
        <f t="shared" si="90"/>
        <v>8007.933500000001</v>
      </c>
      <c r="O227" s="354">
        <f t="shared" si="80"/>
        <v>205408.67</v>
      </c>
      <c r="P227" s="355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</row>
    <row r="228" spans="1:129" s="33" customFormat="1" ht="45" x14ac:dyDescent="0.25">
      <c r="A228" s="160"/>
      <c r="B228" s="156" t="s">
        <v>393</v>
      </c>
      <c r="C228" s="156"/>
      <c r="D228" s="156"/>
      <c r="E228" s="136"/>
      <c r="F228" s="162"/>
      <c r="G228" s="136"/>
      <c r="H228" s="72" t="s">
        <v>58</v>
      </c>
      <c r="I228" s="78" t="s">
        <v>31</v>
      </c>
      <c r="J228" s="159">
        <v>160158.67000000001</v>
      </c>
      <c r="K228" s="159"/>
      <c r="L228" s="159"/>
      <c r="M228" s="159">
        <v>152150.7365</v>
      </c>
      <c r="N228" s="163">
        <v>8007.933500000001</v>
      </c>
      <c r="O228" s="354">
        <f t="shared" si="80"/>
        <v>160158.67000000001</v>
      </c>
      <c r="P228" s="374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</row>
    <row r="229" spans="1:129" s="29" customFormat="1" ht="75" x14ac:dyDescent="0.25">
      <c r="A229" s="161"/>
      <c r="B229" s="156" t="s">
        <v>393</v>
      </c>
      <c r="C229" s="156"/>
      <c r="D229" s="156"/>
      <c r="E229" s="136"/>
      <c r="F229" s="162"/>
      <c r="G229" s="136"/>
      <c r="H229" s="72" t="s">
        <v>57</v>
      </c>
      <c r="I229" s="78" t="s">
        <v>136</v>
      </c>
      <c r="J229" s="83">
        <v>45250</v>
      </c>
      <c r="K229" s="123">
        <f>J229</f>
        <v>45250</v>
      </c>
      <c r="L229" s="159"/>
      <c r="M229" s="159"/>
      <c r="N229" s="163"/>
      <c r="O229" s="354">
        <f t="shared" si="80"/>
        <v>45250</v>
      </c>
      <c r="P229" s="355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</row>
    <row r="230" spans="1:129" s="32" customFormat="1" ht="18.75" customHeight="1" x14ac:dyDescent="0.25">
      <c r="A230" s="155">
        <v>12</v>
      </c>
      <c r="B230" s="156" t="s">
        <v>393</v>
      </c>
      <c r="C230" s="156" t="s">
        <v>318</v>
      </c>
      <c r="D230" s="156" t="s">
        <v>69</v>
      </c>
      <c r="E230" s="136">
        <v>3</v>
      </c>
      <c r="F230" s="162">
        <v>2386.3000000000002</v>
      </c>
      <c r="G230" s="136">
        <v>96</v>
      </c>
      <c r="H230" s="158" t="s">
        <v>30</v>
      </c>
      <c r="I230" s="66" t="s">
        <v>1</v>
      </c>
      <c r="J230" s="159">
        <f>J231+J232</f>
        <v>395497.06</v>
      </c>
      <c r="K230" s="159">
        <f t="shared" ref="K230:N230" si="91">K231+K232</f>
        <v>45250</v>
      </c>
      <c r="L230" s="159">
        <f t="shared" si="91"/>
        <v>0</v>
      </c>
      <c r="M230" s="159">
        <f t="shared" si="91"/>
        <v>332734.70699999999</v>
      </c>
      <c r="N230" s="159">
        <f t="shared" si="91"/>
        <v>17512.352999999999</v>
      </c>
      <c r="O230" s="354">
        <f t="shared" si="80"/>
        <v>395497.06</v>
      </c>
      <c r="P230" s="374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</row>
    <row r="231" spans="1:129" s="32" customFormat="1" ht="45" x14ac:dyDescent="0.25">
      <c r="A231" s="160"/>
      <c r="B231" s="156" t="s">
        <v>393</v>
      </c>
      <c r="C231" s="156"/>
      <c r="D231" s="156"/>
      <c r="E231" s="136"/>
      <c r="F231" s="162"/>
      <c r="G231" s="136"/>
      <c r="H231" s="72" t="s">
        <v>58</v>
      </c>
      <c r="I231" s="78" t="s">
        <v>31</v>
      </c>
      <c r="J231" s="159">
        <v>350247.06</v>
      </c>
      <c r="K231" s="159"/>
      <c r="L231" s="159"/>
      <c r="M231" s="159">
        <v>332734.70699999999</v>
      </c>
      <c r="N231" s="163">
        <v>17512.352999999999</v>
      </c>
      <c r="O231" s="354">
        <f t="shared" si="80"/>
        <v>350247.06</v>
      </c>
      <c r="P231" s="374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</row>
    <row r="232" spans="1:129" s="32" customFormat="1" ht="75" x14ac:dyDescent="0.25">
      <c r="A232" s="161"/>
      <c r="B232" s="156" t="s">
        <v>393</v>
      </c>
      <c r="C232" s="156"/>
      <c r="D232" s="156"/>
      <c r="E232" s="136"/>
      <c r="F232" s="162"/>
      <c r="G232" s="136"/>
      <c r="H232" s="72" t="s">
        <v>57</v>
      </c>
      <c r="I232" s="78" t="s">
        <v>136</v>
      </c>
      <c r="J232" s="83">
        <v>45250</v>
      </c>
      <c r="K232" s="123">
        <f>J232</f>
        <v>45250</v>
      </c>
      <c r="L232" s="159"/>
      <c r="M232" s="159"/>
      <c r="N232" s="163"/>
      <c r="O232" s="354">
        <f t="shared" si="80"/>
        <v>45250</v>
      </c>
      <c r="P232" s="374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</row>
    <row r="233" spans="1:129" s="4" customFormat="1" ht="39" customHeight="1" x14ac:dyDescent="0.25">
      <c r="A233" s="492" t="s">
        <v>400</v>
      </c>
      <c r="B233" s="484"/>
      <c r="C233" s="484"/>
      <c r="D233" s="485"/>
      <c r="E233" s="64">
        <v>69</v>
      </c>
      <c r="F233" s="65">
        <f>F235+F239+F242+F245+F248+F251+F255+F259+F262+F266+F269+F273+F277+F281+F285+F289+F292+F295+F301+F304+F307+F310+F314+F318+F321+F325+F329+F335+F338+F343+F346+F349+F353+F356+F359+F362+F367+F370+F373+F376+F379+F382+F385+F388+F391+F394+F397+F400+F403+F406+F409+F412+F415+F418+F421+F424+F427+F430+F433+F436+F439+F442+F445+F448+F451+F454+F457+F460+F463</f>
        <v>382507.17999999993</v>
      </c>
      <c r="G233" s="65">
        <f>G235+G239+G242+G245+G248+G251+G255+G259+G262+G266+G269+G273+G277+G281+G285+G289+G292+G295+G301+G304+G307+G310+G314+G318+G321+G325+G329+G335+G338+G343+G346+G349+G353+G356+G359+G362+G367+G370+G373+G376+G379+G382+G385+G388+G391+G394+G397+G400+G403+G406+G409+G412+G415+G418+G421+G424+G427+G430+G433+G436+G439+G442+G445+G448+G451+G454+G457+G460+G463</f>
        <v>16756</v>
      </c>
      <c r="H233" s="63" t="s">
        <v>1</v>
      </c>
      <c r="I233" s="66" t="s">
        <v>1</v>
      </c>
      <c r="J233" s="65">
        <f>J235+J239+J242+J245+J248+J251+J255+J259+J262+J266+J269+J273+J277+J281+J285+J289+J292+J295+J301+J304+J307+J310+J314+J318+J321+J325+J329+J335+J338+J343+J346+J349+J353+J356+J359+J362+J367+J370+J373+J376+J379+J382+J385+J388+J391+J394+J397+J400+J403+J406+J409+J412+J415+J418+J421+J424+J427+J430+J433+J436+J439+J442+J445+J448+J451+J454+J457+J460+J463</f>
        <v>394542333.03299999</v>
      </c>
      <c r="K233" s="65">
        <f>K235+K239+K242+K245+K248+K251+K255+K259+K262+K266+K269+K273+K277+K281+K285+K289+K292+K295+K301+K304+K307+K310+K314+K318+K321+K325+K329+K335+K338+K343+K346+K349+K353+K356+K359+K362+K367+K370+K373+K376+K379+K382+K385+K388+K391+K394+K397+K400+K403+K406+K409+K412+K415+K418+K421+K424+K427+K430+K433+K436+K439+K442+K445+K448+K451+K454+K457+K460+K463</f>
        <v>386292333.03299999</v>
      </c>
      <c r="L233" s="65">
        <f>L235+L239+L242+L245+L248+L251+L255+L259+L262+L266+L269+L273+L277+L281+L285+L289+L292+L295+L301+L304+L307+L310+L314+L318+L321+L325+L329+L335+L338+L343+L346+L349+L353+L356+L359+L362+L367+L370+L373+L376+L379+L382+L385+L388+L391+L394+L397+L400+L403+L406+L409+L412+L415+L418+L421+L424+L427+L430+L433+L436+L439+L442+L445+L448+L451+L454+L457+L460+L463</f>
        <v>0</v>
      </c>
      <c r="M233" s="65">
        <f>M235+M239+M242+M245+M248+M251+M255+M259+M262+M266+M269+M273+M277+M281+M285+M289+M292+M295+M301+M304+M307+M310+M314+M318+M321+M325+M329+M335+M338+M343+M346+M349+M353+M356+M359+M362+M367+M370+M373+M376+M379+M382+M385+M388+M391+M394+M397+M400+M403+M406+M409+M412+M415+M418+M421+M424+M427+M430+M433+M436+M439+M442+M445+M448+M451+M454+M457+M460+M463+M234</f>
        <v>7838000</v>
      </c>
      <c r="N233" s="65">
        <f>N235+N239+N242+N245+N248+N251+N255+N259+N262+N266+N269+N273+N277+N281+N285+N289+N292+N295+N301+N304+N307+N310+N314+N318+N321+N325+N329+N335+N338+N343+N346+N349+N353+N356+N359+N362+N367+N370+N373+N376+N379+N382+N385+N388+N391+N394+N397+N400+N403+N406+N409+N412+N415+N418+N421+N424+N427+N430+N433+N436+N439+N442+N445+N448+N451+N454+N457+N460+N463</f>
        <v>412500</v>
      </c>
      <c r="O233" s="354">
        <f t="shared" si="80"/>
        <v>394542833.03299999</v>
      </c>
      <c r="P233" s="355"/>
    </row>
    <row r="234" spans="1:129" s="4" customFormat="1" ht="18.75" customHeight="1" x14ac:dyDescent="0.25">
      <c r="A234" s="514" t="s">
        <v>403</v>
      </c>
      <c r="B234" s="484"/>
      <c r="C234" s="484"/>
      <c r="D234" s="484"/>
      <c r="E234" s="484"/>
      <c r="F234" s="484"/>
      <c r="G234" s="485"/>
      <c r="H234" s="63" t="s">
        <v>1</v>
      </c>
      <c r="I234" s="66" t="s">
        <v>1</v>
      </c>
      <c r="J234" s="89"/>
      <c r="K234" s="89"/>
      <c r="L234" s="89"/>
      <c r="M234" s="154">
        <v>500</v>
      </c>
      <c r="N234" s="89"/>
      <c r="O234" s="354">
        <f t="shared" si="80"/>
        <v>500</v>
      </c>
      <c r="P234" s="355"/>
    </row>
    <row r="235" spans="1:129" s="35" customFormat="1" ht="18.75" customHeight="1" x14ac:dyDescent="0.25">
      <c r="A235" s="133">
        <v>1</v>
      </c>
      <c r="B235" s="121" t="s">
        <v>399</v>
      </c>
      <c r="C235" s="121" t="s">
        <v>6</v>
      </c>
      <c r="D235" s="121" t="s">
        <v>362</v>
      </c>
      <c r="E235" s="164" t="s">
        <v>154</v>
      </c>
      <c r="F235" s="165">
        <v>1753.2</v>
      </c>
      <c r="G235" s="166">
        <v>85</v>
      </c>
      <c r="H235" s="121" t="s">
        <v>30</v>
      </c>
      <c r="I235" s="66" t="s">
        <v>1</v>
      </c>
      <c r="J235" s="162">
        <f>J236+J237+J238</f>
        <v>6736626.5099999998</v>
      </c>
      <c r="K235" s="162">
        <f t="shared" ref="K235:N235" si="92">K236+K237+K238</f>
        <v>6736626.5099999998</v>
      </c>
      <c r="L235" s="162">
        <f t="shared" si="92"/>
        <v>0</v>
      </c>
      <c r="M235" s="162">
        <f t="shared" si="92"/>
        <v>0</v>
      </c>
      <c r="N235" s="162">
        <f t="shared" si="92"/>
        <v>0</v>
      </c>
      <c r="O235" s="354">
        <f>K235+L235+M235+N235</f>
        <v>6736626.5099999998</v>
      </c>
      <c r="P235" s="555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</row>
    <row r="236" spans="1:129" s="35" customFormat="1" ht="15.75" x14ac:dyDescent="0.25">
      <c r="A236" s="137"/>
      <c r="B236" s="121" t="s">
        <v>399</v>
      </c>
      <c r="C236" s="121"/>
      <c r="D236" s="121"/>
      <c r="E236" s="164"/>
      <c r="F236" s="167"/>
      <c r="G236" s="136"/>
      <c r="H236" s="158" t="s">
        <v>34</v>
      </c>
      <c r="I236" s="78" t="s">
        <v>75</v>
      </c>
      <c r="J236" s="162">
        <v>3677251.03</v>
      </c>
      <c r="K236" s="98">
        <f t="shared" ref="K236:K238" si="93">J236</f>
        <v>3677251.03</v>
      </c>
      <c r="L236" s="162"/>
      <c r="M236" s="162"/>
      <c r="N236" s="162"/>
      <c r="O236" s="475">
        <f t="shared" ref="O236:O299" si="94">K236+L236+M236+N236</f>
        <v>3677251.03</v>
      </c>
      <c r="P236" s="555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</row>
    <row r="237" spans="1:129" s="35" customFormat="1" ht="15.75" x14ac:dyDescent="0.25">
      <c r="A237" s="137"/>
      <c r="B237" s="121" t="s">
        <v>399</v>
      </c>
      <c r="C237" s="121"/>
      <c r="D237" s="121"/>
      <c r="E237" s="164"/>
      <c r="F237" s="167"/>
      <c r="G237" s="136"/>
      <c r="H237" s="168" t="s">
        <v>36</v>
      </c>
      <c r="I237" s="78" t="s">
        <v>37</v>
      </c>
      <c r="J237" s="162">
        <v>2918232.14</v>
      </c>
      <c r="K237" s="98">
        <f t="shared" si="93"/>
        <v>2918232.14</v>
      </c>
      <c r="L237" s="162"/>
      <c r="M237" s="162"/>
      <c r="N237" s="162"/>
      <c r="O237" s="475">
        <f t="shared" si="94"/>
        <v>2918232.14</v>
      </c>
      <c r="P237" s="555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</row>
    <row r="238" spans="1:129" s="35" customFormat="1" ht="15.75" x14ac:dyDescent="0.25">
      <c r="A238" s="140"/>
      <c r="B238" s="121" t="s">
        <v>399</v>
      </c>
      <c r="C238" s="121"/>
      <c r="D238" s="121"/>
      <c r="E238" s="164"/>
      <c r="F238" s="167"/>
      <c r="G238" s="136"/>
      <c r="H238" s="121" t="s">
        <v>35</v>
      </c>
      <c r="I238" s="78" t="s">
        <v>52</v>
      </c>
      <c r="J238" s="162">
        <v>141143.34</v>
      </c>
      <c r="K238" s="98">
        <f t="shared" si="93"/>
        <v>141143.34</v>
      </c>
      <c r="L238" s="162"/>
      <c r="M238" s="162"/>
      <c r="N238" s="162"/>
      <c r="O238" s="475">
        <f t="shared" si="94"/>
        <v>141143.34</v>
      </c>
      <c r="P238" s="555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</row>
    <row r="239" spans="1:129" s="35" customFormat="1" ht="15.75" x14ac:dyDescent="0.25">
      <c r="A239" s="133">
        <v>2</v>
      </c>
      <c r="B239" s="121" t="s">
        <v>399</v>
      </c>
      <c r="C239" s="121" t="s">
        <v>6</v>
      </c>
      <c r="D239" s="121" t="s">
        <v>362</v>
      </c>
      <c r="E239" s="164" t="s">
        <v>155</v>
      </c>
      <c r="F239" s="165">
        <v>5607</v>
      </c>
      <c r="G239" s="166">
        <v>212</v>
      </c>
      <c r="H239" s="72" t="s">
        <v>30</v>
      </c>
      <c r="I239" s="66" t="s">
        <v>1</v>
      </c>
      <c r="J239" s="162">
        <f>J240+J241</f>
        <v>7300489.3300000001</v>
      </c>
      <c r="K239" s="162">
        <f t="shared" ref="K239:N239" si="95">K240+K241</f>
        <v>7300489.3300000001</v>
      </c>
      <c r="L239" s="162">
        <f t="shared" si="95"/>
        <v>0</v>
      </c>
      <c r="M239" s="162">
        <f t="shared" si="95"/>
        <v>0</v>
      </c>
      <c r="N239" s="162">
        <f t="shared" si="95"/>
        <v>0</v>
      </c>
      <c r="O239" s="475">
        <f t="shared" si="94"/>
        <v>7300489.3300000001</v>
      </c>
      <c r="P239" s="555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</row>
    <row r="240" spans="1:129" s="35" customFormat="1" ht="30" x14ac:dyDescent="0.25">
      <c r="A240" s="346"/>
      <c r="B240" s="121" t="s">
        <v>399</v>
      </c>
      <c r="C240" s="121"/>
      <c r="D240" s="121"/>
      <c r="E240" s="162"/>
      <c r="F240" s="167"/>
      <c r="G240" s="136"/>
      <c r="H240" s="169" t="s">
        <v>68</v>
      </c>
      <c r="I240" s="191" t="s">
        <v>51</v>
      </c>
      <c r="J240" s="162">
        <v>7147532.1399999997</v>
      </c>
      <c r="K240" s="98">
        <f t="shared" ref="K240:K241" si="96">J240</f>
        <v>7147532.1399999997</v>
      </c>
      <c r="L240" s="162"/>
      <c r="M240" s="162"/>
      <c r="N240" s="162"/>
      <c r="O240" s="475">
        <f t="shared" si="94"/>
        <v>7147532.1399999997</v>
      </c>
      <c r="P240" s="555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</row>
    <row r="241" spans="1:129" s="35" customFormat="1" ht="15.75" x14ac:dyDescent="0.25">
      <c r="A241" s="347"/>
      <c r="B241" s="121" t="s">
        <v>399</v>
      </c>
      <c r="C241" s="121"/>
      <c r="D241" s="121"/>
      <c r="E241" s="162"/>
      <c r="F241" s="167"/>
      <c r="G241" s="136"/>
      <c r="H241" s="121" t="s">
        <v>35</v>
      </c>
      <c r="I241" s="78" t="s">
        <v>52</v>
      </c>
      <c r="J241" s="162">
        <v>152957.19</v>
      </c>
      <c r="K241" s="98">
        <f t="shared" si="96"/>
        <v>152957.19</v>
      </c>
      <c r="L241" s="162"/>
      <c r="M241" s="162"/>
      <c r="N241" s="162"/>
      <c r="O241" s="475">
        <f t="shared" si="94"/>
        <v>152957.19</v>
      </c>
      <c r="P241" s="555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</row>
    <row r="242" spans="1:129" s="35" customFormat="1" ht="15.75" x14ac:dyDescent="0.25">
      <c r="A242" s="133">
        <v>3</v>
      </c>
      <c r="B242" s="121" t="s">
        <v>399</v>
      </c>
      <c r="C242" s="121" t="s">
        <v>6</v>
      </c>
      <c r="D242" s="121" t="s">
        <v>362</v>
      </c>
      <c r="E242" s="164" t="s">
        <v>156</v>
      </c>
      <c r="F242" s="171">
        <v>3137.1</v>
      </c>
      <c r="G242" s="166">
        <v>179</v>
      </c>
      <c r="H242" s="121" t="s">
        <v>30</v>
      </c>
      <c r="I242" s="66" t="s">
        <v>1</v>
      </c>
      <c r="J242" s="162">
        <f>J243+J244</f>
        <v>6009060.1200000001</v>
      </c>
      <c r="K242" s="162">
        <f t="shared" ref="K242:N242" si="97">K243+K244</f>
        <v>6009060.1200000001</v>
      </c>
      <c r="L242" s="162">
        <f t="shared" si="97"/>
        <v>0</v>
      </c>
      <c r="M242" s="162">
        <f t="shared" si="97"/>
        <v>0</v>
      </c>
      <c r="N242" s="162">
        <f t="shared" si="97"/>
        <v>0</v>
      </c>
      <c r="O242" s="475">
        <f t="shared" si="94"/>
        <v>6009060.1200000001</v>
      </c>
      <c r="P242" s="556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</row>
    <row r="243" spans="1:129" s="35" customFormat="1" ht="15.75" x14ac:dyDescent="0.25">
      <c r="A243" s="137"/>
      <c r="B243" s="121" t="s">
        <v>399</v>
      </c>
      <c r="C243" s="121"/>
      <c r="D243" s="121"/>
      <c r="E243" s="164"/>
      <c r="F243" s="167"/>
      <c r="G243" s="136"/>
      <c r="H243" s="134" t="s">
        <v>36</v>
      </c>
      <c r="I243" s="78" t="s">
        <v>37</v>
      </c>
      <c r="J243" s="162">
        <v>5883160.4900000002</v>
      </c>
      <c r="K243" s="98">
        <f t="shared" ref="K243:K244" si="98">J243</f>
        <v>5883160.4900000002</v>
      </c>
      <c r="L243" s="162"/>
      <c r="M243" s="162"/>
      <c r="N243" s="162"/>
      <c r="O243" s="475">
        <f t="shared" si="94"/>
        <v>5883160.4900000002</v>
      </c>
      <c r="P243" s="556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</row>
    <row r="244" spans="1:129" s="35" customFormat="1" ht="15.75" x14ac:dyDescent="0.25">
      <c r="A244" s="140"/>
      <c r="B244" s="121" t="s">
        <v>399</v>
      </c>
      <c r="C244" s="121"/>
      <c r="D244" s="121"/>
      <c r="E244" s="162"/>
      <c r="F244" s="167"/>
      <c r="G244" s="136"/>
      <c r="H244" s="121" t="s">
        <v>35</v>
      </c>
      <c r="I244" s="78" t="s">
        <v>52</v>
      </c>
      <c r="J244" s="162">
        <v>125899.63</v>
      </c>
      <c r="K244" s="98">
        <f t="shared" si="98"/>
        <v>125899.63</v>
      </c>
      <c r="L244" s="162"/>
      <c r="M244" s="162"/>
      <c r="N244" s="162"/>
      <c r="O244" s="475">
        <f t="shared" si="94"/>
        <v>125899.63</v>
      </c>
      <c r="P244" s="556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</row>
    <row r="245" spans="1:129" s="35" customFormat="1" ht="15.75" x14ac:dyDescent="0.25">
      <c r="A245" s="133">
        <v>4</v>
      </c>
      <c r="B245" s="121" t="s">
        <v>399</v>
      </c>
      <c r="C245" s="121" t="s">
        <v>6</v>
      </c>
      <c r="D245" s="121" t="s">
        <v>369</v>
      </c>
      <c r="E245" s="164" t="s">
        <v>85</v>
      </c>
      <c r="F245" s="165">
        <v>5140.5</v>
      </c>
      <c r="G245" s="166">
        <v>225</v>
      </c>
      <c r="H245" s="72" t="s">
        <v>30</v>
      </c>
      <c r="I245" s="66" t="s">
        <v>1</v>
      </c>
      <c r="J245" s="162">
        <f>J246+J247</f>
        <v>7300489.3300000001</v>
      </c>
      <c r="K245" s="162">
        <f t="shared" ref="K245:N245" si="99">K246+K247</f>
        <v>7300489.3300000001</v>
      </c>
      <c r="L245" s="162">
        <f t="shared" si="99"/>
        <v>0</v>
      </c>
      <c r="M245" s="162">
        <f t="shared" si="99"/>
        <v>0</v>
      </c>
      <c r="N245" s="162">
        <f t="shared" si="99"/>
        <v>0</v>
      </c>
      <c r="O245" s="475">
        <f t="shared" si="94"/>
        <v>7300489.3300000001</v>
      </c>
      <c r="P245" s="555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</row>
    <row r="246" spans="1:129" s="35" customFormat="1" ht="30" x14ac:dyDescent="0.25">
      <c r="A246" s="137"/>
      <c r="B246" s="121" t="s">
        <v>399</v>
      </c>
      <c r="C246" s="121"/>
      <c r="D246" s="121"/>
      <c r="E246" s="164"/>
      <c r="F246" s="167"/>
      <c r="G246" s="136"/>
      <c r="H246" s="169" t="s">
        <v>68</v>
      </c>
      <c r="I246" s="191" t="s">
        <v>51</v>
      </c>
      <c r="J246" s="162">
        <v>7147532.1399999997</v>
      </c>
      <c r="K246" s="98">
        <f t="shared" ref="K246:K247" si="100">J246</f>
        <v>7147532.1399999997</v>
      </c>
      <c r="L246" s="162"/>
      <c r="M246" s="162"/>
      <c r="N246" s="162"/>
      <c r="O246" s="475">
        <f t="shared" si="94"/>
        <v>7147532.1399999997</v>
      </c>
      <c r="P246" s="555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</row>
    <row r="247" spans="1:129" s="35" customFormat="1" ht="15.75" x14ac:dyDescent="0.25">
      <c r="A247" s="140"/>
      <c r="B247" s="121" t="s">
        <v>399</v>
      </c>
      <c r="C247" s="121"/>
      <c r="D247" s="121"/>
      <c r="E247" s="162"/>
      <c r="F247" s="167"/>
      <c r="G247" s="136"/>
      <c r="H247" s="121" t="s">
        <v>35</v>
      </c>
      <c r="I247" s="78" t="s">
        <v>52</v>
      </c>
      <c r="J247" s="162">
        <v>152957.19</v>
      </c>
      <c r="K247" s="98">
        <f t="shared" si="100"/>
        <v>152957.19</v>
      </c>
      <c r="L247" s="162"/>
      <c r="M247" s="162"/>
      <c r="N247" s="162"/>
      <c r="O247" s="475">
        <f t="shared" si="94"/>
        <v>152957.19</v>
      </c>
      <c r="P247" s="555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</row>
    <row r="248" spans="1:129" s="35" customFormat="1" ht="15.75" x14ac:dyDescent="0.25">
      <c r="A248" s="133">
        <v>5</v>
      </c>
      <c r="B248" s="121" t="s">
        <v>399</v>
      </c>
      <c r="C248" s="121" t="s">
        <v>6</v>
      </c>
      <c r="D248" s="121" t="s">
        <v>366</v>
      </c>
      <c r="E248" s="164" t="s">
        <v>157</v>
      </c>
      <c r="F248" s="165">
        <v>9618.1</v>
      </c>
      <c r="G248" s="166">
        <v>420</v>
      </c>
      <c r="H248" s="72" t="s">
        <v>30</v>
      </c>
      <c r="I248" s="66" t="s">
        <v>1</v>
      </c>
      <c r="J248" s="162">
        <f>SUM(J249:J250)</f>
        <v>14142727.289999999</v>
      </c>
      <c r="K248" s="162">
        <f t="shared" ref="K248:N248" si="101">SUM(K249:K250)</f>
        <v>14142727.289999999</v>
      </c>
      <c r="L248" s="162">
        <f t="shared" si="101"/>
        <v>0</v>
      </c>
      <c r="M248" s="162">
        <f t="shared" si="101"/>
        <v>0</v>
      </c>
      <c r="N248" s="162">
        <f t="shared" si="101"/>
        <v>0</v>
      </c>
      <c r="O248" s="475">
        <f t="shared" si="94"/>
        <v>14142727.289999999</v>
      </c>
      <c r="P248" s="555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</row>
    <row r="249" spans="1:129" s="35" customFormat="1" ht="15.75" x14ac:dyDescent="0.25">
      <c r="A249" s="137"/>
      <c r="B249" s="121" t="s">
        <v>399</v>
      </c>
      <c r="C249" s="121"/>
      <c r="D249" s="121"/>
      <c r="E249" s="164"/>
      <c r="F249" s="167"/>
      <c r="G249" s="136"/>
      <c r="H249" s="158" t="s">
        <v>34</v>
      </c>
      <c r="I249" s="78" t="s">
        <v>75</v>
      </c>
      <c r="J249" s="162">
        <v>13846414.029999999</v>
      </c>
      <c r="K249" s="98">
        <f t="shared" ref="K249:K250" si="102">J249</f>
        <v>13846414.029999999</v>
      </c>
      <c r="L249" s="162"/>
      <c r="M249" s="162"/>
      <c r="N249" s="162"/>
      <c r="O249" s="475">
        <f t="shared" si="94"/>
        <v>13846414.029999999</v>
      </c>
      <c r="P249" s="555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</row>
    <row r="250" spans="1:129" s="35" customFormat="1" ht="15.75" x14ac:dyDescent="0.25">
      <c r="A250" s="140"/>
      <c r="B250" s="121" t="s">
        <v>399</v>
      </c>
      <c r="C250" s="121"/>
      <c r="D250" s="121"/>
      <c r="E250" s="164"/>
      <c r="F250" s="167"/>
      <c r="G250" s="136"/>
      <c r="H250" s="121" t="s">
        <v>35</v>
      </c>
      <c r="I250" s="78" t="s">
        <v>52</v>
      </c>
      <c r="J250" s="162">
        <v>296313.26</v>
      </c>
      <c r="K250" s="98">
        <f t="shared" si="102"/>
        <v>296313.26</v>
      </c>
      <c r="L250" s="162"/>
      <c r="M250" s="162"/>
      <c r="N250" s="162"/>
      <c r="O250" s="475">
        <f t="shared" si="94"/>
        <v>296313.26</v>
      </c>
      <c r="P250" s="555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</row>
    <row r="251" spans="1:129" s="36" customFormat="1" ht="15.75" x14ac:dyDescent="0.25">
      <c r="A251" s="133">
        <v>6</v>
      </c>
      <c r="B251" s="121" t="s">
        <v>399</v>
      </c>
      <c r="C251" s="121" t="s">
        <v>6</v>
      </c>
      <c r="D251" s="121" t="s">
        <v>339</v>
      </c>
      <c r="E251" s="164" t="s">
        <v>158</v>
      </c>
      <c r="F251" s="165">
        <v>4322.3999999999996</v>
      </c>
      <c r="G251" s="166">
        <v>188</v>
      </c>
      <c r="H251" s="168" t="s">
        <v>30</v>
      </c>
      <c r="I251" s="66" t="s">
        <v>1</v>
      </c>
      <c r="J251" s="162">
        <f>J252+J253+J254</f>
        <v>14220901.24</v>
      </c>
      <c r="K251" s="162">
        <f t="shared" ref="K251:N251" si="103">K252+K253+K254</f>
        <v>14220901.24</v>
      </c>
      <c r="L251" s="162">
        <f t="shared" si="103"/>
        <v>0</v>
      </c>
      <c r="M251" s="162">
        <f t="shared" si="103"/>
        <v>0</v>
      </c>
      <c r="N251" s="162">
        <f t="shared" si="103"/>
        <v>0</v>
      </c>
      <c r="O251" s="475">
        <f t="shared" si="94"/>
        <v>14220901.24</v>
      </c>
      <c r="P251" s="555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</row>
    <row r="252" spans="1:129" s="35" customFormat="1" ht="15.75" x14ac:dyDescent="0.25">
      <c r="A252" s="137"/>
      <c r="B252" s="121" t="s">
        <v>399</v>
      </c>
      <c r="C252" s="121"/>
      <c r="D252" s="121"/>
      <c r="E252" s="164"/>
      <c r="F252" s="167"/>
      <c r="G252" s="136"/>
      <c r="H252" s="158" t="s">
        <v>34</v>
      </c>
      <c r="I252" s="78" t="s">
        <v>75</v>
      </c>
      <c r="J252" s="162">
        <v>7762612.8899999997</v>
      </c>
      <c r="K252" s="98">
        <f t="shared" ref="K252:K254" si="104">J252</f>
        <v>7762612.8899999997</v>
      </c>
      <c r="L252" s="162"/>
      <c r="M252" s="162"/>
      <c r="N252" s="162"/>
      <c r="O252" s="475">
        <f t="shared" si="94"/>
        <v>7762612.8899999997</v>
      </c>
      <c r="P252" s="555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</row>
    <row r="253" spans="1:129" s="36" customFormat="1" ht="15.75" x14ac:dyDescent="0.25">
      <c r="A253" s="137"/>
      <c r="B253" s="121" t="s">
        <v>399</v>
      </c>
      <c r="C253" s="121"/>
      <c r="D253" s="121"/>
      <c r="E253" s="164"/>
      <c r="F253" s="167"/>
      <c r="G253" s="136"/>
      <c r="H253" s="168" t="s">
        <v>36</v>
      </c>
      <c r="I253" s="78" t="s">
        <v>37</v>
      </c>
      <c r="J253" s="162">
        <v>6160337.2199999997</v>
      </c>
      <c r="K253" s="98">
        <f t="shared" si="104"/>
        <v>6160337.2199999997</v>
      </c>
      <c r="L253" s="162"/>
      <c r="M253" s="162"/>
      <c r="N253" s="162"/>
      <c r="O253" s="475">
        <f t="shared" si="94"/>
        <v>6160337.2199999997</v>
      </c>
      <c r="P253" s="555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</row>
    <row r="254" spans="1:129" s="36" customFormat="1" ht="15.75" x14ac:dyDescent="0.25">
      <c r="A254" s="140"/>
      <c r="B254" s="121" t="s">
        <v>399</v>
      </c>
      <c r="C254" s="121"/>
      <c r="D254" s="121"/>
      <c r="E254" s="164"/>
      <c r="F254" s="167"/>
      <c r="G254" s="136"/>
      <c r="H254" s="121" t="s">
        <v>35</v>
      </c>
      <c r="I254" s="78" t="s">
        <v>52</v>
      </c>
      <c r="J254" s="162">
        <v>297951.13</v>
      </c>
      <c r="K254" s="98">
        <f t="shared" si="104"/>
        <v>297951.13</v>
      </c>
      <c r="L254" s="162"/>
      <c r="M254" s="162"/>
      <c r="N254" s="162"/>
      <c r="O254" s="475">
        <f t="shared" si="94"/>
        <v>297951.13</v>
      </c>
      <c r="P254" s="555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</row>
    <row r="255" spans="1:129" s="35" customFormat="1" ht="15.75" x14ac:dyDescent="0.25">
      <c r="A255" s="133">
        <v>7</v>
      </c>
      <c r="B255" s="121" t="s">
        <v>399</v>
      </c>
      <c r="C255" s="121" t="s">
        <v>6</v>
      </c>
      <c r="D255" s="121" t="s">
        <v>339</v>
      </c>
      <c r="E255" s="164" t="s">
        <v>157</v>
      </c>
      <c r="F255" s="165">
        <v>7693.1</v>
      </c>
      <c r="G255" s="136">
        <v>364</v>
      </c>
      <c r="H255" s="72" t="s">
        <v>30</v>
      </c>
      <c r="I255" s="66" t="s">
        <v>1</v>
      </c>
      <c r="J255" s="162">
        <f>SUM(J256:J258)</f>
        <v>31896049.799999997</v>
      </c>
      <c r="K255" s="162">
        <f t="shared" ref="K255:N255" si="105">SUM(K256:K258)</f>
        <v>31896049.799999997</v>
      </c>
      <c r="L255" s="162">
        <f t="shared" si="105"/>
        <v>0</v>
      </c>
      <c r="M255" s="162">
        <f t="shared" si="105"/>
        <v>0</v>
      </c>
      <c r="N255" s="162">
        <f t="shared" si="105"/>
        <v>0</v>
      </c>
      <c r="O255" s="475">
        <f t="shared" si="94"/>
        <v>31896049.799999997</v>
      </c>
      <c r="P255" s="555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</row>
    <row r="256" spans="1:129" s="35" customFormat="1" ht="15.75" x14ac:dyDescent="0.25">
      <c r="A256" s="137"/>
      <c r="B256" s="121" t="s">
        <v>399</v>
      </c>
      <c r="C256" s="121"/>
      <c r="D256" s="121"/>
      <c r="E256" s="164"/>
      <c r="F256" s="167"/>
      <c r="G256" s="136"/>
      <c r="H256" s="158" t="s">
        <v>34</v>
      </c>
      <c r="I256" s="78" t="s">
        <v>75</v>
      </c>
      <c r="J256" s="162">
        <v>17410759.219999999</v>
      </c>
      <c r="K256" s="98">
        <f t="shared" ref="K256:K258" si="106">J256</f>
        <v>17410759.219999999</v>
      </c>
      <c r="L256" s="162"/>
      <c r="M256" s="162"/>
      <c r="N256" s="162"/>
      <c r="O256" s="475">
        <f t="shared" si="94"/>
        <v>17410759.219999999</v>
      </c>
      <c r="P256" s="555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</row>
    <row r="257" spans="1:129" s="35" customFormat="1" ht="15.75" x14ac:dyDescent="0.25">
      <c r="A257" s="137"/>
      <c r="B257" s="121" t="s">
        <v>399</v>
      </c>
      <c r="C257" s="121"/>
      <c r="D257" s="121"/>
      <c r="E257" s="164"/>
      <c r="F257" s="167"/>
      <c r="G257" s="136"/>
      <c r="H257" s="168" t="s">
        <v>36</v>
      </c>
      <c r="I257" s="78" t="s">
        <v>37</v>
      </c>
      <c r="J257" s="162">
        <v>13817016.189999999</v>
      </c>
      <c r="K257" s="98">
        <f t="shared" si="106"/>
        <v>13817016.189999999</v>
      </c>
      <c r="L257" s="162"/>
      <c r="M257" s="162"/>
      <c r="N257" s="162"/>
      <c r="O257" s="475">
        <f t="shared" si="94"/>
        <v>13817016.189999999</v>
      </c>
      <c r="P257" s="555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</row>
    <row r="258" spans="1:129" s="35" customFormat="1" ht="15.75" x14ac:dyDescent="0.25">
      <c r="A258" s="140"/>
      <c r="B258" s="121" t="s">
        <v>399</v>
      </c>
      <c r="C258" s="121"/>
      <c r="D258" s="121"/>
      <c r="E258" s="164"/>
      <c r="F258" s="167"/>
      <c r="G258" s="136"/>
      <c r="H258" s="121" t="s">
        <v>35</v>
      </c>
      <c r="I258" s="78" t="s">
        <v>52</v>
      </c>
      <c r="J258" s="162">
        <v>668274.39</v>
      </c>
      <c r="K258" s="98">
        <f t="shared" si="106"/>
        <v>668274.39</v>
      </c>
      <c r="L258" s="162"/>
      <c r="M258" s="162"/>
      <c r="N258" s="162"/>
      <c r="O258" s="475">
        <f t="shared" si="94"/>
        <v>668274.39</v>
      </c>
      <c r="P258" s="555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</row>
    <row r="259" spans="1:129" s="35" customFormat="1" ht="15.75" x14ac:dyDescent="0.25">
      <c r="A259" s="133">
        <v>8</v>
      </c>
      <c r="B259" s="121" t="s">
        <v>399</v>
      </c>
      <c r="C259" s="121" t="s">
        <v>6</v>
      </c>
      <c r="D259" s="121" t="s">
        <v>339</v>
      </c>
      <c r="E259" s="164" t="s">
        <v>159</v>
      </c>
      <c r="F259" s="165">
        <v>2606.3000000000002</v>
      </c>
      <c r="G259" s="166">
        <v>96</v>
      </c>
      <c r="H259" s="168" t="s">
        <v>30</v>
      </c>
      <c r="I259" s="66" t="s">
        <v>1</v>
      </c>
      <c r="J259" s="162">
        <f>J260+J261</f>
        <v>4841139.57</v>
      </c>
      <c r="K259" s="162">
        <f t="shared" ref="K259:N259" si="107">K260+K261</f>
        <v>4841139.57</v>
      </c>
      <c r="L259" s="162">
        <f t="shared" si="107"/>
        <v>0</v>
      </c>
      <c r="M259" s="162">
        <f t="shared" si="107"/>
        <v>0</v>
      </c>
      <c r="N259" s="162">
        <f t="shared" si="107"/>
        <v>0</v>
      </c>
      <c r="O259" s="475">
        <f t="shared" si="94"/>
        <v>4841139.57</v>
      </c>
      <c r="P259" s="555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</row>
    <row r="260" spans="1:129" s="35" customFormat="1" ht="15.75" x14ac:dyDescent="0.25">
      <c r="A260" s="137"/>
      <c r="B260" s="121" t="s">
        <v>399</v>
      </c>
      <c r="C260" s="121"/>
      <c r="D260" s="121"/>
      <c r="E260" s="164"/>
      <c r="F260" s="167"/>
      <c r="G260" s="136"/>
      <c r="H260" s="158" t="s">
        <v>34</v>
      </c>
      <c r="I260" s="78" t="s">
        <v>75</v>
      </c>
      <c r="J260" s="162">
        <v>4739709.78</v>
      </c>
      <c r="K260" s="98">
        <f t="shared" ref="K260:K261" si="108">J260</f>
        <v>4739709.78</v>
      </c>
      <c r="L260" s="162"/>
      <c r="M260" s="162"/>
      <c r="N260" s="162"/>
      <c r="O260" s="475">
        <f t="shared" si="94"/>
        <v>4739709.78</v>
      </c>
      <c r="P260" s="555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</row>
    <row r="261" spans="1:129" s="35" customFormat="1" ht="15.75" x14ac:dyDescent="0.25">
      <c r="A261" s="140"/>
      <c r="B261" s="121" t="s">
        <v>399</v>
      </c>
      <c r="C261" s="121"/>
      <c r="D261" s="121"/>
      <c r="E261" s="164"/>
      <c r="F261" s="167"/>
      <c r="G261" s="136"/>
      <c r="H261" s="121" t="s">
        <v>35</v>
      </c>
      <c r="I261" s="78" t="s">
        <v>52</v>
      </c>
      <c r="J261" s="162">
        <v>101429.79</v>
      </c>
      <c r="K261" s="98">
        <f t="shared" si="108"/>
        <v>101429.79</v>
      </c>
      <c r="L261" s="162"/>
      <c r="M261" s="162"/>
      <c r="N261" s="162"/>
      <c r="O261" s="475">
        <f t="shared" si="94"/>
        <v>101429.79</v>
      </c>
      <c r="P261" s="555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</row>
    <row r="262" spans="1:129" s="35" customFormat="1" ht="15.75" x14ac:dyDescent="0.25">
      <c r="A262" s="133">
        <v>9</v>
      </c>
      <c r="B262" s="121" t="s">
        <v>399</v>
      </c>
      <c r="C262" s="121" t="s">
        <v>6</v>
      </c>
      <c r="D262" s="121" t="s">
        <v>339</v>
      </c>
      <c r="E262" s="164" t="s">
        <v>160</v>
      </c>
      <c r="F262" s="165">
        <v>2579.1999999999998</v>
      </c>
      <c r="G262" s="166">
        <v>91</v>
      </c>
      <c r="H262" s="72" t="s">
        <v>30</v>
      </c>
      <c r="I262" s="66" t="s">
        <v>1</v>
      </c>
      <c r="J262" s="162">
        <f>J263+J264+J265</f>
        <v>8190795.7999999998</v>
      </c>
      <c r="K262" s="162">
        <f t="shared" ref="K262:N262" si="109">K263+K264+K265</f>
        <v>8190795.7999999998</v>
      </c>
      <c r="L262" s="162">
        <f t="shared" si="109"/>
        <v>0</v>
      </c>
      <c r="M262" s="162">
        <f t="shared" si="109"/>
        <v>0</v>
      </c>
      <c r="N262" s="162">
        <f t="shared" si="109"/>
        <v>0</v>
      </c>
      <c r="O262" s="475">
        <f t="shared" si="94"/>
        <v>8190795.7999999998</v>
      </c>
      <c r="P262" s="555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</row>
    <row r="263" spans="1:129" s="35" customFormat="1" ht="15.75" x14ac:dyDescent="0.25">
      <c r="A263" s="137"/>
      <c r="B263" s="121" t="s">
        <v>399</v>
      </c>
      <c r="C263" s="121"/>
      <c r="D263" s="121"/>
      <c r="E263" s="164"/>
      <c r="F263" s="167"/>
      <c r="G263" s="136"/>
      <c r="H263" s="158" t="s">
        <v>34</v>
      </c>
      <c r="I263" s="78" t="s">
        <v>75</v>
      </c>
      <c r="J263" s="162">
        <v>4471023.04</v>
      </c>
      <c r="K263" s="98">
        <f t="shared" ref="K263:K265" si="110">J263</f>
        <v>4471023.04</v>
      </c>
      <c r="L263" s="162"/>
      <c r="M263" s="162"/>
      <c r="N263" s="162"/>
      <c r="O263" s="475">
        <f t="shared" si="94"/>
        <v>4471023.04</v>
      </c>
      <c r="P263" s="555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</row>
    <row r="264" spans="1:129" s="35" customFormat="1" ht="15.75" x14ac:dyDescent="0.25">
      <c r="A264" s="137"/>
      <c r="B264" s="121" t="s">
        <v>399</v>
      </c>
      <c r="C264" s="121"/>
      <c r="D264" s="121"/>
      <c r="E264" s="164"/>
      <c r="F264" s="167"/>
      <c r="G264" s="136"/>
      <c r="H264" s="168" t="s">
        <v>36</v>
      </c>
      <c r="I264" s="78" t="s">
        <v>37</v>
      </c>
      <c r="J264" s="162">
        <v>3548162.2</v>
      </c>
      <c r="K264" s="98">
        <f t="shared" si="110"/>
        <v>3548162.2</v>
      </c>
      <c r="L264" s="162"/>
      <c r="M264" s="162"/>
      <c r="N264" s="162"/>
      <c r="O264" s="475">
        <f t="shared" si="94"/>
        <v>3548162.2</v>
      </c>
      <c r="P264" s="555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</row>
    <row r="265" spans="1:129" s="35" customFormat="1" ht="15.75" x14ac:dyDescent="0.25">
      <c r="A265" s="140"/>
      <c r="B265" s="121" t="s">
        <v>399</v>
      </c>
      <c r="C265" s="121"/>
      <c r="D265" s="121"/>
      <c r="E265" s="164"/>
      <c r="F265" s="167"/>
      <c r="G265" s="136"/>
      <c r="H265" s="121" t="s">
        <v>35</v>
      </c>
      <c r="I265" s="78" t="s">
        <v>52</v>
      </c>
      <c r="J265" s="162">
        <v>171610.56</v>
      </c>
      <c r="K265" s="98">
        <f t="shared" si="110"/>
        <v>171610.56</v>
      </c>
      <c r="L265" s="162"/>
      <c r="M265" s="162"/>
      <c r="N265" s="162"/>
      <c r="O265" s="475">
        <f t="shared" si="94"/>
        <v>171610.56</v>
      </c>
      <c r="P265" s="555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</row>
    <row r="266" spans="1:129" s="35" customFormat="1" ht="15.75" x14ac:dyDescent="0.25">
      <c r="A266" s="133">
        <v>10</v>
      </c>
      <c r="B266" s="121" t="s">
        <v>399</v>
      </c>
      <c r="C266" s="121" t="s">
        <v>6</v>
      </c>
      <c r="D266" s="121" t="s">
        <v>339</v>
      </c>
      <c r="E266" s="164" t="s">
        <v>161</v>
      </c>
      <c r="F266" s="165">
        <v>7746.7</v>
      </c>
      <c r="G266" s="166">
        <v>342</v>
      </c>
      <c r="H266" s="72" t="s">
        <v>30</v>
      </c>
      <c r="I266" s="66" t="s">
        <v>1</v>
      </c>
      <c r="J266" s="162">
        <f>J267+J268</f>
        <v>12380728.85</v>
      </c>
      <c r="K266" s="162">
        <f t="shared" ref="K266:N266" si="111">K267+K268</f>
        <v>12380728.85</v>
      </c>
      <c r="L266" s="162">
        <f t="shared" si="111"/>
        <v>0</v>
      </c>
      <c r="M266" s="162">
        <f t="shared" si="111"/>
        <v>0</v>
      </c>
      <c r="N266" s="162">
        <f t="shared" si="111"/>
        <v>0</v>
      </c>
      <c r="O266" s="475">
        <f t="shared" si="94"/>
        <v>12380728.85</v>
      </c>
      <c r="P266" s="555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</row>
    <row r="267" spans="1:129" s="35" customFormat="1" ht="15.75" x14ac:dyDescent="0.25">
      <c r="A267" s="137"/>
      <c r="B267" s="121" t="s">
        <v>399</v>
      </c>
      <c r="C267" s="121"/>
      <c r="D267" s="121"/>
      <c r="E267" s="164"/>
      <c r="F267" s="167"/>
      <c r="G267" s="136"/>
      <c r="H267" s="158" t="s">
        <v>34</v>
      </c>
      <c r="I267" s="78" t="s">
        <v>75</v>
      </c>
      <c r="J267" s="162">
        <v>12121332.34</v>
      </c>
      <c r="K267" s="98">
        <f t="shared" ref="K267:K268" si="112">J267</f>
        <v>12121332.34</v>
      </c>
      <c r="L267" s="162"/>
      <c r="M267" s="162"/>
      <c r="N267" s="162"/>
      <c r="O267" s="475">
        <f t="shared" si="94"/>
        <v>12121332.34</v>
      </c>
      <c r="P267" s="555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</row>
    <row r="268" spans="1:129" s="35" customFormat="1" ht="15.75" x14ac:dyDescent="0.25">
      <c r="A268" s="140"/>
      <c r="B268" s="121" t="s">
        <v>399</v>
      </c>
      <c r="C268" s="121"/>
      <c r="D268" s="121"/>
      <c r="E268" s="164"/>
      <c r="F268" s="167"/>
      <c r="G268" s="136"/>
      <c r="H268" s="121" t="s">
        <v>35</v>
      </c>
      <c r="I268" s="78" t="s">
        <v>52</v>
      </c>
      <c r="J268" s="162">
        <v>259396.51</v>
      </c>
      <c r="K268" s="98">
        <f t="shared" si="112"/>
        <v>259396.51</v>
      </c>
      <c r="L268" s="162"/>
      <c r="M268" s="162"/>
      <c r="N268" s="162"/>
      <c r="O268" s="475">
        <f t="shared" si="94"/>
        <v>259396.51</v>
      </c>
      <c r="P268" s="555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</row>
    <row r="269" spans="1:129" s="35" customFormat="1" ht="15.75" x14ac:dyDescent="0.25">
      <c r="A269" s="133">
        <v>11</v>
      </c>
      <c r="B269" s="121" t="s">
        <v>399</v>
      </c>
      <c r="C269" s="121" t="s">
        <v>6</v>
      </c>
      <c r="D269" s="121" t="s">
        <v>339</v>
      </c>
      <c r="E269" s="164" t="s">
        <v>154</v>
      </c>
      <c r="F269" s="165">
        <v>2567.9</v>
      </c>
      <c r="G269" s="166">
        <v>118</v>
      </c>
      <c r="H269" s="72" t="s">
        <v>30</v>
      </c>
      <c r="I269" s="66" t="s">
        <v>1</v>
      </c>
      <c r="J269" s="162">
        <f>J270+J271+J272</f>
        <v>8256166.3200000003</v>
      </c>
      <c r="K269" s="162">
        <f t="shared" ref="K269:N269" si="113">K270+K271+K272</f>
        <v>8256166.3200000003</v>
      </c>
      <c r="L269" s="162">
        <f t="shared" si="113"/>
        <v>0</v>
      </c>
      <c r="M269" s="162">
        <f t="shared" si="113"/>
        <v>0</v>
      </c>
      <c r="N269" s="162">
        <f t="shared" si="113"/>
        <v>0</v>
      </c>
      <c r="O269" s="475">
        <f t="shared" si="94"/>
        <v>8256166.3200000003</v>
      </c>
      <c r="P269" s="555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</row>
    <row r="270" spans="1:129" s="35" customFormat="1" ht="15.75" x14ac:dyDescent="0.25">
      <c r="A270" s="137"/>
      <c r="B270" s="121" t="s">
        <v>399</v>
      </c>
      <c r="C270" s="121"/>
      <c r="D270" s="121"/>
      <c r="E270" s="164"/>
      <c r="F270" s="167"/>
      <c r="G270" s="136"/>
      <c r="H270" s="158" t="s">
        <v>34</v>
      </c>
      <c r="I270" s="78" t="s">
        <v>75</v>
      </c>
      <c r="J270" s="162">
        <v>4506706.1500000004</v>
      </c>
      <c r="K270" s="98">
        <f>J270</f>
        <v>4506706.1500000004</v>
      </c>
      <c r="L270" s="162"/>
      <c r="M270" s="162"/>
      <c r="N270" s="162"/>
      <c r="O270" s="475">
        <f t="shared" si="94"/>
        <v>4506706.1500000004</v>
      </c>
      <c r="P270" s="555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</row>
    <row r="271" spans="1:129" s="35" customFormat="1" ht="15.75" x14ac:dyDescent="0.25">
      <c r="A271" s="137"/>
      <c r="B271" s="121" t="s">
        <v>399</v>
      </c>
      <c r="C271" s="121"/>
      <c r="D271" s="121"/>
      <c r="E271" s="164"/>
      <c r="F271" s="167"/>
      <c r="G271" s="136"/>
      <c r="H271" s="168" t="s">
        <v>36</v>
      </c>
      <c r="I271" s="78" t="s">
        <v>37</v>
      </c>
      <c r="J271" s="162">
        <v>3576479.99</v>
      </c>
      <c r="K271" s="98">
        <f t="shared" ref="K271:K272" si="114">J271</f>
        <v>3576479.99</v>
      </c>
      <c r="L271" s="162"/>
      <c r="M271" s="162"/>
      <c r="N271" s="162"/>
      <c r="O271" s="475">
        <f t="shared" si="94"/>
        <v>3576479.99</v>
      </c>
      <c r="P271" s="555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</row>
    <row r="272" spans="1:129" s="35" customFormat="1" ht="15.75" x14ac:dyDescent="0.25">
      <c r="A272" s="140"/>
      <c r="B272" s="121" t="s">
        <v>399</v>
      </c>
      <c r="C272" s="121"/>
      <c r="D272" s="121"/>
      <c r="E272" s="164"/>
      <c r="F272" s="167"/>
      <c r="G272" s="136"/>
      <c r="H272" s="121" t="s">
        <v>35</v>
      </c>
      <c r="I272" s="78" t="s">
        <v>52</v>
      </c>
      <c r="J272" s="162">
        <v>172980.18</v>
      </c>
      <c r="K272" s="98">
        <f t="shared" si="114"/>
        <v>172980.18</v>
      </c>
      <c r="L272" s="162"/>
      <c r="M272" s="162"/>
      <c r="N272" s="162"/>
      <c r="O272" s="475">
        <f t="shared" si="94"/>
        <v>172980.18</v>
      </c>
      <c r="P272" s="555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</row>
    <row r="273" spans="1:129" s="33" customFormat="1" ht="15.75" x14ac:dyDescent="0.25">
      <c r="A273" s="133">
        <v>12</v>
      </c>
      <c r="B273" s="121" t="s">
        <v>399</v>
      </c>
      <c r="C273" s="121" t="s">
        <v>6</v>
      </c>
      <c r="D273" s="121" t="s">
        <v>339</v>
      </c>
      <c r="E273" s="164" t="s">
        <v>162</v>
      </c>
      <c r="F273" s="165">
        <v>8766.6</v>
      </c>
      <c r="G273" s="166">
        <v>332</v>
      </c>
      <c r="H273" s="121" t="s">
        <v>30</v>
      </c>
      <c r="I273" s="66" t="s">
        <v>1</v>
      </c>
      <c r="J273" s="83">
        <f>J274+J275+J276</f>
        <v>32281779.150000002</v>
      </c>
      <c r="K273" s="83">
        <f t="shared" ref="K273:N273" si="115">K274+K275+K276</f>
        <v>32281779.150000002</v>
      </c>
      <c r="L273" s="83">
        <f t="shared" si="115"/>
        <v>0</v>
      </c>
      <c r="M273" s="83">
        <f t="shared" si="115"/>
        <v>0</v>
      </c>
      <c r="N273" s="83">
        <f t="shared" si="115"/>
        <v>0</v>
      </c>
      <c r="O273" s="475">
        <f t="shared" si="94"/>
        <v>32281779.150000002</v>
      </c>
      <c r="P273" s="555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</row>
    <row r="274" spans="1:129" s="35" customFormat="1" ht="15.75" x14ac:dyDescent="0.25">
      <c r="A274" s="346"/>
      <c r="B274" s="121" t="s">
        <v>399</v>
      </c>
      <c r="C274" s="121"/>
      <c r="D274" s="121"/>
      <c r="E274" s="164"/>
      <c r="F274" s="167"/>
      <c r="G274" s="136"/>
      <c r="H274" s="158" t="s">
        <v>34</v>
      </c>
      <c r="I274" s="78" t="s">
        <v>75</v>
      </c>
      <c r="J274" s="83">
        <v>17621313.219999999</v>
      </c>
      <c r="K274" s="98">
        <f t="shared" ref="K274:K276" si="116">J274</f>
        <v>17621313.219999999</v>
      </c>
      <c r="L274" s="162"/>
      <c r="M274" s="162"/>
      <c r="N274" s="162"/>
      <c r="O274" s="475">
        <f t="shared" si="94"/>
        <v>17621313.219999999</v>
      </c>
      <c r="P274" s="555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</row>
    <row r="275" spans="1:129" s="35" customFormat="1" ht="15.75" x14ac:dyDescent="0.25">
      <c r="A275" s="346"/>
      <c r="B275" s="121" t="s">
        <v>399</v>
      </c>
      <c r="C275" s="121"/>
      <c r="D275" s="121"/>
      <c r="E275" s="164"/>
      <c r="F275" s="167"/>
      <c r="G275" s="136"/>
      <c r="H275" s="168" t="s">
        <v>36</v>
      </c>
      <c r="I275" s="78" t="s">
        <v>37</v>
      </c>
      <c r="J275" s="83">
        <v>13984109.880000001</v>
      </c>
      <c r="K275" s="98">
        <f t="shared" si="116"/>
        <v>13984109.880000001</v>
      </c>
      <c r="L275" s="162"/>
      <c r="M275" s="162"/>
      <c r="N275" s="162"/>
      <c r="O275" s="475">
        <f t="shared" si="94"/>
        <v>13984109.880000001</v>
      </c>
      <c r="P275" s="555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</row>
    <row r="276" spans="1:129" s="33" customFormat="1" ht="15.75" x14ac:dyDescent="0.25">
      <c r="A276" s="347"/>
      <c r="B276" s="121" t="s">
        <v>399</v>
      </c>
      <c r="C276" s="121"/>
      <c r="D276" s="121"/>
      <c r="E276" s="164"/>
      <c r="F276" s="167"/>
      <c r="G276" s="136"/>
      <c r="H276" s="121" t="s">
        <v>35</v>
      </c>
      <c r="I276" s="78" t="s">
        <v>52</v>
      </c>
      <c r="J276" s="162">
        <v>676356.05</v>
      </c>
      <c r="K276" s="98">
        <f t="shared" si="116"/>
        <v>676356.05</v>
      </c>
      <c r="L276" s="162"/>
      <c r="M276" s="162"/>
      <c r="N276" s="162"/>
      <c r="O276" s="475">
        <f t="shared" si="94"/>
        <v>676356.05</v>
      </c>
      <c r="P276" s="555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</row>
    <row r="277" spans="1:129" s="35" customFormat="1" ht="15.75" x14ac:dyDescent="0.25">
      <c r="A277" s="133">
        <v>13</v>
      </c>
      <c r="B277" s="121" t="s">
        <v>399</v>
      </c>
      <c r="C277" s="121" t="s">
        <v>6</v>
      </c>
      <c r="D277" s="121" t="s">
        <v>339</v>
      </c>
      <c r="E277" s="164" t="s">
        <v>165</v>
      </c>
      <c r="F277" s="165">
        <v>6087.4</v>
      </c>
      <c r="G277" s="166">
        <v>259</v>
      </c>
      <c r="H277" s="72" t="s">
        <v>30</v>
      </c>
      <c r="I277" s="66" t="s">
        <v>1</v>
      </c>
      <c r="J277" s="162">
        <f>J278+J279+J280</f>
        <v>20052730.529999997</v>
      </c>
      <c r="K277" s="162">
        <f t="shared" ref="K277:N277" si="117">K278+K279+K280</f>
        <v>20052730.529999997</v>
      </c>
      <c r="L277" s="162">
        <f t="shared" si="117"/>
        <v>0</v>
      </c>
      <c r="M277" s="162">
        <f t="shared" si="117"/>
        <v>0</v>
      </c>
      <c r="N277" s="162">
        <f t="shared" si="117"/>
        <v>0</v>
      </c>
      <c r="O277" s="475">
        <f t="shared" si="94"/>
        <v>20052730.529999997</v>
      </c>
      <c r="P277" s="555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</row>
    <row r="278" spans="1:129" s="33" customFormat="1" ht="15.75" x14ac:dyDescent="0.25">
      <c r="A278" s="137"/>
      <c r="B278" s="121" t="s">
        <v>399</v>
      </c>
      <c r="C278" s="121"/>
      <c r="D278" s="121"/>
      <c r="E278" s="164"/>
      <c r="F278" s="167"/>
      <c r="G278" s="136"/>
      <c r="H278" s="158" t="s">
        <v>34</v>
      </c>
      <c r="I278" s="78" t="s">
        <v>75</v>
      </c>
      <c r="J278" s="162">
        <v>10945971.84</v>
      </c>
      <c r="K278" s="98">
        <f t="shared" ref="K278:K280" si="118">J278</f>
        <v>10945971.84</v>
      </c>
      <c r="L278" s="162"/>
      <c r="M278" s="162"/>
      <c r="N278" s="162"/>
      <c r="O278" s="475">
        <f t="shared" si="94"/>
        <v>10945971.84</v>
      </c>
      <c r="P278" s="555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</row>
    <row r="279" spans="1:129" s="35" customFormat="1" ht="15.75" x14ac:dyDescent="0.25">
      <c r="A279" s="137"/>
      <c r="B279" s="121" t="s">
        <v>399</v>
      </c>
      <c r="C279" s="121"/>
      <c r="D279" s="121"/>
      <c r="E279" s="164"/>
      <c r="F279" s="167"/>
      <c r="G279" s="136"/>
      <c r="H279" s="168" t="s">
        <v>36</v>
      </c>
      <c r="I279" s="78" t="s">
        <v>37</v>
      </c>
      <c r="J279" s="162">
        <v>8686621.1999999993</v>
      </c>
      <c r="K279" s="98">
        <f t="shared" si="118"/>
        <v>8686621.1999999993</v>
      </c>
      <c r="L279" s="162"/>
      <c r="M279" s="162"/>
      <c r="N279" s="162"/>
      <c r="O279" s="475">
        <f t="shared" si="94"/>
        <v>8686621.1999999993</v>
      </c>
      <c r="P279" s="555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</row>
    <row r="280" spans="1:129" s="35" customFormat="1" ht="15.75" x14ac:dyDescent="0.25">
      <c r="A280" s="140"/>
      <c r="B280" s="121" t="s">
        <v>399</v>
      </c>
      <c r="C280" s="121"/>
      <c r="D280" s="121"/>
      <c r="E280" s="164"/>
      <c r="F280" s="167"/>
      <c r="G280" s="136"/>
      <c r="H280" s="121" t="s">
        <v>35</v>
      </c>
      <c r="I280" s="78" t="s">
        <v>52</v>
      </c>
      <c r="J280" s="83">
        <v>420137.49</v>
      </c>
      <c r="K280" s="98">
        <f t="shared" si="118"/>
        <v>420137.49</v>
      </c>
      <c r="L280" s="162"/>
      <c r="M280" s="162"/>
      <c r="N280" s="162"/>
      <c r="O280" s="475">
        <f t="shared" si="94"/>
        <v>420137.49</v>
      </c>
      <c r="P280" s="555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</row>
    <row r="281" spans="1:129" s="33" customFormat="1" ht="15.75" x14ac:dyDescent="0.25">
      <c r="A281" s="133">
        <v>14</v>
      </c>
      <c r="B281" s="121" t="s">
        <v>399</v>
      </c>
      <c r="C281" s="121" t="s">
        <v>6</v>
      </c>
      <c r="D281" s="121" t="s">
        <v>339</v>
      </c>
      <c r="E281" s="164" t="s">
        <v>166</v>
      </c>
      <c r="F281" s="165">
        <v>2156.9</v>
      </c>
      <c r="G281" s="166">
        <v>88</v>
      </c>
      <c r="H281" s="168" t="s">
        <v>30</v>
      </c>
      <c r="I281" s="66" t="s">
        <v>1</v>
      </c>
      <c r="J281" s="162">
        <f>J282+J283+J284</f>
        <v>7091618.7199999997</v>
      </c>
      <c r="K281" s="162">
        <f t="shared" ref="K281:N281" si="119">K282+K283+K284</f>
        <v>7091618.7199999997</v>
      </c>
      <c r="L281" s="162">
        <f t="shared" si="119"/>
        <v>0</v>
      </c>
      <c r="M281" s="162">
        <f t="shared" si="119"/>
        <v>0</v>
      </c>
      <c r="N281" s="162">
        <f t="shared" si="119"/>
        <v>0</v>
      </c>
      <c r="O281" s="475">
        <f t="shared" si="94"/>
        <v>7091618.7199999997</v>
      </c>
      <c r="P281" s="555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</row>
    <row r="282" spans="1:129" s="35" customFormat="1" ht="15.75" x14ac:dyDescent="0.25">
      <c r="A282" s="137"/>
      <c r="B282" s="121" t="s">
        <v>399</v>
      </c>
      <c r="C282" s="121"/>
      <c r="D282" s="121"/>
      <c r="E282" s="164"/>
      <c r="F282" s="167"/>
      <c r="G282" s="136"/>
      <c r="H282" s="158" t="s">
        <v>34</v>
      </c>
      <c r="I282" s="78" t="s">
        <v>75</v>
      </c>
      <c r="J282" s="162">
        <v>3871026.87</v>
      </c>
      <c r="K282" s="98">
        <f t="shared" ref="K282:K284" si="120">J282</f>
        <v>3871026.87</v>
      </c>
      <c r="L282" s="162"/>
      <c r="M282" s="162"/>
      <c r="N282" s="162"/>
      <c r="O282" s="475">
        <f t="shared" si="94"/>
        <v>3871026.87</v>
      </c>
      <c r="P282" s="555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</row>
    <row r="283" spans="1:129" s="35" customFormat="1" ht="15.75" x14ac:dyDescent="0.25">
      <c r="A283" s="137"/>
      <c r="B283" s="121" t="s">
        <v>399</v>
      </c>
      <c r="C283" s="121"/>
      <c r="D283" s="121"/>
      <c r="E283" s="164"/>
      <c r="F283" s="167"/>
      <c r="G283" s="136"/>
      <c r="H283" s="168" t="s">
        <v>36</v>
      </c>
      <c r="I283" s="78" t="s">
        <v>37</v>
      </c>
      <c r="J283" s="162">
        <v>3072010.84</v>
      </c>
      <c r="K283" s="98">
        <f t="shared" si="120"/>
        <v>3072010.84</v>
      </c>
      <c r="L283" s="162"/>
      <c r="M283" s="162"/>
      <c r="N283" s="162"/>
      <c r="O283" s="475">
        <f t="shared" si="94"/>
        <v>3072010.84</v>
      </c>
      <c r="P283" s="555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</row>
    <row r="284" spans="1:129" s="33" customFormat="1" ht="15.75" x14ac:dyDescent="0.25">
      <c r="A284" s="140"/>
      <c r="B284" s="121" t="s">
        <v>399</v>
      </c>
      <c r="C284" s="121"/>
      <c r="D284" s="121"/>
      <c r="E284" s="164"/>
      <c r="F284" s="167"/>
      <c r="G284" s="136"/>
      <c r="H284" s="121" t="s">
        <v>35</v>
      </c>
      <c r="I284" s="78" t="s">
        <v>52</v>
      </c>
      <c r="J284" s="83">
        <v>148581.01</v>
      </c>
      <c r="K284" s="98">
        <f t="shared" si="120"/>
        <v>148581.01</v>
      </c>
      <c r="L284" s="162"/>
      <c r="M284" s="162"/>
      <c r="N284" s="162"/>
      <c r="O284" s="475">
        <f t="shared" si="94"/>
        <v>148581.01</v>
      </c>
      <c r="P284" s="555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</row>
    <row r="285" spans="1:129" s="35" customFormat="1" ht="15.75" x14ac:dyDescent="0.25">
      <c r="A285" s="133">
        <v>15</v>
      </c>
      <c r="B285" s="121" t="s">
        <v>399</v>
      </c>
      <c r="C285" s="121" t="s">
        <v>6</v>
      </c>
      <c r="D285" s="121" t="s">
        <v>339</v>
      </c>
      <c r="E285" s="164" t="s">
        <v>167</v>
      </c>
      <c r="F285" s="165">
        <v>8336.1</v>
      </c>
      <c r="G285" s="166">
        <v>361</v>
      </c>
      <c r="H285" s="72" t="s">
        <v>30</v>
      </c>
      <c r="I285" s="66" t="s">
        <v>1</v>
      </c>
      <c r="J285" s="162">
        <f>J286+J287+J288</f>
        <v>28246989.680000003</v>
      </c>
      <c r="K285" s="162">
        <f t="shared" ref="K285:N285" si="121">K286+K287+K288</f>
        <v>28246989.680000003</v>
      </c>
      <c r="L285" s="162">
        <f t="shared" si="121"/>
        <v>0</v>
      </c>
      <c r="M285" s="162">
        <f t="shared" si="121"/>
        <v>0</v>
      </c>
      <c r="N285" s="162">
        <f t="shared" si="121"/>
        <v>0</v>
      </c>
      <c r="O285" s="475">
        <f t="shared" si="94"/>
        <v>28246989.680000003</v>
      </c>
      <c r="P285" s="555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</row>
    <row r="286" spans="1:129" s="35" customFormat="1" ht="15.75" x14ac:dyDescent="0.25">
      <c r="A286" s="137"/>
      <c r="B286" s="121" t="s">
        <v>399</v>
      </c>
      <c r="C286" s="121"/>
      <c r="D286" s="121"/>
      <c r="E286" s="164"/>
      <c r="F286" s="167"/>
      <c r="G286" s="136"/>
      <c r="H286" s="158" t="s">
        <v>34</v>
      </c>
      <c r="I286" s="78" t="s">
        <v>75</v>
      </c>
      <c r="J286" s="162">
        <v>15418885.380000001</v>
      </c>
      <c r="K286" s="98">
        <f t="shared" ref="K286:K288" si="122">J286</f>
        <v>15418885.380000001</v>
      </c>
      <c r="L286" s="162"/>
      <c r="M286" s="162"/>
      <c r="N286" s="162"/>
      <c r="O286" s="475">
        <f t="shared" si="94"/>
        <v>15418885.380000001</v>
      </c>
      <c r="P286" s="555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</row>
    <row r="287" spans="1:129" s="33" customFormat="1" ht="15.75" x14ac:dyDescent="0.25">
      <c r="A287" s="137"/>
      <c r="B287" s="121" t="s">
        <v>399</v>
      </c>
      <c r="C287" s="121"/>
      <c r="D287" s="121"/>
      <c r="E287" s="164"/>
      <c r="F287" s="167"/>
      <c r="G287" s="136"/>
      <c r="H287" s="168" t="s">
        <v>36</v>
      </c>
      <c r="I287" s="78" t="s">
        <v>37</v>
      </c>
      <c r="J287" s="162">
        <v>12236283.68</v>
      </c>
      <c r="K287" s="98">
        <f t="shared" si="122"/>
        <v>12236283.68</v>
      </c>
      <c r="L287" s="162"/>
      <c r="M287" s="162"/>
      <c r="N287" s="162"/>
      <c r="O287" s="475">
        <f t="shared" si="94"/>
        <v>12236283.68</v>
      </c>
      <c r="P287" s="555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</row>
    <row r="288" spans="1:129" s="35" customFormat="1" ht="15.75" x14ac:dyDescent="0.25">
      <c r="A288" s="140"/>
      <c r="B288" s="121" t="s">
        <v>399</v>
      </c>
      <c r="C288" s="121"/>
      <c r="D288" s="121"/>
      <c r="E288" s="164"/>
      <c r="F288" s="167"/>
      <c r="G288" s="136"/>
      <c r="H288" s="121" t="s">
        <v>35</v>
      </c>
      <c r="I288" s="78" t="s">
        <v>52</v>
      </c>
      <c r="J288" s="83">
        <v>591820.62</v>
      </c>
      <c r="K288" s="98">
        <f t="shared" si="122"/>
        <v>591820.62</v>
      </c>
      <c r="L288" s="162"/>
      <c r="M288" s="162"/>
      <c r="N288" s="162"/>
      <c r="O288" s="475">
        <f t="shared" si="94"/>
        <v>591820.62</v>
      </c>
      <c r="P288" s="555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</row>
    <row r="289" spans="1:129" s="35" customFormat="1" ht="15.75" x14ac:dyDescent="0.25">
      <c r="A289" s="133">
        <v>16</v>
      </c>
      <c r="B289" s="121" t="s">
        <v>399</v>
      </c>
      <c r="C289" s="121" t="s">
        <v>6</v>
      </c>
      <c r="D289" s="121" t="s">
        <v>339</v>
      </c>
      <c r="E289" s="164" t="s">
        <v>168</v>
      </c>
      <c r="F289" s="165">
        <v>4347.2</v>
      </c>
      <c r="G289" s="166">
        <v>175</v>
      </c>
      <c r="H289" s="168" t="s">
        <v>30</v>
      </c>
      <c r="I289" s="66" t="s">
        <v>1</v>
      </c>
      <c r="J289" s="162">
        <f>J290+J291</f>
        <v>4061897.76</v>
      </c>
      <c r="K289" s="162">
        <f t="shared" ref="K289:N289" si="123">K290+K291</f>
        <v>4061897.76</v>
      </c>
      <c r="L289" s="162">
        <f t="shared" si="123"/>
        <v>0</v>
      </c>
      <c r="M289" s="162">
        <f t="shared" si="123"/>
        <v>0</v>
      </c>
      <c r="N289" s="162">
        <f t="shared" si="123"/>
        <v>0</v>
      </c>
      <c r="O289" s="475">
        <f t="shared" si="94"/>
        <v>4061897.76</v>
      </c>
      <c r="P289" s="555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</row>
    <row r="290" spans="1:129" s="33" customFormat="1" ht="30" x14ac:dyDescent="0.25">
      <c r="A290" s="137"/>
      <c r="B290" s="121" t="s">
        <v>399</v>
      </c>
      <c r="C290" s="121"/>
      <c r="D290" s="121"/>
      <c r="E290" s="164"/>
      <c r="F290" s="167"/>
      <c r="G290" s="136"/>
      <c r="H290" s="121" t="s">
        <v>45</v>
      </c>
      <c r="I290" s="138" t="s">
        <v>129</v>
      </c>
      <c r="J290" s="162">
        <v>3976794.36</v>
      </c>
      <c r="K290" s="98">
        <f t="shared" ref="K290:K291" si="124">J290</f>
        <v>3976794.36</v>
      </c>
      <c r="L290" s="162"/>
      <c r="M290" s="162"/>
      <c r="N290" s="162"/>
      <c r="O290" s="475">
        <f t="shared" si="94"/>
        <v>3976794.36</v>
      </c>
      <c r="P290" s="555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</row>
    <row r="291" spans="1:129" s="35" customFormat="1" ht="15.75" x14ac:dyDescent="0.25">
      <c r="A291" s="140"/>
      <c r="B291" s="121" t="s">
        <v>399</v>
      </c>
      <c r="C291" s="121"/>
      <c r="D291" s="121"/>
      <c r="E291" s="122"/>
      <c r="F291" s="167"/>
      <c r="G291" s="136"/>
      <c r="H291" s="168" t="s">
        <v>35</v>
      </c>
      <c r="I291" s="78" t="s">
        <v>52</v>
      </c>
      <c r="J291" s="162">
        <v>85103.4</v>
      </c>
      <c r="K291" s="98">
        <f t="shared" si="124"/>
        <v>85103.4</v>
      </c>
      <c r="L291" s="162"/>
      <c r="M291" s="162"/>
      <c r="N291" s="162"/>
      <c r="O291" s="475">
        <f t="shared" si="94"/>
        <v>85103.4</v>
      </c>
      <c r="P291" s="555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</row>
    <row r="292" spans="1:129" s="35" customFormat="1" ht="15.75" x14ac:dyDescent="0.25">
      <c r="A292" s="133">
        <v>17</v>
      </c>
      <c r="B292" s="121" t="s">
        <v>399</v>
      </c>
      <c r="C292" s="121" t="s">
        <v>6</v>
      </c>
      <c r="D292" s="121" t="s">
        <v>196</v>
      </c>
      <c r="E292" s="122">
        <v>3</v>
      </c>
      <c r="F292" s="165">
        <v>6767.2</v>
      </c>
      <c r="G292" s="166">
        <v>325</v>
      </c>
      <c r="H292" s="72" t="s">
        <v>30</v>
      </c>
      <c r="I292" s="66" t="s">
        <v>1</v>
      </c>
      <c r="J292" s="162">
        <f>J293+J294</f>
        <v>3282926.87</v>
      </c>
      <c r="K292" s="162">
        <f t="shared" ref="K292:N292" si="125">K293+K294</f>
        <v>3282926.87</v>
      </c>
      <c r="L292" s="162">
        <f t="shared" si="125"/>
        <v>0</v>
      </c>
      <c r="M292" s="162">
        <f t="shared" si="125"/>
        <v>0</v>
      </c>
      <c r="N292" s="162">
        <f t="shared" si="125"/>
        <v>0</v>
      </c>
      <c r="O292" s="475">
        <f t="shared" si="94"/>
        <v>3282926.87</v>
      </c>
      <c r="P292" s="555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</row>
    <row r="293" spans="1:129" s="33" customFormat="1" ht="15.75" x14ac:dyDescent="0.25">
      <c r="A293" s="137"/>
      <c r="B293" s="121" t="s">
        <v>399</v>
      </c>
      <c r="C293" s="121"/>
      <c r="D293" s="121"/>
      <c r="E293" s="164"/>
      <c r="F293" s="167"/>
      <c r="G293" s="136"/>
      <c r="H293" s="168" t="s">
        <v>36</v>
      </c>
      <c r="I293" s="78" t="s">
        <v>37</v>
      </c>
      <c r="J293" s="162">
        <v>3214144.18</v>
      </c>
      <c r="K293" s="98">
        <f t="shared" ref="K293:K294" si="126">J293</f>
        <v>3214144.18</v>
      </c>
      <c r="L293" s="162"/>
      <c r="M293" s="162"/>
      <c r="N293" s="162"/>
      <c r="O293" s="475">
        <f t="shared" si="94"/>
        <v>3214144.18</v>
      </c>
      <c r="P293" s="555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</row>
    <row r="294" spans="1:129" s="35" customFormat="1" ht="15.75" x14ac:dyDescent="0.25">
      <c r="A294" s="140"/>
      <c r="B294" s="121" t="s">
        <v>399</v>
      </c>
      <c r="C294" s="121"/>
      <c r="D294" s="121"/>
      <c r="E294" s="122"/>
      <c r="F294" s="167"/>
      <c r="G294" s="136"/>
      <c r="H294" s="121" t="s">
        <v>35</v>
      </c>
      <c r="I294" s="78" t="s">
        <v>52</v>
      </c>
      <c r="J294" s="83">
        <v>68782.69</v>
      </c>
      <c r="K294" s="98">
        <f t="shared" si="126"/>
        <v>68782.69</v>
      </c>
      <c r="L294" s="162"/>
      <c r="M294" s="162"/>
      <c r="N294" s="162"/>
      <c r="O294" s="475">
        <f t="shared" si="94"/>
        <v>68782.69</v>
      </c>
      <c r="P294" s="555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</row>
    <row r="295" spans="1:129" s="33" customFormat="1" ht="15.75" x14ac:dyDescent="0.25">
      <c r="A295" s="133">
        <v>18</v>
      </c>
      <c r="B295" s="121" t="s">
        <v>399</v>
      </c>
      <c r="C295" s="121" t="s">
        <v>6</v>
      </c>
      <c r="D295" s="121" t="s">
        <v>196</v>
      </c>
      <c r="E295" s="122">
        <v>8</v>
      </c>
      <c r="F295" s="165">
        <v>12003.5</v>
      </c>
      <c r="G295" s="166">
        <v>630</v>
      </c>
      <c r="H295" s="168" t="s">
        <v>30</v>
      </c>
      <c r="I295" s="66" t="s">
        <v>1</v>
      </c>
      <c r="J295" s="162">
        <f>J296+J297+J298+J299+J300</f>
        <v>47887173.579999998</v>
      </c>
      <c r="K295" s="162">
        <f t="shared" ref="K295:N295" si="127">K296+K297+K298+K299+K300</f>
        <v>47887173.579999998</v>
      </c>
      <c r="L295" s="162">
        <f t="shared" si="127"/>
        <v>0</v>
      </c>
      <c r="M295" s="162">
        <f t="shared" si="127"/>
        <v>0</v>
      </c>
      <c r="N295" s="162">
        <f t="shared" si="127"/>
        <v>0</v>
      </c>
      <c r="O295" s="475">
        <f t="shared" si="94"/>
        <v>47887173.579999998</v>
      </c>
      <c r="P295" s="555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</row>
    <row r="296" spans="1:129" s="35" customFormat="1" ht="15.75" x14ac:dyDescent="0.25">
      <c r="A296" s="137"/>
      <c r="B296" s="121" t="s">
        <v>399</v>
      </c>
      <c r="C296" s="121"/>
      <c r="D296" s="121"/>
      <c r="E296" s="122"/>
      <c r="F296" s="167"/>
      <c r="G296" s="136"/>
      <c r="H296" s="158" t="s">
        <v>34</v>
      </c>
      <c r="I296" s="78" t="s">
        <v>75</v>
      </c>
      <c r="J296" s="162">
        <v>13530376</v>
      </c>
      <c r="K296" s="98">
        <f t="shared" ref="K296:K300" si="128">J296</f>
        <v>13530376</v>
      </c>
      <c r="L296" s="162"/>
      <c r="M296" s="162"/>
      <c r="N296" s="162"/>
      <c r="O296" s="475">
        <f t="shared" si="94"/>
        <v>13530376</v>
      </c>
      <c r="P296" s="555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</row>
    <row r="297" spans="1:129" s="35" customFormat="1" ht="15.75" x14ac:dyDescent="0.25">
      <c r="A297" s="137"/>
      <c r="B297" s="121" t="s">
        <v>399</v>
      </c>
      <c r="C297" s="121"/>
      <c r="D297" s="121"/>
      <c r="E297" s="122"/>
      <c r="F297" s="167"/>
      <c r="G297" s="136"/>
      <c r="H297" s="168" t="s">
        <v>36</v>
      </c>
      <c r="I297" s="78" t="s">
        <v>37</v>
      </c>
      <c r="J297" s="162">
        <v>7794891.4699999997</v>
      </c>
      <c r="K297" s="98">
        <f t="shared" si="128"/>
        <v>7794891.4699999997</v>
      </c>
      <c r="L297" s="162"/>
      <c r="M297" s="162"/>
      <c r="N297" s="162"/>
      <c r="O297" s="475">
        <f t="shared" si="94"/>
        <v>7794891.4699999997</v>
      </c>
      <c r="P297" s="555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</row>
    <row r="298" spans="1:129" s="33" customFormat="1" ht="30" x14ac:dyDescent="0.25">
      <c r="A298" s="137"/>
      <c r="B298" s="121" t="s">
        <v>399</v>
      </c>
      <c r="C298" s="121"/>
      <c r="D298" s="121"/>
      <c r="E298" s="122"/>
      <c r="F298" s="167"/>
      <c r="G298" s="136"/>
      <c r="H298" s="72" t="s">
        <v>40</v>
      </c>
      <c r="I298" s="78" t="s">
        <v>41</v>
      </c>
      <c r="J298" s="162">
        <v>11760524.060000001</v>
      </c>
      <c r="K298" s="98">
        <f t="shared" si="128"/>
        <v>11760524.060000001</v>
      </c>
      <c r="L298" s="162"/>
      <c r="M298" s="162"/>
      <c r="N298" s="162"/>
      <c r="O298" s="475">
        <f t="shared" si="94"/>
        <v>11760524.060000001</v>
      </c>
      <c r="P298" s="555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</row>
    <row r="299" spans="1:129" s="35" customFormat="1" ht="30" x14ac:dyDescent="0.25">
      <c r="A299" s="137"/>
      <c r="B299" s="121" t="s">
        <v>399</v>
      </c>
      <c r="C299" s="121"/>
      <c r="D299" s="121"/>
      <c r="E299" s="122"/>
      <c r="F299" s="167"/>
      <c r="G299" s="136"/>
      <c r="H299" s="121" t="s">
        <v>45</v>
      </c>
      <c r="I299" s="138" t="s">
        <v>129</v>
      </c>
      <c r="J299" s="83">
        <v>13798067.470000001</v>
      </c>
      <c r="K299" s="98">
        <f t="shared" si="128"/>
        <v>13798067.470000001</v>
      </c>
      <c r="L299" s="162"/>
      <c r="M299" s="162"/>
      <c r="N299" s="162"/>
      <c r="O299" s="475">
        <f t="shared" si="94"/>
        <v>13798067.470000001</v>
      </c>
      <c r="P299" s="555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</row>
    <row r="300" spans="1:129" s="35" customFormat="1" ht="15.75" x14ac:dyDescent="0.25">
      <c r="A300" s="347"/>
      <c r="B300" s="121" t="s">
        <v>399</v>
      </c>
      <c r="C300" s="121"/>
      <c r="D300" s="121"/>
      <c r="E300" s="122"/>
      <c r="F300" s="167"/>
      <c r="G300" s="136"/>
      <c r="H300" s="121" t="s">
        <v>35</v>
      </c>
      <c r="I300" s="78" t="s">
        <v>52</v>
      </c>
      <c r="J300" s="83">
        <v>1003314.58</v>
      </c>
      <c r="K300" s="98">
        <f t="shared" si="128"/>
        <v>1003314.58</v>
      </c>
      <c r="L300" s="162"/>
      <c r="M300" s="162"/>
      <c r="N300" s="162"/>
      <c r="O300" s="475">
        <f t="shared" ref="O300:O363" si="129">K300+L300+M300+N300</f>
        <v>1003314.58</v>
      </c>
      <c r="P300" s="555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</row>
    <row r="301" spans="1:129" s="33" customFormat="1" ht="15.75" x14ac:dyDescent="0.25">
      <c r="A301" s="133">
        <v>19</v>
      </c>
      <c r="B301" s="121" t="s">
        <v>399</v>
      </c>
      <c r="C301" s="121" t="s">
        <v>6</v>
      </c>
      <c r="D301" s="121" t="s">
        <v>196</v>
      </c>
      <c r="E301" s="122" t="s">
        <v>169</v>
      </c>
      <c r="F301" s="165">
        <v>4928.5</v>
      </c>
      <c r="G301" s="166">
        <v>316</v>
      </c>
      <c r="H301" s="72" t="s">
        <v>30</v>
      </c>
      <c r="I301" s="66" t="s">
        <v>1</v>
      </c>
      <c r="J301" s="162">
        <f>J302+J303</f>
        <v>4059983.5300000003</v>
      </c>
      <c r="K301" s="162">
        <f t="shared" ref="K301:N301" si="130">K302+K303</f>
        <v>4059983.5300000003</v>
      </c>
      <c r="L301" s="162">
        <f t="shared" si="130"/>
        <v>0</v>
      </c>
      <c r="M301" s="162">
        <f t="shared" si="130"/>
        <v>0</v>
      </c>
      <c r="N301" s="162">
        <f t="shared" si="130"/>
        <v>0</v>
      </c>
      <c r="O301" s="475">
        <f t="shared" si="129"/>
        <v>4059983.5300000003</v>
      </c>
      <c r="P301" s="555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</row>
    <row r="302" spans="1:129" s="35" customFormat="1" ht="30" x14ac:dyDescent="0.25">
      <c r="A302" s="137"/>
      <c r="B302" s="121" t="s">
        <v>399</v>
      </c>
      <c r="C302" s="121"/>
      <c r="D302" s="121"/>
      <c r="E302" s="164"/>
      <c r="F302" s="167"/>
      <c r="G302" s="136"/>
      <c r="H302" s="173" t="s">
        <v>45</v>
      </c>
      <c r="I302" s="138" t="s">
        <v>129</v>
      </c>
      <c r="J302" s="162">
        <v>3974920.24</v>
      </c>
      <c r="K302" s="98">
        <f t="shared" ref="K302:K303" si="131">J302</f>
        <v>3974920.24</v>
      </c>
      <c r="L302" s="162"/>
      <c r="M302" s="162"/>
      <c r="N302" s="162"/>
      <c r="O302" s="475">
        <f t="shared" si="129"/>
        <v>3974920.24</v>
      </c>
      <c r="P302" s="555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</row>
    <row r="303" spans="1:129" s="35" customFormat="1" ht="15.75" x14ac:dyDescent="0.25">
      <c r="A303" s="140"/>
      <c r="B303" s="121" t="s">
        <v>399</v>
      </c>
      <c r="C303" s="121"/>
      <c r="D303" s="121"/>
      <c r="E303" s="122"/>
      <c r="F303" s="167"/>
      <c r="G303" s="136"/>
      <c r="H303" s="121" t="s">
        <v>35</v>
      </c>
      <c r="I303" s="78" t="s">
        <v>52</v>
      </c>
      <c r="J303" s="162">
        <v>85063.29</v>
      </c>
      <c r="K303" s="98">
        <f t="shared" si="131"/>
        <v>85063.29</v>
      </c>
      <c r="L303" s="162"/>
      <c r="M303" s="162"/>
      <c r="N303" s="162"/>
      <c r="O303" s="475">
        <f t="shared" si="129"/>
        <v>85063.29</v>
      </c>
      <c r="P303" s="555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</row>
    <row r="304" spans="1:129" s="29" customFormat="1" ht="15.75" x14ac:dyDescent="0.25">
      <c r="A304" s="133">
        <v>20</v>
      </c>
      <c r="B304" s="121" t="s">
        <v>399</v>
      </c>
      <c r="C304" s="121" t="s">
        <v>6</v>
      </c>
      <c r="D304" s="121" t="s">
        <v>196</v>
      </c>
      <c r="E304" s="122" t="s">
        <v>170</v>
      </c>
      <c r="F304" s="165">
        <v>4811.7</v>
      </c>
      <c r="G304" s="166">
        <v>251</v>
      </c>
      <c r="H304" s="168" t="s">
        <v>30</v>
      </c>
      <c r="I304" s="66" t="s">
        <v>1</v>
      </c>
      <c r="J304" s="162">
        <f>J305+J306</f>
        <v>3451835.9699999997</v>
      </c>
      <c r="K304" s="162">
        <f t="shared" ref="K304:M304" si="132">K305+K306</f>
        <v>3451835.9699999997</v>
      </c>
      <c r="L304" s="162">
        <f t="shared" si="132"/>
        <v>0</v>
      </c>
      <c r="M304" s="162">
        <f t="shared" si="132"/>
        <v>0</v>
      </c>
      <c r="N304" s="162">
        <v>0</v>
      </c>
      <c r="O304" s="475">
        <f t="shared" si="129"/>
        <v>3451835.9699999997</v>
      </c>
      <c r="P304" s="555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</row>
    <row r="305" spans="1:129" s="33" customFormat="1" ht="30" x14ac:dyDescent="0.25">
      <c r="A305" s="137"/>
      <c r="B305" s="121" t="s">
        <v>399</v>
      </c>
      <c r="C305" s="121"/>
      <c r="D305" s="121"/>
      <c r="E305" s="164"/>
      <c r="F305" s="167"/>
      <c r="G305" s="136"/>
      <c r="H305" s="72" t="s">
        <v>40</v>
      </c>
      <c r="I305" s="78" t="s">
        <v>41</v>
      </c>
      <c r="J305" s="162">
        <v>3379514.36</v>
      </c>
      <c r="K305" s="98">
        <f t="shared" ref="K305:K306" si="133">J305</f>
        <v>3379514.36</v>
      </c>
      <c r="L305" s="162"/>
      <c r="M305" s="162"/>
      <c r="N305" s="162"/>
      <c r="O305" s="475">
        <f t="shared" si="129"/>
        <v>3379514.36</v>
      </c>
      <c r="P305" s="555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</row>
    <row r="306" spans="1:129" s="35" customFormat="1" ht="15.75" x14ac:dyDescent="0.25">
      <c r="A306" s="140"/>
      <c r="B306" s="121" t="s">
        <v>399</v>
      </c>
      <c r="C306" s="121"/>
      <c r="D306" s="121"/>
      <c r="E306" s="164"/>
      <c r="F306" s="167"/>
      <c r="G306" s="136"/>
      <c r="H306" s="121" t="s">
        <v>35</v>
      </c>
      <c r="I306" s="78" t="s">
        <v>52</v>
      </c>
      <c r="J306" s="162">
        <v>72321.61</v>
      </c>
      <c r="K306" s="98">
        <f t="shared" si="133"/>
        <v>72321.61</v>
      </c>
      <c r="L306" s="162"/>
      <c r="M306" s="162"/>
      <c r="N306" s="162"/>
      <c r="O306" s="475">
        <f t="shared" si="129"/>
        <v>72321.61</v>
      </c>
      <c r="P306" s="555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</row>
    <row r="307" spans="1:129" s="35" customFormat="1" ht="15.75" x14ac:dyDescent="0.25">
      <c r="A307" s="133">
        <v>21</v>
      </c>
      <c r="B307" s="121" t="s">
        <v>399</v>
      </c>
      <c r="C307" s="121" t="s">
        <v>6</v>
      </c>
      <c r="D307" s="121" t="s">
        <v>196</v>
      </c>
      <c r="E307" s="122" t="s">
        <v>171</v>
      </c>
      <c r="F307" s="165">
        <v>11042.8</v>
      </c>
      <c r="G307" s="166">
        <v>581</v>
      </c>
      <c r="H307" s="72" t="s">
        <v>30</v>
      </c>
      <c r="I307" s="66" t="s">
        <v>1</v>
      </c>
      <c r="J307" s="162">
        <f>J308+J309</f>
        <v>16557779.74</v>
      </c>
      <c r="K307" s="162">
        <f t="shared" ref="K307:N307" si="134">K308+K309</f>
        <v>16557779.74</v>
      </c>
      <c r="L307" s="162">
        <f t="shared" si="134"/>
        <v>0</v>
      </c>
      <c r="M307" s="162">
        <f t="shared" si="134"/>
        <v>0</v>
      </c>
      <c r="N307" s="162">
        <f t="shared" si="134"/>
        <v>0</v>
      </c>
      <c r="O307" s="475">
        <f t="shared" si="129"/>
        <v>16557779.74</v>
      </c>
      <c r="P307" s="555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</row>
    <row r="308" spans="1:129" s="33" customFormat="1" ht="15.75" x14ac:dyDescent="0.25">
      <c r="A308" s="137"/>
      <c r="B308" s="121" t="s">
        <v>399</v>
      </c>
      <c r="C308" s="121"/>
      <c r="D308" s="121"/>
      <c r="E308" s="122"/>
      <c r="F308" s="167"/>
      <c r="G308" s="136"/>
      <c r="H308" s="158" t="s">
        <v>34</v>
      </c>
      <c r="I308" s="78" t="s">
        <v>75</v>
      </c>
      <c r="J308" s="162">
        <v>16210866.76</v>
      </c>
      <c r="K308" s="98">
        <f t="shared" ref="K308:K309" si="135">J308</f>
        <v>16210866.76</v>
      </c>
      <c r="L308" s="162"/>
      <c r="M308" s="162"/>
      <c r="N308" s="162"/>
      <c r="O308" s="475">
        <f t="shared" si="129"/>
        <v>16210866.76</v>
      </c>
      <c r="P308" s="555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</row>
    <row r="309" spans="1:129" s="35" customFormat="1" ht="15.75" x14ac:dyDescent="0.25">
      <c r="A309" s="140"/>
      <c r="B309" s="121" t="s">
        <v>399</v>
      </c>
      <c r="C309" s="121"/>
      <c r="D309" s="121"/>
      <c r="E309" s="122"/>
      <c r="F309" s="167"/>
      <c r="G309" s="136"/>
      <c r="H309" s="121" t="s">
        <v>35</v>
      </c>
      <c r="I309" s="78" t="s">
        <v>52</v>
      </c>
      <c r="J309" s="162">
        <v>346912.98</v>
      </c>
      <c r="K309" s="98">
        <f t="shared" si="135"/>
        <v>346912.98</v>
      </c>
      <c r="L309" s="162"/>
      <c r="M309" s="162"/>
      <c r="N309" s="162"/>
      <c r="O309" s="475">
        <f t="shared" si="129"/>
        <v>346912.98</v>
      </c>
      <c r="P309" s="555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</row>
    <row r="310" spans="1:129" s="35" customFormat="1" ht="15.75" x14ac:dyDescent="0.25">
      <c r="A310" s="133">
        <v>22</v>
      </c>
      <c r="B310" s="121" t="s">
        <v>399</v>
      </c>
      <c r="C310" s="121" t="s">
        <v>6</v>
      </c>
      <c r="D310" s="121" t="s">
        <v>172</v>
      </c>
      <c r="E310" s="122">
        <v>28</v>
      </c>
      <c r="F310" s="165">
        <v>4457.5</v>
      </c>
      <c r="G310" s="166">
        <v>264</v>
      </c>
      <c r="H310" s="168" t="s">
        <v>30</v>
      </c>
      <c r="I310" s="66" t="s">
        <v>1</v>
      </c>
      <c r="J310" s="162">
        <f>J311+J312+J313</f>
        <v>9693861.879999999</v>
      </c>
      <c r="K310" s="162">
        <f t="shared" ref="K310:N310" si="136">K311+K312+K313</f>
        <v>9693861.879999999</v>
      </c>
      <c r="L310" s="162">
        <f t="shared" si="136"/>
        <v>0</v>
      </c>
      <c r="M310" s="162">
        <f t="shared" si="136"/>
        <v>0</v>
      </c>
      <c r="N310" s="162">
        <f t="shared" si="136"/>
        <v>0</v>
      </c>
      <c r="O310" s="475">
        <f t="shared" si="129"/>
        <v>9693861.879999999</v>
      </c>
      <c r="P310" s="555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</row>
    <row r="311" spans="1:129" s="33" customFormat="1" ht="15.75" x14ac:dyDescent="0.25">
      <c r="A311" s="137"/>
      <c r="B311" s="121" t="s">
        <v>399</v>
      </c>
      <c r="C311" s="121"/>
      <c r="D311" s="121"/>
      <c r="E311" s="122"/>
      <c r="F311" s="167"/>
      <c r="G311" s="136"/>
      <c r="H311" s="158" t="s">
        <v>34</v>
      </c>
      <c r="I311" s="78" t="s">
        <v>75</v>
      </c>
      <c r="J311" s="162">
        <v>3807164.86</v>
      </c>
      <c r="K311" s="98">
        <f t="shared" ref="K311:K313" si="137">J311</f>
        <v>3807164.86</v>
      </c>
      <c r="L311" s="162"/>
      <c r="M311" s="162"/>
      <c r="N311" s="162"/>
      <c r="O311" s="475">
        <f t="shared" si="129"/>
        <v>3807164.86</v>
      </c>
      <c r="P311" s="555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</row>
    <row r="312" spans="1:129" s="35" customFormat="1" ht="15.75" x14ac:dyDescent="0.25">
      <c r="A312" s="137"/>
      <c r="B312" s="121" t="s">
        <v>399</v>
      </c>
      <c r="C312" s="121"/>
      <c r="D312" s="121"/>
      <c r="E312" s="122"/>
      <c r="F312" s="167"/>
      <c r="G312" s="136"/>
      <c r="H312" s="168" t="s">
        <v>36</v>
      </c>
      <c r="I312" s="78" t="s">
        <v>37</v>
      </c>
      <c r="J312" s="162">
        <v>5683594.7599999998</v>
      </c>
      <c r="K312" s="98">
        <f t="shared" si="137"/>
        <v>5683594.7599999998</v>
      </c>
      <c r="L312" s="162"/>
      <c r="M312" s="162"/>
      <c r="N312" s="162"/>
      <c r="O312" s="475">
        <f t="shared" si="129"/>
        <v>5683594.7599999998</v>
      </c>
      <c r="P312" s="555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</row>
    <row r="313" spans="1:129" s="34" customFormat="1" ht="18.75" x14ac:dyDescent="0.25">
      <c r="A313" s="140"/>
      <c r="B313" s="121" t="s">
        <v>399</v>
      </c>
      <c r="C313" s="121"/>
      <c r="D313" s="121"/>
      <c r="E313" s="122"/>
      <c r="F313" s="167"/>
      <c r="G313" s="136"/>
      <c r="H313" s="121" t="s">
        <v>35</v>
      </c>
      <c r="I313" s="78" t="s">
        <v>52</v>
      </c>
      <c r="J313" s="83">
        <v>203102.26</v>
      </c>
      <c r="K313" s="98">
        <f t="shared" si="137"/>
        <v>203102.26</v>
      </c>
      <c r="L313" s="162"/>
      <c r="M313" s="162"/>
      <c r="N313" s="162"/>
      <c r="O313" s="475">
        <f t="shared" si="129"/>
        <v>203102.26</v>
      </c>
      <c r="P313" s="555"/>
      <c r="Q313" s="445"/>
      <c r="R313" s="445"/>
      <c r="S313" s="445"/>
      <c r="T313" s="445"/>
      <c r="U313" s="445"/>
      <c r="V313" s="445"/>
      <c r="W313" s="445"/>
      <c r="X313" s="445"/>
      <c r="Y313" s="445"/>
      <c r="Z313" s="445"/>
      <c r="AA313" s="445"/>
      <c r="AB313" s="445"/>
      <c r="AC313" s="445"/>
      <c r="AD313" s="445"/>
      <c r="AE313" s="445"/>
      <c r="AF313" s="445"/>
      <c r="AG313" s="445"/>
      <c r="AH313" s="445"/>
      <c r="AI313" s="445"/>
      <c r="AJ313" s="445"/>
      <c r="AK313" s="445"/>
      <c r="AL313" s="445"/>
      <c r="AM313" s="445"/>
      <c r="AN313" s="445"/>
      <c r="AO313" s="445"/>
      <c r="AP313" s="445"/>
      <c r="AQ313" s="445"/>
      <c r="AR313" s="445"/>
      <c r="AS313" s="445"/>
      <c r="AT313" s="445"/>
      <c r="AU313" s="445"/>
      <c r="AV313" s="445"/>
      <c r="AW313" s="445"/>
      <c r="AX313" s="445"/>
      <c r="AY313" s="445"/>
      <c r="AZ313" s="445"/>
      <c r="BA313" s="445"/>
      <c r="BB313" s="445"/>
      <c r="BC313" s="445"/>
      <c r="BD313" s="445"/>
      <c r="BE313" s="445"/>
      <c r="BF313" s="445"/>
      <c r="BG313" s="445"/>
      <c r="BH313" s="445"/>
      <c r="BI313" s="445"/>
      <c r="BJ313" s="445"/>
      <c r="BK313" s="445"/>
      <c r="BL313" s="445"/>
      <c r="BM313" s="445"/>
      <c r="BN313" s="445"/>
      <c r="BO313" s="445"/>
      <c r="BP313" s="445"/>
      <c r="BQ313" s="445"/>
      <c r="BR313" s="445"/>
      <c r="BS313" s="445"/>
      <c r="BT313" s="445"/>
      <c r="BU313" s="445"/>
      <c r="BV313" s="445"/>
      <c r="BW313" s="445"/>
      <c r="BX313" s="445"/>
      <c r="BY313" s="445"/>
      <c r="BZ313" s="445"/>
      <c r="CA313" s="445"/>
      <c r="CB313" s="445"/>
      <c r="CC313" s="445"/>
      <c r="CD313" s="445"/>
      <c r="CE313" s="445"/>
      <c r="CF313" s="445"/>
      <c r="CG313" s="445"/>
      <c r="CH313" s="445"/>
      <c r="CI313" s="445"/>
      <c r="CJ313" s="445"/>
      <c r="CK313" s="445"/>
      <c r="CL313" s="445"/>
      <c r="CM313" s="445"/>
      <c r="CN313" s="445"/>
      <c r="CO313" s="445"/>
      <c r="CP313" s="445"/>
      <c r="CQ313" s="445"/>
      <c r="CR313" s="445"/>
      <c r="CS313" s="445"/>
      <c r="CT313" s="445"/>
      <c r="CU313" s="445"/>
      <c r="CV313" s="445"/>
      <c r="CW313" s="445"/>
      <c r="CX313" s="445"/>
      <c r="CY313" s="445"/>
      <c r="CZ313" s="445"/>
      <c r="DA313" s="445"/>
      <c r="DB313" s="445"/>
      <c r="DC313" s="445"/>
      <c r="DD313" s="445"/>
      <c r="DE313" s="445"/>
      <c r="DF313" s="445"/>
      <c r="DG313" s="445"/>
      <c r="DH313" s="445"/>
      <c r="DI313" s="445"/>
      <c r="DJ313" s="445"/>
      <c r="DK313" s="445"/>
      <c r="DL313" s="445"/>
      <c r="DM313" s="445"/>
      <c r="DN313" s="445"/>
      <c r="DO313" s="445"/>
      <c r="DP313" s="445"/>
      <c r="DQ313" s="445"/>
      <c r="DR313" s="445"/>
      <c r="DS313" s="445"/>
      <c r="DT313" s="445"/>
      <c r="DU313" s="445"/>
      <c r="DV313" s="445"/>
      <c r="DW313" s="445"/>
      <c r="DX313" s="445"/>
      <c r="DY313" s="445"/>
    </row>
    <row r="314" spans="1:129" s="33" customFormat="1" ht="15.75" x14ac:dyDescent="0.25">
      <c r="A314" s="133">
        <v>23</v>
      </c>
      <c r="B314" s="121" t="s">
        <v>399</v>
      </c>
      <c r="C314" s="121" t="s">
        <v>6</v>
      </c>
      <c r="D314" s="121" t="s">
        <v>172</v>
      </c>
      <c r="E314" s="122">
        <v>38</v>
      </c>
      <c r="F314" s="165">
        <v>4352.8</v>
      </c>
      <c r="G314" s="166">
        <v>242</v>
      </c>
      <c r="H314" s="72" t="s">
        <v>30</v>
      </c>
      <c r="I314" s="66" t="s">
        <v>1</v>
      </c>
      <c r="J314" s="162">
        <f>J315+J316+J317</f>
        <v>9431831.790000001</v>
      </c>
      <c r="K314" s="162">
        <f t="shared" ref="K314:N314" si="138">K315+K316+K317</f>
        <v>9431831.790000001</v>
      </c>
      <c r="L314" s="162">
        <f t="shared" si="138"/>
        <v>0</v>
      </c>
      <c r="M314" s="162">
        <f t="shared" si="138"/>
        <v>0</v>
      </c>
      <c r="N314" s="162">
        <f t="shared" si="138"/>
        <v>0</v>
      </c>
      <c r="O314" s="475">
        <f t="shared" si="129"/>
        <v>9431831.790000001</v>
      </c>
      <c r="P314" s="55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</row>
    <row r="315" spans="1:129" s="35" customFormat="1" ht="15.75" x14ac:dyDescent="0.25">
      <c r="A315" s="137"/>
      <c r="B315" s="121" t="s">
        <v>399</v>
      </c>
      <c r="C315" s="121"/>
      <c r="D315" s="121"/>
      <c r="E315" s="122"/>
      <c r="F315" s="167"/>
      <c r="G315" s="136"/>
      <c r="H315" s="158" t="s">
        <v>34</v>
      </c>
      <c r="I315" s="78" t="s">
        <v>75</v>
      </c>
      <c r="J315" s="162">
        <v>3704255.23</v>
      </c>
      <c r="K315" s="98">
        <f t="shared" ref="K315:K317" si="139">J315</f>
        <v>3704255.23</v>
      </c>
      <c r="L315" s="162"/>
      <c r="M315" s="162"/>
      <c r="N315" s="162"/>
      <c r="O315" s="475">
        <f t="shared" si="129"/>
        <v>3704255.23</v>
      </c>
      <c r="P315" s="555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</row>
    <row r="316" spans="1:129" s="34" customFormat="1" ht="18.75" x14ac:dyDescent="0.25">
      <c r="A316" s="137"/>
      <c r="B316" s="121" t="s">
        <v>399</v>
      </c>
      <c r="C316" s="121"/>
      <c r="D316" s="121"/>
      <c r="E316" s="122"/>
      <c r="F316" s="167"/>
      <c r="G316" s="136"/>
      <c r="H316" s="168" t="s">
        <v>36</v>
      </c>
      <c r="I316" s="78" t="s">
        <v>37</v>
      </c>
      <c r="J316" s="162">
        <v>5529964.2599999998</v>
      </c>
      <c r="K316" s="98">
        <f t="shared" si="139"/>
        <v>5529964.2599999998</v>
      </c>
      <c r="L316" s="162"/>
      <c r="M316" s="162"/>
      <c r="N316" s="162"/>
      <c r="O316" s="475">
        <f t="shared" si="129"/>
        <v>5529964.2599999998</v>
      </c>
      <c r="P316" s="555"/>
      <c r="Q316" s="445"/>
      <c r="R316" s="445"/>
      <c r="S316" s="445"/>
      <c r="T316" s="445"/>
      <c r="U316" s="445"/>
      <c r="V316" s="445"/>
      <c r="W316" s="445"/>
      <c r="X316" s="445"/>
      <c r="Y316" s="445"/>
      <c r="Z316" s="445"/>
      <c r="AA316" s="445"/>
      <c r="AB316" s="445"/>
      <c r="AC316" s="445"/>
      <c r="AD316" s="445"/>
      <c r="AE316" s="445"/>
      <c r="AF316" s="445"/>
      <c r="AG316" s="445"/>
      <c r="AH316" s="445"/>
      <c r="AI316" s="445"/>
      <c r="AJ316" s="445"/>
      <c r="AK316" s="445"/>
      <c r="AL316" s="445"/>
      <c r="AM316" s="445"/>
      <c r="AN316" s="445"/>
      <c r="AO316" s="445"/>
      <c r="AP316" s="445"/>
      <c r="AQ316" s="445"/>
      <c r="AR316" s="445"/>
      <c r="AS316" s="445"/>
      <c r="AT316" s="445"/>
      <c r="AU316" s="445"/>
      <c r="AV316" s="445"/>
      <c r="AW316" s="445"/>
      <c r="AX316" s="445"/>
      <c r="AY316" s="445"/>
      <c r="AZ316" s="445"/>
      <c r="BA316" s="445"/>
      <c r="BB316" s="445"/>
      <c r="BC316" s="445"/>
      <c r="BD316" s="445"/>
      <c r="BE316" s="445"/>
      <c r="BF316" s="445"/>
      <c r="BG316" s="445"/>
      <c r="BH316" s="445"/>
      <c r="BI316" s="445"/>
      <c r="BJ316" s="445"/>
      <c r="BK316" s="445"/>
      <c r="BL316" s="445"/>
      <c r="BM316" s="445"/>
      <c r="BN316" s="445"/>
      <c r="BO316" s="445"/>
      <c r="BP316" s="445"/>
      <c r="BQ316" s="445"/>
      <c r="BR316" s="445"/>
      <c r="BS316" s="445"/>
      <c r="BT316" s="445"/>
      <c r="BU316" s="445"/>
      <c r="BV316" s="445"/>
      <c r="BW316" s="445"/>
      <c r="BX316" s="445"/>
      <c r="BY316" s="445"/>
      <c r="BZ316" s="445"/>
      <c r="CA316" s="445"/>
      <c r="CB316" s="445"/>
      <c r="CC316" s="445"/>
      <c r="CD316" s="445"/>
      <c r="CE316" s="445"/>
      <c r="CF316" s="445"/>
      <c r="CG316" s="445"/>
      <c r="CH316" s="445"/>
      <c r="CI316" s="445"/>
      <c r="CJ316" s="445"/>
      <c r="CK316" s="445"/>
      <c r="CL316" s="445"/>
      <c r="CM316" s="445"/>
      <c r="CN316" s="445"/>
      <c r="CO316" s="445"/>
      <c r="CP316" s="445"/>
      <c r="CQ316" s="445"/>
      <c r="CR316" s="445"/>
      <c r="CS316" s="445"/>
      <c r="CT316" s="445"/>
      <c r="CU316" s="445"/>
      <c r="CV316" s="445"/>
      <c r="CW316" s="445"/>
      <c r="CX316" s="445"/>
      <c r="CY316" s="445"/>
      <c r="CZ316" s="445"/>
      <c r="DA316" s="445"/>
      <c r="DB316" s="445"/>
      <c r="DC316" s="445"/>
      <c r="DD316" s="445"/>
      <c r="DE316" s="445"/>
      <c r="DF316" s="445"/>
      <c r="DG316" s="445"/>
      <c r="DH316" s="445"/>
      <c r="DI316" s="445"/>
      <c r="DJ316" s="445"/>
      <c r="DK316" s="445"/>
      <c r="DL316" s="445"/>
      <c r="DM316" s="445"/>
      <c r="DN316" s="445"/>
      <c r="DO316" s="445"/>
      <c r="DP316" s="445"/>
      <c r="DQ316" s="445"/>
      <c r="DR316" s="445"/>
      <c r="DS316" s="445"/>
      <c r="DT316" s="445"/>
      <c r="DU316" s="445"/>
      <c r="DV316" s="445"/>
      <c r="DW316" s="445"/>
      <c r="DX316" s="445"/>
      <c r="DY316" s="445"/>
    </row>
    <row r="317" spans="1:129" s="33" customFormat="1" ht="15.75" x14ac:dyDescent="0.25">
      <c r="A317" s="140"/>
      <c r="B317" s="121" t="s">
        <v>399</v>
      </c>
      <c r="C317" s="121"/>
      <c r="D317" s="121"/>
      <c r="E317" s="122"/>
      <c r="F317" s="167"/>
      <c r="G317" s="136"/>
      <c r="H317" s="121" t="s">
        <v>35</v>
      </c>
      <c r="I317" s="78" t="s">
        <v>52</v>
      </c>
      <c r="J317" s="83">
        <v>197612.3</v>
      </c>
      <c r="K317" s="98">
        <f t="shared" si="139"/>
        <v>197612.3</v>
      </c>
      <c r="L317" s="162"/>
      <c r="M317" s="162"/>
      <c r="N317" s="162"/>
      <c r="O317" s="475">
        <f t="shared" si="129"/>
        <v>197612.3</v>
      </c>
      <c r="P317" s="555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</row>
    <row r="318" spans="1:129" s="28" customFormat="1" ht="18.75" x14ac:dyDescent="0.3">
      <c r="A318" s="133">
        <v>24</v>
      </c>
      <c r="B318" s="121" t="s">
        <v>399</v>
      </c>
      <c r="C318" s="121" t="s">
        <v>6</v>
      </c>
      <c r="D318" s="121" t="s">
        <v>173</v>
      </c>
      <c r="E318" s="122">
        <v>4</v>
      </c>
      <c r="F318" s="165">
        <v>10552.4</v>
      </c>
      <c r="G318" s="166">
        <v>257</v>
      </c>
      <c r="H318" s="168" t="s">
        <v>30</v>
      </c>
      <c r="I318" s="66" t="s">
        <v>1</v>
      </c>
      <c r="J318" s="162">
        <f>J319+J320</f>
        <v>8004065.0800000001</v>
      </c>
      <c r="K318" s="162">
        <f t="shared" ref="K318:N318" si="140">K319+K320</f>
        <v>8004065.0800000001</v>
      </c>
      <c r="L318" s="162">
        <f t="shared" si="140"/>
        <v>0</v>
      </c>
      <c r="M318" s="162">
        <f t="shared" si="140"/>
        <v>0</v>
      </c>
      <c r="N318" s="162">
        <f t="shared" si="140"/>
        <v>0</v>
      </c>
      <c r="O318" s="475">
        <f t="shared" si="129"/>
        <v>8004065.0800000001</v>
      </c>
      <c r="P318" s="555"/>
      <c r="Q318" s="442"/>
      <c r="R318" s="442"/>
      <c r="S318" s="442"/>
      <c r="T318" s="442"/>
      <c r="U318" s="442"/>
      <c r="V318" s="442"/>
      <c r="W318" s="442"/>
      <c r="X318" s="442"/>
      <c r="Y318" s="442"/>
      <c r="Z318" s="442"/>
      <c r="AA318" s="442"/>
      <c r="AB318" s="442"/>
      <c r="AC318" s="442"/>
      <c r="AD318" s="442"/>
      <c r="AE318" s="442"/>
      <c r="AF318" s="442"/>
      <c r="AG318" s="442"/>
      <c r="AH318" s="442"/>
      <c r="AI318" s="442"/>
      <c r="AJ318" s="442"/>
      <c r="AK318" s="442"/>
      <c r="AL318" s="442"/>
      <c r="AM318" s="442"/>
      <c r="AN318" s="442"/>
      <c r="AO318" s="442"/>
      <c r="AP318" s="442"/>
      <c r="AQ318" s="442"/>
      <c r="AR318" s="442"/>
      <c r="AS318" s="442"/>
      <c r="AT318" s="442"/>
      <c r="AU318" s="442"/>
      <c r="AV318" s="442"/>
      <c r="AW318" s="442"/>
      <c r="AX318" s="442"/>
      <c r="AY318" s="442"/>
      <c r="AZ318" s="442"/>
      <c r="BA318" s="442"/>
      <c r="BB318" s="442"/>
      <c r="BC318" s="442"/>
      <c r="BD318" s="442"/>
      <c r="BE318" s="442"/>
      <c r="BF318" s="442"/>
      <c r="BG318" s="442"/>
      <c r="BH318" s="442"/>
      <c r="BI318" s="442"/>
      <c r="BJ318" s="442"/>
      <c r="BK318" s="442"/>
      <c r="BL318" s="442"/>
      <c r="BM318" s="442"/>
      <c r="BN318" s="442"/>
      <c r="BO318" s="442"/>
      <c r="BP318" s="442"/>
      <c r="BQ318" s="442"/>
      <c r="BR318" s="442"/>
      <c r="BS318" s="442"/>
      <c r="BT318" s="442"/>
      <c r="BU318" s="442"/>
      <c r="BV318" s="442"/>
      <c r="BW318" s="442"/>
      <c r="BX318" s="442"/>
      <c r="BY318" s="442"/>
      <c r="BZ318" s="442"/>
      <c r="CA318" s="442"/>
      <c r="CB318" s="442"/>
      <c r="CC318" s="442"/>
      <c r="CD318" s="442"/>
      <c r="CE318" s="442"/>
      <c r="CF318" s="442"/>
      <c r="CG318" s="442"/>
      <c r="CH318" s="442"/>
      <c r="CI318" s="442"/>
      <c r="CJ318" s="442"/>
      <c r="CK318" s="442"/>
      <c r="CL318" s="442"/>
      <c r="CM318" s="442"/>
      <c r="CN318" s="442"/>
      <c r="CO318" s="442"/>
      <c r="CP318" s="442"/>
      <c r="CQ318" s="442"/>
      <c r="CR318" s="442"/>
      <c r="CS318" s="442"/>
      <c r="CT318" s="442"/>
      <c r="CU318" s="442"/>
      <c r="CV318" s="442"/>
      <c r="CW318" s="442"/>
      <c r="CX318" s="442"/>
      <c r="CY318" s="442"/>
      <c r="CZ318" s="442"/>
      <c r="DA318" s="442"/>
      <c r="DB318" s="442"/>
      <c r="DC318" s="442"/>
      <c r="DD318" s="442"/>
      <c r="DE318" s="442"/>
      <c r="DF318" s="442"/>
      <c r="DG318" s="442"/>
      <c r="DH318" s="442"/>
      <c r="DI318" s="442"/>
      <c r="DJ318" s="442"/>
      <c r="DK318" s="442"/>
      <c r="DL318" s="442"/>
      <c r="DM318" s="442"/>
      <c r="DN318" s="442"/>
      <c r="DO318" s="442"/>
      <c r="DP318" s="442"/>
      <c r="DQ318" s="442"/>
      <c r="DR318" s="442"/>
      <c r="DS318" s="442"/>
      <c r="DT318" s="442"/>
      <c r="DU318" s="442"/>
      <c r="DV318" s="442"/>
      <c r="DW318" s="442"/>
      <c r="DX318" s="442"/>
      <c r="DY318" s="442"/>
    </row>
    <row r="319" spans="1:129" s="27" customFormat="1" ht="15.75" x14ac:dyDescent="0.25">
      <c r="A319" s="137"/>
      <c r="B319" s="121" t="s">
        <v>399</v>
      </c>
      <c r="C319" s="121"/>
      <c r="D319" s="121"/>
      <c r="E319" s="122"/>
      <c r="F319" s="167"/>
      <c r="G319" s="136"/>
      <c r="H319" s="158" t="s">
        <v>34</v>
      </c>
      <c r="I319" s="78" t="s">
        <v>75</v>
      </c>
      <c r="J319" s="162">
        <v>7836366.8300000001</v>
      </c>
      <c r="K319" s="98">
        <f t="shared" ref="K319:K320" si="141">J319</f>
        <v>7836366.8300000001</v>
      </c>
      <c r="L319" s="162"/>
      <c r="M319" s="162"/>
      <c r="N319" s="162"/>
      <c r="O319" s="475">
        <f t="shared" si="129"/>
        <v>7836366.8300000001</v>
      </c>
      <c r="P319" s="555"/>
      <c r="Q319" s="443"/>
      <c r="R319" s="443"/>
      <c r="S319" s="443"/>
      <c r="T319" s="443"/>
      <c r="U319" s="443"/>
      <c r="V319" s="443"/>
      <c r="W319" s="443"/>
      <c r="X319" s="443"/>
      <c r="Y319" s="443"/>
      <c r="Z319" s="443"/>
      <c r="AA319" s="443"/>
      <c r="AB319" s="443"/>
      <c r="AC319" s="443"/>
      <c r="AD319" s="443"/>
      <c r="AE319" s="443"/>
      <c r="AF319" s="443"/>
      <c r="AG319" s="443"/>
      <c r="AH319" s="443"/>
      <c r="AI319" s="443"/>
      <c r="AJ319" s="443"/>
      <c r="AK319" s="443"/>
      <c r="AL319" s="443"/>
      <c r="AM319" s="443"/>
      <c r="AN319" s="443"/>
      <c r="AO319" s="443"/>
      <c r="AP319" s="443"/>
      <c r="AQ319" s="443"/>
      <c r="AR319" s="443"/>
      <c r="AS319" s="443"/>
      <c r="AT319" s="443"/>
      <c r="AU319" s="443"/>
      <c r="AV319" s="443"/>
      <c r="AW319" s="443"/>
      <c r="AX319" s="443"/>
      <c r="AY319" s="443"/>
      <c r="AZ319" s="443"/>
      <c r="BA319" s="443"/>
      <c r="BB319" s="443"/>
      <c r="BC319" s="443"/>
      <c r="BD319" s="443"/>
      <c r="BE319" s="443"/>
      <c r="BF319" s="443"/>
      <c r="BG319" s="443"/>
      <c r="BH319" s="443"/>
      <c r="BI319" s="443"/>
      <c r="BJ319" s="443"/>
      <c r="BK319" s="443"/>
      <c r="BL319" s="443"/>
      <c r="BM319" s="443"/>
      <c r="BN319" s="443"/>
      <c r="BO319" s="443"/>
      <c r="BP319" s="443"/>
      <c r="BQ319" s="443"/>
      <c r="BR319" s="443"/>
      <c r="BS319" s="443"/>
      <c r="BT319" s="443"/>
      <c r="BU319" s="443"/>
      <c r="BV319" s="443"/>
      <c r="BW319" s="443"/>
      <c r="BX319" s="443"/>
      <c r="BY319" s="443"/>
      <c r="BZ319" s="443"/>
      <c r="CA319" s="443"/>
      <c r="CB319" s="443"/>
      <c r="CC319" s="443"/>
      <c r="CD319" s="443"/>
      <c r="CE319" s="443"/>
      <c r="CF319" s="443"/>
      <c r="CG319" s="443"/>
      <c r="CH319" s="443"/>
      <c r="CI319" s="443"/>
      <c r="CJ319" s="443"/>
      <c r="CK319" s="443"/>
      <c r="CL319" s="443"/>
      <c r="CM319" s="443"/>
      <c r="CN319" s="443"/>
      <c r="CO319" s="443"/>
      <c r="CP319" s="443"/>
      <c r="CQ319" s="443"/>
      <c r="CR319" s="443"/>
      <c r="CS319" s="443"/>
      <c r="CT319" s="443"/>
      <c r="CU319" s="443"/>
      <c r="CV319" s="443"/>
      <c r="CW319" s="443"/>
      <c r="CX319" s="443"/>
      <c r="CY319" s="443"/>
      <c r="CZ319" s="443"/>
      <c r="DA319" s="443"/>
      <c r="DB319" s="443"/>
      <c r="DC319" s="443"/>
      <c r="DD319" s="443"/>
      <c r="DE319" s="443"/>
      <c r="DF319" s="443"/>
      <c r="DG319" s="443"/>
      <c r="DH319" s="443"/>
      <c r="DI319" s="443"/>
      <c r="DJ319" s="443"/>
      <c r="DK319" s="443"/>
      <c r="DL319" s="443"/>
      <c r="DM319" s="443"/>
      <c r="DN319" s="443"/>
      <c r="DO319" s="443"/>
      <c r="DP319" s="443"/>
      <c r="DQ319" s="443"/>
      <c r="DR319" s="443"/>
      <c r="DS319" s="443"/>
      <c r="DT319" s="443"/>
      <c r="DU319" s="443"/>
      <c r="DV319" s="443"/>
      <c r="DW319" s="443"/>
      <c r="DX319" s="443"/>
      <c r="DY319" s="443"/>
    </row>
    <row r="320" spans="1:129" s="32" customFormat="1" ht="15.75" x14ac:dyDescent="0.25">
      <c r="A320" s="140"/>
      <c r="B320" s="121" t="s">
        <v>399</v>
      </c>
      <c r="C320" s="121"/>
      <c r="D320" s="121"/>
      <c r="E320" s="122"/>
      <c r="F320" s="167"/>
      <c r="G320" s="136"/>
      <c r="H320" s="172" t="s">
        <v>35</v>
      </c>
      <c r="I320" s="78" t="s">
        <v>52</v>
      </c>
      <c r="J320" s="162">
        <v>167698.25</v>
      </c>
      <c r="K320" s="98">
        <f t="shared" si="141"/>
        <v>167698.25</v>
      </c>
      <c r="L320" s="162"/>
      <c r="M320" s="162"/>
      <c r="N320" s="162"/>
      <c r="O320" s="475">
        <f t="shared" si="129"/>
        <v>167698.25</v>
      </c>
      <c r="P320" s="555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</row>
    <row r="321" spans="1:129" s="27" customFormat="1" ht="15.75" x14ac:dyDescent="0.25">
      <c r="A321" s="133">
        <v>25</v>
      </c>
      <c r="B321" s="121" t="s">
        <v>399</v>
      </c>
      <c r="C321" s="121" t="s">
        <v>6</v>
      </c>
      <c r="D321" s="121" t="s">
        <v>173</v>
      </c>
      <c r="E321" s="122">
        <v>14</v>
      </c>
      <c r="F321" s="162">
        <v>4925.5</v>
      </c>
      <c r="G321" s="136">
        <v>235</v>
      </c>
      <c r="H321" s="121" t="s">
        <v>30</v>
      </c>
      <c r="I321" s="66" t="s">
        <v>1</v>
      </c>
      <c r="J321" s="83">
        <f>J322+J323+J324</f>
        <v>9663046.1099999994</v>
      </c>
      <c r="K321" s="83">
        <f t="shared" ref="K321:N321" si="142">K322+K323+K324</f>
        <v>9663046.1099999994</v>
      </c>
      <c r="L321" s="83">
        <f t="shared" si="142"/>
        <v>0</v>
      </c>
      <c r="M321" s="83">
        <f t="shared" si="142"/>
        <v>0</v>
      </c>
      <c r="N321" s="83">
        <f t="shared" si="142"/>
        <v>0</v>
      </c>
      <c r="O321" s="475">
        <f t="shared" si="129"/>
        <v>9663046.1099999994</v>
      </c>
      <c r="P321" s="555"/>
      <c r="Q321" s="443"/>
      <c r="R321" s="443"/>
      <c r="S321" s="443"/>
      <c r="T321" s="443"/>
      <c r="U321" s="443"/>
      <c r="V321" s="443"/>
      <c r="W321" s="443"/>
      <c r="X321" s="443"/>
      <c r="Y321" s="443"/>
      <c r="Z321" s="443"/>
      <c r="AA321" s="443"/>
      <c r="AB321" s="443"/>
      <c r="AC321" s="443"/>
      <c r="AD321" s="443"/>
      <c r="AE321" s="443"/>
      <c r="AF321" s="443"/>
      <c r="AG321" s="443"/>
      <c r="AH321" s="443"/>
      <c r="AI321" s="443"/>
      <c r="AJ321" s="443"/>
      <c r="AK321" s="443"/>
      <c r="AL321" s="443"/>
      <c r="AM321" s="443"/>
      <c r="AN321" s="443"/>
      <c r="AO321" s="443"/>
      <c r="AP321" s="443"/>
      <c r="AQ321" s="443"/>
      <c r="AR321" s="443"/>
      <c r="AS321" s="443"/>
      <c r="AT321" s="443"/>
      <c r="AU321" s="443"/>
      <c r="AV321" s="443"/>
      <c r="AW321" s="443"/>
      <c r="AX321" s="443"/>
      <c r="AY321" s="443"/>
      <c r="AZ321" s="443"/>
      <c r="BA321" s="443"/>
      <c r="BB321" s="443"/>
      <c r="BC321" s="443"/>
      <c r="BD321" s="443"/>
      <c r="BE321" s="443"/>
      <c r="BF321" s="443"/>
      <c r="BG321" s="443"/>
      <c r="BH321" s="443"/>
      <c r="BI321" s="443"/>
      <c r="BJ321" s="443"/>
      <c r="BK321" s="443"/>
      <c r="BL321" s="443"/>
      <c r="BM321" s="443"/>
      <c r="BN321" s="443"/>
      <c r="BO321" s="443"/>
      <c r="BP321" s="443"/>
      <c r="BQ321" s="443"/>
      <c r="BR321" s="443"/>
      <c r="BS321" s="443"/>
      <c r="BT321" s="443"/>
      <c r="BU321" s="443"/>
      <c r="BV321" s="443"/>
      <c r="BW321" s="443"/>
      <c r="BX321" s="443"/>
      <c r="BY321" s="443"/>
      <c r="BZ321" s="443"/>
      <c r="CA321" s="443"/>
      <c r="CB321" s="443"/>
      <c r="CC321" s="443"/>
      <c r="CD321" s="443"/>
      <c r="CE321" s="443"/>
      <c r="CF321" s="443"/>
      <c r="CG321" s="443"/>
      <c r="CH321" s="443"/>
      <c r="CI321" s="443"/>
      <c r="CJ321" s="443"/>
      <c r="CK321" s="443"/>
      <c r="CL321" s="443"/>
      <c r="CM321" s="443"/>
      <c r="CN321" s="443"/>
      <c r="CO321" s="443"/>
      <c r="CP321" s="443"/>
      <c r="CQ321" s="443"/>
      <c r="CR321" s="443"/>
      <c r="CS321" s="443"/>
      <c r="CT321" s="443"/>
      <c r="CU321" s="443"/>
      <c r="CV321" s="443"/>
      <c r="CW321" s="443"/>
      <c r="CX321" s="443"/>
      <c r="CY321" s="443"/>
      <c r="CZ321" s="443"/>
      <c r="DA321" s="443"/>
      <c r="DB321" s="443"/>
      <c r="DC321" s="443"/>
      <c r="DD321" s="443"/>
      <c r="DE321" s="443"/>
      <c r="DF321" s="443"/>
      <c r="DG321" s="443"/>
      <c r="DH321" s="443"/>
      <c r="DI321" s="443"/>
      <c r="DJ321" s="443"/>
      <c r="DK321" s="443"/>
      <c r="DL321" s="443"/>
      <c r="DM321" s="443"/>
      <c r="DN321" s="443"/>
      <c r="DO321" s="443"/>
      <c r="DP321" s="443"/>
      <c r="DQ321" s="443"/>
      <c r="DR321" s="443"/>
      <c r="DS321" s="443"/>
      <c r="DT321" s="443"/>
      <c r="DU321" s="443"/>
      <c r="DV321" s="443"/>
      <c r="DW321" s="443"/>
      <c r="DX321" s="443"/>
      <c r="DY321" s="443"/>
    </row>
    <row r="322" spans="1:129" s="32" customFormat="1" ht="15.75" x14ac:dyDescent="0.25">
      <c r="A322" s="137"/>
      <c r="B322" s="121" t="s">
        <v>399</v>
      </c>
      <c r="C322" s="121"/>
      <c r="D322" s="121"/>
      <c r="E322" s="136"/>
      <c r="F322" s="165"/>
      <c r="G322" s="166"/>
      <c r="H322" s="121" t="s">
        <v>36</v>
      </c>
      <c r="I322" s="78" t="s">
        <v>37</v>
      </c>
      <c r="J322" s="83">
        <v>2281931.13</v>
      </c>
      <c r="K322" s="98">
        <f t="shared" ref="K322:K324" si="143">J322</f>
        <v>2281931.13</v>
      </c>
      <c r="L322" s="162"/>
      <c r="M322" s="162"/>
      <c r="N322" s="162"/>
      <c r="O322" s="475">
        <f t="shared" si="129"/>
        <v>2281931.13</v>
      </c>
      <c r="P322" s="555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</row>
    <row r="323" spans="1:129" s="32" customFormat="1" ht="15.75" x14ac:dyDescent="0.25">
      <c r="A323" s="137"/>
      <c r="B323" s="121" t="s">
        <v>399</v>
      </c>
      <c r="C323" s="121"/>
      <c r="D323" s="121"/>
      <c r="E323" s="136"/>
      <c r="F323" s="162"/>
      <c r="G323" s="136"/>
      <c r="H323" s="158" t="s">
        <v>34</v>
      </c>
      <c r="I323" s="78" t="s">
        <v>75</v>
      </c>
      <c r="J323" s="83">
        <v>7178658.3600000003</v>
      </c>
      <c r="K323" s="98">
        <f t="shared" si="143"/>
        <v>7178658.3600000003</v>
      </c>
      <c r="L323" s="162"/>
      <c r="M323" s="162"/>
      <c r="N323" s="162"/>
      <c r="O323" s="475">
        <f t="shared" si="129"/>
        <v>7178658.3600000003</v>
      </c>
      <c r="P323" s="555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</row>
    <row r="324" spans="1:129" s="27" customFormat="1" ht="15.75" x14ac:dyDescent="0.25">
      <c r="A324" s="140"/>
      <c r="B324" s="121" t="s">
        <v>399</v>
      </c>
      <c r="C324" s="121"/>
      <c r="D324" s="121"/>
      <c r="E324" s="136"/>
      <c r="F324" s="162"/>
      <c r="G324" s="136"/>
      <c r="H324" s="72" t="s">
        <v>35</v>
      </c>
      <c r="I324" s="78" t="s">
        <v>52</v>
      </c>
      <c r="J324" s="83">
        <v>202456.62</v>
      </c>
      <c r="K324" s="98">
        <f t="shared" si="143"/>
        <v>202456.62</v>
      </c>
      <c r="L324" s="162"/>
      <c r="M324" s="162"/>
      <c r="N324" s="162"/>
      <c r="O324" s="475">
        <f t="shared" si="129"/>
        <v>202456.62</v>
      </c>
      <c r="P324" s="555"/>
      <c r="Q324" s="443"/>
      <c r="R324" s="443"/>
      <c r="S324" s="443"/>
      <c r="T324" s="443"/>
      <c r="U324" s="443"/>
      <c r="V324" s="443"/>
      <c r="W324" s="443"/>
      <c r="X324" s="443"/>
      <c r="Y324" s="443"/>
      <c r="Z324" s="443"/>
      <c r="AA324" s="443"/>
      <c r="AB324" s="443"/>
      <c r="AC324" s="443"/>
      <c r="AD324" s="443"/>
      <c r="AE324" s="443"/>
      <c r="AF324" s="443"/>
      <c r="AG324" s="443"/>
      <c r="AH324" s="443"/>
      <c r="AI324" s="443"/>
      <c r="AJ324" s="443"/>
      <c r="AK324" s="443"/>
      <c r="AL324" s="443"/>
      <c r="AM324" s="443"/>
      <c r="AN324" s="443"/>
      <c r="AO324" s="443"/>
      <c r="AP324" s="443"/>
      <c r="AQ324" s="443"/>
      <c r="AR324" s="443"/>
      <c r="AS324" s="443"/>
      <c r="AT324" s="443"/>
      <c r="AU324" s="443"/>
      <c r="AV324" s="443"/>
      <c r="AW324" s="443"/>
      <c r="AX324" s="443"/>
      <c r="AY324" s="443"/>
      <c r="AZ324" s="443"/>
      <c r="BA324" s="443"/>
      <c r="BB324" s="443"/>
      <c r="BC324" s="443"/>
      <c r="BD324" s="443"/>
      <c r="BE324" s="443"/>
      <c r="BF324" s="443"/>
      <c r="BG324" s="443"/>
      <c r="BH324" s="443"/>
      <c r="BI324" s="443"/>
      <c r="BJ324" s="443"/>
      <c r="BK324" s="443"/>
      <c r="BL324" s="443"/>
      <c r="BM324" s="443"/>
      <c r="BN324" s="443"/>
      <c r="BO324" s="443"/>
      <c r="BP324" s="443"/>
      <c r="BQ324" s="443"/>
      <c r="BR324" s="443"/>
      <c r="BS324" s="443"/>
      <c r="BT324" s="443"/>
      <c r="BU324" s="443"/>
      <c r="BV324" s="443"/>
      <c r="BW324" s="443"/>
      <c r="BX324" s="443"/>
      <c r="BY324" s="443"/>
      <c r="BZ324" s="443"/>
      <c r="CA324" s="443"/>
      <c r="CB324" s="443"/>
      <c r="CC324" s="443"/>
      <c r="CD324" s="443"/>
      <c r="CE324" s="443"/>
      <c r="CF324" s="443"/>
      <c r="CG324" s="443"/>
      <c r="CH324" s="443"/>
      <c r="CI324" s="443"/>
      <c r="CJ324" s="443"/>
      <c r="CK324" s="443"/>
      <c r="CL324" s="443"/>
      <c r="CM324" s="443"/>
      <c r="CN324" s="443"/>
      <c r="CO324" s="443"/>
      <c r="CP324" s="443"/>
      <c r="CQ324" s="443"/>
      <c r="CR324" s="443"/>
      <c r="CS324" s="443"/>
      <c r="CT324" s="443"/>
      <c r="CU324" s="443"/>
      <c r="CV324" s="443"/>
      <c r="CW324" s="443"/>
      <c r="CX324" s="443"/>
      <c r="CY324" s="443"/>
      <c r="CZ324" s="443"/>
      <c r="DA324" s="443"/>
      <c r="DB324" s="443"/>
      <c r="DC324" s="443"/>
      <c r="DD324" s="443"/>
      <c r="DE324" s="443"/>
      <c r="DF324" s="443"/>
      <c r="DG324" s="443"/>
      <c r="DH324" s="443"/>
      <c r="DI324" s="443"/>
      <c r="DJ324" s="443"/>
      <c r="DK324" s="443"/>
      <c r="DL324" s="443"/>
      <c r="DM324" s="443"/>
      <c r="DN324" s="443"/>
      <c r="DO324" s="443"/>
      <c r="DP324" s="443"/>
      <c r="DQ324" s="443"/>
      <c r="DR324" s="443"/>
      <c r="DS324" s="443"/>
      <c r="DT324" s="443"/>
      <c r="DU324" s="443"/>
      <c r="DV324" s="443"/>
      <c r="DW324" s="443"/>
      <c r="DX324" s="443"/>
      <c r="DY324" s="443"/>
    </row>
    <row r="325" spans="1:129" s="32" customFormat="1" ht="15.75" x14ac:dyDescent="0.25">
      <c r="A325" s="133">
        <v>26</v>
      </c>
      <c r="B325" s="121" t="s">
        <v>399</v>
      </c>
      <c r="C325" s="121" t="s">
        <v>6</v>
      </c>
      <c r="D325" s="121" t="s">
        <v>174</v>
      </c>
      <c r="E325" s="136">
        <v>2</v>
      </c>
      <c r="F325" s="162">
        <v>5494.2</v>
      </c>
      <c r="G325" s="136">
        <v>246</v>
      </c>
      <c r="H325" s="72" t="s">
        <v>30</v>
      </c>
      <c r="I325" s="66" t="s">
        <v>1</v>
      </c>
      <c r="J325" s="83">
        <f>J326+J327+J328</f>
        <v>7990682.8500000006</v>
      </c>
      <c r="K325" s="83">
        <f t="shared" ref="K325:N325" si="144">K326+K327+K328</f>
        <v>7990682.8500000006</v>
      </c>
      <c r="L325" s="83">
        <f t="shared" si="144"/>
        <v>0</v>
      </c>
      <c r="M325" s="83">
        <f t="shared" si="144"/>
        <v>0</v>
      </c>
      <c r="N325" s="83">
        <f t="shared" si="144"/>
        <v>0</v>
      </c>
      <c r="O325" s="475">
        <f t="shared" si="129"/>
        <v>7990682.8500000006</v>
      </c>
      <c r="P325" s="555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</row>
    <row r="326" spans="1:129" s="27" customFormat="1" ht="15.75" x14ac:dyDescent="0.25">
      <c r="A326" s="346"/>
      <c r="B326" s="121" t="s">
        <v>399</v>
      </c>
      <c r="C326" s="121"/>
      <c r="D326" s="121"/>
      <c r="E326" s="136"/>
      <c r="F326" s="162"/>
      <c r="G326" s="136"/>
      <c r="H326" s="121" t="s">
        <v>36</v>
      </c>
      <c r="I326" s="78" t="s">
        <v>37</v>
      </c>
      <c r="J326" s="83">
        <v>2648384.7400000002</v>
      </c>
      <c r="K326" s="98">
        <f t="shared" ref="K326:K328" si="145">J326</f>
        <v>2648384.7400000002</v>
      </c>
      <c r="L326" s="162"/>
      <c r="M326" s="162"/>
      <c r="N326" s="162"/>
      <c r="O326" s="475">
        <f t="shared" si="129"/>
        <v>2648384.7400000002</v>
      </c>
      <c r="P326" s="555"/>
      <c r="Q326" s="443"/>
      <c r="R326" s="443"/>
      <c r="S326" s="443"/>
      <c r="T326" s="443"/>
      <c r="U326" s="443"/>
      <c r="V326" s="443"/>
      <c r="W326" s="443"/>
      <c r="X326" s="443"/>
      <c r="Y326" s="443"/>
      <c r="Z326" s="443"/>
      <c r="AA326" s="443"/>
      <c r="AB326" s="443"/>
      <c r="AC326" s="443"/>
      <c r="AD326" s="443"/>
      <c r="AE326" s="443"/>
      <c r="AF326" s="443"/>
      <c r="AG326" s="443"/>
      <c r="AH326" s="443"/>
      <c r="AI326" s="443"/>
      <c r="AJ326" s="443"/>
      <c r="AK326" s="443"/>
      <c r="AL326" s="443"/>
      <c r="AM326" s="443"/>
      <c r="AN326" s="443"/>
      <c r="AO326" s="443"/>
      <c r="AP326" s="443"/>
      <c r="AQ326" s="443"/>
      <c r="AR326" s="443"/>
      <c r="AS326" s="443"/>
      <c r="AT326" s="443"/>
      <c r="AU326" s="443"/>
      <c r="AV326" s="443"/>
      <c r="AW326" s="443"/>
      <c r="AX326" s="443"/>
      <c r="AY326" s="443"/>
      <c r="AZ326" s="443"/>
      <c r="BA326" s="443"/>
      <c r="BB326" s="443"/>
      <c r="BC326" s="443"/>
      <c r="BD326" s="443"/>
      <c r="BE326" s="443"/>
      <c r="BF326" s="443"/>
      <c r="BG326" s="443"/>
      <c r="BH326" s="443"/>
      <c r="BI326" s="443"/>
      <c r="BJ326" s="443"/>
      <c r="BK326" s="443"/>
      <c r="BL326" s="443"/>
      <c r="BM326" s="443"/>
      <c r="BN326" s="443"/>
      <c r="BO326" s="443"/>
      <c r="BP326" s="443"/>
      <c r="BQ326" s="443"/>
      <c r="BR326" s="443"/>
      <c r="BS326" s="443"/>
      <c r="BT326" s="443"/>
      <c r="BU326" s="443"/>
      <c r="BV326" s="443"/>
      <c r="BW326" s="443"/>
      <c r="BX326" s="443"/>
      <c r="BY326" s="443"/>
      <c r="BZ326" s="443"/>
      <c r="CA326" s="443"/>
      <c r="CB326" s="443"/>
      <c r="CC326" s="443"/>
      <c r="CD326" s="443"/>
      <c r="CE326" s="443"/>
      <c r="CF326" s="443"/>
      <c r="CG326" s="443"/>
      <c r="CH326" s="443"/>
      <c r="CI326" s="443"/>
      <c r="CJ326" s="443"/>
      <c r="CK326" s="443"/>
      <c r="CL326" s="443"/>
      <c r="CM326" s="443"/>
      <c r="CN326" s="443"/>
      <c r="CO326" s="443"/>
      <c r="CP326" s="443"/>
      <c r="CQ326" s="443"/>
      <c r="CR326" s="443"/>
      <c r="CS326" s="443"/>
      <c r="CT326" s="443"/>
      <c r="CU326" s="443"/>
      <c r="CV326" s="443"/>
      <c r="CW326" s="443"/>
      <c r="CX326" s="443"/>
      <c r="CY326" s="443"/>
      <c r="CZ326" s="443"/>
      <c r="DA326" s="443"/>
      <c r="DB326" s="443"/>
      <c r="DC326" s="443"/>
      <c r="DD326" s="443"/>
      <c r="DE326" s="443"/>
      <c r="DF326" s="443"/>
      <c r="DG326" s="443"/>
      <c r="DH326" s="443"/>
      <c r="DI326" s="443"/>
      <c r="DJ326" s="443"/>
      <c r="DK326" s="443"/>
      <c r="DL326" s="443"/>
      <c r="DM326" s="443"/>
      <c r="DN326" s="443"/>
      <c r="DO326" s="443"/>
      <c r="DP326" s="443"/>
      <c r="DQ326" s="443"/>
      <c r="DR326" s="443"/>
      <c r="DS326" s="443"/>
      <c r="DT326" s="443"/>
      <c r="DU326" s="443"/>
      <c r="DV326" s="443"/>
      <c r="DW326" s="443"/>
      <c r="DX326" s="443"/>
      <c r="DY326" s="443"/>
    </row>
    <row r="327" spans="1:129" s="32" customFormat="1" ht="30" x14ac:dyDescent="0.25">
      <c r="A327" s="346"/>
      <c r="B327" s="121" t="s">
        <v>399</v>
      </c>
      <c r="C327" s="121"/>
      <c r="D327" s="121"/>
      <c r="E327" s="136"/>
      <c r="F327" s="162"/>
      <c r="G327" s="136"/>
      <c r="H327" s="121" t="s">
        <v>45</v>
      </c>
      <c r="I327" s="138" t="s">
        <v>129</v>
      </c>
      <c r="J327" s="83">
        <v>5174880.24</v>
      </c>
      <c r="K327" s="98">
        <f t="shared" si="145"/>
        <v>5174880.24</v>
      </c>
      <c r="L327" s="162"/>
      <c r="M327" s="162"/>
      <c r="N327" s="162"/>
      <c r="O327" s="475">
        <f t="shared" si="129"/>
        <v>5174880.24</v>
      </c>
      <c r="P327" s="555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</row>
    <row r="328" spans="1:129" s="33" customFormat="1" ht="15.75" x14ac:dyDescent="0.25">
      <c r="A328" s="347"/>
      <c r="B328" s="121" t="s">
        <v>399</v>
      </c>
      <c r="C328" s="121"/>
      <c r="D328" s="121"/>
      <c r="E328" s="136"/>
      <c r="F328" s="165"/>
      <c r="G328" s="166"/>
      <c r="H328" s="121" t="s">
        <v>35</v>
      </c>
      <c r="I328" s="78" t="s">
        <v>52</v>
      </c>
      <c r="J328" s="83">
        <v>167417.87</v>
      </c>
      <c r="K328" s="98">
        <f t="shared" si="145"/>
        <v>167417.87</v>
      </c>
      <c r="L328" s="162"/>
      <c r="M328" s="162"/>
      <c r="N328" s="162"/>
      <c r="O328" s="475">
        <f t="shared" si="129"/>
        <v>167417.87</v>
      </c>
      <c r="P328" s="555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</row>
    <row r="329" spans="1:129" s="27" customFormat="1" ht="15.75" x14ac:dyDescent="0.25">
      <c r="A329" s="345">
        <v>27</v>
      </c>
      <c r="B329" s="121" t="s">
        <v>399</v>
      </c>
      <c r="C329" s="121" t="s">
        <v>6</v>
      </c>
      <c r="D329" s="121" t="s">
        <v>174</v>
      </c>
      <c r="E329" s="136" t="s">
        <v>175</v>
      </c>
      <c r="F329" s="162">
        <v>5493.2</v>
      </c>
      <c r="G329" s="136">
        <v>311</v>
      </c>
      <c r="H329" s="121" t="s">
        <v>30</v>
      </c>
      <c r="I329" s="66" t="s">
        <v>1</v>
      </c>
      <c r="J329" s="83">
        <f>J330+J331+J332+J333+J334</f>
        <v>6904519.9900000002</v>
      </c>
      <c r="K329" s="83">
        <f t="shared" ref="K329:N329" si="146">K330+K331+K332+K333+K334</f>
        <v>6904519.9900000002</v>
      </c>
      <c r="L329" s="83">
        <f t="shared" si="146"/>
        <v>0</v>
      </c>
      <c r="M329" s="83">
        <f t="shared" si="146"/>
        <v>0</v>
      </c>
      <c r="N329" s="83">
        <f t="shared" si="146"/>
        <v>0</v>
      </c>
      <c r="O329" s="475">
        <f t="shared" si="129"/>
        <v>6904519.9900000002</v>
      </c>
      <c r="P329" s="555"/>
      <c r="Q329" s="443"/>
      <c r="R329" s="443"/>
      <c r="S329" s="443"/>
      <c r="T329" s="443"/>
      <c r="U329" s="443"/>
      <c r="V329" s="443"/>
      <c r="W329" s="443"/>
      <c r="X329" s="443"/>
      <c r="Y329" s="443"/>
      <c r="Z329" s="443"/>
      <c r="AA329" s="443"/>
      <c r="AB329" s="443"/>
      <c r="AC329" s="443"/>
      <c r="AD329" s="443"/>
      <c r="AE329" s="443"/>
      <c r="AF329" s="443"/>
      <c r="AG329" s="443"/>
      <c r="AH329" s="443"/>
      <c r="AI329" s="443"/>
      <c r="AJ329" s="443"/>
      <c r="AK329" s="443"/>
      <c r="AL329" s="443"/>
      <c r="AM329" s="443"/>
      <c r="AN329" s="443"/>
      <c r="AO329" s="443"/>
      <c r="AP329" s="443"/>
      <c r="AQ329" s="443"/>
      <c r="AR329" s="443"/>
      <c r="AS329" s="443"/>
      <c r="AT329" s="443"/>
      <c r="AU329" s="443"/>
      <c r="AV329" s="443"/>
      <c r="AW329" s="443"/>
      <c r="AX329" s="443"/>
      <c r="AY329" s="443"/>
      <c r="AZ329" s="443"/>
      <c r="BA329" s="443"/>
      <c r="BB329" s="443"/>
      <c r="BC329" s="443"/>
      <c r="BD329" s="443"/>
      <c r="BE329" s="443"/>
      <c r="BF329" s="443"/>
      <c r="BG329" s="443"/>
      <c r="BH329" s="443"/>
      <c r="BI329" s="443"/>
      <c r="BJ329" s="443"/>
      <c r="BK329" s="443"/>
      <c r="BL329" s="443"/>
      <c r="BM329" s="443"/>
      <c r="BN329" s="443"/>
      <c r="BO329" s="443"/>
      <c r="BP329" s="443"/>
      <c r="BQ329" s="443"/>
      <c r="BR329" s="443"/>
      <c r="BS329" s="443"/>
      <c r="BT329" s="443"/>
      <c r="BU329" s="443"/>
      <c r="BV329" s="443"/>
      <c r="BW329" s="443"/>
      <c r="BX329" s="443"/>
      <c r="BY329" s="443"/>
      <c r="BZ329" s="443"/>
      <c r="CA329" s="443"/>
      <c r="CB329" s="443"/>
      <c r="CC329" s="443"/>
      <c r="CD329" s="443"/>
      <c r="CE329" s="443"/>
      <c r="CF329" s="443"/>
      <c r="CG329" s="443"/>
      <c r="CH329" s="443"/>
      <c r="CI329" s="443"/>
      <c r="CJ329" s="443"/>
      <c r="CK329" s="443"/>
      <c r="CL329" s="443"/>
      <c r="CM329" s="443"/>
      <c r="CN329" s="443"/>
      <c r="CO329" s="443"/>
      <c r="CP329" s="443"/>
      <c r="CQ329" s="443"/>
      <c r="CR329" s="443"/>
      <c r="CS329" s="443"/>
      <c r="CT329" s="443"/>
      <c r="CU329" s="443"/>
      <c r="CV329" s="443"/>
      <c r="CW329" s="443"/>
      <c r="CX329" s="443"/>
      <c r="CY329" s="443"/>
      <c r="CZ329" s="443"/>
      <c r="DA329" s="443"/>
      <c r="DB329" s="443"/>
      <c r="DC329" s="443"/>
      <c r="DD329" s="443"/>
      <c r="DE329" s="443"/>
      <c r="DF329" s="443"/>
      <c r="DG329" s="443"/>
      <c r="DH329" s="443"/>
      <c r="DI329" s="443"/>
      <c r="DJ329" s="443"/>
      <c r="DK329" s="443"/>
      <c r="DL329" s="443"/>
      <c r="DM329" s="443"/>
      <c r="DN329" s="443"/>
      <c r="DO329" s="443"/>
      <c r="DP329" s="443"/>
      <c r="DQ329" s="443"/>
      <c r="DR329" s="443"/>
      <c r="DS329" s="443"/>
      <c r="DT329" s="443"/>
      <c r="DU329" s="443"/>
      <c r="DV329" s="443"/>
      <c r="DW329" s="443"/>
      <c r="DX329" s="443"/>
      <c r="DY329" s="443"/>
    </row>
    <row r="330" spans="1:129" s="32" customFormat="1" ht="15.75" x14ac:dyDescent="0.25">
      <c r="A330" s="346"/>
      <c r="B330" s="121" t="s">
        <v>399</v>
      </c>
      <c r="C330" s="121"/>
      <c r="D330" s="121"/>
      <c r="E330" s="136"/>
      <c r="F330" s="167"/>
      <c r="G330" s="136"/>
      <c r="H330" s="121" t="s">
        <v>36</v>
      </c>
      <c r="I330" s="78" t="s">
        <v>37</v>
      </c>
      <c r="J330" s="162">
        <v>2318579.15</v>
      </c>
      <c r="K330" s="98">
        <f t="shared" ref="K330:K334" si="147">J330</f>
        <v>2318579.15</v>
      </c>
      <c r="L330" s="162"/>
      <c r="M330" s="162"/>
      <c r="N330" s="162"/>
      <c r="O330" s="475">
        <f t="shared" si="129"/>
        <v>2318579.15</v>
      </c>
      <c r="P330" s="555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</row>
    <row r="331" spans="1:129" s="33" customFormat="1" ht="30" x14ac:dyDescent="0.25">
      <c r="A331" s="137"/>
      <c r="B331" s="121" t="s">
        <v>399</v>
      </c>
      <c r="C331" s="121"/>
      <c r="D331" s="121"/>
      <c r="E331" s="136"/>
      <c r="F331" s="165"/>
      <c r="G331" s="166"/>
      <c r="H331" s="72" t="s">
        <v>40</v>
      </c>
      <c r="I331" s="78" t="s">
        <v>41</v>
      </c>
      <c r="J331" s="162">
        <v>1988050.14</v>
      </c>
      <c r="K331" s="98">
        <f t="shared" si="147"/>
        <v>1988050.14</v>
      </c>
      <c r="L331" s="162"/>
      <c r="M331" s="162"/>
      <c r="N331" s="162"/>
      <c r="O331" s="475">
        <f t="shared" si="129"/>
        <v>1988050.14</v>
      </c>
      <c r="P331" s="555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</row>
    <row r="332" spans="1:129" s="37" customFormat="1" ht="30" x14ac:dyDescent="0.25">
      <c r="A332" s="137"/>
      <c r="B332" s="121" t="s">
        <v>399</v>
      </c>
      <c r="C332" s="121"/>
      <c r="D332" s="121"/>
      <c r="E332" s="164"/>
      <c r="F332" s="167"/>
      <c r="G332" s="136"/>
      <c r="H332" s="134" t="s">
        <v>42</v>
      </c>
      <c r="I332" s="108" t="s">
        <v>43</v>
      </c>
      <c r="J332" s="162">
        <v>728496.05</v>
      </c>
      <c r="K332" s="98">
        <f t="shared" si="147"/>
        <v>728496.05</v>
      </c>
      <c r="L332" s="162"/>
      <c r="M332" s="162"/>
      <c r="N332" s="162"/>
      <c r="O332" s="475">
        <f t="shared" si="129"/>
        <v>728496.05</v>
      </c>
      <c r="P332" s="555"/>
      <c r="Q332" s="446"/>
      <c r="R332" s="446"/>
      <c r="S332" s="446"/>
      <c r="T332" s="446"/>
      <c r="U332" s="446"/>
      <c r="V332" s="446"/>
      <c r="W332" s="446"/>
      <c r="X332" s="446"/>
      <c r="Y332" s="446"/>
      <c r="Z332" s="446"/>
      <c r="AA332" s="446"/>
      <c r="AB332" s="446"/>
      <c r="AC332" s="446"/>
      <c r="AD332" s="446"/>
      <c r="AE332" s="446"/>
      <c r="AF332" s="446"/>
      <c r="AG332" s="446"/>
      <c r="AH332" s="446"/>
      <c r="AI332" s="446"/>
      <c r="AJ332" s="446"/>
      <c r="AK332" s="446"/>
      <c r="AL332" s="446"/>
      <c r="AM332" s="446"/>
      <c r="AN332" s="446"/>
      <c r="AO332" s="446"/>
      <c r="AP332" s="446"/>
      <c r="AQ332" s="446"/>
      <c r="AR332" s="446"/>
      <c r="AS332" s="446"/>
      <c r="AT332" s="446"/>
      <c r="AU332" s="446"/>
      <c r="AV332" s="446"/>
      <c r="AW332" s="446"/>
      <c r="AX332" s="446"/>
      <c r="AY332" s="446"/>
      <c r="AZ332" s="446"/>
      <c r="BA332" s="446"/>
      <c r="BB332" s="446"/>
      <c r="BC332" s="446"/>
      <c r="BD332" s="446"/>
      <c r="BE332" s="446"/>
      <c r="BF332" s="446"/>
      <c r="BG332" s="446"/>
      <c r="BH332" s="446"/>
      <c r="BI332" s="446"/>
      <c r="BJ332" s="446"/>
      <c r="BK332" s="446"/>
      <c r="BL332" s="446"/>
      <c r="BM332" s="446"/>
      <c r="BN332" s="446"/>
      <c r="BO332" s="446"/>
      <c r="BP332" s="446"/>
      <c r="BQ332" s="446"/>
      <c r="BR332" s="446"/>
      <c r="BS332" s="446"/>
      <c r="BT332" s="446"/>
      <c r="BU332" s="446"/>
      <c r="BV332" s="446"/>
      <c r="BW332" s="446"/>
      <c r="BX332" s="446"/>
      <c r="BY332" s="446"/>
      <c r="BZ332" s="446"/>
      <c r="CA332" s="446"/>
      <c r="CB332" s="446"/>
      <c r="CC332" s="446"/>
      <c r="CD332" s="446"/>
      <c r="CE332" s="446"/>
      <c r="CF332" s="446"/>
      <c r="CG332" s="446"/>
      <c r="CH332" s="446"/>
      <c r="CI332" s="446"/>
      <c r="CJ332" s="446"/>
      <c r="CK332" s="446"/>
      <c r="CL332" s="446"/>
      <c r="CM332" s="446"/>
      <c r="CN332" s="446"/>
      <c r="CO332" s="446"/>
      <c r="CP332" s="446"/>
      <c r="CQ332" s="446"/>
      <c r="CR332" s="446"/>
      <c r="CS332" s="446"/>
      <c r="CT332" s="446"/>
      <c r="CU332" s="446"/>
      <c r="CV332" s="446"/>
      <c r="CW332" s="446"/>
      <c r="CX332" s="446"/>
      <c r="CY332" s="446"/>
      <c r="CZ332" s="446"/>
      <c r="DA332" s="446"/>
      <c r="DB332" s="446"/>
      <c r="DC332" s="446"/>
      <c r="DD332" s="446"/>
      <c r="DE332" s="446"/>
      <c r="DF332" s="446"/>
      <c r="DG332" s="446"/>
      <c r="DH332" s="446"/>
      <c r="DI332" s="446"/>
      <c r="DJ332" s="446"/>
      <c r="DK332" s="446"/>
      <c r="DL332" s="446"/>
      <c r="DM332" s="446"/>
      <c r="DN332" s="446"/>
      <c r="DO332" s="446"/>
      <c r="DP332" s="446"/>
      <c r="DQ332" s="446"/>
      <c r="DR332" s="446"/>
      <c r="DS332" s="446"/>
      <c r="DT332" s="446"/>
      <c r="DU332" s="446"/>
      <c r="DV332" s="446"/>
      <c r="DW332" s="446"/>
      <c r="DX332" s="446"/>
      <c r="DY332" s="446"/>
    </row>
    <row r="333" spans="1:129" s="38" customFormat="1" ht="30" x14ac:dyDescent="0.25">
      <c r="A333" s="137"/>
      <c r="B333" s="121" t="s">
        <v>399</v>
      </c>
      <c r="C333" s="121"/>
      <c r="D333" s="121"/>
      <c r="E333" s="162"/>
      <c r="F333" s="167"/>
      <c r="G333" s="136"/>
      <c r="H333" s="121" t="s">
        <v>45</v>
      </c>
      <c r="I333" s="138" t="s">
        <v>129</v>
      </c>
      <c r="J333" s="162">
        <v>1724733.67</v>
      </c>
      <c r="K333" s="98">
        <f t="shared" si="147"/>
        <v>1724733.67</v>
      </c>
      <c r="L333" s="162"/>
      <c r="M333" s="162"/>
      <c r="N333" s="162"/>
      <c r="O333" s="475">
        <f t="shared" si="129"/>
        <v>1724733.67</v>
      </c>
      <c r="P333" s="555"/>
      <c r="Q333" s="447"/>
      <c r="R333" s="447"/>
      <c r="S333" s="447"/>
      <c r="T333" s="447"/>
      <c r="U333" s="447"/>
      <c r="V333" s="447"/>
      <c r="W333" s="447"/>
      <c r="X333" s="447"/>
      <c r="Y333" s="447"/>
      <c r="Z333" s="447"/>
      <c r="AA333" s="447"/>
      <c r="AB333" s="447"/>
      <c r="AC333" s="447"/>
      <c r="AD333" s="447"/>
      <c r="AE333" s="447"/>
      <c r="AF333" s="447"/>
      <c r="AG333" s="447"/>
      <c r="AH333" s="447"/>
      <c r="AI333" s="447"/>
      <c r="AJ333" s="447"/>
      <c r="AK333" s="447"/>
      <c r="AL333" s="447"/>
      <c r="AM333" s="447"/>
      <c r="AN333" s="447"/>
      <c r="AO333" s="447"/>
      <c r="AP333" s="447"/>
      <c r="AQ333" s="447"/>
      <c r="AR333" s="447"/>
      <c r="AS333" s="447"/>
      <c r="AT333" s="447"/>
      <c r="AU333" s="447"/>
      <c r="AV333" s="447"/>
      <c r="AW333" s="447"/>
      <c r="AX333" s="447"/>
      <c r="AY333" s="447"/>
      <c r="AZ333" s="447"/>
      <c r="BA333" s="447"/>
      <c r="BB333" s="447"/>
      <c r="BC333" s="447"/>
      <c r="BD333" s="447"/>
      <c r="BE333" s="447"/>
      <c r="BF333" s="447"/>
      <c r="BG333" s="447"/>
      <c r="BH333" s="447"/>
      <c r="BI333" s="447"/>
      <c r="BJ333" s="447"/>
      <c r="BK333" s="447"/>
      <c r="BL333" s="447"/>
      <c r="BM333" s="447"/>
      <c r="BN333" s="447"/>
      <c r="BO333" s="447"/>
      <c r="BP333" s="447"/>
      <c r="BQ333" s="447"/>
      <c r="BR333" s="447"/>
      <c r="BS333" s="447"/>
      <c r="BT333" s="447"/>
      <c r="BU333" s="447"/>
      <c r="BV333" s="447"/>
      <c r="BW333" s="447"/>
      <c r="BX333" s="447"/>
      <c r="BY333" s="447"/>
      <c r="BZ333" s="447"/>
      <c r="CA333" s="447"/>
      <c r="CB333" s="447"/>
      <c r="CC333" s="447"/>
      <c r="CD333" s="447"/>
      <c r="CE333" s="447"/>
      <c r="CF333" s="447"/>
      <c r="CG333" s="447"/>
      <c r="CH333" s="447"/>
      <c r="CI333" s="447"/>
      <c r="CJ333" s="447"/>
      <c r="CK333" s="447"/>
      <c r="CL333" s="447"/>
      <c r="CM333" s="447"/>
      <c r="CN333" s="447"/>
      <c r="CO333" s="447"/>
      <c r="CP333" s="447"/>
      <c r="CQ333" s="447"/>
      <c r="CR333" s="447"/>
      <c r="CS333" s="447"/>
      <c r="CT333" s="447"/>
      <c r="CU333" s="447"/>
      <c r="CV333" s="447"/>
      <c r="CW333" s="447"/>
      <c r="CX333" s="447"/>
      <c r="CY333" s="447"/>
      <c r="CZ333" s="447"/>
      <c r="DA333" s="447"/>
      <c r="DB333" s="447"/>
      <c r="DC333" s="447"/>
      <c r="DD333" s="447"/>
      <c r="DE333" s="447"/>
      <c r="DF333" s="447"/>
      <c r="DG333" s="447"/>
      <c r="DH333" s="447"/>
      <c r="DI333" s="447"/>
      <c r="DJ333" s="447"/>
      <c r="DK333" s="447"/>
      <c r="DL333" s="447"/>
      <c r="DM333" s="447"/>
      <c r="DN333" s="447"/>
      <c r="DO333" s="447"/>
      <c r="DP333" s="447"/>
      <c r="DQ333" s="447"/>
      <c r="DR333" s="447"/>
      <c r="DS333" s="447"/>
      <c r="DT333" s="447"/>
      <c r="DU333" s="447"/>
      <c r="DV333" s="447"/>
      <c r="DW333" s="447"/>
      <c r="DX333" s="447"/>
      <c r="DY333" s="447"/>
    </row>
    <row r="334" spans="1:129" s="38" customFormat="1" ht="15.75" x14ac:dyDescent="0.25">
      <c r="A334" s="140"/>
      <c r="B334" s="121" t="s">
        <v>399</v>
      </c>
      <c r="C334" s="121"/>
      <c r="D334" s="121"/>
      <c r="E334" s="136"/>
      <c r="F334" s="165"/>
      <c r="G334" s="166"/>
      <c r="H334" s="121" t="s">
        <v>35</v>
      </c>
      <c r="I334" s="78" t="s">
        <v>52</v>
      </c>
      <c r="J334" s="83">
        <v>144660.98000000001</v>
      </c>
      <c r="K334" s="98">
        <f t="shared" si="147"/>
        <v>144660.98000000001</v>
      </c>
      <c r="L334" s="162"/>
      <c r="M334" s="162"/>
      <c r="N334" s="162"/>
      <c r="O334" s="475">
        <f t="shared" si="129"/>
        <v>144660.98000000001</v>
      </c>
      <c r="P334" s="555"/>
      <c r="Q334" s="447"/>
      <c r="R334" s="447"/>
      <c r="S334" s="447"/>
      <c r="T334" s="447"/>
      <c r="U334" s="447"/>
      <c r="V334" s="447"/>
      <c r="W334" s="447"/>
      <c r="X334" s="447"/>
      <c r="Y334" s="447"/>
      <c r="Z334" s="447"/>
      <c r="AA334" s="447"/>
      <c r="AB334" s="447"/>
      <c r="AC334" s="447"/>
      <c r="AD334" s="447"/>
      <c r="AE334" s="447"/>
      <c r="AF334" s="447"/>
      <c r="AG334" s="447"/>
      <c r="AH334" s="447"/>
      <c r="AI334" s="447"/>
      <c r="AJ334" s="447"/>
      <c r="AK334" s="447"/>
      <c r="AL334" s="447"/>
      <c r="AM334" s="447"/>
      <c r="AN334" s="447"/>
      <c r="AO334" s="447"/>
      <c r="AP334" s="447"/>
      <c r="AQ334" s="447"/>
      <c r="AR334" s="447"/>
      <c r="AS334" s="447"/>
      <c r="AT334" s="447"/>
      <c r="AU334" s="447"/>
      <c r="AV334" s="447"/>
      <c r="AW334" s="447"/>
      <c r="AX334" s="447"/>
      <c r="AY334" s="447"/>
      <c r="AZ334" s="447"/>
      <c r="BA334" s="447"/>
      <c r="BB334" s="447"/>
      <c r="BC334" s="447"/>
      <c r="BD334" s="447"/>
      <c r="BE334" s="447"/>
      <c r="BF334" s="447"/>
      <c r="BG334" s="447"/>
      <c r="BH334" s="447"/>
      <c r="BI334" s="447"/>
      <c r="BJ334" s="447"/>
      <c r="BK334" s="447"/>
      <c r="BL334" s="447"/>
      <c r="BM334" s="447"/>
      <c r="BN334" s="447"/>
      <c r="BO334" s="447"/>
      <c r="BP334" s="447"/>
      <c r="BQ334" s="447"/>
      <c r="BR334" s="447"/>
      <c r="BS334" s="447"/>
      <c r="BT334" s="447"/>
      <c r="BU334" s="447"/>
      <c r="BV334" s="447"/>
      <c r="BW334" s="447"/>
      <c r="BX334" s="447"/>
      <c r="BY334" s="447"/>
      <c r="BZ334" s="447"/>
      <c r="CA334" s="447"/>
      <c r="CB334" s="447"/>
      <c r="CC334" s="447"/>
      <c r="CD334" s="447"/>
      <c r="CE334" s="447"/>
      <c r="CF334" s="447"/>
      <c r="CG334" s="447"/>
      <c r="CH334" s="447"/>
      <c r="CI334" s="447"/>
      <c r="CJ334" s="447"/>
      <c r="CK334" s="447"/>
      <c r="CL334" s="447"/>
      <c r="CM334" s="447"/>
      <c r="CN334" s="447"/>
      <c r="CO334" s="447"/>
      <c r="CP334" s="447"/>
      <c r="CQ334" s="447"/>
      <c r="CR334" s="447"/>
      <c r="CS334" s="447"/>
      <c r="CT334" s="447"/>
      <c r="CU334" s="447"/>
      <c r="CV334" s="447"/>
      <c r="CW334" s="447"/>
      <c r="CX334" s="447"/>
      <c r="CY334" s="447"/>
      <c r="CZ334" s="447"/>
      <c r="DA334" s="447"/>
      <c r="DB334" s="447"/>
      <c r="DC334" s="447"/>
      <c r="DD334" s="447"/>
      <c r="DE334" s="447"/>
      <c r="DF334" s="447"/>
      <c r="DG334" s="447"/>
      <c r="DH334" s="447"/>
      <c r="DI334" s="447"/>
      <c r="DJ334" s="447"/>
      <c r="DK334" s="447"/>
      <c r="DL334" s="447"/>
      <c r="DM334" s="447"/>
      <c r="DN334" s="447"/>
      <c r="DO334" s="447"/>
      <c r="DP334" s="447"/>
      <c r="DQ334" s="447"/>
      <c r="DR334" s="447"/>
      <c r="DS334" s="447"/>
      <c r="DT334" s="447"/>
      <c r="DU334" s="447"/>
      <c r="DV334" s="447"/>
      <c r="DW334" s="447"/>
      <c r="DX334" s="447"/>
      <c r="DY334" s="447"/>
    </row>
    <row r="335" spans="1:129" s="38" customFormat="1" ht="15.75" x14ac:dyDescent="0.25">
      <c r="A335" s="174">
        <v>28</v>
      </c>
      <c r="B335" s="121" t="s">
        <v>399</v>
      </c>
      <c r="C335" s="121" t="s">
        <v>6</v>
      </c>
      <c r="D335" s="121" t="s">
        <v>174</v>
      </c>
      <c r="E335" s="136">
        <v>6</v>
      </c>
      <c r="F335" s="162">
        <v>7169.8</v>
      </c>
      <c r="G335" s="136">
        <v>339</v>
      </c>
      <c r="H335" s="134" t="s">
        <v>30</v>
      </c>
      <c r="I335" s="66" t="s">
        <v>1</v>
      </c>
      <c r="J335" s="83">
        <f>J336+J337</f>
        <v>1861296.3</v>
      </c>
      <c r="K335" s="83">
        <f t="shared" ref="K335:N335" si="148">K336+K337</f>
        <v>1861296.3</v>
      </c>
      <c r="L335" s="83">
        <f t="shared" si="148"/>
        <v>0</v>
      </c>
      <c r="M335" s="83">
        <f t="shared" si="148"/>
        <v>0</v>
      </c>
      <c r="N335" s="83">
        <f t="shared" si="148"/>
        <v>0</v>
      </c>
      <c r="O335" s="475">
        <f t="shared" si="129"/>
        <v>1861296.3</v>
      </c>
      <c r="P335" s="555"/>
      <c r="Q335" s="447"/>
      <c r="R335" s="447"/>
      <c r="S335" s="447"/>
      <c r="T335" s="447"/>
      <c r="U335" s="447"/>
      <c r="V335" s="447"/>
      <c r="W335" s="447"/>
      <c r="X335" s="447"/>
      <c r="Y335" s="447"/>
      <c r="Z335" s="447"/>
      <c r="AA335" s="447"/>
      <c r="AB335" s="447"/>
      <c r="AC335" s="447"/>
      <c r="AD335" s="447"/>
      <c r="AE335" s="447"/>
      <c r="AF335" s="447"/>
      <c r="AG335" s="447"/>
      <c r="AH335" s="447"/>
      <c r="AI335" s="447"/>
      <c r="AJ335" s="447"/>
      <c r="AK335" s="447"/>
      <c r="AL335" s="447"/>
      <c r="AM335" s="447"/>
      <c r="AN335" s="447"/>
      <c r="AO335" s="447"/>
      <c r="AP335" s="447"/>
      <c r="AQ335" s="447"/>
      <c r="AR335" s="447"/>
      <c r="AS335" s="447"/>
      <c r="AT335" s="447"/>
      <c r="AU335" s="447"/>
      <c r="AV335" s="447"/>
      <c r="AW335" s="447"/>
      <c r="AX335" s="447"/>
      <c r="AY335" s="447"/>
      <c r="AZ335" s="447"/>
      <c r="BA335" s="447"/>
      <c r="BB335" s="447"/>
      <c r="BC335" s="447"/>
      <c r="BD335" s="447"/>
      <c r="BE335" s="447"/>
      <c r="BF335" s="447"/>
      <c r="BG335" s="447"/>
      <c r="BH335" s="447"/>
      <c r="BI335" s="447"/>
      <c r="BJ335" s="447"/>
      <c r="BK335" s="447"/>
      <c r="BL335" s="447"/>
      <c r="BM335" s="447"/>
      <c r="BN335" s="447"/>
      <c r="BO335" s="447"/>
      <c r="BP335" s="447"/>
      <c r="BQ335" s="447"/>
      <c r="BR335" s="447"/>
      <c r="BS335" s="447"/>
      <c r="BT335" s="447"/>
      <c r="BU335" s="447"/>
      <c r="BV335" s="447"/>
      <c r="BW335" s="447"/>
      <c r="BX335" s="447"/>
      <c r="BY335" s="447"/>
      <c r="BZ335" s="447"/>
      <c r="CA335" s="447"/>
      <c r="CB335" s="447"/>
      <c r="CC335" s="447"/>
      <c r="CD335" s="447"/>
      <c r="CE335" s="447"/>
      <c r="CF335" s="447"/>
      <c r="CG335" s="447"/>
      <c r="CH335" s="447"/>
      <c r="CI335" s="447"/>
      <c r="CJ335" s="447"/>
      <c r="CK335" s="447"/>
      <c r="CL335" s="447"/>
      <c r="CM335" s="447"/>
      <c r="CN335" s="447"/>
      <c r="CO335" s="447"/>
      <c r="CP335" s="447"/>
      <c r="CQ335" s="447"/>
      <c r="CR335" s="447"/>
      <c r="CS335" s="447"/>
      <c r="CT335" s="447"/>
      <c r="CU335" s="447"/>
      <c r="CV335" s="447"/>
      <c r="CW335" s="447"/>
      <c r="CX335" s="447"/>
      <c r="CY335" s="447"/>
      <c r="CZ335" s="447"/>
      <c r="DA335" s="447"/>
      <c r="DB335" s="447"/>
      <c r="DC335" s="447"/>
      <c r="DD335" s="447"/>
      <c r="DE335" s="447"/>
      <c r="DF335" s="447"/>
      <c r="DG335" s="447"/>
      <c r="DH335" s="447"/>
      <c r="DI335" s="447"/>
      <c r="DJ335" s="447"/>
      <c r="DK335" s="447"/>
      <c r="DL335" s="447"/>
      <c r="DM335" s="447"/>
      <c r="DN335" s="447"/>
      <c r="DO335" s="447"/>
      <c r="DP335" s="447"/>
      <c r="DQ335" s="447"/>
      <c r="DR335" s="447"/>
      <c r="DS335" s="447"/>
      <c r="DT335" s="447"/>
      <c r="DU335" s="447"/>
      <c r="DV335" s="447"/>
      <c r="DW335" s="447"/>
      <c r="DX335" s="447"/>
      <c r="DY335" s="447"/>
    </row>
    <row r="336" spans="1:129" s="38" customFormat="1" ht="15.75" x14ac:dyDescent="0.25">
      <c r="A336" s="175"/>
      <c r="B336" s="121" t="s">
        <v>399</v>
      </c>
      <c r="C336" s="121"/>
      <c r="D336" s="121"/>
      <c r="E336" s="136"/>
      <c r="F336" s="162"/>
      <c r="G336" s="136"/>
      <c r="H336" s="134" t="s">
        <v>36</v>
      </c>
      <c r="I336" s="78" t="s">
        <v>37</v>
      </c>
      <c r="J336" s="83">
        <v>1822299.1</v>
      </c>
      <c r="K336" s="98">
        <f t="shared" ref="K336:K337" si="149">J336</f>
        <v>1822299.1</v>
      </c>
      <c r="L336" s="162"/>
      <c r="M336" s="162"/>
      <c r="N336" s="162"/>
      <c r="O336" s="475">
        <f t="shared" si="129"/>
        <v>1822299.1</v>
      </c>
      <c r="P336" s="555"/>
      <c r="Q336" s="447"/>
      <c r="R336" s="447"/>
      <c r="S336" s="447"/>
      <c r="T336" s="447"/>
      <c r="U336" s="447"/>
      <c r="V336" s="447"/>
      <c r="W336" s="447"/>
      <c r="X336" s="447"/>
      <c r="Y336" s="447"/>
      <c r="Z336" s="447"/>
      <c r="AA336" s="447"/>
      <c r="AB336" s="447"/>
      <c r="AC336" s="447"/>
      <c r="AD336" s="447"/>
      <c r="AE336" s="447"/>
      <c r="AF336" s="447"/>
      <c r="AG336" s="447"/>
      <c r="AH336" s="447"/>
      <c r="AI336" s="447"/>
      <c r="AJ336" s="447"/>
      <c r="AK336" s="447"/>
      <c r="AL336" s="447"/>
      <c r="AM336" s="447"/>
      <c r="AN336" s="447"/>
      <c r="AO336" s="447"/>
      <c r="AP336" s="447"/>
      <c r="AQ336" s="447"/>
      <c r="AR336" s="447"/>
      <c r="AS336" s="447"/>
      <c r="AT336" s="447"/>
      <c r="AU336" s="447"/>
      <c r="AV336" s="447"/>
      <c r="AW336" s="447"/>
      <c r="AX336" s="447"/>
      <c r="AY336" s="447"/>
      <c r="AZ336" s="447"/>
      <c r="BA336" s="447"/>
      <c r="BB336" s="447"/>
      <c r="BC336" s="447"/>
      <c r="BD336" s="447"/>
      <c r="BE336" s="447"/>
      <c r="BF336" s="447"/>
      <c r="BG336" s="447"/>
      <c r="BH336" s="447"/>
      <c r="BI336" s="447"/>
      <c r="BJ336" s="447"/>
      <c r="BK336" s="447"/>
      <c r="BL336" s="447"/>
      <c r="BM336" s="447"/>
      <c r="BN336" s="447"/>
      <c r="BO336" s="447"/>
      <c r="BP336" s="447"/>
      <c r="BQ336" s="447"/>
      <c r="BR336" s="447"/>
      <c r="BS336" s="447"/>
      <c r="BT336" s="447"/>
      <c r="BU336" s="447"/>
      <c r="BV336" s="447"/>
      <c r="BW336" s="447"/>
      <c r="BX336" s="447"/>
      <c r="BY336" s="447"/>
      <c r="BZ336" s="447"/>
      <c r="CA336" s="447"/>
      <c r="CB336" s="447"/>
      <c r="CC336" s="447"/>
      <c r="CD336" s="447"/>
      <c r="CE336" s="447"/>
      <c r="CF336" s="447"/>
      <c r="CG336" s="447"/>
      <c r="CH336" s="447"/>
      <c r="CI336" s="447"/>
      <c r="CJ336" s="447"/>
      <c r="CK336" s="447"/>
      <c r="CL336" s="447"/>
      <c r="CM336" s="447"/>
      <c r="CN336" s="447"/>
      <c r="CO336" s="447"/>
      <c r="CP336" s="447"/>
      <c r="CQ336" s="447"/>
      <c r="CR336" s="447"/>
      <c r="CS336" s="447"/>
      <c r="CT336" s="447"/>
      <c r="CU336" s="447"/>
      <c r="CV336" s="447"/>
      <c r="CW336" s="447"/>
      <c r="CX336" s="447"/>
      <c r="CY336" s="447"/>
      <c r="CZ336" s="447"/>
      <c r="DA336" s="447"/>
      <c r="DB336" s="447"/>
      <c r="DC336" s="447"/>
      <c r="DD336" s="447"/>
      <c r="DE336" s="447"/>
      <c r="DF336" s="447"/>
      <c r="DG336" s="447"/>
      <c r="DH336" s="447"/>
      <c r="DI336" s="447"/>
      <c r="DJ336" s="447"/>
      <c r="DK336" s="447"/>
      <c r="DL336" s="447"/>
      <c r="DM336" s="447"/>
      <c r="DN336" s="447"/>
      <c r="DO336" s="447"/>
      <c r="DP336" s="447"/>
      <c r="DQ336" s="447"/>
      <c r="DR336" s="447"/>
      <c r="DS336" s="447"/>
      <c r="DT336" s="447"/>
      <c r="DU336" s="447"/>
      <c r="DV336" s="447"/>
      <c r="DW336" s="447"/>
      <c r="DX336" s="447"/>
      <c r="DY336" s="447"/>
    </row>
    <row r="337" spans="1:129" s="27" customFormat="1" ht="15.75" x14ac:dyDescent="0.25">
      <c r="A337" s="176"/>
      <c r="B337" s="121" t="s">
        <v>399</v>
      </c>
      <c r="C337" s="121"/>
      <c r="D337" s="121"/>
      <c r="E337" s="136"/>
      <c r="F337" s="162"/>
      <c r="G337" s="136"/>
      <c r="H337" s="72" t="s">
        <v>35</v>
      </c>
      <c r="I337" s="78" t="s">
        <v>52</v>
      </c>
      <c r="J337" s="83">
        <v>38997.199999999997</v>
      </c>
      <c r="K337" s="98">
        <f t="shared" si="149"/>
        <v>38997.199999999997</v>
      </c>
      <c r="L337" s="162"/>
      <c r="M337" s="162"/>
      <c r="N337" s="162"/>
      <c r="O337" s="475">
        <f t="shared" si="129"/>
        <v>38997.199999999997</v>
      </c>
      <c r="P337" s="555"/>
      <c r="Q337" s="443"/>
      <c r="R337" s="443"/>
      <c r="S337" s="443"/>
      <c r="T337" s="443"/>
      <c r="U337" s="443"/>
      <c r="V337" s="443"/>
      <c r="W337" s="443"/>
      <c r="X337" s="443"/>
      <c r="Y337" s="443"/>
      <c r="Z337" s="443"/>
      <c r="AA337" s="443"/>
      <c r="AB337" s="443"/>
      <c r="AC337" s="443"/>
      <c r="AD337" s="443"/>
      <c r="AE337" s="443"/>
      <c r="AF337" s="443"/>
      <c r="AG337" s="443"/>
      <c r="AH337" s="443"/>
      <c r="AI337" s="443"/>
      <c r="AJ337" s="443"/>
      <c r="AK337" s="443"/>
      <c r="AL337" s="443"/>
      <c r="AM337" s="443"/>
      <c r="AN337" s="443"/>
      <c r="AO337" s="443"/>
      <c r="AP337" s="443"/>
      <c r="AQ337" s="443"/>
      <c r="AR337" s="443"/>
      <c r="AS337" s="443"/>
      <c r="AT337" s="443"/>
      <c r="AU337" s="443"/>
      <c r="AV337" s="443"/>
      <c r="AW337" s="443"/>
      <c r="AX337" s="443"/>
      <c r="AY337" s="443"/>
      <c r="AZ337" s="443"/>
      <c r="BA337" s="443"/>
      <c r="BB337" s="443"/>
      <c r="BC337" s="443"/>
      <c r="BD337" s="443"/>
      <c r="BE337" s="443"/>
      <c r="BF337" s="443"/>
      <c r="BG337" s="443"/>
      <c r="BH337" s="443"/>
      <c r="BI337" s="443"/>
      <c r="BJ337" s="443"/>
      <c r="BK337" s="443"/>
      <c r="BL337" s="443"/>
      <c r="BM337" s="443"/>
      <c r="BN337" s="443"/>
      <c r="BO337" s="443"/>
      <c r="BP337" s="443"/>
      <c r="BQ337" s="443"/>
      <c r="BR337" s="443"/>
      <c r="BS337" s="443"/>
      <c r="BT337" s="443"/>
      <c r="BU337" s="443"/>
      <c r="BV337" s="443"/>
      <c r="BW337" s="443"/>
      <c r="BX337" s="443"/>
      <c r="BY337" s="443"/>
      <c r="BZ337" s="443"/>
      <c r="CA337" s="443"/>
      <c r="CB337" s="443"/>
      <c r="CC337" s="443"/>
      <c r="CD337" s="443"/>
      <c r="CE337" s="443"/>
      <c r="CF337" s="443"/>
      <c r="CG337" s="443"/>
      <c r="CH337" s="443"/>
      <c r="CI337" s="443"/>
      <c r="CJ337" s="443"/>
      <c r="CK337" s="443"/>
      <c r="CL337" s="443"/>
      <c r="CM337" s="443"/>
      <c r="CN337" s="443"/>
      <c r="CO337" s="443"/>
      <c r="CP337" s="443"/>
      <c r="CQ337" s="443"/>
      <c r="CR337" s="443"/>
      <c r="CS337" s="443"/>
      <c r="CT337" s="443"/>
      <c r="CU337" s="443"/>
      <c r="CV337" s="443"/>
      <c r="CW337" s="443"/>
      <c r="CX337" s="443"/>
      <c r="CY337" s="443"/>
      <c r="CZ337" s="443"/>
      <c r="DA337" s="443"/>
      <c r="DB337" s="443"/>
      <c r="DC337" s="443"/>
      <c r="DD337" s="443"/>
      <c r="DE337" s="443"/>
      <c r="DF337" s="443"/>
      <c r="DG337" s="443"/>
      <c r="DH337" s="443"/>
      <c r="DI337" s="443"/>
      <c r="DJ337" s="443"/>
      <c r="DK337" s="443"/>
      <c r="DL337" s="443"/>
      <c r="DM337" s="443"/>
      <c r="DN337" s="443"/>
      <c r="DO337" s="443"/>
      <c r="DP337" s="443"/>
      <c r="DQ337" s="443"/>
      <c r="DR337" s="443"/>
      <c r="DS337" s="443"/>
      <c r="DT337" s="443"/>
      <c r="DU337" s="443"/>
      <c r="DV337" s="443"/>
      <c r="DW337" s="443"/>
      <c r="DX337" s="443"/>
      <c r="DY337" s="443"/>
    </row>
    <row r="338" spans="1:129" s="32" customFormat="1" ht="15.75" x14ac:dyDescent="0.25">
      <c r="A338" s="174">
        <v>29</v>
      </c>
      <c r="B338" s="121" t="s">
        <v>399</v>
      </c>
      <c r="C338" s="121" t="s">
        <v>6</v>
      </c>
      <c r="D338" s="121" t="s">
        <v>176</v>
      </c>
      <c r="E338" s="136">
        <v>50</v>
      </c>
      <c r="F338" s="162">
        <v>3708</v>
      </c>
      <c r="G338" s="136">
        <v>243</v>
      </c>
      <c r="H338" s="72" t="s">
        <v>30</v>
      </c>
      <c r="I338" s="66" t="s">
        <v>1</v>
      </c>
      <c r="J338" s="83">
        <f>J339+J340+J341+J342</f>
        <v>13316864.299999999</v>
      </c>
      <c r="K338" s="83">
        <f t="shared" ref="K338:N338" si="150">K339+K340+K341+K342</f>
        <v>13316864.299999999</v>
      </c>
      <c r="L338" s="83">
        <f t="shared" si="150"/>
        <v>0</v>
      </c>
      <c r="M338" s="83">
        <f t="shared" si="150"/>
        <v>0</v>
      </c>
      <c r="N338" s="83">
        <f t="shared" si="150"/>
        <v>0</v>
      </c>
      <c r="O338" s="475">
        <f t="shared" si="129"/>
        <v>13316864.299999999</v>
      </c>
      <c r="P338" s="555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</row>
    <row r="339" spans="1:129" s="33" customFormat="1" ht="15.75" x14ac:dyDescent="0.25">
      <c r="A339" s="175"/>
      <c r="B339" s="121" t="s">
        <v>399</v>
      </c>
      <c r="C339" s="121"/>
      <c r="D339" s="121"/>
      <c r="E339" s="136"/>
      <c r="F339" s="162"/>
      <c r="G339" s="136"/>
      <c r="H339" s="121" t="s">
        <v>36</v>
      </c>
      <c r="I339" s="78" t="s">
        <v>37</v>
      </c>
      <c r="J339" s="83">
        <v>6228488.1799999997</v>
      </c>
      <c r="K339" s="98">
        <f t="shared" ref="K339:K342" si="151">J339</f>
        <v>6228488.1799999997</v>
      </c>
      <c r="L339" s="162"/>
      <c r="M339" s="162"/>
      <c r="N339" s="162"/>
      <c r="O339" s="475">
        <f t="shared" si="129"/>
        <v>6228488.1799999997</v>
      </c>
      <c r="P339" s="555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</row>
    <row r="340" spans="1:129" s="27" customFormat="1" ht="30" x14ac:dyDescent="0.25">
      <c r="A340" s="137"/>
      <c r="B340" s="121" t="s">
        <v>399</v>
      </c>
      <c r="C340" s="121"/>
      <c r="D340" s="121"/>
      <c r="E340" s="122"/>
      <c r="F340" s="165"/>
      <c r="G340" s="166"/>
      <c r="H340" s="72" t="s">
        <v>40</v>
      </c>
      <c r="I340" s="78" t="s">
        <v>41</v>
      </c>
      <c r="J340" s="162">
        <v>2861321.02</v>
      </c>
      <c r="K340" s="98">
        <f t="shared" si="151"/>
        <v>2861321.02</v>
      </c>
      <c r="L340" s="162"/>
      <c r="M340" s="162"/>
      <c r="N340" s="162"/>
      <c r="O340" s="475">
        <f t="shared" si="129"/>
        <v>2861321.02</v>
      </c>
      <c r="P340" s="555"/>
      <c r="Q340" s="443"/>
      <c r="R340" s="443"/>
      <c r="S340" s="443"/>
      <c r="T340" s="443"/>
      <c r="U340" s="443"/>
      <c r="V340" s="443"/>
      <c r="W340" s="443"/>
      <c r="X340" s="443"/>
      <c r="Y340" s="443"/>
      <c r="Z340" s="443"/>
      <c r="AA340" s="443"/>
      <c r="AB340" s="443"/>
      <c r="AC340" s="443"/>
      <c r="AD340" s="443"/>
      <c r="AE340" s="443"/>
      <c r="AF340" s="443"/>
      <c r="AG340" s="443"/>
      <c r="AH340" s="443"/>
      <c r="AI340" s="443"/>
      <c r="AJ340" s="443"/>
      <c r="AK340" s="443"/>
      <c r="AL340" s="443"/>
      <c r="AM340" s="443"/>
      <c r="AN340" s="443"/>
      <c r="AO340" s="443"/>
      <c r="AP340" s="443"/>
      <c r="AQ340" s="443"/>
      <c r="AR340" s="443"/>
      <c r="AS340" s="443"/>
      <c r="AT340" s="443"/>
      <c r="AU340" s="443"/>
      <c r="AV340" s="443"/>
      <c r="AW340" s="443"/>
      <c r="AX340" s="443"/>
      <c r="AY340" s="443"/>
      <c r="AZ340" s="443"/>
      <c r="BA340" s="443"/>
      <c r="BB340" s="443"/>
      <c r="BC340" s="443"/>
      <c r="BD340" s="443"/>
      <c r="BE340" s="443"/>
      <c r="BF340" s="443"/>
      <c r="BG340" s="443"/>
      <c r="BH340" s="443"/>
      <c r="BI340" s="443"/>
      <c r="BJ340" s="443"/>
      <c r="BK340" s="443"/>
      <c r="BL340" s="443"/>
      <c r="BM340" s="443"/>
      <c r="BN340" s="443"/>
      <c r="BO340" s="443"/>
      <c r="BP340" s="443"/>
      <c r="BQ340" s="443"/>
      <c r="BR340" s="443"/>
      <c r="BS340" s="443"/>
      <c r="BT340" s="443"/>
      <c r="BU340" s="443"/>
      <c r="BV340" s="443"/>
      <c r="BW340" s="443"/>
      <c r="BX340" s="443"/>
      <c r="BY340" s="443"/>
      <c r="BZ340" s="443"/>
      <c r="CA340" s="443"/>
      <c r="CB340" s="443"/>
      <c r="CC340" s="443"/>
      <c r="CD340" s="443"/>
      <c r="CE340" s="443"/>
      <c r="CF340" s="443"/>
      <c r="CG340" s="443"/>
      <c r="CH340" s="443"/>
      <c r="CI340" s="443"/>
      <c r="CJ340" s="443"/>
      <c r="CK340" s="443"/>
      <c r="CL340" s="443"/>
      <c r="CM340" s="443"/>
      <c r="CN340" s="443"/>
      <c r="CO340" s="443"/>
      <c r="CP340" s="443"/>
      <c r="CQ340" s="443"/>
      <c r="CR340" s="443"/>
      <c r="CS340" s="443"/>
      <c r="CT340" s="443"/>
      <c r="CU340" s="443"/>
      <c r="CV340" s="443"/>
      <c r="CW340" s="443"/>
      <c r="CX340" s="443"/>
      <c r="CY340" s="443"/>
      <c r="CZ340" s="443"/>
      <c r="DA340" s="443"/>
      <c r="DB340" s="443"/>
      <c r="DC340" s="443"/>
      <c r="DD340" s="443"/>
      <c r="DE340" s="443"/>
      <c r="DF340" s="443"/>
      <c r="DG340" s="443"/>
      <c r="DH340" s="443"/>
      <c r="DI340" s="443"/>
      <c r="DJ340" s="443"/>
      <c r="DK340" s="443"/>
      <c r="DL340" s="443"/>
      <c r="DM340" s="443"/>
      <c r="DN340" s="443"/>
      <c r="DO340" s="443"/>
      <c r="DP340" s="443"/>
      <c r="DQ340" s="443"/>
      <c r="DR340" s="443"/>
      <c r="DS340" s="443"/>
      <c r="DT340" s="443"/>
      <c r="DU340" s="443"/>
      <c r="DV340" s="443"/>
      <c r="DW340" s="443"/>
      <c r="DX340" s="443"/>
      <c r="DY340" s="443"/>
    </row>
    <row r="341" spans="1:129" s="32" customFormat="1" ht="30" x14ac:dyDescent="0.25">
      <c r="A341" s="137"/>
      <c r="B341" s="121" t="s">
        <v>399</v>
      </c>
      <c r="C341" s="121"/>
      <c r="D341" s="121"/>
      <c r="E341" s="164"/>
      <c r="F341" s="162"/>
      <c r="G341" s="136"/>
      <c r="H341" s="172" t="s">
        <v>45</v>
      </c>
      <c r="I341" s="138" t="s">
        <v>129</v>
      </c>
      <c r="J341" s="162">
        <v>3948045.02</v>
      </c>
      <c r="K341" s="98">
        <f t="shared" si="151"/>
        <v>3948045.02</v>
      </c>
      <c r="L341" s="162"/>
      <c r="M341" s="162"/>
      <c r="N341" s="162"/>
      <c r="O341" s="475">
        <f t="shared" si="129"/>
        <v>3948045.02</v>
      </c>
      <c r="P341" s="555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</row>
    <row r="342" spans="1:129" s="33" customFormat="1" ht="15.75" x14ac:dyDescent="0.25">
      <c r="A342" s="140"/>
      <c r="B342" s="121" t="s">
        <v>399</v>
      </c>
      <c r="C342" s="121"/>
      <c r="D342" s="121"/>
      <c r="E342" s="122"/>
      <c r="F342" s="162"/>
      <c r="G342" s="136"/>
      <c r="H342" s="121" t="s">
        <v>35</v>
      </c>
      <c r="I342" s="78" t="s">
        <v>52</v>
      </c>
      <c r="J342" s="162">
        <v>279010.08</v>
      </c>
      <c r="K342" s="98">
        <f t="shared" si="151"/>
        <v>279010.08</v>
      </c>
      <c r="L342" s="162"/>
      <c r="M342" s="162"/>
      <c r="N342" s="162"/>
      <c r="O342" s="475">
        <f t="shared" si="129"/>
        <v>279010.08</v>
      </c>
      <c r="P342" s="555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</row>
    <row r="343" spans="1:129" s="33" customFormat="1" ht="15.75" x14ac:dyDescent="0.25">
      <c r="A343" s="133">
        <v>30</v>
      </c>
      <c r="B343" s="121" t="s">
        <v>399</v>
      </c>
      <c r="C343" s="121" t="s">
        <v>6</v>
      </c>
      <c r="D343" s="121" t="s">
        <v>177</v>
      </c>
      <c r="E343" s="122">
        <v>1</v>
      </c>
      <c r="F343" s="162">
        <v>8389.5</v>
      </c>
      <c r="G343" s="136">
        <v>240</v>
      </c>
      <c r="H343" s="121" t="s">
        <v>30</v>
      </c>
      <c r="I343" s="66" t="s">
        <v>1</v>
      </c>
      <c r="J343" s="162">
        <f>J344+J345</f>
        <v>12577600.82</v>
      </c>
      <c r="K343" s="162">
        <f t="shared" ref="K343:N343" si="152">K344+K345</f>
        <v>12577600.82</v>
      </c>
      <c r="L343" s="162">
        <f t="shared" si="152"/>
        <v>0</v>
      </c>
      <c r="M343" s="162">
        <f t="shared" si="152"/>
        <v>0</v>
      </c>
      <c r="N343" s="162">
        <f t="shared" si="152"/>
        <v>0</v>
      </c>
      <c r="O343" s="475">
        <f t="shared" si="129"/>
        <v>12577600.82</v>
      </c>
      <c r="P343" s="555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</row>
    <row r="344" spans="1:129" s="33" customFormat="1" ht="15.75" x14ac:dyDescent="0.25">
      <c r="A344" s="137"/>
      <c r="B344" s="121" t="s">
        <v>399</v>
      </c>
      <c r="C344" s="121"/>
      <c r="D344" s="121"/>
      <c r="E344" s="122"/>
      <c r="F344" s="167"/>
      <c r="G344" s="136"/>
      <c r="H344" s="121" t="s">
        <v>36</v>
      </c>
      <c r="I344" s="78" t="s">
        <v>37</v>
      </c>
      <c r="J344" s="162">
        <v>12314079.52</v>
      </c>
      <c r="K344" s="98">
        <f t="shared" ref="K344:K345" si="153">J344</f>
        <v>12314079.52</v>
      </c>
      <c r="L344" s="162"/>
      <c r="M344" s="162"/>
      <c r="N344" s="162"/>
      <c r="O344" s="475">
        <f t="shared" si="129"/>
        <v>12314079.52</v>
      </c>
      <c r="P344" s="555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</row>
    <row r="345" spans="1:129" s="33" customFormat="1" ht="15.75" x14ac:dyDescent="0.25">
      <c r="A345" s="140"/>
      <c r="B345" s="121" t="s">
        <v>399</v>
      </c>
      <c r="C345" s="121"/>
      <c r="D345" s="121"/>
      <c r="E345" s="122"/>
      <c r="F345" s="167"/>
      <c r="G345" s="136"/>
      <c r="H345" s="121" t="s">
        <v>35</v>
      </c>
      <c r="I345" s="78" t="s">
        <v>52</v>
      </c>
      <c r="J345" s="162">
        <v>263521.3</v>
      </c>
      <c r="K345" s="98">
        <f t="shared" si="153"/>
        <v>263521.3</v>
      </c>
      <c r="L345" s="162"/>
      <c r="M345" s="162"/>
      <c r="N345" s="162"/>
      <c r="O345" s="475">
        <f t="shared" si="129"/>
        <v>263521.3</v>
      </c>
      <c r="P345" s="555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</row>
    <row r="346" spans="1:129" s="27" customFormat="1" ht="15.75" x14ac:dyDescent="0.25">
      <c r="A346" s="133">
        <v>31</v>
      </c>
      <c r="B346" s="121" t="s">
        <v>399</v>
      </c>
      <c r="C346" s="121" t="s">
        <v>6</v>
      </c>
      <c r="D346" s="121" t="s">
        <v>177</v>
      </c>
      <c r="E346" s="122">
        <v>3</v>
      </c>
      <c r="F346" s="165">
        <v>4822.8</v>
      </c>
      <c r="G346" s="166">
        <v>211</v>
      </c>
      <c r="H346" s="72" t="s">
        <v>30</v>
      </c>
      <c r="I346" s="66" t="s">
        <v>1</v>
      </c>
      <c r="J346" s="162">
        <f>J347+J348</f>
        <v>3284907.87</v>
      </c>
      <c r="K346" s="162">
        <f t="shared" ref="K346:N346" si="154">K347+K348</f>
        <v>3284907.87</v>
      </c>
      <c r="L346" s="162">
        <f t="shared" si="154"/>
        <v>0</v>
      </c>
      <c r="M346" s="162">
        <f t="shared" si="154"/>
        <v>0</v>
      </c>
      <c r="N346" s="162">
        <f t="shared" si="154"/>
        <v>0</v>
      </c>
      <c r="O346" s="475">
        <f t="shared" si="129"/>
        <v>3284907.87</v>
      </c>
      <c r="P346" s="555"/>
      <c r="Q346" s="443"/>
      <c r="R346" s="443"/>
      <c r="S346" s="443"/>
      <c r="T346" s="443"/>
      <c r="U346" s="443"/>
      <c r="V346" s="443"/>
      <c r="W346" s="443"/>
      <c r="X346" s="443"/>
      <c r="Y346" s="443"/>
      <c r="Z346" s="443"/>
      <c r="AA346" s="443"/>
      <c r="AB346" s="443"/>
      <c r="AC346" s="443"/>
      <c r="AD346" s="443"/>
      <c r="AE346" s="443"/>
      <c r="AF346" s="443"/>
      <c r="AG346" s="443"/>
      <c r="AH346" s="443"/>
      <c r="AI346" s="443"/>
      <c r="AJ346" s="443"/>
      <c r="AK346" s="443"/>
      <c r="AL346" s="443"/>
      <c r="AM346" s="443"/>
      <c r="AN346" s="443"/>
      <c r="AO346" s="443"/>
      <c r="AP346" s="443"/>
      <c r="AQ346" s="443"/>
      <c r="AR346" s="443"/>
      <c r="AS346" s="443"/>
      <c r="AT346" s="443"/>
      <c r="AU346" s="443"/>
      <c r="AV346" s="443"/>
      <c r="AW346" s="443"/>
      <c r="AX346" s="443"/>
      <c r="AY346" s="443"/>
      <c r="AZ346" s="443"/>
      <c r="BA346" s="443"/>
      <c r="BB346" s="443"/>
      <c r="BC346" s="443"/>
      <c r="BD346" s="443"/>
      <c r="BE346" s="443"/>
      <c r="BF346" s="443"/>
      <c r="BG346" s="443"/>
      <c r="BH346" s="443"/>
      <c r="BI346" s="443"/>
      <c r="BJ346" s="443"/>
      <c r="BK346" s="443"/>
      <c r="BL346" s="443"/>
      <c r="BM346" s="443"/>
      <c r="BN346" s="443"/>
      <c r="BO346" s="443"/>
      <c r="BP346" s="443"/>
      <c r="BQ346" s="443"/>
      <c r="BR346" s="443"/>
      <c r="BS346" s="443"/>
      <c r="BT346" s="443"/>
      <c r="BU346" s="443"/>
      <c r="BV346" s="443"/>
      <c r="BW346" s="443"/>
      <c r="BX346" s="443"/>
      <c r="BY346" s="443"/>
      <c r="BZ346" s="443"/>
      <c r="CA346" s="443"/>
      <c r="CB346" s="443"/>
      <c r="CC346" s="443"/>
      <c r="CD346" s="443"/>
      <c r="CE346" s="443"/>
      <c r="CF346" s="443"/>
      <c r="CG346" s="443"/>
      <c r="CH346" s="443"/>
      <c r="CI346" s="443"/>
      <c r="CJ346" s="443"/>
      <c r="CK346" s="443"/>
      <c r="CL346" s="443"/>
      <c r="CM346" s="443"/>
      <c r="CN346" s="443"/>
      <c r="CO346" s="443"/>
      <c r="CP346" s="443"/>
      <c r="CQ346" s="443"/>
      <c r="CR346" s="443"/>
      <c r="CS346" s="443"/>
      <c r="CT346" s="443"/>
      <c r="CU346" s="443"/>
      <c r="CV346" s="443"/>
      <c r="CW346" s="443"/>
      <c r="CX346" s="443"/>
      <c r="CY346" s="443"/>
      <c r="CZ346" s="443"/>
      <c r="DA346" s="443"/>
      <c r="DB346" s="443"/>
      <c r="DC346" s="443"/>
      <c r="DD346" s="443"/>
      <c r="DE346" s="443"/>
      <c r="DF346" s="443"/>
      <c r="DG346" s="443"/>
      <c r="DH346" s="443"/>
      <c r="DI346" s="443"/>
      <c r="DJ346" s="443"/>
      <c r="DK346" s="443"/>
      <c r="DL346" s="443"/>
      <c r="DM346" s="443"/>
      <c r="DN346" s="443"/>
      <c r="DO346" s="443"/>
      <c r="DP346" s="443"/>
      <c r="DQ346" s="443"/>
      <c r="DR346" s="443"/>
      <c r="DS346" s="443"/>
      <c r="DT346" s="443"/>
      <c r="DU346" s="443"/>
      <c r="DV346" s="443"/>
      <c r="DW346" s="443"/>
      <c r="DX346" s="443"/>
      <c r="DY346" s="443"/>
    </row>
    <row r="347" spans="1:129" s="32" customFormat="1" ht="15.75" x14ac:dyDescent="0.25">
      <c r="A347" s="137"/>
      <c r="B347" s="121" t="s">
        <v>399</v>
      </c>
      <c r="C347" s="121"/>
      <c r="D347" s="121"/>
      <c r="E347" s="164"/>
      <c r="F347" s="167"/>
      <c r="G347" s="136"/>
      <c r="H347" s="177" t="s">
        <v>36</v>
      </c>
      <c r="I347" s="78" t="s">
        <v>37</v>
      </c>
      <c r="J347" s="162">
        <v>3216083.68</v>
      </c>
      <c r="K347" s="98">
        <f t="shared" ref="K347:K348" si="155">J347</f>
        <v>3216083.68</v>
      </c>
      <c r="L347" s="162"/>
      <c r="M347" s="162"/>
      <c r="N347" s="162"/>
      <c r="O347" s="475">
        <f t="shared" si="129"/>
        <v>3216083.68</v>
      </c>
      <c r="P347" s="555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</row>
    <row r="348" spans="1:129" s="36" customFormat="1" ht="15.75" x14ac:dyDescent="0.25">
      <c r="A348" s="140"/>
      <c r="B348" s="121" t="s">
        <v>399</v>
      </c>
      <c r="C348" s="121"/>
      <c r="D348" s="121"/>
      <c r="E348" s="164"/>
      <c r="F348" s="167"/>
      <c r="G348" s="136"/>
      <c r="H348" s="177" t="s">
        <v>35</v>
      </c>
      <c r="I348" s="78" t="s">
        <v>52</v>
      </c>
      <c r="J348" s="162">
        <v>68824.19</v>
      </c>
      <c r="K348" s="98">
        <f t="shared" si="155"/>
        <v>68824.19</v>
      </c>
      <c r="L348" s="162"/>
      <c r="M348" s="162"/>
      <c r="N348" s="162"/>
      <c r="O348" s="475">
        <f t="shared" si="129"/>
        <v>68824.19</v>
      </c>
      <c r="P348" s="555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</row>
    <row r="349" spans="1:129" s="36" customFormat="1" ht="15.75" x14ac:dyDescent="0.25">
      <c r="A349" s="133">
        <v>32</v>
      </c>
      <c r="B349" s="121" t="s">
        <v>399</v>
      </c>
      <c r="C349" s="121" t="s">
        <v>6</v>
      </c>
      <c r="D349" s="121" t="s">
        <v>177</v>
      </c>
      <c r="E349" s="122">
        <v>4</v>
      </c>
      <c r="F349" s="167">
        <v>4886.72</v>
      </c>
      <c r="G349" s="136">
        <v>229</v>
      </c>
      <c r="H349" s="121" t="s">
        <v>30</v>
      </c>
      <c r="I349" s="66" t="s">
        <v>1</v>
      </c>
      <c r="J349" s="83">
        <f>J350+J351+J352</f>
        <v>4645502.3400000008</v>
      </c>
      <c r="K349" s="83">
        <f t="shared" ref="K349:N349" si="156">K350+K351+K352</f>
        <v>4645502.3400000008</v>
      </c>
      <c r="L349" s="83">
        <f t="shared" si="156"/>
        <v>0</v>
      </c>
      <c r="M349" s="83">
        <f t="shared" si="156"/>
        <v>0</v>
      </c>
      <c r="N349" s="83">
        <f t="shared" si="156"/>
        <v>0</v>
      </c>
      <c r="O349" s="475">
        <f t="shared" si="129"/>
        <v>4645502.3400000008</v>
      </c>
      <c r="P349" s="555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</row>
    <row r="350" spans="1:129" s="27" customFormat="1" ht="30" x14ac:dyDescent="0.25">
      <c r="A350" s="137"/>
      <c r="B350" s="121" t="s">
        <v>399</v>
      </c>
      <c r="C350" s="121"/>
      <c r="D350" s="121"/>
      <c r="E350" s="122"/>
      <c r="F350" s="165"/>
      <c r="G350" s="166"/>
      <c r="H350" s="72" t="s">
        <v>40</v>
      </c>
      <c r="I350" s="78" t="s">
        <v>41</v>
      </c>
      <c r="J350" s="162">
        <v>3422202.6</v>
      </c>
      <c r="K350" s="98">
        <f t="shared" ref="K350:K352" si="157">J350</f>
        <v>3422202.6</v>
      </c>
      <c r="L350" s="162"/>
      <c r="M350" s="162"/>
      <c r="N350" s="162"/>
      <c r="O350" s="475">
        <f t="shared" si="129"/>
        <v>3422202.6</v>
      </c>
      <c r="P350" s="555"/>
      <c r="Q350" s="443"/>
      <c r="R350" s="443"/>
      <c r="S350" s="443"/>
      <c r="T350" s="443"/>
      <c r="U350" s="443"/>
      <c r="V350" s="443"/>
      <c r="W350" s="443"/>
      <c r="X350" s="443"/>
      <c r="Y350" s="443"/>
      <c r="Z350" s="443"/>
      <c r="AA350" s="443"/>
      <c r="AB350" s="443"/>
      <c r="AC350" s="443"/>
      <c r="AD350" s="443"/>
      <c r="AE350" s="443"/>
      <c r="AF350" s="443"/>
      <c r="AG350" s="443"/>
      <c r="AH350" s="443"/>
      <c r="AI350" s="443"/>
      <c r="AJ350" s="443"/>
      <c r="AK350" s="443"/>
      <c r="AL350" s="443"/>
      <c r="AM350" s="443"/>
      <c r="AN350" s="443"/>
      <c r="AO350" s="443"/>
      <c r="AP350" s="443"/>
      <c r="AQ350" s="443"/>
      <c r="AR350" s="443"/>
      <c r="AS350" s="443"/>
      <c r="AT350" s="443"/>
      <c r="AU350" s="443"/>
      <c r="AV350" s="443"/>
      <c r="AW350" s="443"/>
      <c r="AX350" s="443"/>
      <c r="AY350" s="443"/>
      <c r="AZ350" s="443"/>
      <c r="BA350" s="443"/>
      <c r="BB350" s="443"/>
      <c r="BC350" s="443"/>
      <c r="BD350" s="443"/>
      <c r="BE350" s="443"/>
      <c r="BF350" s="443"/>
      <c r="BG350" s="443"/>
      <c r="BH350" s="443"/>
      <c r="BI350" s="443"/>
      <c r="BJ350" s="443"/>
      <c r="BK350" s="443"/>
      <c r="BL350" s="443"/>
      <c r="BM350" s="443"/>
      <c r="BN350" s="443"/>
      <c r="BO350" s="443"/>
      <c r="BP350" s="443"/>
      <c r="BQ350" s="443"/>
      <c r="BR350" s="443"/>
      <c r="BS350" s="443"/>
      <c r="BT350" s="443"/>
      <c r="BU350" s="443"/>
      <c r="BV350" s="443"/>
      <c r="BW350" s="443"/>
      <c r="BX350" s="443"/>
      <c r="BY350" s="443"/>
      <c r="BZ350" s="443"/>
      <c r="CA350" s="443"/>
      <c r="CB350" s="443"/>
      <c r="CC350" s="443"/>
      <c r="CD350" s="443"/>
      <c r="CE350" s="443"/>
      <c r="CF350" s="443"/>
      <c r="CG350" s="443"/>
      <c r="CH350" s="443"/>
      <c r="CI350" s="443"/>
      <c r="CJ350" s="443"/>
      <c r="CK350" s="443"/>
      <c r="CL350" s="443"/>
      <c r="CM350" s="443"/>
      <c r="CN350" s="443"/>
      <c r="CO350" s="443"/>
      <c r="CP350" s="443"/>
      <c r="CQ350" s="443"/>
      <c r="CR350" s="443"/>
      <c r="CS350" s="443"/>
      <c r="CT350" s="443"/>
      <c r="CU350" s="443"/>
      <c r="CV350" s="443"/>
      <c r="CW350" s="443"/>
      <c r="CX350" s="443"/>
      <c r="CY350" s="443"/>
      <c r="CZ350" s="443"/>
      <c r="DA350" s="443"/>
      <c r="DB350" s="443"/>
      <c r="DC350" s="443"/>
      <c r="DD350" s="443"/>
      <c r="DE350" s="443"/>
      <c r="DF350" s="443"/>
      <c r="DG350" s="443"/>
      <c r="DH350" s="443"/>
      <c r="DI350" s="443"/>
      <c r="DJ350" s="443"/>
      <c r="DK350" s="443"/>
      <c r="DL350" s="443"/>
      <c r="DM350" s="443"/>
      <c r="DN350" s="443"/>
      <c r="DO350" s="443"/>
      <c r="DP350" s="443"/>
      <c r="DQ350" s="443"/>
      <c r="DR350" s="443"/>
      <c r="DS350" s="443"/>
      <c r="DT350" s="443"/>
      <c r="DU350" s="443"/>
      <c r="DV350" s="443"/>
      <c r="DW350" s="443"/>
      <c r="DX350" s="443"/>
      <c r="DY350" s="443"/>
    </row>
    <row r="351" spans="1:129" s="32" customFormat="1" ht="30" x14ac:dyDescent="0.25">
      <c r="A351" s="137"/>
      <c r="B351" s="121" t="s">
        <v>399</v>
      </c>
      <c r="C351" s="121"/>
      <c r="D351" s="121"/>
      <c r="E351" s="164"/>
      <c r="F351" s="167"/>
      <c r="G351" s="136"/>
      <c r="H351" s="134" t="s">
        <v>42</v>
      </c>
      <c r="I351" s="108" t="s">
        <v>43</v>
      </c>
      <c r="J351" s="162">
        <v>1125968.8700000001</v>
      </c>
      <c r="K351" s="98">
        <f t="shared" si="157"/>
        <v>1125968.8700000001</v>
      </c>
      <c r="L351" s="162"/>
      <c r="M351" s="162"/>
      <c r="N351" s="162"/>
      <c r="O351" s="475">
        <f t="shared" si="129"/>
        <v>1125968.8700000001</v>
      </c>
      <c r="P351" s="555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</row>
    <row r="352" spans="1:129" s="32" customFormat="1" ht="15.75" x14ac:dyDescent="0.25">
      <c r="A352" s="140"/>
      <c r="B352" s="121" t="s">
        <v>399</v>
      </c>
      <c r="C352" s="121"/>
      <c r="D352" s="121"/>
      <c r="E352" s="122"/>
      <c r="F352" s="167"/>
      <c r="G352" s="136"/>
      <c r="H352" s="121" t="s">
        <v>35</v>
      </c>
      <c r="I352" s="78" t="s">
        <v>52</v>
      </c>
      <c r="J352" s="162">
        <v>97330.87</v>
      </c>
      <c r="K352" s="98">
        <f t="shared" si="157"/>
        <v>97330.87</v>
      </c>
      <c r="L352" s="162"/>
      <c r="M352" s="162"/>
      <c r="N352" s="162"/>
      <c r="O352" s="475">
        <f t="shared" si="129"/>
        <v>97330.87</v>
      </c>
      <c r="P352" s="555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</row>
    <row r="353" spans="1:129" s="32" customFormat="1" ht="15.75" x14ac:dyDescent="0.25">
      <c r="A353" s="133">
        <v>33</v>
      </c>
      <c r="B353" s="121" t="s">
        <v>399</v>
      </c>
      <c r="C353" s="121" t="s">
        <v>6</v>
      </c>
      <c r="D353" s="121" t="s">
        <v>177</v>
      </c>
      <c r="E353" s="122" t="s">
        <v>178</v>
      </c>
      <c r="F353" s="165">
        <v>4822.8</v>
      </c>
      <c r="G353" s="136">
        <v>211</v>
      </c>
      <c r="H353" s="72" t="s">
        <v>30</v>
      </c>
      <c r="I353" s="66" t="s">
        <v>1</v>
      </c>
      <c r="J353" s="162">
        <f>J354+J355</f>
        <v>2288464.2599999998</v>
      </c>
      <c r="K353" s="162">
        <f t="shared" ref="K353:N353" si="158">K354+K355</f>
        <v>2288464.2599999998</v>
      </c>
      <c r="L353" s="162">
        <f t="shared" si="158"/>
        <v>0</v>
      </c>
      <c r="M353" s="162">
        <f t="shared" si="158"/>
        <v>0</v>
      </c>
      <c r="N353" s="162">
        <f t="shared" si="158"/>
        <v>0</v>
      </c>
      <c r="O353" s="475">
        <f t="shared" si="129"/>
        <v>2288464.2599999998</v>
      </c>
      <c r="P353" s="555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</row>
    <row r="354" spans="1:129" s="27" customFormat="1" ht="15.75" x14ac:dyDescent="0.25">
      <c r="A354" s="137"/>
      <c r="B354" s="121" t="s">
        <v>399</v>
      </c>
      <c r="C354" s="121"/>
      <c r="D354" s="121"/>
      <c r="E354" s="164"/>
      <c r="F354" s="167"/>
      <c r="G354" s="136"/>
      <c r="H354" s="134" t="s">
        <v>36</v>
      </c>
      <c r="I354" s="78" t="s">
        <v>37</v>
      </c>
      <c r="J354" s="162">
        <v>2240517.19</v>
      </c>
      <c r="K354" s="98">
        <f t="shared" ref="K354:K355" si="159">J354</f>
        <v>2240517.19</v>
      </c>
      <c r="L354" s="162"/>
      <c r="M354" s="162"/>
      <c r="N354" s="162"/>
      <c r="O354" s="475">
        <f t="shared" si="129"/>
        <v>2240517.19</v>
      </c>
      <c r="P354" s="555"/>
      <c r="Q354" s="443"/>
      <c r="R354" s="443"/>
      <c r="S354" s="443"/>
      <c r="T354" s="443"/>
      <c r="U354" s="443"/>
      <c r="V354" s="443"/>
      <c r="W354" s="443"/>
      <c r="X354" s="443"/>
      <c r="Y354" s="443"/>
      <c r="Z354" s="443"/>
      <c r="AA354" s="443"/>
      <c r="AB354" s="443"/>
      <c r="AC354" s="443"/>
      <c r="AD354" s="443"/>
      <c r="AE354" s="443"/>
      <c r="AF354" s="443"/>
      <c r="AG354" s="443"/>
      <c r="AH354" s="443"/>
      <c r="AI354" s="443"/>
      <c r="AJ354" s="443"/>
      <c r="AK354" s="443"/>
      <c r="AL354" s="443"/>
      <c r="AM354" s="443"/>
      <c r="AN354" s="443"/>
      <c r="AO354" s="443"/>
      <c r="AP354" s="443"/>
      <c r="AQ354" s="443"/>
      <c r="AR354" s="443"/>
      <c r="AS354" s="443"/>
      <c r="AT354" s="443"/>
      <c r="AU354" s="443"/>
      <c r="AV354" s="443"/>
      <c r="AW354" s="443"/>
      <c r="AX354" s="443"/>
      <c r="AY354" s="443"/>
      <c r="AZ354" s="443"/>
      <c r="BA354" s="443"/>
      <c r="BB354" s="443"/>
      <c r="BC354" s="443"/>
      <c r="BD354" s="443"/>
      <c r="BE354" s="443"/>
      <c r="BF354" s="443"/>
      <c r="BG354" s="443"/>
      <c r="BH354" s="443"/>
      <c r="BI354" s="443"/>
      <c r="BJ354" s="443"/>
      <c r="BK354" s="443"/>
      <c r="BL354" s="443"/>
      <c r="BM354" s="443"/>
      <c r="BN354" s="443"/>
      <c r="BO354" s="443"/>
      <c r="BP354" s="443"/>
      <c r="BQ354" s="443"/>
      <c r="BR354" s="443"/>
      <c r="BS354" s="443"/>
      <c r="BT354" s="443"/>
      <c r="BU354" s="443"/>
      <c r="BV354" s="443"/>
      <c r="BW354" s="443"/>
      <c r="BX354" s="443"/>
      <c r="BY354" s="443"/>
      <c r="BZ354" s="443"/>
      <c r="CA354" s="443"/>
      <c r="CB354" s="443"/>
      <c r="CC354" s="443"/>
      <c r="CD354" s="443"/>
      <c r="CE354" s="443"/>
      <c r="CF354" s="443"/>
      <c r="CG354" s="443"/>
      <c r="CH354" s="443"/>
      <c r="CI354" s="443"/>
      <c r="CJ354" s="443"/>
      <c r="CK354" s="443"/>
      <c r="CL354" s="443"/>
      <c r="CM354" s="443"/>
      <c r="CN354" s="443"/>
      <c r="CO354" s="443"/>
      <c r="CP354" s="443"/>
      <c r="CQ354" s="443"/>
      <c r="CR354" s="443"/>
      <c r="CS354" s="443"/>
      <c r="CT354" s="443"/>
      <c r="CU354" s="443"/>
      <c r="CV354" s="443"/>
      <c r="CW354" s="443"/>
      <c r="CX354" s="443"/>
      <c r="CY354" s="443"/>
      <c r="CZ354" s="443"/>
      <c r="DA354" s="443"/>
      <c r="DB354" s="443"/>
      <c r="DC354" s="443"/>
      <c r="DD354" s="443"/>
      <c r="DE354" s="443"/>
      <c r="DF354" s="443"/>
      <c r="DG354" s="443"/>
      <c r="DH354" s="443"/>
      <c r="DI354" s="443"/>
      <c r="DJ354" s="443"/>
      <c r="DK354" s="443"/>
      <c r="DL354" s="443"/>
      <c r="DM354" s="443"/>
      <c r="DN354" s="443"/>
      <c r="DO354" s="443"/>
      <c r="DP354" s="443"/>
      <c r="DQ354" s="443"/>
      <c r="DR354" s="443"/>
      <c r="DS354" s="443"/>
      <c r="DT354" s="443"/>
      <c r="DU354" s="443"/>
      <c r="DV354" s="443"/>
      <c r="DW354" s="443"/>
      <c r="DX354" s="443"/>
      <c r="DY354" s="443"/>
    </row>
    <row r="355" spans="1:129" s="32" customFormat="1" ht="15.75" x14ac:dyDescent="0.25">
      <c r="A355" s="140"/>
      <c r="B355" s="121" t="s">
        <v>399</v>
      </c>
      <c r="C355" s="121"/>
      <c r="D355" s="121"/>
      <c r="E355" s="122"/>
      <c r="F355" s="167"/>
      <c r="G355" s="136"/>
      <c r="H355" s="121" t="s">
        <v>35</v>
      </c>
      <c r="I355" s="78" t="s">
        <v>52</v>
      </c>
      <c r="J355" s="162">
        <v>47947.07</v>
      </c>
      <c r="K355" s="98">
        <f t="shared" si="159"/>
        <v>47947.07</v>
      </c>
      <c r="L355" s="162"/>
      <c r="M355" s="162"/>
      <c r="N355" s="162"/>
      <c r="O355" s="475">
        <f t="shared" si="129"/>
        <v>47947.07</v>
      </c>
      <c r="P355" s="555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</row>
    <row r="356" spans="1:129" s="32" customFormat="1" ht="15.75" x14ac:dyDescent="0.25">
      <c r="A356" s="133">
        <v>34</v>
      </c>
      <c r="B356" s="121" t="s">
        <v>399</v>
      </c>
      <c r="C356" s="121" t="s">
        <v>6</v>
      </c>
      <c r="D356" s="121" t="s">
        <v>179</v>
      </c>
      <c r="E356" s="122" t="s">
        <v>180</v>
      </c>
      <c r="F356" s="165">
        <v>1786.6</v>
      </c>
      <c r="G356" s="136">
        <v>69</v>
      </c>
      <c r="H356" s="168" t="s">
        <v>30</v>
      </c>
      <c r="I356" s="66" t="s">
        <v>1</v>
      </c>
      <c r="J356" s="162">
        <f>J357+J358</f>
        <v>946627.26</v>
      </c>
      <c r="K356" s="162">
        <f t="shared" ref="K356:N356" si="160">K357+K358</f>
        <v>946627.26</v>
      </c>
      <c r="L356" s="162">
        <f t="shared" si="160"/>
        <v>0</v>
      </c>
      <c r="M356" s="162">
        <f t="shared" si="160"/>
        <v>0</v>
      </c>
      <c r="N356" s="162">
        <f t="shared" si="160"/>
        <v>0</v>
      </c>
      <c r="O356" s="475">
        <f t="shared" si="129"/>
        <v>946627.26</v>
      </c>
      <c r="P356" s="555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</row>
    <row r="357" spans="1:129" s="32" customFormat="1" ht="15.75" x14ac:dyDescent="0.25">
      <c r="A357" s="137"/>
      <c r="B357" s="121" t="s">
        <v>399</v>
      </c>
      <c r="C357" s="121"/>
      <c r="D357" s="121"/>
      <c r="E357" s="164"/>
      <c r="F357" s="167"/>
      <c r="G357" s="136"/>
      <c r="H357" s="172" t="s">
        <v>36</v>
      </c>
      <c r="I357" s="78" t="s">
        <v>37</v>
      </c>
      <c r="J357" s="162">
        <v>926793.87</v>
      </c>
      <c r="K357" s="98">
        <f t="shared" ref="K357:K358" si="161">J357</f>
        <v>926793.87</v>
      </c>
      <c r="L357" s="162"/>
      <c r="M357" s="162"/>
      <c r="N357" s="162"/>
      <c r="O357" s="475">
        <f t="shared" si="129"/>
        <v>926793.87</v>
      </c>
      <c r="P357" s="555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</row>
    <row r="358" spans="1:129" s="32" customFormat="1" ht="15.75" x14ac:dyDescent="0.25">
      <c r="A358" s="140"/>
      <c r="B358" s="121" t="s">
        <v>399</v>
      </c>
      <c r="C358" s="121"/>
      <c r="D358" s="121"/>
      <c r="E358" s="122"/>
      <c r="F358" s="167"/>
      <c r="G358" s="136"/>
      <c r="H358" s="121" t="s">
        <v>35</v>
      </c>
      <c r="I358" s="78" t="s">
        <v>52</v>
      </c>
      <c r="J358" s="162">
        <v>19833.39</v>
      </c>
      <c r="K358" s="98">
        <f t="shared" si="161"/>
        <v>19833.39</v>
      </c>
      <c r="L358" s="162"/>
      <c r="M358" s="162"/>
      <c r="N358" s="162"/>
      <c r="O358" s="475">
        <f t="shared" si="129"/>
        <v>19833.39</v>
      </c>
      <c r="P358" s="555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</row>
    <row r="359" spans="1:129" s="32" customFormat="1" ht="15.75" x14ac:dyDescent="0.25">
      <c r="A359" s="133">
        <v>35</v>
      </c>
      <c r="B359" s="121" t="s">
        <v>399</v>
      </c>
      <c r="C359" s="121" t="s">
        <v>6</v>
      </c>
      <c r="D359" s="121" t="s">
        <v>179</v>
      </c>
      <c r="E359" s="122" t="s">
        <v>181</v>
      </c>
      <c r="F359" s="178">
        <v>2318.8000000000002</v>
      </c>
      <c r="G359" s="179">
        <v>65</v>
      </c>
      <c r="H359" s="72" t="s">
        <v>30</v>
      </c>
      <c r="I359" s="66" t="s">
        <v>1</v>
      </c>
      <c r="J359" s="162">
        <f>J360+J361</f>
        <v>3154053.3029999998</v>
      </c>
      <c r="K359" s="162">
        <f t="shared" ref="K359:N359" si="162">K360+K361</f>
        <v>3154053.3029999998</v>
      </c>
      <c r="L359" s="162">
        <f t="shared" si="162"/>
        <v>0</v>
      </c>
      <c r="M359" s="162">
        <f t="shared" si="162"/>
        <v>0</v>
      </c>
      <c r="N359" s="162">
        <f t="shared" si="162"/>
        <v>0</v>
      </c>
      <c r="O359" s="475">
        <f t="shared" si="129"/>
        <v>3154053.3029999998</v>
      </c>
      <c r="P359" s="555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</row>
    <row r="360" spans="1:129" s="32" customFormat="1" ht="15.75" x14ac:dyDescent="0.25">
      <c r="A360" s="137"/>
      <c r="B360" s="121" t="s">
        <v>399</v>
      </c>
      <c r="C360" s="121"/>
      <c r="D360" s="121"/>
      <c r="E360" s="122"/>
      <c r="F360" s="167"/>
      <c r="G360" s="136"/>
      <c r="H360" s="172" t="s">
        <v>36</v>
      </c>
      <c r="I360" s="78" t="s">
        <v>37</v>
      </c>
      <c r="J360" s="162">
        <v>3087970.73</v>
      </c>
      <c r="K360" s="98">
        <f t="shared" ref="K360:K361" si="163">J360</f>
        <v>3087970.73</v>
      </c>
      <c r="L360" s="162"/>
      <c r="M360" s="162"/>
      <c r="N360" s="162"/>
      <c r="O360" s="475">
        <f t="shared" si="129"/>
        <v>3087970.73</v>
      </c>
      <c r="P360" s="555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</row>
    <row r="361" spans="1:129" s="32" customFormat="1" ht="15.75" x14ac:dyDescent="0.25">
      <c r="A361" s="140"/>
      <c r="B361" s="121" t="s">
        <v>399</v>
      </c>
      <c r="C361" s="121"/>
      <c r="D361" s="121"/>
      <c r="E361" s="122"/>
      <c r="F361" s="167"/>
      <c r="G361" s="136"/>
      <c r="H361" s="172" t="s">
        <v>35</v>
      </c>
      <c r="I361" s="78" t="s">
        <v>52</v>
      </c>
      <c r="J361" s="162">
        <v>66082.573000000004</v>
      </c>
      <c r="K361" s="98">
        <f t="shared" si="163"/>
        <v>66082.573000000004</v>
      </c>
      <c r="L361" s="162"/>
      <c r="M361" s="162"/>
      <c r="N361" s="162"/>
      <c r="O361" s="475">
        <f t="shared" si="129"/>
        <v>66082.573000000004</v>
      </c>
      <c r="P361" s="555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</row>
    <row r="362" spans="1:129" s="33" customFormat="1" ht="15.75" x14ac:dyDescent="0.25">
      <c r="A362" s="133">
        <v>36</v>
      </c>
      <c r="B362" s="121" t="s">
        <v>399</v>
      </c>
      <c r="C362" s="121" t="s">
        <v>6</v>
      </c>
      <c r="D362" s="121" t="s">
        <v>138</v>
      </c>
      <c r="E362" s="164" t="s">
        <v>183</v>
      </c>
      <c r="F362" s="167">
        <v>1119.1400000000001</v>
      </c>
      <c r="G362" s="136">
        <v>34</v>
      </c>
      <c r="H362" s="72" t="s">
        <v>30</v>
      </c>
      <c r="I362" s="66" t="s">
        <v>1</v>
      </c>
      <c r="J362" s="162">
        <f>J363+J364+J365+J366</f>
        <v>2785869.1899999995</v>
      </c>
      <c r="K362" s="162">
        <f t="shared" ref="K362:N362" si="164">K363+K364+K365+K366</f>
        <v>2785869.1899999995</v>
      </c>
      <c r="L362" s="162">
        <f t="shared" si="164"/>
        <v>0</v>
      </c>
      <c r="M362" s="162">
        <f t="shared" si="164"/>
        <v>0</v>
      </c>
      <c r="N362" s="162">
        <f t="shared" si="164"/>
        <v>0</v>
      </c>
      <c r="O362" s="475">
        <f t="shared" si="129"/>
        <v>2785869.1899999995</v>
      </c>
      <c r="P362" s="555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</row>
    <row r="363" spans="1:129" s="32" customFormat="1" ht="15.75" x14ac:dyDescent="0.25">
      <c r="A363" s="137"/>
      <c r="B363" s="121" t="s">
        <v>399</v>
      </c>
      <c r="C363" s="121"/>
      <c r="D363" s="121"/>
      <c r="E363" s="122"/>
      <c r="F363" s="167"/>
      <c r="G363" s="136"/>
      <c r="H363" s="121" t="s">
        <v>36</v>
      </c>
      <c r="I363" s="78" t="s">
        <v>37</v>
      </c>
      <c r="J363" s="83">
        <v>1682631.5</v>
      </c>
      <c r="K363" s="98">
        <f t="shared" ref="K363:K366" si="165">J363</f>
        <v>1682631.5</v>
      </c>
      <c r="L363" s="162"/>
      <c r="M363" s="162"/>
      <c r="N363" s="162"/>
      <c r="O363" s="475">
        <f t="shared" si="129"/>
        <v>1682631.5</v>
      </c>
      <c r="P363" s="555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</row>
    <row r="364" spans="1:129" s="32" customFormat="1" ht="30" x14ac:dyDescent="0.25">
      <c r="A364" s="137"/>
      <c r="B364" s="121" t="s">
        <v>399</v>
      </c>
      <c r="C364" s="121"/>
      <c r="D364" s="121"/>
      <c r="E364" s="122"/>
      <c r="F364" s="165"/>
      <c r="G364" s="166"/>
      <c r="H364" s="72" t="s">
        <v>40</v>
      </c>
      <c r="I364" s="78" t="s">
        <v>41</v>
      </c>
      <c r="J364" s="162">
        <v>807235.61</v>
      </c>
      <c r="K364" s="98">
        <f t="shared" si="165"/>
        <v>807235.61</v>
      </c>
      <c r="L364" s="162"/>
      <c r="M364" s="162"/>
      <c r="N364" s="162"/>
      <c r="O364" s="475">
        <f t="shared" ref="O364:O427" si="166">K364+L364+M364+N364</f>
        <v>807235.61</v>
      </c>
      <c r="P364" s="555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</row>
    <row r="365" spans="1:129" s="33" customFormat="1" ht="30" x14ac:dyDescent="0.25">
      <c r="A365" s="137"/>
      <c r="B365" s="121" t="s">
        <v>399</v>
      </c>
      <c r="C365" s="121"/>
      <c r="D365" s="121"/>
      <c r="E365" s="122"/>
      <c r="F365" s="167"/>
      <c r="G365" s="136"/>
      <c r="H365" s="134" t="s">
        <v>42</v>
      </c>
      <c r="I365" s="108" t="s">
        <v>43</v>
      </c>
      <c r="J365" s="162">
        <v>237633.57</v>
      </c>
      <c r="K365" s="98">
        <f t="shared" si="165"/>
        <v>237633.57</v>
      </c>
      <c r="L365" s="162"/>
      <c r="M365" s="162"/>
      <c r="N365" s="162"/>
      <c r="O365" s="475">
        <f t="shared" si="166"/>
        <v>237633.57</v>
      </c>
      <c r="P365" s="555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</row>
    <row r="366" spans="1:129" s="32" customFormat="1" ht="15.75" x14ac:dyDescent="0.25">
      <c r="A366" s="140"/>
      <c r="B366" s="121" t="s">
        <v>399</v>
      </c>
      <c r="C366" s="121"/>
      <c r="D366" s="121"/>
      <c r="E366" s="122"/>
      <c r="F366" s="167"/>
      <c r="G366" s="136"/>
      <c r="H366" s="121" t="s">
        <v>35</v>
      </c>
      <c r="I366" s="78" t="s">
        <v>52</v>
      </c>
      <c r="J366" s="162">
        <v>58368.51</v>
      </c>
      <c r="K366" s="98">
        <f t="shared" si="165"/>
        <v>58368.51</v>
      </c>
      <c r="L366" s="162"/>
      <c r="M366" s="162"/>
      <c r="N366" s="162"/>
      <c r="O366" s="475">
        <f t="shared" si="166"/>
        <v>58368.51</v>
      </c>
      <c r="P366" s="555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</row>
    <row r="367" spans="1:129" s="32" customFormat="1" ht="15.75" x14ac:dyDescent="0.25">
      <c r="A367" s="133">
        <v>37</v>
      </c>
      <c r="B367" s="121" t="s">
        <v>399</v>
      </c>
      <c r="C367" s="121" t="s">
        <v>6</v>
      </c>
      <c r="D367" s="121" t="s">
        <v>362</v>
      </c>
      <c r="E367" s="164" t="s">
        <v>159</v>
      </c>
      <c r="F367" s="165">
        <v>5126.2</v>
      </c>
      <c r="G367" s="166">
        <v>189</v>
      </c>
      <c r="H367" s="121" t="s">
        <v>30</v>
      </c>
      <c r="I367" s="66" t="s">
        <v>1</v>
      </c>
      <c r="J367" s="162">
        <f>J368+J369</f>
        <v>295250</v>
      </c>
      <c r="K367" s="162">
        <f t="shared" ref="K367:N367" si="167">K368+K369</f>
        <v>45250</v>
      </c>
      <c r="L367" s="162">
        <f t="shared" si="167"/>
        <v>0</v>
      </c>
      <c r="M367" s="162">
        <f t="shared" si="167"/>
        <v>237500</v>
      </c>
      <c r="N367" s="162">
        <f t="shared" si="167"/>
        <v>12500</v>
      </c>
      <c r="O367" s="475">
        <f t="shared" si="166"/>
        <v>295250</v>
      </c>
      <c r="P367" s="555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</row>
    <row r="368" spans="1:129" s="33" customFormat="1" ht="45" x14ac:dyDescent="0.25">
      <c r="A368" s="137"/>
      <c r="B368" s="121" t="s">
        <v>399</v>
      </c>
      <c r="C368" s="121"/>
      <c r="D368" s="121"/>
      <c r="E368" s="164"/>
      <c r="F368" s="167"/>
      <c r="G368" s="136"/>
      <c r="H368" s="72" t="s">
        <v>58</v>
      </c>
      <c r="I368" s="78" t="s">
        <v>31</v>
      </c>
      <c r="J368" s="162">
        <v>250000</v>
      </c>
      <c r="K368" s="162"/>
      <c r="L368" s="162"/>
      <c r="M368" s="162">
        <v>237500</v>
      </c>
      <c r="N368" s="162">
        <v>12500</v>
      </c>
      <c r="O368" s="475">
        <f t="shared" si="166"/>
        <v>250000</v>
      </c>
      <c r="P368" s="555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</row>
    <row r="369" spans="1:129" s="32" customFormat="1" ht="75" x14ac:dyDescent="0.25">
      <c r="A369" s="140"/>
      <c r="B369" s="121" t="s">
        <v>399</v>
      </c>
      <c r="C369" s="121"/>
      <c r="D369" s="121"/>
      <c r="E369" s="162"/>
      <c r="F369" s="167"/>
      <c r="G369" s="136"/>
      <c r="H369" s="72" t="s">
        <v>57</v>
      </c>
      <c r="I369" s="78" t="s">
        <v>136</v>
      </c>
      <c r="J369" s="83">
        <v>45250</v>
      </c>
      <c r="K369" s="123">
        <f>J369</f>
        <v>45250</v>
      </c>
      <c r="L369" s="162"/>
      <c r="M369" s="83"/>
      <c r="N369" s="83"/>
      <c r="O369" s="475">
        <f t="shared" si="166"/>
        <v>45250</v>
      </c>
      <c r="P369" s="555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</row>
    <row r="370" spans="1:129" s="32" customFormat="1" ht="15.75" x14ac:dyDescent="0.25">
      <c r="A370" s="133">
        <v>38</v>
      </c>
      <c r="B370" s="121" t="s">
        <v>399</v>
      </c>
      <c r="C370" s="121" t="s">
        <v>6</v>
      </c>
      <c r="D370" s="121" t="s">
        <v>362</v>
      </c>
      <c r="E370" s="164" t="s">
        <v>160</v>
      </c>
      <c r="F370" s="165">
        <v>4551.5</v>
      </c>
      <c r="G370" s="166">
        <v>203</v>
      </c>
      <c r="H370" s="121" t="s">
        <v>30</v>
      </c>
      <c r="I370" s="66" t="s">
        <v>1</v>
      </c>
      <c r="J370" s="162">
        <f>J371+J372</f>
        <v>295250</v>
      </c>
      <c r="K370" s="162">
        <f t="shared" ref="K370:N370" si="168">K371+K372</f>
        <v>45250</v>
      </c>
      <c r="L370" s="162">
        <f t="shared" si="168"/>
        <v>0</v>
      </c>
      <c r="M370" s="162">
        <f t="shared" si="168"/>
        <v>237500</v>
      </c>
      <c r="N370" s="162">
        <f t="shared" si="168"/>
        <v>12500</v>
      </c>
      <c r="O370" s="475">
        <f t="shared" si="166"/>
        <v>295250</v>
      </c>
      <c r="P370" s="555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</row>
    <row r="371" spans="1:129" s="33" customFormat="1" ht="45" x14ac:dyDescent="0.25">
      <c r="A371" s="137"/>
      <c r="B371" s="121" t="s">
        <v>399</v>
      </c>
      <c r="C371" s="121"/>
      <c r="D371" s="121"/>
      <c r="E371" s="164"/>
      <c r="F371" s="167"/>
      <c r="G371" s="136"/>
      <c r="H371" s="72" t="s">
        <v>58</v>
      </c>
      <c r="I371" s="78" t="s">
        <v>31</v>
      </c>
      <c r="J371" s="162">
        <v>250000</v>
      </c>
      <c r="K371" s="162"/>
      <c r="L371" s="162"/>
      <c r="M371" s="162">
        <v>237500</v>
      </c>
      <c r="N371" s="162">
        <v>12500</v>
      </c>
      <c r="O371" s="475">
        <f t="shared" si="166"/>
        <v>250000</v>
      </c>
      <c r="P371" s="555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</row>
    <row r="372" spans="1:129" s="32" customFormat="1" ht="75" x14ac:dyDescent="0.25">
      <c r="A372" s="140"/>
      <c r="B372" s="121" t="s">
        <v>399</v>
      </c>
      <c r="C372" s="121"/>
      <c r="D372" s="121"/>
      <c r="E372" s="162"/>
      <c r="F372" s="167"/>
      <c r="G372" s="136"/>
      <c r="H372" s="72" t="s">
        <v>57</v>
      </c>
      <c r="I372" s="78" t="s">
        <v>136</v>
      </c>
      <c r="J372" s="83">
        <v>45250</v>
      </c>
      <c r="K372" s="123">
        <f>J372</f>
        <v>45250</v>
      </c>
      <c r="L372" s="162"/>
      <c r="M372" s="83"/>
      <c r="N372" s="83"/>
      <c r="O372" s="475">
        <f t="shared" si="166"/>
        <v>45250</v>
      </c>
      <c r="P372" s="555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</row>
    <row r="373" spans="1:129" s="32" customFormat="1" ht="15.75" x14ac:dyDescent="0.25">
      <c r="A373" s="133">
        <v>39</v>
      </c>
      <c r="B373" s="121" t="s">
        <v>399</v>
      </c>
      <c r="C373" s="121" t="s">
        <v>6</v>
      </c>
      <c r="D373" s="121" t="s">
        <v>362</v>
      </c>
      <c r="E373" s="164" t="s">
        <v>184</v>
      </c>
      <c r="F373" s="165">
        <v>7821</v>
      </c>
      <c r="G373" s="166">
        <v>340</v>
      </c>
      <c r="H373" s="121" t="s">
        <v>30</v>
      </c>
      <c r="I373" s="66" t="s">
        <v>1</v>
      </c>
      <c r="J373" s="162">
        <f>J374+J375</f>
        <v>295250</v>
      </c>
      <c r="K373" s="162">
        <f t="shared" ref="K373:N373" si="169">K374+K375</f>
        <v>45250</v>
      </c>
      <c r="L373" s="162">
        <f t="shared" si="169"/>
        <v>0</v>
      </c>
      <c r="M373" s="162">
        <f t="shared" si="169"/>
        <v>237500</v>
      </c>
      <c r="N373" s="162">
        <f t="shared" si="169"/>
        <v>12500</v>
      </c>
      <c r="O373" s="475">
        <f t="shared" si="166"/>
        <v>295250</v>
      </c>
      <c r="P373" s="555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</row>
    <row r="374" spans="1:129" s="33" customFormat="1" ht="45" x14ac:dyDescent="0.25">
      <c r="A374" s="137"/>
      <c r="B374" s="121" t="s">
        <v>399</v>
      </c>
      <c r="C374" s="121"/>
      <c r="D374" s="121"/>
      <c r="E374" s="164"/>
      <c r="F374" s="167"/>
      <c r="G374" s="136"/>
      <c r="H374" s="72" t="s">
        <v>58</v>
      </c>
      <c r="I374" s="78" t="s">
        <v>31</v>
      </c>
      <c r="J374" s="162">
        <v>250000</v>
      </c>
      <c r="K374" s="162"/>
      <c r="L374" s="162"/>
      <c r="M374" s="162">
        <v>237500</v>
      </c>
      <c r="N374" s="162">
        <v>12500</v>
      </c>
      <c r="O374" s="475">
        <f t="shared" si="166"/>
        <v>250000</v>
      </c>
      <c r="P374" s="555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</row>
    <row r="375" spans="1:129" s="32" customFormat="1" ht="75" x14ac:dyDescent="0.25">
      <c r="A375" s="140"/>
      <c r="B375" s="121" t="s">
        <v>399</v>
      </c>
      <c r="C375" s="121"/>
      <c r="D375" s="121"/>
      <c r="E375" s="162"/>
      <c r="F375" s="167"/>
      <c r="G375" s="136"/>
      <c r="H375" s="72" t="s">
        <v>57</v>
      </c>
      <c r="I375" s="78" t="s">
        <v>136</v>
      </c>
      <c r="J375" s="83">
        <v>45250</v>
      </c>
      <c r="K375" s="123">
        <f>J375</f>
        <v>45250</v>
      </c>
      <c r="L375" s="162"/>
      <c r="M375" s="83"/>
      <c r="N375" s="83"/>
      <c r="O375" s="475">
        <f t="shared" si="166"/>
        <v>45250</v>
      </c>
      <c r="P375" s="555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</row>
    <row r="376" spans="1:129" s="32" customFormat="1" ht="15.75" x14ac:dyDescent="0.25">
      <c r="A376" s="133">
        <v>40</v>
      </c>
      <c r="B376" s="121" t="s">
        <v>399</v>
      </c>
      <c r="C376" s="121" t="s">
        <v>6</v>
      </c>
      <c r="D376" s="121" t="s">
        <v>362</v>
      </c>
      <c r="E376" s="164" t="s">
        <v>167</v>
      </c>
      <c r="F376" s="165">
        <v>5822.3</v>
      </c>
      <c r="G376" s="166">
        <v>226</v>
      </c>
      <c r="H376" s="121" t="s">
        <v>30</v>
      </c>
      <c r="I376" s="66" t="s">
        <v>1</v>
      </c>
      <c r="J376" s="162">
        <f>J377+J378</f>
        <v>295250</v>
      </c>
      <c r="K376" s="162">
        <f t="shared" ref="K376:N376" si="170">K377+K378</f>
        <v>45250</v>
      </c>
      <c r="L376" s="162">
        <f t="shared" si="170"/>
        <v>0</v>
      </c>
      <c r="M376" s="162">
        <f t="shared" si="170"/>
        <v>237500</v>
      </c>
      <c r="N376" s="162">
        <f t="shared" si="170"/>
        <v>12500</v>
      </c>
      <c r="O376" s="475">
        <f t="shared" si="166"/>
        <v>295250</v>
      </c>
      <c r="P376" s="555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</row>
    <row r="377" spans="1:129" s="32" customFormat="1" ht="45" x14ac:dyDescent="0.25">
      <c r="A377" s="137"/>
      <c r="B377" s="121" t="s">
        <v>399</v>
      </c>
      <c r="C377" s="121"/>
      <c r="D377" s="121"/>
      <c r="E377" s="164"/>
      <c r="F377" s="167"/>
      <c r="G377" s="136"/>
      <c r="H377" s="72" t="s">
        <v>58</v>
      </c>
      <c r="I377" s="78" t="s">
        <v>31</v>
      </c>
      <c r="J377" s="162">
        <v>250000</v>
      </c>
      <c r="K377" s="162"/>
      <c r="L377" s="162"/>
      <c r="M377" s="162">
        <v>237500</v>
      </c>
      <c r="N377" s="162">
        <v>12500</v>
      </c>
      <c r="O377" s="475">
        <f t="shared" si="166"/>
        <v>250000</v>
      </c>
      <c r="P377" s="555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</row>
    <row r="378" spans="1:129" s="32" customFormat="1" ht="75" x14ac:dyDescent="0.25">
      <c r="A378" s="140"/>
      <c r="B378" s="121" t="s">
        <v>399</v>
      </c>
      <c r="C378" s="121"/>
      <c r="D378" s="121"/>
      <c r="E378" s="162"/>
      <c r="F378" s="167"/>
      <c r="G378" s="136"/>
      <c r="H378" s="72" t="s">
        <v>57</v>
      </c>
      <c r="I378" s="78" t="s">
        <v>136</v>
      </c>
      <c r="J378" s="83">
        <v>45250</v>
      </c>
      <c r="K378" s="123">
        <f>J378</f>
        <v>45250</v>
      </c>
      <c r="L378" s="162"/>
      <c r="M378" s="83"/>
      <c r="N378" s="83"/>
      <c r="O378" s="475">
        <f t="shared" si="166"/>
        <v>45250</v>
      </c>
      <c r="P378" s="555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</row>
    <row r="379" spans="1:129" s="32" customFormat="1" ht="15.75" x14ac:dyDescent="0.25">
      <c r="A379" s="133">
        <v>41</v>
      </c>
      <c r="B379" s="121" t="s">
        <v>399</v>
      </c>
      <c r="C379" s="121" t="s">
        <v>6</v>
      </c>
      <c r="D379" s="121" t="s">
        <v>362</v>
      </c>
      <c r="E379" s="164" t="s">
        <v>185</v>
      </c>
      <c r="F379" s="165">
        <v>3343.6</v>
      </c>
      <c r="G379" s="166">
        <v>101</v>
      </c>
      <c r="H379" s="121" t="s">
        <v>30</v>
      </c>
      <c r="I379" s="66" t="s">
        <v>1</v>
      </c>
      <c r="J379" s="162">
        <f>J380+J381</f>
        <v>295250</v>
      </c>
      <c r="K379" s="162">
        <f t="shared" ref="K379:N379" si="171">K380+K381</f>
        <v>45250</v>
      </c>
      <c r="L379" s="162">
        <f t="shared" si="171"/>
        <v>0</v>
      </c>
      <c r="M379" s="162">
        <f t="shared" si="171"/>
        <v>237500</v>
      </c>
      <c r="N379" s="162">
        <f t="shared" si="171"/>
        <v>12500</v>
      </c>
      <c r="O379" s="475">
        <f t="shared" si="166"/>
        <v>295250</v>
      </c>
      <c r="P379" s="555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</row>
    <row r="380" spans="1:129" s="32" customFormat="1" ht="45" x14ac:dyDescent="0.25">
      <c r="A380" s="137"/>
      <c r="B380" s="121" t="s">
        <v>399</v>
      </c>
      <c r="C380" s="121"/>
      <c r="D380" s="121"/>
      <c r="E380" s="164"/>
      <c r="F380" s="167"/>
      <c r="G380" s="136"/>
      <c r="H380" s="72" t="s">
        <v>58</v>
      </c>
      <c r="I380" s="78" t="s">
        <v>31</v>
      </c>
      <c r="J380" s="162">
        <v>250000</v>
      </c>
      <c r="K380" s="162"/>
      <c r="L380" s="162"/>
      <c r="M380" s="162">
        <v>237500</v>
      </c>
      <c r="N380" s="162">
        <v>12500</v>
      </c>
      <c r="O380" s="475">
        <f t="shared" si="166"/>
        <v>250000</v>
      </c>
      <c r="P380" s="555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</row>
    <row r="381" spans="1:129" s="32" customFormat="1" ht="75" x14ac:dyDescent="0.25">
      <c r="A381" s="140"/>
      <c r="B381" s="121" t="s">
        <v>399</v>
      </c>
      <c r="C381" s="121"/>
      <c r="D381" s="121"/>
      <c r="E381" s="162"/>
      <c r="F381" s="167"/>
      <c r="G381" s="136"/>
      <c r="H381" s="72" t="s">
        <v>57</v>
      </c>
      <c r="I381" s="78" t="s">
        <v>136</v>
      </c>
      <c r="J381" s="83">
        <v>45250</v>
      </c>
      <c r="K381" s="123">
        <f>J381</f>
        <v>45250</v>
      </c>
      <c r="L381" s="162"/>
      <c r="M381" s="83"/>
      <c r="N381" s="83"/>
      <c r="O381" s="475">
        <f t="shared" si="166"/>
        <v>45250</v>
      </c>
      <c r="P381" s="555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</row>
    <row r="382" spans="1:129" s="32" customFormat="1" ht="15.75" x14ac:dyDescent="0.25">
      <c r="A382" s="133">
        <v>42</v>
      </c>
      <c r="B382" s="121" t="s">
        <v>399</v>
      </c>
      <c r="C382" s="121" t="s">
        <v>6</v>
      </c>
      <c r="D382" s="121" t="s">
        <v>362</v>
      </c>
      <c r="E382" s="164" t="s">
        <v>186</v>
      </c>
      <c r="F382" s="165">
        <v>4919.8</v>
      </c>
      <c r="G382" s="166">
        <v>223</v>
      </c>
      <c r="H382" s="121" t="s">
        <v>30</v>
      </c>
      <c r="I382" s="66" t="s">
        <v>1</v>
      </c>
      <c r="J382" s="162">
        <f>J383+J384</f>
        <v>295250</v>
      </c>
      <c r="K382" s="162">
        <f t="shared" ref="K382:N382" si="172">K383+K384</f>
        <v>45250</v>
      </c>
      <c r="L382" s="162">
        <f t="shared" si="172"/>
        <v>0</v>
      </c>
      <c r="M382" s="162">
        <f t="shared" si="172"/>
        <v>237500</v>
      </c>
      <c r="N382" s="162">
        <f t="shared" si="172"/>
        <v>12500</v>
      </c>
      <c r="O382" s="475">
        <f t="shared" si="166"/>
        <v>295250</v>
      </c>
      <c r="P382" s="555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</row>
    <row r="383" spans="1:129" s="32" customFormat="1" ht="45" x14ac:dyDescent="0.25">
      <c r="A383" s="137"/>
      <c r="B383" s="121" t="s">
        <v>399</v>
      </c>
      <c r="C383" s="121"/>
      <c r="D383" s="121"/>
      <c r="E383" s="164"/>
      <c r="F383" s="167"/>
      <c r="G383" s="136"/>
      <c r="H383" s="72" t="s">
        <v>58</v>
      </c>
      <c r="I383" s="78" t="s">
        <v>31</v>
      </c>
      <c r="J383" s="162">
        <v>250000</v>
      </c>
      <c r="K383" s="162"/>
      <c r="L383" s="162"/>
      <c r="M383" s="162">
        <v>237500</v>
      </c>
      <c r="N383" s="162">
        <v>12500</v>
      </c>
      <c r="O383" s="475">
        <f t="shared" si="166"/>
        <v>250000</v>
      </c>
      <c r="P383" s="555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</row>
    <row r="384" spans="1:129" s="32" customFormat="1" ht="75" x14ac:dyDescent="0.25">
      <c r="A384" s="140"/>
      <c r="B384" s="121" t="s">
        <v>399</v>
      </c>
      <c r="C384" s="121"/>
      <c r="D384" s="121"/>
      <c r="E384" s="162"/>
      <c r="F384" s="167"/>
      <c r="G384" s="136"/>
      <c r="H384" s="72" t="s">
        <v>57</v>
      </c>
      <c r="I384" s="78" t="s">
        <v>136</v>
      </c>
      <c r="J384" s="83">
        <v>45250</v>
      </c>
      <c r="K384" s="123">
        <f>J384</f>
        <v>45250</v>
      </c>
      <c r="L384" s="162"/>
      <c r="M384" s="83"/>
      <c r="N384" s="83"/>
      <c r="O384" s="475">
        <f t="shared" si="166"/>
        <v>45250</v>
      </c>
      <c r="P384" s="555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</row>
    <row r="385" spans="1:129" s="32" customFormat="1" ht="15.75" x14ac:dyDescent="0.25">
      <c r="A385" s="133">
        <v>43</v>
      </c>
      <c r="B385" s="121" t="s">
        <v>399</v>
      </c>
      <c r="C385" s="121" t="s">
        <v>6</v>
      </c>
      <c r="D385" s="121" t="s">
        <v>363</v>
      </c>
      <c r="E385" s="164" t="s">
        <v>159</v>
      </c>
      <c r="F385" s="165">
        <v>12513.5</v>
      </c>
      <c r="G385" s="166">
        <v>567</v>
      </c>
      <c r="H385" s="121" t="s">
        <v>30</v>
      </c>
      <c r="I385" s="66" t="s">
        <v>1</v>
      </c>
      <c r="J385" s="162">
        <f>J386+J387</f>
        <v>295250</v>
      </c>
      <c r="K385" s="162">
        <f t="shared" ref="K385:N385" si="173">K386+K387</f>
        <v>45250</v>
      </c>
      <c r="L385" s="162">
        <f t="shared" si="173"/>
        <v>0</v>
      </c>
      <c r="M385" s="162">
        <f t="shared" si="173"/>
        <v>237500</v>
      </c>
      <c r="N385" s="162">
        <f t="shared" si="173"/>
        <v>12500</v>
      </c>
      <c r="O385" s="475">
        <f t="shared" si="166"/>
        <v>295250</v>
      </c>
      <c r="P385" s="555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</row>
    <row r="386" spans="1:129" s="32" customFormat="1" ht="45" x14ac:dyDescent="0.25">
      <c r="A386" s="137"/>
      <c r="B386" s="121" t="s">
        <v>399</v>
      </c>
      <c r="C386" s="121"/>
      <c r="D386" s="121"/>
      <c r="E386" s="164"/>
      <c r="F386" s="167"/>
      <c r="G386" s="136"/>
      <c r="H386" s="72" t="s">
        <v>58</v>
      </c>
      <c r="I386" s="78" t="s">
        <v>31</v>
      </c>
      <c r="J386" s="162">
        <v>250000</v>
      </c>
      <c r="K386" s="162"/>
      <c r="L386" s="162"/>
      <c r="M386" s="162">
        <v>237500</v>
      </c>
      <c r="N386" s="162">
        <v>12500</v>
      </c>
      <c r="O386" s="475">
        <f t="shared" si="166"/>
        <v>250000</v>
      </c>
      <c r="P386" s="555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</row>
    <row r="387" spans="1:129" s="32" customFormat="1" ht="75" x14ac:dyDescent="0.25">
      <c r="A387" s="140"/>
      <c r="B387" s="121" t="s">
        <v>399</v>
      </c>
      <c r="C387" s="121"/>
      <c r="D387" s="121"/>
      <c r="E387" s="162"/>
      <c r="F387" s="167"/>
      <c r="G387" s="136"/>
      <c r="H387" s="72" t="s">
        <v>57</v>
      </c>
      <c r="I387" s="78" t="s">
        <v>136</v>
      </c>
      <c r="J387" s="83">
        <v>45250</v>
      </c>
      <c r="K387" s="123">
        <f>J387</f>
        <v>45250</v>
      </c>
      <c r="L387" s="162"/>
      <c r="M387" s="83"/>
      <c r="N387" s="83"/>
      <c r="O387" s="475">
        <f t="shared" si="166"/>
        <v>45250</v>
      </c>
      <c r="P387" s="555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</row>
    <row r="388" spans="1:129" s="32" customFormat="1" ht="15.75" x14ac:dyDescent="0.25">
      <c r="A388" s="133">
        <v>44</v>
      </c>
      <c r="B388" s="121" t="s">
        <v>399</v>
      </c>
      <c r="C388" s="121" t="s">
        <v>6</v>
      </c>
      <c r="D388" s="121" t="s">
        <v>364</v>
      </c>
      <c r="E388" s="164" t="s">
        <v>184</v>
      </c>
      <c r="F388" s="165">
        <v>5574.1</v>
      </c>
      <c r="G388" s="166">
        <v>165</v>
      </c>
      <c r="H388" s="121" t="s">
        <v>30</v>
      </c>
      <c r="I388" s="66" t="s">
        <v>1</v>
      </c>
      <c r="J388" s="162">
        <f>J389+J390</f>
        <v>295250</v>
      </c>
      <c r="K388" s="162">
        <f t="shared" ref="K388:N388" si="174">K389+K390</f>
        <v>45250</v>
      </c>
      <c r="L388" s="162">
        <f t="shared" si="174"/>
        <v>0</v>
      </c>
      <c r="M388" s="162">
        <f t="shared" si="174"/>
        <v>237500</v>
      </c>
      <c r="N388" s="162">
        <f t="shared" si="174"/>
        <v>12500</v>
      </c>
      <c r="O388" s="475">
        <f t="shared" si="166"/>
        <v>295250</v>
      </c>
      <c r="P388" s="555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</row>
    <row r="389" spans="1:129" s="33" customFormat="1" ht="45" x14ac:dyDescent="0.25">
      <c r="A389" s="137"/>
      <c r="B389" s="121" t="s">
        <v>399</v>
      </c>
      <c r="C389" s="121"/>
      <c r="D389" s="121"/>
      <c r="E389" s="164"/>
      <c r="F389" s="167"/>
      <c r="G389" s="136"/>
      <c r="H389" s="72" t="s">
        <v>58</v>
      </c>
      <c r="I389" s="78" t="s">
        <v>31</v>
      </c>
      <c r="J389" s="162">
        <v>250000</v>
      </c>
      <c r="K389" s="162"/>
      <c r="L389" s="162"/>
      <c r="M389" s="162">
        <v>237500</v>
      </c>
      <c r="N389" s="162">
        <v>12500</v>
      </c>
      <c r="O389" s="475">
        <f t="shared" si="166"/>
        <v>250000</v>
      </c>
      <c r="P389" s="555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</row>
    <row r="390" spans="1:129" s="32" customFormat="1" ht="75" x14ac:dyDescent="0.25">
      <c r="A390" s="140"/>
      <c r="B390" s="121" t="s">
        <v>399</v>
      </c>
      <c r="C390" s="121"/>
      <c r="D390" s="121"/>
      <c r="E390" s="162"/>
      <c r="F390" s="167"/>
      <c r="G390" s="136"/>
      <c r="H390" s="72" t="s">
        <v>57</v>
      </c>
      <c r="I390" s="78" t="s">
        <v>136</v>
      </c>
      <c r="J390" s="83">
        <v>45250</v>
      </c>
      <c r="K390" s="123">
        <f>J390</f>
        <v>45250</v>
      </c>
      <c r="L390" s="162"/>
      <c r="M390" s="83"/>
      <c r="N390" s="83"/>
      <c r="O390" s="475">
        <f t="shared" si="166"/>
        <v>45250</v>
      </c>
      <c r="P390" s="555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</row>
    <row r="391" spans="1:129" s="32" customFormat="1" ht="15.75" x14ac:dyDescent="0.25">
      <c r="A391" s="133">
        <v>45</v>
      </c>
      <c r="B391" s="121" t="s">
        <v>399</v>
      </c>
      <c r="C391" s="121" t="s">
        <v>6</v>
      </c>
      <c r="D391" s="121" t="s">
        <v>364</v>
      </c>
      <c r="E391" s="164" t="s">
        <v>187</v>
      </c>
      <c r="F391" s="165">
        <v>5346.8</v>
      </c>
      <c r="G391" s="166">
        <v>222</v>
      </c>
      <c r="H391" s="121" t="s">
        <v>30</v>
      </c>
      <c r="I391" s="66" t="s">
        <v>1</v>
      </c>
      <c r="J391" s="162">
        <f>J392+J393</f>
        <v>295250</v>
      </c>
      <c r="K391" s="162">
        <f t="shared" ref="K391:N391" si="175">K392+K393</f>
        <v>45250</v>
      </c>
      <c r="L391" s="162">
        <f t="shared" si="175"/>
        <v>0</v>
      </c>
      <c r="M391" s="162">
        <f t="shared" si="175"/>
        <v>237500</v>
      </c>
      <c r="N391" s="162">
        <f t="shared" si="175"/>
        <v>12500</v>
      </c>
      <c r="O391" s="475">
        <f t="shared" si="166"/>
        <v>295250</v>
      </c>
      <c r="P391" s="555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</row>
    <row r="392" spans="1:129" s="38" customFormat="1" ht="45" x14ac:dyDescent="0.25">
      <c r="A392" s="137"/>
      <c r="B392" s="121" t="s">
        <v>399</v>
      </c>
      <c r="C392" s="121"/>
      <c r="D392" s="121"/>
      <c r="E392" s="164"/>
      <c r="F392" s="167"/>
      <c r="G392" s="136"/>
      <c r="H392" s="72" t="s">
        <v>58</v>
      </c>
      <c r="I392" s="78" t="s">
        <v>31</v>
      </c>
      <c r="J392" s="162">
        <v>250000</v>
      </c>
      <c r="K392" s="162"/>
      <c r="L392" s="162"/>
      <c r="M392" s="162">
        <v>237500</v>
      </c>
      <c r="N392" s="162">
        <v>12500</v>
      </c>
      <c r="O392" s="475">
        <f t="shared" si="166"/>
        <v>250000</v>
      </c>
      <c r="P392" s="555"/>
      <c r="Q392" s="447"/>
      <c r="R392" s="447"/>
      <c r="S392" s="447"/>
      <c r="T392" s="447"/>
      <c r="U392" s="447"/>
      <c r="V392" s="447"/>
      <c r="W392" s="447"/>
      <c r="X392" s="447"/>
      <c r="Y392" s="447"/>
      <c r="Z392" s="447"/>
      <c r="AA392" s="447"/>
      <c r="AB392" s="447"/>
      <c r="AC392" s="447"/>
      <c r="AD392" s="447"/>
      <c r="AE392" s="447"/>
      <c r="AF392" s="447"/>
      <c r="AG392" s="447"/>
      <c r="AH392" s="447"/>
      <c r="AI392" s="447"/>
      <c r="AJ392" s="447"/>
      <c r="AK392" s="447"/>
      <c r="AL392" s="447"/>
      <c r="AM392" s="447"/>
      <c r="AN392" s="447"/>
      <c r="AO392" s="447"/>
      <c r="AP392" s="447"/>
      <c r="AQ392" s="447"/>
      <c r="AR392" s="447"/>
      <c r="AS392" s="447"/>
      <c r="AT392" s="447"/>
      <c r="AU392" s="447"/>
      <c r="AV392" s="447"/>
      <c r="AW392" s="447"/>
      <c r="AX392" s="447"/>
      <c r="AY392" s="447"/>
      <c r="AZ392" s="447"/>
      <c r="BA392" s="447"/>
      <c r="BB392" s="447"/>
      <c r="BC392" s="447"/>
      <c r="BD392" s="447"/>
      <c r="BE392" s="447"/>
      <c r="BF392" s="447"/>
      <c r="BG392" s="447"/>
      <c r="BH392" s="447"/>
      <c r="BI392" s="447"/>
      <c r="BJ392" s="447"/>
      <c r="BK392" s="447"/>
      <c r="BL392" s="447"/>
      <c r="BM392" s="447"/>
      <c r="BN392" s="447"/>
      <c r="BO392" s="447"/>
      <c r="BP392" s="447"/>
      <c r="BQ392" s="447"/>
      <c r="BR392" s="447"/>
      <c r="BS392" s="447"/>
      <c r="BT392" s="447"/>
      <c r="BU392" s="447"/>
      <c r="BV392" s="447"/>
      <c r="BW392" s="447"/>
      <c r="BX392" s="447"/>
      <c r="BY392" s="447"/>
      <c r="BZ392" s="447"/>
      <c r="CA392" s="447"/>
      <c r="CB392" s="447"/>
      <c r="CC392" s="447"/>
      <c r="CD392" s="447"/>
      <c r="CE392" s="447"/>
      <c r="CF392" s="447"/>
      <c r="CG392" s="447"/>
      <c r="CH392" s="447"/>
      <c r="CI392" s="447"/>
      <c r="CJ392" s="447"/>
      <c r="CK392" s="447"/>
      <c r="CL392" s="447"/>
      <c r="CM392" s="447"/>
      <c r="CN392" s="447"/>
      <c r="CO392" s="447"/>
      <c r="CP392" s="447"/>
      <c r="CQ392" s="447"/>
      <c r="CR392" s="447"/>
      <c r="CS392" s="447"/>
      <c r="CT392" s="447"/>
      <c r="CU392" s="447"/>
      <c r="CV392" s="447"/>
      <c r="CW392" s="447"/>
      <c r="CX392" s="447"/>
      <c r="CY392" s="447"/>
      <c r="CZ392" s="447"/>
      <c r="DA392" s="447"/>
      <c r="DB392" s="447"/>
      <c r="DC392" s="447"/>
      <c r="DD392" s="447"/>
      <c r="DE392" s="447"/>
      <c r="DF392" s="447"/>
      <c r="DG392" s="447"/>
      <c r="DH392" s="447"/>
      <c r="DI392" s="447"/>
      <c r="DJ392" s="447"/>
      <c r="DK392" s="447"/>
      <c r="DL392" s="447"/>
      <c r="DM392" s="447"/>
      <c r="DN392" s="447"/>
      <c r="DO392" s="447"/>
      <c r="DP392" s="447"/>
      <c r="DQ392" s="447"/>
      <c r="DR392" s="447"/>
      <c r="DS392" s="447"/>
      <c r="DT392" s="447"/>
      <c r="DU392" s="447"/>
      <c r="DV392" s="447"/>
      <c r="DW392" s="447"/>
      <c r="DX392" s="447"/>
      <c r="DY392" s="447"/>
    </row>
    <row r="393" spans="1:129" s="39" customFormat="1" ht="75" x14ac:dyDescent="0.25">
      <c r="A393" s="140"/>
      <c r="B393" s="121" t="s">
        <v>399</v>
      </c>
      <c r="C393" s="121"/>
      <c r="D393" s="121"/>
      <c r="E393" s="162"/>
      <c r="F393" s="167"/>
      <c r="G393" s="136"/>
      <c r="H393" s="72" t="s">
        <v>57</v>
      </c>
      <c r="I393" s="78" t="s">
        <v>136</v>
      </c>
      <c r="J393" s="83">
        <v>45250</v>
      </c>
      <c r="K393" s="123">
        <f>J393</f>
        <v>45250</v>
      </c>
      <c r="L393" s="162"/>
      <c r="M393" s="83"/>
      <c r="N393" s="83"/>
      <c r="O393" s="475">
        <f t="shared" si="166"/>
        <v>45250</v>
      </c>
      <c r="P393" s="555"/>
      <c r="Q393" s="448"/>
      <c r="R393" s="448"/>
      <c r="S393" s="448"/>
      <c r="T393" s="448"/>
      <c r="U393" s="448"/>
      <c r="V393" s="448"/>
      <c r="W393" s="448"/>
      <c r="X393" s="448"/>
      <c r="Y393" s="448"/>
      <c r="Z393" s="448"/>
      <c r="AA393" s="448"/>
      <c r="AB393" s="448"/>
      <c r="AC393" s="448"/>
      <c r="AD393" s="448"/>
      <c r="AE393" s="448"/>
      <c r="AF393" s="448"/>
      <c r="AG393" s="448"/>
      <c r="AH393" s="448"/>
      <c r="AI393" s="448"/>
      <c r="AJ393" s="448"/>
      <c r="AK393" s="448"/>
      <c r="AL393" s="448"/>
      <c r="AM393" s="448"/>
      <c r="AN393" s="448"/>
      <c r="AO393" s="448"/>
      <c r="AP393" s="448"/>
      <c r="AQ393" s="448"/>
      <c r="AR393" s="448"/>
      <c r="AS393" s="448"/>
      <c r="AT393" s="448"/>
      <c r="AU393" s="448"/>
      <c r="AV393" s="448"/>
      <c r="AW393" s="448"/>
      <c r="AX393" s="448"/>
      <c r="AY393" s="448"/>
      <c r="AZ393" s="448"/>
      <c r="BA393" s="448"/>
      <c r="BB393" s="448"/>
      <c r="BC393" s="448"/>
      <c r="BD393" s="448"/>
      <c r="BE393" s="448"/>
      <c r="BF393" s="448"/>
      <c r="BG393" s="448"/>
      <c r="BH393" s="448"/>
      <c r="BI393" s="448"/>
      <c r="BJ393" s="448"/>
      <c r="BK393" s="448"/>
      <c r="BL393" s="448"/>
      <c r="BM393" s="448"/>
      <c r="BN393" s="448"/>
      <c r="BO393" s="448"/>
      <c r="BP393" s="448"/>
      <c r="BQ393" s="448"/>
      <c r="BR393" s="448"/>
      <c r="BS393" s="448"/>
      <c r="BT393" s="448"/>
      <c r="BU393" s="448"/>
      <c r="BV393" s="448"/>
      <c r="BW393" s="448"/>
      <c r="BX393" s="448"/>
      <c r="BY393" s="448"/>
      <c r="BZ393" s="448"/>
      <c r="CA393" s="448"/>
      <c r="CB393" s="448"/>
      <c r="CC393" s="448"/>
      <c r="CD393" s="448"/>
      <c r="CE393" s="448"/>
      <c r="CF393" s="448"/>
      <c r="CG393" s="448"/>
      <c r="CH393" s="448"/>
      <c r="CI393" s="448"/>
      <c r="CJ393" s="448"/>
      <c r="CK393" s="448"/>
      <c r="CL393" s="448"/>
      <c r="CM393" s="448"/>
      <c r="CN393" s="448"/>
      <c r="CO393" s="448"/>
      <c r="CP393" s="448"/>
      <c r="CQ393" s="448"/>
      <c r="CR393" s="448"/>
      <c r="CS393" s="448"/>
      <c r="CT393" s="448"/>
      <c r="CU393" s="448"/>
      <c r="CV393" s="448"/>
      <c r="CW393" s="448"/>
      <c r="CX393" s="448"/>
      <c r="CY393" s="448"/>
      <c r="CZ393" s="448"/>
      <c r="DA393" s="448"/>
      <c r="DB393" s="448"/>
      <c r="DC393" s="448"/>
      <c r="DD393" s="448"/>
      <c r="DE393" s="448"/>
      <c r="DF393" s="448"/>
      <c r="DG393" s="448"/>
      <c r="DH393" s="448"/>
      <c r="DI393" s="448"/>
      <c r="DJ393" s="448"/>
      <c r="DK393" s="448"/>
      <c r="DL393" s="448"/>
      <c r="DM393" s="448"/>
      <c r="DN393" s="448"/>
      <c r="DO393" s="448"/>
      <c r="DP393" s="448"/>
      <c r="DQ393" s="448"/>
      <c r="DR393" s="448"/>
      <c r="DS393" s="448"/>
      <c r="DT393" s="448"/>
      <c r="DU393" s="448"/>
      <c r="DV393" s="448"/>
      <c r="DW393" s="448"/>
      <c r="DX393" s="448"/>
      <c r="DY393" s="448"/>
    </row>
    <row r="394" spans="1:129" s="38" customFormat="1" ht="15.75" x14ac:dyDescent="0.25">
      <c r="A394" s="133">
        <v>46</v>
      </c>
      <c r="B394" s="121" t="s">
        <v>399</v>
      </c>
      <c r="C394" s="121" t="s">
        <v>6</v>
      </c>
      <c r="D394" s="121" t="s">
        <v>364</v>
      </c>
      <c r="E394" s="164" t="s">
        <v>188</v>
      </c>
      <c r="F394" s="165">
        <v>6460.9</v>
      </c>
      <c r="G394" s="166">
        <v>212</v>
      </c>
      <c r="H394" s="121" t="s">
        <v>30</v>
      </c>
      <c r="I394" s="66" t="s">
        <v>1</v>
      </c>
      <c r="J394" s="162">
        <f>J395+J396</f>
        <v>295250</v>
      </c>
      <c r="K394" s="162">
        <f t="shared" ref="K394:N394" si="176">K395+K396</f>
        <v>45250</v>
      </c>
      <c r="L394" s="162">
        <f t="shared" si="176"/>
        <v>0</v>
      </c>
      <c r="M394" s="162">
        <f t="shared" si="176"/>
        <v>237500</v>
      </c>
      <c r="N394" s="162">
        <f t="shared" si="176"/>
        <v>12500</v>
      </c>
      <c r="O394" s="475">
        <f t="shared" si="166"/>
        <v>295250</v>
      </c>
      <c r="P394" s="555"/>
      <c r="Q394" s="447"/>
      <c r="R394" s="447"/>
      <c r="S394" s="447"/>
      <c r="T394" s="447"/>
      <c r="U394" s="447"/>
      <c r="V394" s="447"/>
      <c r="W394" s="447"/>
      <c r="X394" s="447"/>
      <c r="Y394" s="447"/>
      <c r="Z394" s="447"/>
      <c r="AA394" s="447"/>
      <c r="AB394" s="447"/>
      <c r="AC394" s="447"/>
      <c r="AD394" s="447"/>
      <c r="AE394" s="447"/>
      <c r="AF394" s="447"/>
      <c r="AG394" s="447"/>
      <c r="AH394" s="447"/>
      <c r="AI394" s="447"/>
      <c r="AJ394" s="447"/>
      <c r="AK394" s="447"/>
      <c r="AL394" s="447"/>
      <c r="AM394" s="447"/>
      <c r="AN394" s="447"/>
      <c r="AO394" s="447"/>
      <c r="AP394" s="447"/>
      <c r="AQ394" s="447"/>
      <c r="AR394" s="447"/>
      <c r="AS394" s="447"/>
      <c r="AT394" s="447"/>
      <c r="AU394" s="447"/>
      <c r="AV394" s="447"/>
      <c r="AW394" s="447"/>
      <c r="AX394" s="447"/>
      <c r="AY394" s="447"/>
      <c r="AZ394" s="447"/>
      <c r="BA394" s="447"/>
      <c r="BB394" s="447"/>
      <c r="BC394" s="447"/>
      <c r="BD394" s="447"/>
      <c r="BE394" s="447"/>
      <c r="BF394" s="447"/>
      <c r="BG394" s="447"/>
      <c r="BH394" s="447"/>
      <c r="BI394" s="447"/>
      <c r="BJ394" s="447"/>
      <c r="BK394" s="447"/>
      <c r="BL394" s="447"/>
      <c r="BM394" s="447"/>
      <c r="BN394" s="447"/>
      <c r="BO394" s="447"/>
      <c r="BP394" s="447"/>
      <c r="BQ394" s="447"/>
      <c r="BR394" s="447"/>
      <c r="BS394" s="447"/>
      <c r="BT394" s="447"/>
      <c r="BU394" s="447"/>
      <c r="BV394" s="447"/>
      <c r="BW394" s="447"/>
      <c r="BX394" s="447"/>
      <c r="BY394" s="447"/>
      <c r="BZ394" s="447"/>
      <c r="CA394" s="447"/>
      <c r="CB394" s="447"/>
      <c r="CC394" s="447"/>
      <c r="CD394" s="447"/>
      <c r="CE394" s="447"/>
      <c r="CF394" s="447"/>
      <c r="CG394" s="447"/>
      <c r="CH394" s="447"/>
      <c r="CI394" s="447"/>
      <c r="CJ394" s="447"/>
      <c r="CK394" s="447"/>
      <c r="CL394" s="447"/>
      <c r="CM394" s="447"/>
      <c r="CN394" s="447"/>
      <c r="CO394" s="447"/>
      <c r="CP394" s="447"/>
      <c r="CQ394" s="447"/>
      <c r="CR394" s="447"/>
      <c r="CS394" s="447"/>
      <c r="CT394" s="447"/>
      <c r="CU394" s="447"/>
      <c r="CV394" s="447"/>
      <c r="CW394" s="447"/>
      <c r="CX394" s="447"/>
      <c r="CY394" s="447"/>
      <c r="CZ394" s="447"/>
      <c r="DA394" s="447"/>
      <c r="DB394" s="447"/>
      <c r="DC394" s="447"/>
      <c r="DD394" s="447"/>
      <c r="DE394" s="447"/>
      <c r="DF394" s="447"/>
      <c r="DG394" s="447"/>
      <c r="DH394" s="447"/>
      <c r="DI394" s="447"/>
      <c r="DJ394" s="447"/>
      <c r="DK394" s="447"/>
      <c r="DL394" s="447"/>
      <c r="DM394" s="447"/>
      <c r="DN394" s="447"/>
      <c r="DO394" s="447"/>
      <c r="DP394" s="447"/>
      <c r="DQ394" s="447"/>
      <c r="DR394" s="447"/>
      <c r="DS394" s="447"/>
      <c r="DT394" s="447"/>
      <c r="DU394" s="447"/>
      <c r="DV394" s="447"/>
      <c r="DW394" s="447"/>
      <c r="DX394" s="447"/>
      <c r="DY394" s="447"/>
    </row>
    <row r="395" spans="1:129" s="33" customFormat="1" ht="45" x14ac:dyDescent="0.25">
      <c r="A395" s="137"/>
      <c r="B395" s="121" t="s">
        <v>399</v>
      </c>
      <c r="C395" s="121"/>
      <c r="D395" s="121"/>
      <c r="E395" s="164"/>
      <c r="F395" s="167"/>
      <c r="G395" s="136"/>
      <c r="H395" s="72" t="s">
        <v>58</v>
      </c>
      <c r="I395" s="78" t="s">
        <v>31</v>
      </c>
      <c r="J395" s="162">
        <v>250000</v>
      </c>
      <c r="K395" s="162"/>
      <c r="L395" s="162"/>
      <c r="M395" s="162">
        <v>237500</v>
      </c>
      <c r="N395" s="162">
        <v>12500</v>
      </c>
      <c r="O395" s="475">
        <f t="shared" si="166"/>
        <v>250000</v>
      </c>
      <c r="P395" s="555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</row>
    <row r="396" spans="1:129" s="33" customFormat="1" ht="75" x14ac:dyDescent="0.25">
      <c r="A396" s="140"/>
      <c r="B396" s="121" t="s">
        <v>399</v>
      </c>
      <c r="C396" s="121"/>
      <c r="D396" s="121"/>
      <c r="E396" s="162"/>
      <c r="F396" s="167"/>
      <c r="G396" s="136"/>
      <c r="H396" s="72" t="s">
        <v>57</v>
      </c>
      <c r="I396" s="78" t="s">
        <v>136</v>
      </c>
      <c r="J396" s="83">
        <v>45250</v>
      </c>
      <c r="K396" s="123">
        <f>J396</f>
        <v>45250</v>
      </c>
      <c r="L396" s="162"/>
      <c r="M396" s="83"/>
      <c r="N396" s="83"/>
      <c r="O396" s="475">
        <f t="shared" si="166"/>
        <v>45250</v>
      </c>
      <c r="P396" s="555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</row>
    <row r="397" spans="1:129" s="38" customFormat="1" ht="15.75" x14ac:dyDescent="0.25">
      <c r="A397" s="133">
        <v>47</v>
      </c>
      <c r="B397" s="121" t="s">
        <v>399</v>
      </c>
      <c r="C397" s="121" t="s">
        <v>6</v>
      </c>
      <c r="D397" s="121" t="s">
        <v>364</v>
      </c>
      <c r="E397" s="164" t="s">
        <v>189</v>
      </c>
      <c r="F397" s="165">
        <v>6500.6</v>
      </c>
      <c r="G397" s="166">
        <v>245</v>
      </c>
      <c r="H397" s="121" t="s">
        <v>30</v>
      </c>
      <c r="I397" s="66" t="s">
        <v>1</v>
      </c>
      <c r="J397" s="162">
        <f>J398+J399</f>
        <v>295250</v>
      </c>
      <c r="K397" s="162">
        <f t="shared" ref="K397:N397" si="177">K398+K399</f>
        <v>45250</v>
      </c>
      <c r="L397" s="162">
        <f t="shared" si="177"/>
        <v>0</v>
      </c>
      <c r="M397" s="162">
        <f t="shared" si="177"/>
        <v>237500</v>
      </c>
      <c r="N397" s="162">
        <f t="shared" si="177"/>
        <v>12500</v>
      </c>
      <c r="O397" s="475">
        <f t="shared" si="166"/>
        <v>295250</v>
      </c>
      <c r="P397" s="555"/>
      <c r="Q397" s="447"/>
      <c r="R397" s="447"/>
      <c r="S397" s="447"/>
      <c r="T397" s="447"/>
      <c r="U397" s="447"/>
      <c r="V397" s="447"/>
      <c r="W397" s="447"/>
      <c r="X397" s="447"/>
      <c r="Y397" s="447"/>
      <c r="Z397" s="447"/>
      <c r="AA397" s="447"/>
      <c r="AB397" s="447"/>
      <c r="AC397" s="447"/>
      <c r="AD397" s="447"/>
      <c r="AE397" s="447"/>
      <c r="AF397" s="447"/>
      <c r="AG397" s="447"/>
      <c r="AH397" s="447"/>
      <c r="AI397" s="447"/>
      <c r="AJ397" s="447"/>
      <c r="AK397" s="447"/>
      <c r="AL397" s="447"/>
      <c r="AM397" s="447"/>
      <c r="AN397" s="447"/>
      <c r="AO397" s="447"/>
      <c r="AP397" s="447"/>
      <c r="AQ397" s="447"/>
      <c r="AR397" s="447"/>
      <c r="AS397" s="447"/>
      <c r="AT397" s="447"/>
      <c r="AU397" s="447"/>
      <c r="AV397" s="447"/>
      <c r="AW397" s="447"/>
      <c r="AX397" s="447"/>
      <c r="AY397" s="447"/>
      <c r="AZ397" s="447"/>
      <c r="BA397" s="447"/>
      <c r="BB397" s="447"/>
      <c r="BC397" s="447"/>
      <c r="BD397" s="447"/>
      <c r="BE397" s="447"/>
      <c r="BF397" s="447"/>
      <c r="BG397" s="447"/>
      <c r="BH397" s="447"/>
      <c r="BI397" s="447"/>
      <c r="BJ397" s="447"/>
      <c r="BK397" s="447"/>
      <c r="BL397" s="447"/>
      <c r="BM397" s="447"/>
      <c r="BN397" s="447"/>
      <c r="BO397" s="447"/>
      <c r="BP397" s="447"/>
      <c r="BQ397" s="447"/>
      <c r="BR397" s="447"/>
      <c r="BS397" s="447"/>
      <c r="BT397" s="447"/>
      <c r="BU397" s="447"/>
      <c r="BV397" s="447"/>
      <c r="BW397" s="447"/>
      <c r="BX397" s="447"/>
      <c r="BY397" s="447"/>
      <c r="BZ397" s="447"/>
      <c r="CA397" s="447"/>
      <c r="CB397" s="447"/>
      <c r="CC397" s="447"/>
      <c r="CD397" s="447"/>
      <c r="CE397" s="447"/>
      <c r="CF397" s="447"/>
      <c r="CG397" s="447"/>
      <c r="CH397" s="447"/>
      <c r="CI397" s="447"/>
      <c r="CJ397" s="447"/>
      <c r="CK397" s="447"/>
      <c r="CL397" s="447"/>
      <c r="CM397" s="447"/>
      <c r="CN397" s="447"/>
      <c r="CO397" s="447"/>
      <c r="CP397" s="447"/>
      <c r="CQ397" s="447"/>
      <c r="CR397" s="447"/>
      <c r="CS397" s="447"/>
      <c r="CT397" s="447"/>
      <c r="CU397" s="447"/>
      <c r="CV397" s="447"/>
      <c r="CW397" s="447"/>
      <c r="CX397" s="447"/>
      <c r="CY397" s="447"/>
      <c r="CZ397" s="447"/>
      <c r="DA397" s="447"/>
      <c r="DB397" s="447"/>
      <c r="DC397" s="447"/>
      <c r="DD397" s="447"/>
      <c r="DE397" s="447"/>
      <c r="DF397" s="447"/>
      <c r="DG397" s="447"/>
      <c r="DH397" s="447"/>
      <c r="DI397" s="447"/>
      <c r="DJ397" s="447"/>
      <c r="DK397" s="447"/>
      <c r="DL397" s="447"/>
      <c r="DM397" s="447"/>
      <c r="DN397" s="447"/>
      <c r="DO397" s="447"/>
      <c r="DP397" s="447"/>
      <c r="DQ397" s="447"/>
      <c r="DR397" s="447"/>
      <c r="DS397" s="447"/>
      <c r="DT397" s="447"/>
      <c r="DU397" s="447"/>
      <c r="DV397" s="447"/>
      <c r="DW397" s="447"/>
      <c r="DX397" s="447"/>
      <c r="DY397" s="447"/>
    </row>
    <row r="398" spans="1:129" s="39" customFormat="1" ht="45" x14ac:dyDescent="0.25">
      <c r="A398" s="137"/>
      <c r="B398" s="121" t="s">
        <v>399</v>
      </c>
      <c r="C398" s="121"/>
      <c r="D398" s="121"/>
      <c r="E398" s="164"/>
      <c r="F398" s="167"/>
      <c r="G398" s="136"/>
      <c r="H398" s="72" t="s">
        <v>58</v>
      </c>
      <c r="I398" s="78" t="s">
        <v>31</v>
      </c>
      <c r="J398" s="162">
        <v>250000</v>
      </c>
      <c r="K398" s="162"/>
      <c r="L398" s="162"/>
      <c r="M398" s="162">
        <v>237500</v>
      </c>
      <c r="N398" s="162">
        <v>12500</v>
      </c>
      <c r="O398" s="475">
        <f t="shared" si="166"/>
        <v>250000</v>
      </c>
      <c r="P398" s="555"/>
      <c r="Q398" s="448"/>
      <c r="R398" s="448"/>
      <c r="S398" s="448"/>
      <c r="T398" s="448"/>
      <c r="U398" s="448"/>
      <c r="V398" s="448"/>
      <c r="W398" s="448"/>
      <c r="X398" s="448"/>
      <c r="Y398" s="448"/>
      <c r="Z398" s="448"/>
      <c r="AA398" s="448"/>
      <c r="AB398" s="448"/>
      <c r="AC398" s="448"/>
      <c r="AD398" s="448"/>
      <c r="AE398" s="448"/>
      <c r="AF398" s="448"/>
      <c r="AG398" s="448"/>
      <c r="AH398" s="448"/>
      <c r="AI398" s="448"/>
      <c r="AJ398" s="448"/>
      <c r="AK398" s="448"/>
      <c r="AL398" s="448"/>
      <c r="AM398" s="448"/>
      <c r="AN398" s="448"/>
      <c r="AO398" s="448"/>
      <c r="AP398" s="448"/>
      <c r="AQ398" s="448"/>
      <c r="AR398" s="448"/>
      <c r="AS398" s="448"/>
      <c r="AT398" s="448"/>
      <c r="AU398" s="448"/>
      <c r="AV398" s="448"/>
      <c r="AW398" s="448"/>
      <c r="AX398" s="448"/>
      <c r="AY398" s="448"/>
      <c r="AZ398" s="448"/>
      <c r="BA398" s="448"/>
      <c r="BB398" s="448"/>
      <c r="BC398" s="448"/>
      <c r="BD398" s="448"/>
      <c r="BE398" s="448"/>
      <c r="BF398" s="448"/>
      <c r="BG398" s="448"/>
      <c r="BH398" s="448"/>
      <c r="BI398" s="448"/>
      <c r="BJ398" s="448"/>
      <c r="BK398" s="448"/>
      <c r="BL398" s="448"/>
      <c r="BM398" s="448"/>
      <c r="BN398" s="448"/>
      <c r="BO398" s="448"/>
      <c r="BP398" s="448"/>
      <c r="BQ398" s="448"/>
      <c r="BR398" s="448"/>
      <c r="BS398" s="448"/>
      <c r="BT398" s="448"/>
      <c r="BU398" s="448"/>
      <c r="BV398" s="448"/>
      <c r="BW398" s="448"/>
      <c r="BX398" s="448"/>
      <c r="BY398" s="448"/>
      <c r="BZ398" s="448"/>
      <c r="CA398" s="448"/>
      <c r="CB398" s="448"/>
      <c r="CC398" s="448"/>
      <c r="CD398" s="448"/>
      <c r="CE398" s="448"/>
      <c r="CF398" s="448"/>
      <c r="CG398" s="448"/>
      <c r="CH398" s="448"/>
      <c r="CI398" s="448"/>
      <c r="CJ398" s="448"/>
      <c r="CK398" s="448"/>
      <c r="CL398" s="448"/>
      <c r="CM398" s="448"/>
      <c r="CN398" s="448"/>
      <c r="CO398" s="448"/>
      <c r="CP398" s="448"/>
      <c r="CQ398" s="448"/>
      <c r="CR398" s="448"/>
      <c r="CS398" s="448"/>
      <c r="CT398" s="448"/>
      <c r="CU398" s="448"/>
      <c r="CV398" s="448"/>
      <c r="CW398" s="448"/>
      <c r="CX398" s="448"/>
      <c r="CY398" s="448"/>
      <c r="CZ398" s="448"/>
      <c r="DA398" s="448"/>
      <c r="DB398" s="448"/>
      <c r="DC398" s="448"/>
      <c r="DD398" s="448"/>
      <c r="DE398" s="448"/>
      <c r="DF398" s="448"/>
      <c r="DG398" s="448"/>
      <c r="DH398" s="448"/>
      <c r="DI398" s="448"/>
      <c r="DJ398" s="448"/>
      <c r="DK398" s="448"/>
      <c r="DL398" s="448"/>
      <c r="DM398" s="448"/>
      <c r="DN398" s="448"/>
      <c r="DO398" s="448"/>
      <c r="DP398" s="448"/>
      <c r="DQ398" s="448"/>
      <c r="DR398" s="448"/>
      <c r="DS398" s="448"/>
      <c r="DT398" s="448"/>
      <c r="DU398" s="448"/>
      <c r="DV398" s="448"/>
      <c r="DW398" s="448"/>
      <c r="DX398" s="448"/>
      <c r="DY398" s="448"/>
    </row>
    <row r="399" spans="1:129" s="38" customFormat="1" ht="75" x14ac:dyDescent="0.25">
      <c r="A399" s="140"/>
      <c r="B399" s="121" t="s">
        <v>399</v>
      </c>
      <c r="C399" s="121"/>
      <c r="D399" s="121"/>
      <c r="E399" s="162"/>
      <c r="F399" s="167"/>
      <c r="G399" s="136"/>
      <c r="H399" s="72" t="s">
        <v>57</v>
      </c>
      <c r="I399" s="78" t="s">
        <v>136</v>
      </c>
      <c r="J399" s="83">
        <v>45250</v>
      </c>
      <c r="K399" s="123">
        <f>J399</f>
        <v>45250</v>
      </c>
      <c r="L399" s="162"/>
      <c r="M399" s="83"/>
      <c r="N399" s="83"/>
      <c r="O399" s="475">
        <f t="shared" si="166"/>
        <v>45250</v>
      </c>
      <c r="P399" s="555"/>
      <c r="Q399" s="447"/>
      <c r="R399" s="447"/>
      <c r="S399" s="447"/>
      <c r="T399" s="447"/>
      <c r="U399" s="447"/>
      <c r="V399" s="447"/>
      <c r="W399" s="447"/>
      <c r="X399" s="447"/>
      <c r="Y399" s="447"/>
      <c r="Z399" s="447"/>
      <c r="AA399" s="447"/>
      <c r="AB399" s="447"/>
      <c r="AC399" s="447"/>
      <c r="AD399" s="447"/>
      <c r="AE399" s="447"/>
      <c r="AF399" s="447"/>
      <c r="AG399" s="447"/>
      <c r="AH399" s="447"/>
      <c r="AI399" s="447"/>
      <c r="AJ399" s="447"/>
      <c r="AK399" s="447"/>
      <c r="AL399" s="447"/>
      <c r="AM399" s="447"/>
      <c r="AN399" s="447"/>
      <c r="AO399" s="447"/>
      <c r="AP399" s="447"/>
      <c r="AQ399" s="447"/>
      <c r="AR399" s="447"/>
      <c r="AS399" s="447"/>
      <c r="AT399" s="447"/>
      <c r="AU399" s="447"/>
      <c r="AV399" s="447"/>
      <c r="AW399" s="447"/>
      <c r="AX399" s="447"/>
      <c r="AY399" s="447"/>
      <c r="AZ399" s="447"/>
      <c r="BA399" s="447"/>
      <c r="BB399" s="447"/>
      <c r="BC399" s="447"/>
      <c r="BD399" s="447"/>
      <c r="BE399" s="447"/>
      <c r="BF399" s="447"/>
      <c r="BG399" s="447"/>
      <c r="BH399" s="447"/>
      <c r="BI399" s="447"/>
      <c r="BJ399" s="447"/>
      <c r="BK399" s="447"/>
      <c r="BL399" s="447"/>
      <c r="BM399" s="447"/>
      <c r="BN399" s="447"/>
      <c r="BO399" s="447"/>
      <c r="BP399" s="447"/>
      <c r="BQ399" s="447"/>
      <c r="BR399" s="447"/>
      <c r="BS399" s="447"/>
      <c r="BT399" s="447"/>
      <c r="BU399" s="447"/>
      <c r="BV399" s="447"/>
      <c r="BW399" s="447"/>
      <c r="BX399" s="447"/>
      <c r="BY399" s="447"/>
      <c r="BZ399" s="447"/>
      <c r="CA399" s="447"/>
      <c r="CB399" s="447"/>
      <c r="CC399" s="447"/>
      <c r="CD399" s="447"/>
      <c r="CE399" s="447"/>
      <c r="CF399" s="447"/>
      <c r="CG399" s="447"/>
      <c r="CH399" s="447"/>
      <c r="CI399" s="447"/>
      <c r="CJ399" s="447"/>
      <c r="CK399" s="447"/>
      <c r="CL399" s="447"/>
      <c r="CM399" s="447"/>
      <c r="CN399" s="447"/>
      <c r="CO399" s="447"/>
      <c r="CP399" s="447"/>
      <c r="CQ399" s="447"/>
      <c r="CR399" s="447"/>
      <c r="CS399" s="447"/>
      <c r="CT399" s="447"/>
      <c r="CU399" s="447"/>
      <c r="CV399" s="447"/>
      <c r="CW399" s="447"/>
      <c r="CX399" s="447"/>
      <c r="CY399" s="447"/>
      <c r="CZ399" s="447"/>
      <c r="DA399" s="447"/>
      <c r="DB399" s="447"/>
      <c r="DC399" s="447"/>
      <c r="DD399" s="447"/>
      <c r="DE399" s="447"/>
      <c r="DF399" s="447"/>
      <c r="DG399" s="447"/>
      <c r="DH399" s="447"/>
      <c r="DI399" s="447"/>
      <c r="DJ399" s="447"/>
      <c r="DK399" s="447"/>
      <c r="DL399" s="447"/>
      <c r="DM399" s="447"/>
      <c r="DN399" s="447"/>
      <c r="DO399" s="447"/>
      <c r="DP399" s="447"/>
      <c r="DQ399" s="447"/>
      <c r="DR399" s="447"/>
      <c r="DS399" s="447"/>
      <c r="DT399" s="447"/>
      <c r="DU399" s="447"/>
      <c r="DV399" s="447"/>
      <c r="DW399" s="447"/>
      <c r="DX399" s="447"/>
      <c r="DY399" s="447"/>
    </row>
    <row r="400" spans="1:129" s="39" customFormat="1" ht="15.75" x14ac:dyDescent="0.25">
      <c r="A400" s="133">
        <v>48</v>
      </c>
      <c r="B400" s="121" t="s">
        <v>399</v>
      </c>
      <c r="C400" s="121" t="s">
        <v>6</v>
      </c>
      <c r="D400" s="121" t="s">
        <v>365</v>
      </c>
      <c r="E400" s="164" t="s">
        <v>190</v>
      </c>
      <c r="F400" s="165">
        <v>3521.2</v>
      </c>
      <c r="G400" s="166">
        <v>153</v>
      </c>
      <c r="H400" s="121" t="s">
        <v>30</v>
      </c>
      <c r="I400" s="66" t="s">
        <v>1</v>
      </c>
      <c r="J400" s="162">
        <f>J401+J402</f>
        <v>295250</v>
      </c>
      <c r="K400" s="162">
        <f t="shared" ref="K400:N400" si="178">K401+K402</f>
        <v>45250</v>
      </c>
      <c r="L400" s="162">
        <f t="shared" si="178"/>
        <v>0</v>
      </c>
      <c r="M400" s="162">
        <f t="shared" si="178"/>
        <v>237500</v>
      </c>
      <c r="N400" s="162">
        <f t="shared" si="178"/>
        <v>12500</v>
      </c>
      <c r="O400" s="475">
        <f t="shared" si="166"/>
        <v>295250</v>
      </c>
      <c r="P400" s="555"/>
      <c r="Q400" s="448"/>
      <c r="R400" s="448"/>
      <c r="S400" s="448"/>
      <c r="T400" s="448"/>
      <c r="U400" s="448"/>
      <c r="V400" s="448"/>
      <c r="W400" s="448"/>
      <c r="X400" s="448"/>
      <c r="Y400" s="448"/>
      <c r="Z400" s="448"/>
      <c r="AA400" s="448"/>
      <c r="AB400" s="448"/>
      <c r="AC400" s="448"/>
      <c r="AD400" s="448"/>
      <c r="AE400" s="448"/>
      <c r="AF400" s="448"/>
      <c r="AG400" s="448"/>
      <c r="AH400" s="448"/>
      <c r="AI400" s="448"/>
      <c r="AJ400" s="448"/>
      <c r="AK400" s="448"/>
      <c r="AL400" s="448"/>
      <c r="AM400" s="448"/>
      <c r="AN400" s="448"/>
      <c r="AO400" s="448"/>
      <c r="AP400" s="448"/>
      <c r="AQ400" s="448"/>
      <c r="AR400" s="448"/>
      <c r="AS400" s="448"/>
      <c r="AT400" s="448"/>
      <c r="AU400" s="448"/>
      <c r="AV400" s="448"/>
      <c r="AW400" s="448"/>
      <c r="AX400" s="448"/>
      <c r="AY400" s="448"/>
      <c r="AZ400" s="448"/>
      <c r="BA400" s="448"/>
      <c r="BB400" s="448"/>
      <c r="BC400" s="448"/>
      <c r="BD400" s="448"/>
      <c r="BE400" s="448"/>
      <c r="BF400" s="448"/>
      <c r="BG400" s="448"/>
      <c r="BH400" s="448"/>
      <c r="BI400" s="448"/>
      <c r="BJ400" s="448"/>
      <c r="BK400" s="448"/>
      <c r="BL400" s="448"/>
      <c r="BM400" s="448"/>
      <c r="BN400" s="448"/>
      <c r="BO400" s="448"/>
      <c r="BP400" s="448"/>
      <c r="BQ400" s="448"/>
      <c r="BR400" s="448"/>
      <c r="BS400" s="448"/>
      <c r="BT400" s="448"/>
      <c r="BU400" s="448"/>
      <c r="BV400" s="448"/>
      <c r="BW400" s="448"/>
      <c r="BX400" s="448"/>
      <c r="BY400" s="448"/>
      <c r="BZ400" s="448"/>
      <c r="CA400" s="448"/>
      <c r="CB400" s="448"/>
      <c r="CC400" s="448"/>
      <c r="CD400" s="448"/>
      <c r="CE400" s="448"/>
      <c r="CF400" s="448"/>
      <c r="CG400" s="448"/>
      <c r="CH400" s="448"/>
      <c r="CI400" s="448"/>
      <c r="CJ400" s="448"/>
      <c r="CK400" s="448"/>
      <c r="CL400" s="448"/>
      <c r="CM400" s="448"/>
      <c r="CN400" s="448"/>
      <c r="CO400" s="448"/>
      <c r="CP400" s="448"/>
      <c r="CQ400" s="448"/>
      <c r="CR400" s="448"/>
      <c r="CS400" s="448"/>
      <c r="CT400" s="448"/>
      <c r="CU400" s="448"/>
      <c r="CV400" s="448"/>
      <c r="CW400" s="448"/>
      <c r="CX400" s="448"/>
      <c r="CY400" s="448"/>
      <c r="CZ400" s="448"/>
      <c r="DA400" s="448"/>
      <c r="DB400" s="448"/>
      <c r="DC400" s="448"/>
      <c r="DD400" s="448"/>
      <c r="DE400" s="448"/>
      <c r="DF400" s="448"/>
      <c r="DG400" s="448"/>
      <c r="DH400" s="448"/>
      <c r="DI400" s="448"/>
      <c r="DJ400" s="448"/>
      <c r="DK400" s="448"/>
      <c r="DL400" s="448"/>
      <c r="DM400" s="448"/>
      <c r="DN400" s="448"/>
      <c r="DO400" s="448"/>
      <c r="DP400" s="448"/>
      <c r="DQ400" s="448"/>
      <c r="DR400" s="448"/>
      <c r="DS400" s="448"/>
      <c r="DT400" s="448"/>
      <c r="DU400" s="448"/>
      <c r="DV400" s="448"/>
      <c r="DW400" s="448"/>
      <c r="DX400" s="448"/>
      <c r="DY400" s="448"/>
    </row>
    <row r="401" spans="1:129" s="38" customFormat="1" ht="45" x14ac:dyDescent="0.25">
      <c r="A401" s="137"/>
      <c r="B401" s="121" t="s">
        <v>399</v>
      </c>
      <c r="C401" s="121"/>
      <c r="D401" s="121"/>
      <c r="E401" s="164"/>
      <c r="F401" s="167"/>
      <c r="G401" s="136"/>
      <c r="H401" s="72" t="s">
        <v>58</v>
      </c>
      <c r="I401" s="78" t="s">
        <v>31</v>
      </c>
      <c r="J401" s="162">
        <v>250000</v>
      </c>
      <c r="K401" s="162"/>
      <c r="L401" s="162"/>
      <c r="M401" s="162">
        <v>237500</v>
      </c>
      <c r="N401" s="162">
        <v>12500</v>
      </c>
      <c r="O401" s="475">
        <f t="shared" si="166"/>
        <v>250000</v>
      </c>
      <c r="P401" s="555"/>
      <c r="Q401" s="447"/>
      <c r="R401" s="447"/>
      <c r="S401" s="447"/>
      <c r="T401" s="447"/>
      <c r="U401" s="447"/>
      <c r="V401" s="447"/>
      <c r="W401" s="447"/>
      <c r="X401" s="447"/>
      <c r="Y401" s="447"/>
      <c r="Z401" s="447"/>
      <c r="AA401" s="447"/>
      <c r="AB401" s="447"/>
      <c r="AC401" s="447"/>
      <c r="AD401" s="447"/>
      <c r="AE401" s="447"/>
      <c r="AF401" s="447"/>
      <c r="AG401" s="447"/>
      <c r="AH401" s="447"/>
      <c r="AI401" s="447"/>
      <c r="AJ401" s="447"/>
      <c r="AK401" s="447"/>
      <c r="AL401" s="447"/>
      <c r="AM401" s="447"/>
      <c r="AN401" s="447"/>
      <c r="AO401" s="447"/>
      <c r="AP401" s="447"/>
      <c r="AQ401" s="447"/>
      <c r="AR401" s="447"/>
      <c r="AS401" s="447"/>
      <c r="AT401" s="447"/>
      <c r="AU401" s="447"/>
      <c r="AV401" s="447"/>
      <c r="AW401" s="447"/>
      <c r="AX401" s="447"/>
      <c r="AY401" s="447"/>
      <c r="AZ401" s="447"/>
      <c r="BA401" s="447"/>
      <c r="BB401" s="447"/>
      <c r="BC401" s="447"/>
      <c r="BD401" s="447"/>
      <c r="BE401" s="447"/>
      <c r="BF401" s="447"/>
      <c r="BG401" s="447"/>
      <c r="BH401" s="447"/>
      <c r="BI401" s="447"/>
      <c r="BJ401" s="447"/>
      <c r="BK401" s="447"/>
      <c r="BL401" s="447"/>
      <c r="BM401" s="447"/>
      <c r="BN401" s="447"/>
      <c r="BO401" s="447"/>
      <c r="BP401" s="447"/>
      <c r="BQ401" s="447"/>
      <c r="BR401" s="447"/>
      <c r="BS401" s="447"/>
      <c r="BT401" s="447"/>
      <c r="BU401" s="447"/>
      <c r="BV401" s="447"/>
      <c r="BW401" s="447"/>
      <c r="BX401" s="447"/>
      <c r="BY401" s="447"/>
      <c r="BZ401" s="447"/>
      <c r="CA401" s="447"/>
      <c r="CB401" s="447"/>
      <c r="CC401" s="447"/>
      <c r="CD401" s="447"/>
      <c r="CE401" s="447"/>
      <c r="CF401" s="447"/>
      <c r="CG401" s="447"/>
      <c r="CH401" s="447"/>
      <c r="CI401" s="447"/>
      <c r="CJ401" s="447"/>
      <c r="CK401" s="447"/>
      <c r="CL401" s="447"/>
      <c r="CM401" s="447"/>
      <c r="CN401" s="447"/>
      <c r="CO401" s="447"/>
      <c r="CP401" s="447"/>
      <c r="CQ401" s="447"/>
      <c r="CR401" s="447"/>
      <c r="CS401" s="447"/>
      <c r="CT401" s="447"/>
      <c r="CU401" s="447"/>
      <c r="CV401" s="447"/>
      <c r="CW401" s="447"/>
      <c r="CX401" s="447"/>
      <c r="CY401" s="447"/>
      <c r="CZ401" s="447"/>
      <c r="DA401" s="447"/>
      <c r="DB401" s="447"/>
      <c r="DC401" s="447"/>
      <c r="DD401" s="447"/>
      <c r="DE401" s="447"/>
      <c r="DF401" s="447"/>
      <c r="DG401" s="447"/>
      <c r="DH401" s="447"/>
      <c r="DI401" s="447"/>
      <c r="DJ401" s="447"/>
      <c r="DK401" s="447"/>
      <c r="DL401" s="447"/>
      <c r="DM401" s="447"/>
      <c r="DN401" s="447"/>
      <c r="DO401" s="447"/>
      <c r="DP401" s="447"/>
      <c r="DQ401" s="447"/>
      <c r="DR401" s="447"/>
      <c r="DS401" s="447"/>
      <c r="DT401" s="447"/>
      <c r="DU401" s="447"/>
      <c r="DV401" s="447"/>
      <c r="DW401" s="447"/>
      <c r="DX401" s="447"/>
      <c r="DY401" s="447"/>
    </row>
    <row r="402" spans="1:129" s="39" customFormat="1" ht="75" x14ac:dyDescent="0.25">
      <c r="A402" s="140"/>
      <c r="B402" s="121" t="s">
        <v>399</v>
      </c>
      <c r="C402" s="121"/>
      <c r="D402" s="121"/>
      <c r="E402" s="162"/>
      <c r="F402" s="167"/>
      <c r="G402" s="136"/>
      <c r="H402" s="72" t="s">
        <v>57</v>
      </c>
      <c r="I402" s="78" t="s">
        <v>136</v>
      </c>
      <c r="J402" s="83">
        <v>45250</v>
      </c>
      <c r="K402" s="123">
        <f>J402</f>
        <v>45250</v>
      </c>
      <c r="L402" s="162"/>
      <c r="M402" s="83"/>
      <c r="N402" s="83"/>
      <c r="O402" s="475">
        <f t="shared" si="166"/>
        <v>45250</v>
      </c>
      <c r="P402" s="555"/>
      <c r="Q402" s="448"/>
      <c r="R402" s="448"/>
      <c r="S402" s="448"/>
      <c r="T402" s="448"/>
      <c r="U402" s="448"/>
      <c r="V402" s="448"/>
      <c r="W402" s="448"/>
      <c r="X402" s="448"/>
      <c r="Y402" s="448"/>
      <c r="Z402" s="448"/>
      <c r="AA402" s="448"/>
      <c r="AB402" s="448"/>
      <c r="AC402" s="448"/>
      <c r="AD402" s="448"/>
      <c r="AE402" s="448"/>
      <c r="AF402" s="448"/>
      <c r="AG402" s="448"/>
      <c r="AH402" s="448"/>
      <c r="AI402" s="448"/>
      <c r="AJ402" s="448"/>
      <c r="AK402" s="448"/>
      <c r="AL402" s="448"/>
      <c r="AM402" s="448"/>
      <c r="AN402" s="448"/>
      <c r="AO402" s="448"/>
      <c r="AP402" s="448"/>
      <c r="AQ402" s="448"/>
      <c r="AR402" s="448"/>
      <c r="AS402" s="448"/>
      <c r="AT402" s="448"/>
      <c r="AU402" s="448"/>
      <c r="AV402" s="448"/>
      <c r="AW402" s="448"/>
      <c r="AX402" s="448"/>
      <c r="AY402" s="448"/>
      <c r="AZ402" s="448"/>
      <c r="BA402" s="448"/>
      <c r="BB402" s="448"/>
      <c r="BC402" s="448"/>
      <c r="BD402" s="448"/>
      <c r="BE402" s="448"/>
      <c r="BF402" s="448"/>
      <c r="BG402" s="448"/>
      <c r="BH402" s="448"/>
      <c r="BI402" s="448"/>
      <c r="BJ402" s="448"/>
      <c r="BK402" s="448"/>
      <c r="BL402" s="448"/>
      <c r="BM402" s="448"/>
      <c r="BN402" s="448"/>
      <c r="BO402" s="448"/>
      <c r="BP402" s="448"/>
      <c r="BQ402" s="448"/>
      <c r="BR402" s="448"/>
      <c r="BS402" s="448"/>
      <c r="BT402" s="448"/>
      <c r="BU402" s="448"/>
      <c r="BV402" s="448"/>
      <c r="BW402" s="448"/>
      <c r="BX402" s="448"/>
      <c r="BY402" s="448"/>
      <c r="BZ402" s="448"/>
      <c r="CA402" s="448"/>
      <c r="CB402" s="448"/>
      <c r="CC402" s="448"/>
      <c r="CD402" s="448"/>
      <c r="CE402" s="448"/>
      <c r="CF402" s="448"/>
      <c r="CG402" s="448"/>
      <c r="CH402" s="448"/>
      <c r="CI402" s="448"/>
      <c r="CJ402" s="448"/>
      <c r="CK402" s="448"/>
      <c r="CL402" s="448"/>
      <c r="CM402" s="448"/>
      <c r="CN402" s="448"/>
      <c r="CO402" s="448"/>
      <c r="CP402" s="448"/>
      <c r="CQ402" s="448"/>
      <c r="CR402" s="448"/>
      <c r="CS402" s="448"/>
      <c r="CT402" s="448"/>
      <c r="CU402" s="448"/>
      <c r="CV402" s="448"/>
      <c r="CW402" s="448"/>
      <c r="CX402" s="448"/>
      <c r="CY402" s="448"/>
      <c r="CZ402" s="448"/>
      <c r="DA402" s="448"/>
      <c r="DB402" s="448"/>
      <c r="DC402" s="448"/>
      <c r="DD402" s="448"/>
      <c r="DE402" s="448"/>
      <c r="DF402" s="448"/>
      <c r="DG402" s="448"/>
      <c r="DH402" s="448"/>
      <c r="DI402" s="448"/>
      <c r="DJ402" s="448"/>
      <c r="DK402" s="448"/>
      <c r="DL402" s="448"/>
      <c r="DM402" s="448"/>
      <c r="DN402" s="448"/>
      <c r="DO402" s="448"/>
      <c r="DP402" s="448"/>
      <c r="DQ402" s="448"/>
      <c r="DR402" s="448"/>
      <c r="DS402" s="448"/>
      <c r="DT402" s="448"/>
      <c r="DU402" s="448"/>
      <c r="DV402" s="448"/>
      <c r="DW402" s="448"/>
      <c r="DX402" s="448"/>
      <c r="DY402" s="448"/>
    </row>
    <row r="403" spans="1:129" s="38" customFormat="1" ht="15.75" x14ac:dyDescent="0.25">
      <c r="A403" s="133">
        <v>49</v>
      </c>
      <c r="B403" s="121" t="s">
        <v>399</v>
      </c>
      <c r="C403" s="121" t="s">
        <v>6</v>
      </c>
      <c r="D403" s="121" t="s">
        <v>365</v>
      </c>
      <c r="E403" s="164" t="s">
        <v>75</v>
      </c>
      <c r="F403" s="165">
        <v>3330.3</v>
      </c>
      <c r="G403" s="166">
        <v>146</v>
      </c>
      <c r="H403" s="121" t="s">
        <v>30</v>
      </c>
      <c r="I403" s="66" t="s">
        <v>1</v>
      </c>
      <c r="J403" s="162">
        <f>J404+J405</f>
        <v>295250</v>
      </c>
      <c r="K403" s="162">
        <f t="shared" ref="K403:N403" si="179">K404+K405</f>
        <v>45250</v>
      </c>
      <c r="L403" s="162">
        <f t="shared" si="179"/>
        <v>0</v>
      </c>
      <c r="M403" s="162">
        <f t="shared" si="179"/>
        <v>237500</v>
      </c>
      <c r="N403" s="162">
        <f t="shared" si="179"/>
        <v>12500</v>
      </c>
      <c r="O403" s="475">
        <f t="shared" si="166"/>
        <v>295250</v>
      </c>
      <c r="P403" s="555"/>
      <c r="Q403" s="447"/>
      <c r="R403" s="447"/>
      <c r="S403" s="447"/>
      <c r="T403" s="447"/>
      <c r="U403" s="447"/>
      <c r="V403" s="447"/>
      <c r="W403" s="447"/>
      <c r="X403" s="447"/>
      <c r="Y403" s="447"/>
      <c r="Z403" s="447"/>
      <c r="AA403" s="447"/>
      <c r="AB403" s="447"/>
      <c r="AC403" s="447"/>
      <c r="AD403" s="447"/>
      <c r="AE403" s="447"/>
      <c r="AF403" s="447"/>
      <c r="AG403" s="447"/>
      <c r="AH403" s="447"/>
      <c r="AI403" s="447"/>
      <c r="AJ403" s="447"/>
      <c r="AK403" s="447"/>
      <c r="AL403" s="447"/>
      <c r="AM403" s="447"/>
      <c r="AN403" s="447"/>
      <c r="AO403" s="447"/>
      <c r="AP403" s="447"/>
      <c r="AQ403" s="447"/>
      <c r="AR403" s="447"/>
      <c r="AS403" s="447"/>
      <c r="AT403" s="447"/>
      <c r="AU403" s="447"/>
      <c r="AV403" s="447"/>
      <c r="AW403" s="447"/>
      <c r="AX403" s="447"/>
      <c r="AY403" s="447"/>
      <c r="AZ403" s="447"/>
      <c r="BA403" s="447"/>
      <c r="BB403" s="447"/>
      <c r="BC403" s="447"/>
      <c r="BD403" s="447"/>
      <c r="BE403" s="447"/>
      <c r="BF403" s="447"/>
      <c r="BG403" s="447"/>
      <c r="BH403" s="447"/>
      <c r="BI403" s="447"/>
      <c r="BJ403" s="447"/>
      <c r="BK403" s="447"/>
      <c r="BL403" s="447"/>
      <c r="BM403" s="447"/>
      <c r="BN403" s="447"/>
      <c r="BO403" s="447"/>
      <c r="BP403" s="447"/>
      <c r="BQ403" s="447"/>
      <c r="BR403" s="447"/>
      <c r="BS403" s="447"/>
      <c r="BT403" s="447"/>
      <c r="BU403" s="447"/>
      <c r="BV403" s="447"/>
      <c r="BW403" s="447"/>
      <c r="BX403" s="447"/>
      <c r="BY403" s="447"/>
      <c r="BZ403" s="447"/>
      <c r="CA403" s="447"/>
      <c r="CB403" s="447"/>
      <c r="CC403" s="447"/>
      <c r="CD403" s="447"/>
      <c r="CE403" s="447"/>
      <c r="CF403" s="447"/>
      <c r="CG403" s="447"/>
      <c r="CH403" s="447"/>
      <c r="CI403" s="447"/>
      <c r="CJ403" s="447"/>
      <c r="CK403" s="447"/>
      <c r="CL403" s="447"/>
      <c r="CM403" s="447"/>
      <c r="CN403" s="447"/>
      <c r="CO403" s="447"/>
      <c r="CP403" s="447"/>
      <c r="CQ403" s="447"/>
      <c r="CR403" s="447"/>
      <c r="CS403" s="447"/>
      <c r="CT403" s="447"/>
      <c r="CU403" s="447"/>
      <c r="CV403" s="447"/>
      <c r="CW403" s="447"/>
      <c r="CX403" s="447"/>
      <c r="CY403" s="447"/>
      <c r="CZ403" s="447"/>
      <c r="DA403" s="447"/>
      <c r="DB403" s="447"/>
      <c r="DC403" s="447"/>
      <c r="DD403" s="447"/>
      <c r="DE403" s="447"/>
      <c r="DF403" s="447"/>
      <c r="DG403" s="447"/>
      <c r="DH403" s="447"/>
      <c r="DI403" s="447"/>
      <c r="DJ403" s="447"/>
      <c r="DK403" s="447"/>
      <c r="DL403" s="447"/>
      <c r="DM403" s="447"/>
      <c r="DN403" s="447"/>
      <c r="DO403" s="447"/>
      <c r="DP403" s="447"/>
      <c r="DQ403" s="447"/>
      <c r="DR403" s="447"/>
      <c r="DS403" s="447"/>
      <c r="DT403" s="447"/>
      <c r="DU403" s="447"/>
      <c r="DV403" s="447"/>
      <c r="DW403" s="447"/>
      <c r="DX403" s="447"/>
      <c r="DY403" s="447"/>
    </row>
    <row r="404" spans="1:129" s="39" customFormat="1" ht="45" x14ac:dyDescent="0.25">
      <c r="A404" s="137"/>
      <c r="B404" s="121" t="s">
        <v>399</v>
      </c>
      <c r="C404" s="121"/>
      <c r="D404" s="121"/>
      <c r="E404" s="164"/>
      <c r="F404" s="167"/>
      <c r="G404" s="136"/>
      <c r="H404" s="72" t="s">
        <v>58</v>
      </c>
      <c r="I404" s="78" t="s">
        <v>31</v>
      </c>
      <c r="J404" s="162">
        <v>250000</v>
      </c>
      <c r="K404" s="162"/>
      <c r="L404" s="162"/>
      <c r="M404" s="162">
        <v>237500</v>
      </c>
      <c r="N404" s="162">
        <v>12500</v>
      </c>
      <c r="O404" s="475">
        <f t="shared" si="166"/>
        <v>250000</v>
      </c>
      <c r="P404" s="555"/>
      <c r="Q404" s="448"/>
      <c r="R404" s="448"/>
      <c r="S404" s="448"/>
      <c r="T404" s="448"/>
      <c r="U404" s="448"/>
      <c r="V404" s="448"/>
      <c r="W404" s="448"/>
      <c r="X404" s="448"/>
      <c r="Y404" s="448"/>
      <c r="Z404" s="448"/>
      <c r="AA404" s="448"/>
      <c r="AB404" s="448"/>
      <c r="AC404" s="448"/>
      <c r="AD404" s="448"/>
      <c r="AE404" s="448"/>
      <c r="AF404" s="448"/>
      <c r="AG404" s="448"/>
      <c r="AH404" s="448"/>
      <c r="AI404" s="448"/>
      <c r="AJ404" s="448"/>
      <c r="AK404" s="448"/>
      <c r="AL404" s="448"/>
      <c r="AM404" s="448"/>
      <c r="AN404" s="448"/>
      <c r="AO404" s="448"/>
      <c r="AP404" s="448"/>
      <c r="AQ404" s="448"/>
      <c r="AR404" s="448"/>
      <c r="AS404" s="448"/>
      <c r="AT404" s="448"/>
      <c r="AU404" s="448"/>
      <c r="AV404" s="448"/>
      <c r="AW404" s="448"/>
      <c r="AX404" s="448"/>
      <c r="AY404" s="448"/>
      <c r="AZ404" s="448"/>
      <c r="BA404" s="448"/>
      <c r="BB404" s="448"/>
      <c r="BC404" s="448"/>
      <c r="BD404" s="448"/>
      <c r="BE404" s="448"/>
      <c r="BF404" s="448"/>
      <c r="BG404" s="448"/>
      <c r="BH404" s="448"/>
      <c r="BI404" s="448"/>
      <c r="BJ404" s="448"/>
      <c r="BK404" s="448"/>
      <c r="BL404" s="448"/>
      <c r="BM404" s="448"/>
      <c r="BN404" s="448"/>
      <c r="BO404" s="448"/>
      <c r="BP404" s="448"/>
      <c r="BQ404" s="448"/>
      <c r="BR404" s="448"/>
      <c r="BS404" s="448"/>
      <c r="BT404" s="448"/>
      <c r="BU404" s="448"/>
      <c r="BV404" s="448"/>
      <c r="BW404" s="448"/>
      <c r="BX404" s="448"/>
      <c r="BY404" s="448"/>
      <c r="BZ404" s="448"/>
      <c r="CA404" s="448"/>
      <c r="CB404" s="448"/>
      <c r="CC404" s="448"/>
      <c r="CD404" s="448"/>
      <c r="CE404" s="448"/>
      <c r="CF404" s="448"/>
      <c r="CG404" s="448"/>
      <c r="CH404" s="448"/>
      <c r="CI404" s="448"/>
      <c r="CJ404" s="448"/>
      <c r="CK404" s="448"/>
      <c r="CL404" s="448"/>
      <c r="CM404" s="448"/>
      <c r="CN404" s="448"/>
      <c r="CO404" s="448"/>
      <c r="CP404" s="448"/>
      <c r="CQ404" s="448"/>
      <c r="CR404" s="448"/>
      <c r="CS404" s="448"/>
      <c r="CT404" s="448"/>
      <c r="CU404" s="448"/>
      <c r="CV404" s="448"/>
      <c r="CW404" s="448"/>
      <c r="CX404" s="448"/>
      <c r="CY404" s="448"/>
      <c r="CZ404" s="448"/>
      <c r="DA404" s="448"/>
      <c r="DB404" s="448"/>
      <c r="DC404" s="448"/>
      <c r="DD404" s="448"/>
      <c r="DE404" s="448"/>
      <c r="DF404" s="448"/>
      <c r="DG404" s="448"/>
      <c r="DH404" s="448"/>
      <c r="DI404" s="448"/>
      <c r="DJ404" s="448"/>
      <c r="DK404" s="448"/>
      <c r="DL404" s="448"/>
      <c r="DM404" s="448"/>
      <c r="DN404" s="448"/>
      <c r="DO404" s="448"/>
      <c r="DP404" s="448"/>
      <c r="DQ404" s="448"/>
      <c r="DR404" s="448"/>
      <c r="DS404" s="448"/>
      <c r="DT404" s="448"/>
      <c r="DU404" s="448"/>
      <c r="DV404" s="448"/>
      <c r="DW404" s="448"/>
      <c r="DX404" s="448"/>
      <c r="DY404" s="448"/>
    </row>
    <row r="405" spans="1:129" s="38" customFormat="1" ht="75" x14ac:dyDescent="0.25">
      <c r="A405" s="140"/>
      <c r="B405" s="121" t="s">
        <v>399</v>
      </c>
      <c r="C405" s="121"/>
      <c r="D405" s="121"/>
      <c r="E405" s="162"/>
      <c r="F405" s="167"/>
      <c r="G405" s="136"/>
      <c r="H405" s="72" t="s">
        <v>57</v>
      </c>
      <c r="I405" s="78" t="s">
        <v>136</v>
      </c>
      <c r="J405" s="83">
        <v>45250</v>
      </c>
      <c r="K405" s="123">
        <f>J405</f>
        <v>45250</v>
      </c>
      <c r="L405" s="162"/>
      <c r="M405" s="83"/>
      <c r="N405" s="83"/>
      <c r="O405" s="475">
        <f t="shared" si="166"/>
        <v>45250</v>
      </c>
      <c r="P405" s="555"/>
      <c r="Q405" s="447"/>
      <c r="R405" s="447"/>
      <c r="S405" s="447"/>
      <c r="T405" s="447"/>
      <c r="U405" s="447"/>
      <c r="V405" s="447"/>
      <c r="W405" s="447"/>
      <c r="X405" s="447"/>
      <c r="Y405" s="447"/>
      <c r="Z405" s="447"/>
      <c r="AA405" s="447"/>
      <c r="AB405" s="447"/>
      <c r="AC405" s="447"/>
      <c r="AD405" s="447"/>
      <c r="AE405" s="447"/>
      <c r="AF405" s="447"/>
      <c r="AG405" s="447"/>
      <c r="AH405" s="447"/>
      <c r="AI405" s="447"/>
      <c r="AJ405" s="447"/>
      <c r="AK405" s="447"/>
      <c r="AL405" s="447"/>
      <c r="AM405" s="447"/>
      <c r="AN405" s="447"/>
      <c r="AO405" s="447"/>
      <c r="AP405" s="447"/>
      <c r="AQ405" s="447"/>
      <c r="AR405" s="447"/>
      <c r="AS405" s="447"/>
      <c r="AT405" s="447"/>
      <c r="AU405" s="447"/>
      <c r="AV405" s="447"/>
      <c r="AW405" s="447"/>
      <c r="AX405" s="447"/>
      <c r="AY405" s="447"/>
      <c r="AZ405" s="447"/>
      <c r="BA405" s="447"/>
      <c r="BB405" s="447"/>
      <c r="BC405" s="447"/>
      <c r="BD405" s="447"/>
      <c r="BE405" s="447"/>
      <c r="BF405" s="447"/>
      <c r="BG405" s="447"/>
      <c r="BH405" s="447"/>
      <c r="BI405" s="447"/>
      <c r="BJ405" s="447"/>
      <c r="BK405" s="447"/>
      <c r="BL405" s="447"/>
      <c r="BM405" s="447"/>
      <c r="BN405" s="447"/>
      <c r="BO405" s="447"/>
      <c r="BP405" s="447"/>
      <c r="BQ405" s="447"/>
      <c r="BR405" s="447"/>
      <c r="BS405" s="447"/>
      <c r="BT405" s="447"/>
      <c r="BU405" s="447"/>
      <c r="BV405" s="447"/>
      <c r="BW405" s="447"/>
      <c r="BX405" s="447"/>
      <c r="BY405" s="447"/>
      <c r="BZ405" s="447"/>
      <c r="CA405" s="447"/>
      <c r="CB405" s="447"/>
      <c r="CC405" s="447"/>
      <c r="CD405" s="447"/>
      <c r="CE405" s="447"/>
      <c r="CF405" s="447"/>
      <c r="CG405" s="447"/>
      <c r="CH405" s="447"/>
      <c r="CI405" s="447"/>
      <c r="CJ405" s="447"/>
      <c r="CK405" s="447"/>
      <c r="CL405" s="447"/>
      <c r="CM405" s="447"/>
      <c r="CN405" s="447"/>
      <c r="CO405" s="447"/>
      <c r="CP405" s="447"/>
      <c r="CQ405" s="447"/>
      <c r="CR405" s="447"/>
      <c r="CS405" s="447"/>
      <c r="CT405" s="447"/>
      <c r="CU405" s="447"/>
      <c r="CV405" s="447"/>
      <c r="CW405" s="447"/>
      <c r="CX405" s="447"/>
      <c r="CY405" s="447"/>
      <c r="CZ405" s="447"/>
      <c r="DA405" s="447"/>
      <c r="DB405" s="447"/>
      <c r="DC405" s="447"/>
      <c r="DD405" s="447"/>
      <c r="DE405" s="447"/>
      <c r="DF405" s="447"/>
      <c r="DG405" s="447"/>
      <c r="DH405" s="447"/>
      <c r="DI405" s="447"/>
      <c r="DJ405" s="447"/>
      <c r="DK405" s="447"/>
      <c r="DL405" s="447"/>
      <c r="DM405" s="447"/>
      <c r="DN405" s="447"/>
      <c r="DO405" s="447"/>
      <c r="DP405" s="447"/>
      <c r="DQ405" s="447"/>
      <c r="DR405" s="447"/>
      <c r="DS405" s="447"/>
      <c r="DT405" s="447"/>
      <c r="DU405" s="447"/>
      <c r="DV405" s="447"/>
      <c r="DW405" s="447"/>
      <c r="DX405" s="447"/>
      <c r="DY405" s="447"/>
    </row>
    <row r="406" spans="1:129" s="39" customFormat="1" ht="15.75" x14ac:dyDescent="0.25">
      <c r="A406" s="133">
        <v>50</v>
      </c>
      <c r="B406" s="121" t="s">
        <v>399</v>
      </c>
      <c r="C406" s="121" t="s">
        <v>6</v>
      </c>
      <c r="D406" s="121" t="s">
        <v>365</v>
      </c>
      <c r="E406" s="164" t="s">
        <v>83</v>
      </c>
      <c r="F406" s="165">
        <v>2398.5</v>
      </c>
      <c r="G406" s="166">
        <v>99</v>
      </c>
      <c r="H406" s="121" t="s">
        <v>30</v>
      </c>
      <c r="I406" s="66" t="s">
        <v>1</v>
      </c>
      <c r="J406" s="162">
        <f>J407+J408</f>
        <v>295250</v>
      </c>
      <c r="K406" s="162">
        <f t="shared" ref="K406:N406" si="180">K407+K408</f>
        <v>45250</v>
      </c>
      <c r="L406" s="162">
        <f t="shared" si="180"/>
        <v>0</v>
      </c>
      <c r="M406" s="162">
        <f t="shared" si="180"/>
        <v>237500</v>
      </c>
      <c r="N406" s="162">
        <f t="shared" si="180"/>
        <v>12500</v>
      </c>
      <c r="O406" s="475">
        <f t="shared" si="166"/>
        <v>295250</v>
      </c>
      <c r="P406" s="555"/>
      <c r="Q406" s="448"/>
      <c r="R406" s="448"/>
      <c r="S406" s="448"/>
      <c r="T406" s="448"/>
      <c r="U406" s="448"/>
      <c r="V406" s="448"/>
      <c r="W406" s="448"/>
      <c r="X406" s="448"/>
      <c r="Y406" s="448"/>
      <c r="Z406" s="448"/>
      <c r="AA406" s="448"/>
      <c r="AB406" s="448"/>
      <c r="AC406" s="448"/>
      <c r="AD406" s="448"/>
      <c r="AE406" s="448"/>
      <c r="AF406" s="448"/>
      <c r="AG406" s="448"/>
      <c r="AH406" s="448"/>
      <c r="AI406" s="448"/>
      <c r="AJ406" s="448"/>
      <c r="AK406" s="448"/>
      <c r="AL406" s="448"/>
      <c r="AM406" s="448"/>
      <c r="AN406" s="448"/>
      <c r="AO406" s="448"/>
      <c r="AP406" s="448"/>
      <c r="AQ406" s="448"/>
      <c r="AR406" s="448"/>
      <c r="AS406" s="448"/>
      <c r="AT406" s="448"/>
      <c r="AU406" s="448"/>
      <c r="AV406" s="448"/>
      <c r="AW406" s="448"/>
      <c r="AX406" s="448"/>
      <c r="AY406" s="448"/>
      <c r="AZ406" s="448"/>
      <c r="BA406" s="448"/>
      <c r="BB406" s="448"/>
      <c r="BC406" s="448"/>
      <c r="BD406" s="448"/>
      <c r="BE406" s="448"/>
      <c r="BF406" s="448"/>
      <c r="BG406" s="448"/>
      <c r="BH406" s="448"/>
      <c r="BI406" s="448"/>
      <c r="BJ406" s="448"/>
      <c r="BK406" s="448"/>
      <c r="BL406" s="448"/>
      <c r="BM406" s="448"/>
      <c r="BN406" s="448"/>
      <c r="BO406" s="448"/>
      <c r="BP406" s="448"/>
      <c r="BQ406" s="448"/>
      <c r="BR406" s="448"/>
      <c r="BS406" s="448"/>
      <c r="BT406" s="448"/>
      <c r="BU406" s="448"/>
      <c r="BV406" s="448"/>
      <c r="BW406" s="448"/>
      <c r="BX406" s="448"/>
      <c r="BY406" s="448"/>
      <c r="BZ406" s="448"/>
      <c r="CA406" s="448"/>
      <c r="CB406" s="448"/>
      <c r="CC406" s="448"/>
      <c r="CD406" s="448"/>
      <c r="CE406" s="448"/>
      <c r="CF406" s="448"/>
      <c r="CG406" s="448"/>
      <c r="CH406" s="448"/>
      <c r="CI406" s="448"/>
      <c r="CJ406" s="448"/>
      <c r="CK406" s="448"/>
      <c r="CL406" s="448"/>
      <c r="CM406" s="448"/>
      <c r="CN406" s="448"/>
      <c r="CO406" s="448"/>
      <c r="CP406" s="448"/>
      <c r="CQ406" s="448"/>
      <c r="CR406" s="448"/>
      <c r="CS406" s="448"/>
      <c r="CT406" s="448"/>
      <c r="CU406" s="448"/>
      <c r="CV406" s="448"/>
      <c r="CW406" s="448"/>
      <c r="CX406" s="448"/>
      <c r="CY406" s="448"/>
      <c r="CZ406" s="448"/>
      <c r="DA406" s="448"/>
      <c r="DB406" s="448"/>
      <c r="DC406" s="448"/>
      <c r="DD406" s="448"/>
      <c r="DE406" s="448"/>
      <c r="DF406" s="448"/>
      <c r="DG406" s="448"/>
      <c r="DH406" s="448"/>
      <c r="DI406" s="448"/>
      <c r="DJ406" s="448"/>
      <c r="DK406" s="448"/>
      <c r="DL406" s="448"/>
      <c r="DM406" s="448"/>
      <c r="DN406" s="448"/>
      <c r="DO406" s="448"/>
      <c r="DP406" s="448"/>
      <c r="DQ406" s="448"/>
      <c r="DR406" s="448"/>
      <c r="DS406" s="448"/>
      <c r="DT406" s="448"/>
      <c r="DU406" s="448"/>
      <c r="DV406" s="448"/>
      <c r="DW406" s="448"/>
      <c r="DX406" s="448"/>
      <c r="DY406" s="448"/>
    </row>
    <row r="407" spans="1:129" s="38" customFormat="1" ht="45" x14ac:dyDescent="0.25">
      <c r="A407" s="137"/>
      <c r="B407" s="121" t="s">
        <v>399</v>
      </c>
      <c r="C407" s="121"/>
      <c r="D407" s="121"/>
      <c r="E407" s="164"/>
      <c r="F407" s="167"/>
      <c r="G407" s="136"/>
      <c r="H407" s="72" t="s">
        <v>58</v>
      </c>
      <c r="I407" s="78" t="s">
        <v>31</v>
      </c>
      <c r="J407" s="162">
        <v>250000</v>
      </c>
      <c r="K407" s="162"/>
      <c r="L407" s="162"/>
      <c r="M407" s="162">
        <v>237500</v>
      </c>
      <c r="N407" s="162">
        <v>12500</v>
      </c>
      <c r="O407" s="475">
        <f t="shared" si="166"/>
        <v>250000</v>
      </c>
      <c r="P407" s="555"/>
      <c r="Q407" s="447"/>
      <c r="R407" s="447"/>
      <c r="S407" s="447"/>
      <c r="T407" s="447"/>
      <c r="U407" s="447"/>
      <c r="V407" s="447"/>
      <c r="W407" s="447"/>
      <c r="X407" s="447"/>
      <c r="Y407" s="447"/>
      <c r="Z407" s="447"/>
      <c r="AA407" s="447"/>
      <c r="AB407" s="447"/>
      <c r="AC407" s="447"/>
      <c r="AD407" s="447"/>
      <c r="AE407" s="447"/>
      <c r="AF407" s="447"/>
      <c r="AG407" s="447"/>
      <c r="AH407" s="447"/>
      <c r="AI407" s="447"/>
      <c r="AJ407" s="447"/>
      <c r="AK407" s="447"/>
      <c r="AL407" s="447"/>
      <c r="AM407" s="447"/>
      <c r="AN407" s="447"/>
      <c r="AO407" s="447"/>
      <c r="AP407" s="447"/>
      <c r="AQ407" s="447"/>
      <c r="AR407" s="447"/>
      <c r="AS407" s="447"/>
      <c r="AT407" s="447"/>
      <c r="AU407" s="447"/>
      <c r="AV407" s="447"/>
      <c r="AW407" s="447"/>
      <c r="AX407" s="447"/>
      <c r="AY407" s="447"/>
      <c r="AZ407" s="447"/>
      <c r="BA407" s="447"/>
      <c r="BB407" s="447"/>
      <c r="BC407" s="447"/>
      <c r="BD407" s="447"/>
      <c r="BE407" s="447"/>
      <c r="BF407" s="447"/>
      <c r="BG407" s="447"/>
      <c r="BH407" s="447"/>
      <c r="BI407" s="447"/>
      <c r="BJ407" s="447"/>
      <c r="BK407" s="447"/>
      <c r="BL407" s="447"/>
      <c r="BM407" s="447"/>
      <c r="BN407" s="447"/>
      <c r="BO407" s="447"/>
      <c r="BP407" s="447"/>
      <c r="BQ407" s="447"/>
      <c r="BR407" s="447"/>
      <c r="BS407" s="447"/>
      <c r="BT407" s="447"/>
      <c r="BU407" s="447"/>
      <c r="BV407" s="447"/>
      <c r="BW407" s="447"/>
      <c r="BX407" s="447"/>
      <c r="BY407" s="447"/>
      <c r="BZ407" s="447"/>
      <c r="CA407" s="447"/>
      <c r="CB407" s="447"/>
      <c r="CC407" s="447"/>
      <c r="CD407" s="447"/>
      <c r="CE407" s="447"/>
      <c r="CF407" s="447"/>
      <c r="CG407" s="447"/>
      <c r="CH407" s="447"/>
      <c r="CI407" s="447"/>
      <c r="CJ407" s="447"/>
      <c r="CK407" s="447"/>
      <c r="CL407" s="447"/>
      <c r="CM407" s="447"/>
      <c r="CN407" s="447"/>
      <c r="CO407" s="447"/>
      <c r="CP407" s="447"/>
      <c r="CQ407" s="447"/>
      <c r="CR407" s="447"/>
      <c r="CS407" s="447"/>
      <c r="CT407" s="447"/>
      <c r="CU407" s="447"/>
      <c r="CV407" s="447"/>
      <c r="CW407" s="447"/>
      <c r="CX407" s="447"/>
      <c r="CY407" s="447"/>
      <c r="CZ407" s="447"/>
      <c r="DA407" s="447"/>
      <c r="DB407" s="447"/>
      <c r="DC407" s="447"/>
      <c r="DD407" s="447"/>
      <c r="DE407" s="447"/>
      <c r="DF407" s="447"/>
      <c r="DG407" s="447"/>
      <c r="DH407" s="447"/>
      <c r="DI407" s="447"/>
      <c r="DJ407" s="447"/>
      <c r="DK407" s="447"/>
      <c r="DL407" s="447"/>
      <c r="DM407" s="447"/>
      <c r="DN407" s="447"/>
      <c r="DO407" s="447"/>
      <c r="DP407" s="447"/>
      <c r="DQ407" s="447"/>
      <c r="DR407" s="447"/>
      <c r="DS407" s="447"/>
      <c r="DT407" s="447"/>
      <c r="DU407" s="447"/>
      <c r="DV407" s="447"/>
      <c r="DW407" s="447"/>
      <c r="DX407" s="447"/>
      <c r="DY407" s="447"/>
    </row>
    <row r="408" spans="1:129" s="39" customFormat="1" ht="75" x14ac:dyDescent="0.25">
      <c r="A408" s="140"/>
      <c r="B408" s="121" t="s">
        <v>399</v>
      </c>
      <c r="C408" s="121"/>
      <c r="D408" s="121"/>
      <c r="E408" s="162"/>
      <c r="F408" s="167"/>
      <c r="G408" s="136"/>
      <c r="H408" s="72" t="s">
        <v>57</v>
      </c>
      <c r="I408" s="78" t="s">
        <v>136</v>
      </c>
      <c r="J408" s="83">
        <v>45250</v>
      </c>
      <c r="K408" s="123">
        <f>J408</f>
        <v>45250</v>
      </c>
      <c r="L408" s="162"/>
      <c r="M408" s="83"/>
      <c r="N408" s="83"/>
      <c r="O408" s="475">
        <f t="shared" si="166"/>
        <v>45250</v>
      </c>
      <c r="P408" s="555"/>
      <c r="Q408" s="448"/>
      <c r="R408" s="448"/>
      <c r="S408" s="448"/>
      <c r="T408" s="448"/>
      <c r="U408" s="448"/>
      <c r="V408" s="448"/>
      <c r="W408" s="448"/>
      <c r="X408" s="448"/>
      <c r="Y408" s="448"/>
      <c r="Z408" s="448"/>
      <c r="AA408" s="448"/>
      <c r="AB408" s="448"/>
      <c r="AC408" s="448"/>
      <c r="AD408" s="448"/>
      <c r="AE408" s="448"/>
      <c r="AF408" s="448"/>
      <c r="AG408" s="448"/>
      <c r="AH408" s="448"/>
      <c r="AI408" s="448"/>
      <c r="AJ408" s="448"/>
      <c r="AK408" s="448"/>
      <c r="AL408" s="448"/>
      <c r="AM408" s="448"/>
      <c r="AN408" s="448"/>
      <c r="AO408" s="448"/>
      <c r="AP408" s="448"/>
      <c r="AQ408" s="448"/>
      <c r="AR408" s="448"/>
      <c r="AS408" s="448"/>
      <c r="AT408" s="448"/>
      <c r="AU408" s="448"/>
      <c r="AV408" s="448"/>
      <c r="AW408" s="448"/>
      <c r="AX408" s="448"/>
      <c r="AY408" s="448"/>
      <c r="AZ408" s="448"/>
      <c r="BA408" s="448"/>
      <c r="BB408" s="448"/>
      <c r="BC408" s="448"/>
      <c r="BD408" s="448"/>
      <c r="BE408" s="448"/>
      <c r="BF408" s="448"/>
      <c r="BG408" s="448"/>
      <c r="BH408" s="448"/>
      <c r="BI408" s="448"/>
      <c r="BJ408" s="448"/>
      <c r="BK408" s="448"/>
      <c r="BL408" s="448"/>
      <c r="BM408" s="448"/>
      <c r="BN408" s="448"/>
      <c r="BO408" s="448"/>
      <c r="BP408" s="448"/>
      <c r="BQ408" s="448"/>
      <c r="BR408" s="448"/>
      <c r="BS408" s="448"/>
      <c r="BT408" s="448"/>
      <c r="BU408" s="448"/>
      <c r="BV408" s="448"/>
      <c r="BW408" s="448"/>
      <c r="BX408" s="448"/>
      <c r="BY408" s="448"/>
      <c r="BZ408" s="448"/>
      <c r="CA408" s="448"/>
      <c r="CB408" s="448"/>
      <c r="CC408" s="448"/>
      <c r="CD408" s="448"/>
      <c r="CE408" s="448"/>
      <c r="CF408" s="448"/>
      <c r="CG408" s="448"/>
      <c r="CH408" s="448"/>
      <c r="CI408" s="448"/>
      <c r="CJ408" s="448"/>
      <c r="CK408" s="448"/>
      <c r="CL408" s="448"/>
      <c r="CM408" s="448"/>
      <c r="CN408" s="448"/>
      <c r="CO408" s="448"/>
      <c r="CP408" s="448"/>
      <c r="CQ408" s="448"/>
      <c r="CR408" s="448"/>
      <c r="CS408" s="448"/>
      <c r="CT408" s="448"/>
      <c r="CU408" s="448"/>
      <c r="CV408" s="448"/>
      <c r="CW408" s="448"/>
      <c r="CX408" s="448"/>
      <c r="CY408" s="448"/>
      <c r="CZ408" s="448"/>
      <c r="DA408" s="448"/>
      <c r="DB408" s="448"/>
      <c r="DC408" s="448"/>
      <c r="DD408" s="448"/>
      <c r="DE408" s="448"/>
      <c r="DF408" s="448"/>
      <c r="DG408" s="448"/>
      <c r="DH408" s="448"/>
      <c r="DI408" s="448"/>
      <c r="DJ408" s="448"/>
      <c r="DK408" s="448"/>
      <c r="DL408" s="448"/>
      <c r="DM408" s="448"/>
      <c r="DN408" s="448"/>
      <c r="DO408" s="448"/>
      <c r="DP408" s="448"/>
      <c r="DQ408" s="448"/>
      <c r="DR408" s="448"/>
      <c r="DS408" s="448"/>
      <c r="DT408" s="448"/>
      <c r="DU408" s="448"/>
      <c r="DV408" s="448"/>
      <c r="DW408" s="448"/>
      <c r="DX408" s="448"/>
      <c r="DY408" s="448"/>
    </row>
    <row r="409" spans="1:129" s="38" customFormat="1" ht="15.75" x14ac:dyDescent="0.25">
      <c r="A409" s="133">
        <v>51</v>
      </c>
      <c r="B409" s="121" t="s">
        <v>399</v>
      </c>
      <c r="C409" s="121" t="s">
        <v>6</v>
      </c>
      <c r="D409" s="121" t="s">
        <v>365</v>
      </c>
      <c r="E409" s="164" t="s">
        <v>84</v>
      </c>
      <c r="F409" s="165">
        <v>4161.2</v>
      </c>
      <c r="G409" s="166">
        <v>172</v>
      </c>
      <c r="H409" s="121" t="s">
        <v>30</v>
      </c>
      <c r="I409" s="66" t="s">
        <v>1</v>
      </c>
      <c r="J409" s="162">
        <f>J410+J411</f>
        <v>295250</v>
      </c>
      <c r="K409" s="162">
        <f t="shared" ref="K409:N409" si="181">K410+K411</f>
        <v>45250</v>
      </c>
      <c r="L409" s="162">
        <f t="shared" si="181"/>
        <v>0</v>
      </c>
      <c r="M409" s="162">
        <f t="shared" si="181"/>
        <v>237500</v>
      </c>
      <c r="N409" s="162">
        <f t="shared" si="181"/>
        <v>12500</v>
      </c>
      <c r="O409" s="475">
        <f t="shared" si="166"/>
        <v>295250</v>
      </c>
      <c r="P409" s="555"/>
      <c r="Q409" s="447"/>
      <c r="R409" s="447"/>
      <c r="S409" s="447"/>
      <c r="T409" s="447"/>
      <c r="U409" s="447"/>
      <c r="V409" s="447"/>
      <c r="W409" s="447"/>
      <c r="X409" s="447"/>
      <c r="Y409" s="447"/>
      <c r="Z409" s="447"/>
      <c r="AA409" s="447"/>
      <c r="AB409" s="447"/>
      <c r="AC409" s="447"/>
      <c r="AD409" s="447"/>
      <c r="AE409" s="447"/>
      <c r="AF409" s="447"/>
      <c r="AG409" s="447"/>
      <c r="AH409" s="447"/>
      <c r="AI409" s="447"/>
      <c r="AJ409" s="447"/>
      <c r="AK409" s="447"/>
      <c r="AL409" s="447"/>
      <c r="AM409" s="447"/>
      <c r="AN409" s="447"/>
      <c r="AO409" s="447"/>
      <c r="AP409" s="447"/>
      <c r="AQ409" s="447"/>
      <c r="AR409" s="447"/>
      <c r="AS409" s="447"/>
      <c r="AT409" s="447"/>
      <c r="AU409" s="447"/>
      <c r="AV409" s="447"/>
      <c r="AW409" s="447"/>
      <c r="AX409" s="447"/>
      <c r="AY409" s="447"/>
      <c r="AZ409" s="447"/>
      <c r="BA409" s="447"/>
      <c r="BB409" s="447"/>
      <c r="BC409" s="447"/>
      <c r="BD409" s="447"/>
      <c r="BE409" s="447"/>
      <c r="BF409" s="447"/>
      <c r="BG409" s="447"/>
      <c r="BH409" s="447"/>
      <c r="BI409" s="447"/>
      <c r="BJ409" s="447"/>
      <c r="BK409" s="447"/>
      <c r="BL409" s="447"/>
      <c r="BM409" s="447"/>
      <c r="BN409" s="447"/>
      <c r="BO409" s="447"/>
      <c r="BP409" s="447"/>
      <c r="BQ409" s="447"/>
      <c r="BR409" s="447"/>
      <c r="BS409" s="447"/>
      <c r="BT409" s="447"/>
      <c r="BU409" s="447"/>
      <c r="BV409" s="447"/>
      <c r="BW409" s="447"/>
      <c r="BX409" s="447"/>
      <c r="BY409" s="447"/>
      <c r="BZ409" s="447"/>
      <c r="CA409" s="447"/>
      <c r="CB409" s="447"/>
      <c r="CC409" s="447"/>
      <c r="CD409" s="447"/>
      <c r="CE409" s="447"/>
      <c r="CF409" s="447"/>
      <c r="CG409" s="447"/>
      <c r="CH409" s="447"/>
      <c r="CI409" s="447"/>
      <c r="CJ409" s="447"/>
      <c r="CK409" s="447"/>
      <c r="CL409" s="447"/>
      <c r="CM409" s="447"/>
      <c r="CN409" s="447"/>
      <c r="CO409" s="447"/>
      <c r="CP409" s="447"/>
      <c r="CQ409" s="447"/>
      <c r="CR409" s="447"/>
      <c r="CS409" s="447"/>
      <c r="CT409" s="447"/>
      <c r="CU409" s="447"/>
      <c r="CV409" s="447"/>
      <c r="CW409" s="447"/>
      <c r="CX409" s="447"/>
      <c r="CY409" s="447"/>
      <c r="CZ409" s="447"/>
      <c r="DA409" s="447"/>
      <c r="DB409" s="447"/>
      <c r="DC409" s="447"/>
      <c r="DD409" s="447"/>
      <c r="DE409" s="447"/>
      <c r="DF409" s="447"/>
      <c r="DG409" s="447"/>
      <c r="DH409" s="447"/>
      <c r="DI409" s="447"/>
      <c r="DJ409" s="447"/>
      <c r="DK409" s="447"/>
      <c r="DL409" s="447"/>
      <c r="DM409" s="447"/>
      <c r="DN409" s="447"/>
      <c r="DO409" s="447"/>
      <c r="DP409" s="447"/>
      <c r="DQ409" s="447"/>
      <c r="DR409" s="447"/>
      <c r="DS409" s="447"/>
      <c r="DT409" s="447"/>
      <c r="DU409" s="447"/>
      <c r="DV409" s="447"/>
      <c r="DW409" s="447"/>
      <c r="DX409" s="447"/>
      <c r="DY409" s="447"/>
    </row>
    <row r="410" spans="1:129" s="38" customFormat="1" ht="45" x14ac:dyDescent="0.25">
      <c r="A410" s="137"/>
      <c r="B410" s="121" t="s">
        <v>399</v>
      </c>
      <c r="C410" s="121"/>
      <c r="D410" s="121"/>
      <c r="E410" s="164"/>
      <c r="F410" s="167"/>
      <c r="G410" s="136"/>
      <c r="H410" s="72" t="s">
        <v>58</v>
      </c>
      <c r="I410" s="78" t="s">
        <v>31</v>
      </c>
      <c r="J410" s="162">
        <v>250000</v>
      </c>
      <c r="K410" s="162"/>
      <c r="L410" s="162"/>
      <c r="M410" s="162">
        <v>237500</v>
      </c>
      <c r="N410" s="162">
        <v>12500</v>
      </c>
      <c r="O410" s="475">
        <f t="shared" si="166"/>
        <v>250000</v>
      </c>
      <c r="P410" s="555"/>
      <c r="Q410" s="447"/>
      <c r="R410" s="447"/>
      <c r="S410" s="447"/>
      <c r="T410" s="447"/>
      <c r="U410" s="447"/>
      <c r="V410" s="447"/>
      <c r="W410" s="447"/>
      <c r="X410" s="447"/>
      <c r="Y410" s="447"/>
      <c r="Z410" s="447"/>
      <c r="AA410" s="447"/>
      <c r="AB410" s="447"/>
      <c r="AC410" s="447"/>
      <c r="AD410" s="447"/>
      <c r="AE410" s="447"/>
      <c r="AF410" s="447"/>
      <c r="AG410" s="447"/>
      <c r="AH410" s="447"/>
      <c r="AI410" s="447"/>
      <c r="AJ410" s="447"/>
      <c r="AK410" s="447"/>
      <c r="AL410" s="447"/>
      <c r="AM410" s="447"/>
      <c r="AN410" s="447"/>
      <c r="AO410" s="447"/>
      <c r="AP410" s="447"/>
      <c r="AQ410" s="447"/>
      <c r="AR410" s="447"/>
      <c r="AS410" s="447"/>
      <c r="AT410" s="447"/>
      <c r="AU410" s="447"/>
      <c r="AV410" s="447"/>
      <c r="AW410" s="447"/>
      <c r="AX410" s="447"/>
      <c r="AY410" s="447"/>
      <c r="AZ410" s="447"/>
      <c r="BA410" s="447"/>
      <c r="BB410" s="447"/>
      <c r="BC410" s="447"/>
      <c r="BD410" s="447"/>
      <c r="BE410" s="447"/>
      <c r="BF410" s="447"/>
      <c r="BG410" s="447"/>
      <c r="BH410" s="447"/>
      <c r="BI410" s="447"/>
      <c r="BJ410" s="447"/>
      <c r="BK410" s="447"/>
      <c r="BL410" s="447"/>
      <c r="BM410" s="447"/>
      <c r="BN410" s="447"/>
      <c r="BO410" s="447"/>
      <c r="BP410" s="447"/>
      <c r="BQ410" s="447"/>
      <c r="BR410" s="447"/>
      <c r="BS410" s="447"/>
      <c r="BT410" s="447"/>
      <c r="BU410" s="447"/>
      <c r="BV410" s="447"/>
      <c r="BW410" s="447"/>
      <c r="BX410" s="447"/>
      <c r="BY410" s="447"/>
      <c r="BZ410" s="447"/>
      <c r="CA410" s="447"/>
      <c r="CB410" s="447"/>
      <c r="CC410" s="447"/>
      <c r="CD410" s="447"/>
      <c r="CE410" s="447"/>
      <c r="CF410" s="447"/>
      <c r="CG410" s="447"/>
      <c r="CH410" s="447"/>
      <c r="CI410" s="447"/>
      <c r="CJ410" s="447"/>
      <c r="CK410" s="447"/>
      <c r="CL410" s="447"/>
      <c r="CM410" s="447"/>
      <c r="CN410" s="447"/>
      <c r="CO410" s="447"/>
      <c r="CP410" s="447"/>
      <c r="CQ410" s="447"/>
      <c r="CR410" s="447"/>
      <c r="CS410" s="447"/>
      <c r="CT410" s="447"/>
      <c r="CU410" s="447"/>
      <c r="CV410" s="447"/>
      <c r="CW410" s="447"/>
      <c r="CX410" s="447"/>
      <c r="CY410" s="447"/>
      <c r="CZ410" s="447"/>
      <c r="DA410" s="447"/>
      <c r="DB410" s="447"/>
      <c r="DC410" s="447"/>
      <c r="DD410" s="447"/>
      <c r="DE410" s="447"/>
      <c r="DF410" s="447"/>
      <c r="DG410" s="447"/>
      <c r="DH410" s="447"/>
      <c r="DI410" s="447"/>
      <c r="DJ410" s="447"/>
      <c r="DK410" s="447"/>
      <c r="DL410" s="447"/>
      <c r="DM410" s="447"/>
      <c r="DN410" s="447"/>
      <c r="DO410" s="447"/>
      <c r="DP410" s="447"/>
      <c r="DQ410" s="447"/>
      <c r="DR410" s="447"/>
      <c r="DS410" s="447"/>
      <c r="DT410" s="447"/>
      <c r="DU410" s="447"/>
      <c r="DV410" s="447"/>
      <c r="DW410" s="447"/>
      <c r="DX410" s="447"/>
      <c r="DY410" s="447"/>
    </row>
    <row r="411" spans="1:129" s="33" customFormat="1" ht="75" x14ac:dyDescent="0.25">
      <c r="A411" s="140"/>
      <c r="B411" s="121" t="s">
        <v>399</v>
      </c>
      <c r="C411" s="121"/>
      <c r="D411" s="121"/>
      <c r="E411" s="162"/>
      <c r="F411" s="167"/>
      <c r="G411" s="136"/>
      <c r="H411" s="72" t="s">
        <v>57</v>
      </c>
      <c r="I411" s="78" t="s">
        <v>136</v>
      </c>
      <c r="J411" s="83">
        <v>45250</v>
      </c>
      <c r="K411" s="123">
        <f>J411</f>
        <v>45250</v>
      </c>
      <c r="L411" s="162"/>
      <c r="M411" s="83"/>
      <c r="N411" s="83"/>
      <c r="O411" s="475">
        <f t="shared" si="166"/>
        <v>45250</v>
      </c>
      <c r="P411" s="555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</row>
    <row r="412" spans="1:129" s="29" customFormat="1" ht="15.75" x14ac:dyDescent="0.25">
      <c r="A412" s="133">
        <v>52</v>
      </c>
      <c r="B412" s="121" t="s">
        <v>399</v>
      </c>
      <c r="C412" s="121" t="s">
        <v>6</v>
      </c>
      <c r="D412" s="121" t="s">
        <v>365</v>
      </c>
      <c r="E412" s="164" t="s">
        <v>85</v>
      </c>
      <c r="F412" s="165">
        <v>5022.3</v>
      </c>
      <c r="G412" s="166">
        <v>264</v>
      </c>
      <c r="H412" s="121" t="s">
        <v>30</v>
      </c>
      <c r="I412" s="66" t="s">
        <v>1</v>
      </c>
      <c r="J412" s="162">
        <f>J413+J414</f>
        <v>295250</v>
      </c>
      <c r="K412" s="162">
        <f t="shared" ref="K412:N412" si="182">K413+K414</f>
        <v>45250</v>
      </c>
      <c r="L412" s="162">
        <f t="shared" si="182"/>
        <v>0</v>
      </c>
      <c r="M412" s="162">
        <f t="shared" si="182"/>
        <v>237500</v>
      </c>
      <c r="N412" s="162">
        <f t="shared" si="182"/>
        <v>12500</v>
      </c>
      <c r="O412" s="475">
        <f t="shared" si="166"/>
        <v>295250</v>
      </c>
      <c r="P412" s="555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</row>
    <row r="413" spans="1:129" s="29" customFormat="1" ht="45" x14ac:dyDescent="0.25">
      <c r="A413" s="137"/>
      <c r="B413" s="121" t="s">
        <v>399</v>
      </c>
      <c r="C413" s="121"/>
      <c r="D413" s="121"/>
      <c r="E413" s="164"/>
      <c r="F413" s="167"/>
      <c r="G413" s="136"/>
      <c r="H413" s="72" t="s">
        <v>58</v>
      </c>
      <c r="I413" s="78" t="s">
        <v>31</v>
      </c>
      <c r="J413" s="162">
        <v>250000</v>
      </c>
      <c r="K413" s="162"/>
      <c r="L413" s="162"/>
      <c r="M413" s="162">
        <v>237500</v>
      </c>
      <c r="N413" s="162">
        <v>12500</v>
      </c>
      <c r="O413" s="475">
        <f t="shared" si="166"/>
        <v>250000</v>
      </c>
      <c r="P413" s="555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</row>
    <row r="414" spans="1:129" s="33" customFormat="1" ht="75" x14ac:dyDescent="0.25">
      <c r="A414" s="140"/>
      <c r="B414" s="121" t="s">
        <v>399</v>
      </c>
      <c r="C414" s="121"/>
      <c r="D414" s="121"/>
      <c r="E414" s="162"/>
      <c r="F414" s="167"/>
      <c r="G414" s="136"/>
      <c r="H414" s="72" t="s">
        <v>57</v>
      </c>
      <c r="I414" s="78" t="s">
        <v>136</v>
      </c>
      <c r="J414" s="83">
        <v>45250</v>
      </c>
      <c r="K414" s="123">
        <f>J414</f>
        <v>45250</v>
      </c>
      <c r="L414" s="162"/>
      <c r="M414" s="83"/>
      <c r="N414" s="83"/>
      <c r="O414" s="475">
        <f t="shared" si="166"/>
        <v>45250</v>
      </c>
      <c r="P414" s="555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</row>
    <row r="415" spans="1:129" s="29" customFormat="1" ht="15.75" x14ac:dyDescent="0.25">
      <c r="A415" s="133">
        <v>53</v>
      </c>
      <c r="B415" s="121" t="s">
        <v>399</v>
      </c>
      <c r="C415" s="121" t="s">
        <v>6</v>
      </c>
      <c r="D415" s="121" t="s">
        <v>365</v>
      </c>
      <c r="E415" s="164" t="s">
        <v>191</v>
      </c>
      <c r="F415" s="165">
        <v>3319.7</v>
      </c>
      <c r="G415" s="166">
        <v>154</v>
      </c>
      <c r="H415" s="121" t="s">
        <v>30</v>
      </c>
      <c r="I415" s="66" t="s">
        <v>1</v>
      </c>
      <c r="J415" s="162">
        <f>J416+J417</f>
        <v>295250</v>
      </c>
      <c r="K415" s="162">
        <f t="shared" ref="K415:N415" si="183">K416+K417</f>
        <v>45250</v>
      </c>
      <c r="L415" s="162">
        <f t="shared" si="183"/>
        <v>0</v>
      </c>
      <c r="M415" s="162">
        <f t="shared" si="183"/>
        <v>237500</v>
      </c>
      <c r="N415" s="162">
        <f t="shared" si="183"/>
        <v>12500</v>
      </c>
      <c r="O415" s="475">
        <f t="shared" si="166"/>
        <v>295250</v>
      </c>
      <c r="P415" s="555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</row>
    <row r="416" spans="1:129" s="29" customFormat="1" ht="45" x14ac:dyDescent="0.25">
      <c r="A416" s="137"/>
      <c r="B416" s="121" t="s">
        <v>399</v>
      </c>
      <c r="C416" s="121"/>
      <c r="D416" s="121"/>
      <c r="E416" s="164"/>
      <c r="F416" s="167"/>
      <c r="G416" s="136"/>
      <c r="H416" s="72" t="s">
        <v>58</v>
      </c>
      <c r="I416" s="78" t="s">
        <v>31</v>
      </c>
      <c r="J416" s="162">
        <v>250000</v>
      </c>
      <c r="K416" s="162"/>
      <c r="L416" s="162"/>
      <c r="M416" s="162">
        <v>237500</v>
      </c>
      <c r="N416" s="162">
        <v>12500</v>
      </c>
      <c r="O416" s="475">
        <f t="shared" si="166"/>
        <v>250000</v>
      </c>
      <c r="P416" s="555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</row>
    <row r="417" spans="1:129" s="33" customFormat="1" ht="75" x14ac:dyDescent="0.25">
      <c r="A417" s="140"/>
      <c r="B417" s="121" t="s">
        <v>399</v>
      </c>
      <c r="C417" s="121"/>
      <c r="D417" s="121"/>
      <c r="E417" s="162"/>
      <c r="F417" s="167"/>
      <c r="G417" s="136"/>
      <c r="H417" s="72" t="s">
        <v>57</v>
      </c>
      <c r="I417" s="78" t="s">
        <v>136</v>
      </c>
      <c r="J417" s="83">
        <v>45250</v>
      </c>
      <c r="K417" s="123">
        <f>J417</f>
        <v>45250</v>
      </c>
      <c r="L417" s="162"/>
      <c r="M417" s="83"/>
      <c r="N417" s="83"/>
      <c r="O417" s="475">
        <f t="shared" si="166"/>
        <v>45250</v>
      </c>
      <c r="P417" s="555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</row>
    <row r="418" spans="1:129" s="29" customFormat="1" ht="15.75" x14ac:dyDescent="0.25">
      <c r="A418" s="133">
        <v>54</v>
      </c>
      <c r="B418" s="121" t="s">
        <v>399</v>
      </c>
      <c r="C418" s="121" t="s">
        <v>6</v>
      </c>
      <c r="D418" s="121" t="s">
        <v>366</v>
      </c>
      <c r="E418" s="164" t="s">
        <v>192</v>
      </c>
      <c r="F418" s="165">
        <v>4359.5</v>
      </c>
      <c r="G418" s="166">
        <v>204</v>
      </c>
      <c r="H418" s="121" t="s">
        <v>30</v>
      </c>
      <c r="I418" s="66" t="s">
        <v>1</v>
      </c>
      <c r="J418" s="162">
        <f>J419+J420</f>
        <v>295250</v>
      </c>
      <c r="K418" s="162">
        <f t="shared" ref="K418:N418" si="184">K419+K420</f>
        <v>45250</v>
      </c>
      <c r="L418" s="162">
        <f t="shared" si="184"/>
        <v>0</v>
      </c>
      <c r="M418" s="162">
        <f t="shared" si="184"/>
        <v>237500</v>
      </c>
      <c r="N418" s="162">
        <f t="shared" si="184"/>
        <v>12500</v>
      </c>
      <c r="O418" s="475">
        <f t="shared" si="166"/>
        <v>295250</v>
      </c>
      <c r="P418" s="555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</row>
    <row r="419" spans="1:129" s="29" customFormat="1" ht="45" x14ac:dyDescent="0.25">
      <c r="A419" s="137"/>
      <c r="B419" s="121" t="s">
        <v>399</v>
      </c>
      <c r="C419" s="121"/>
      <c r="D419" s="121"/>
      <c r="E419" s="164"/>
      <c r="F419" s="167"/>
      <c r="G419" s="136"/>
      <c r="H419" s="72" t="s">
        <v>58</v>
      </c>
      <c r="I419" s="78" t="s">
        <v>31</v>
      </c>
      <c r="J419" s="162">
        <v>250000</v>
      </c>
      <c r="K419" s="162"/>
      <c r="L419" s="162"/>
      <c r="M419" s="162">
        <v>237500</v>
      </c>
      <c r="N419" s="162">
        <v>12500</v>
      </c>
      <c r="O419" s="475">
        <f t="shared" si="166"/>
        <v>250000</v>
      </c>
      <c r="P419" s="555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</row>
    <row r="420" spans="1:129" s="33" customFormat="1" ht="75" x14ac:dyDescent="0.25">
      <c r="A420" s="140"/>
      <c r="B420" s="121" t="s">
        <v>399</v>
      </c>
      <c r="C420" s="121"/>
      <c r="D420" s="121"/>
      <c r="E420" s="162"/>
      <c r="F420" s="167"/>
      <c r="G420" s="136"/>
      <c r="H420" s="72" t="s">
        <v>57</v>
      </c>
      <c r="I420" s="78" t="s">
        <v>136</v>
      </c>
      <c r="J420" s="83">
        <v>45250</v>
      </c>
      <c r="K420" s="123">
        <f>J420</f>
        <v>45250</v>
      </c>
      <c r="L420" s="162"/>
      <c r="M420" s="83"/>
      <c r="N420" s="83"/>
      <c r="O420" s="475">
        <f t="shared" si="166"/>
        <v>45250</v>
      </c>
      <c r="P420" s="555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</row>
    <row r="421" spans="1:129" s="39" customFormat="1" ht="15.75" x14ac:dyDescent="0.25">
      <c r="A421" s="133">
        <v>55</v>
      </c>
      <c r="B421" s="121" t="s">
        <v>399</v>
      </c>
      <c r="C421" s="121" t="s">
        <v>6</v>
      </c>
      <c r="D421" s="121" t="s">
        <v>366</v>
      </c>
      <c r="E421" s="164" t="s">
        <v>165</v>
      </c>
      <c r="F421" s="165">
        <v>4235.6000000000004</v>
      </c>
      <c r="G421" s="166">
        <v>244</v>
      </c>
      <c r="H421" s="121" t="s">
        <v>30</v>
      </c>
      <c r="I421" s="66" t="s">
        <v>1</v>
      </c>
      <c r="J421" s="162">
        <f>J422+J423</f>
        <v>295250</v>
      </c>
      <c r="K421" s="162">
        <f t="shared" ref="K421:N421" si="185">K422+K423</f>
        <v>45250</v>
      </c>
      <c r="L421" s="162">
        <f t="shared" si="185"/>
        <v>0</v>
      </c>
      <c r="M421" s="162">
        <f t="shared" si="185"/>
        <v>237500</v>
      </c>
      <c r="N421" s="162">
        <f t="shared" si="185"/>
        <v>12500</v>
      </c>
      <c r="O421" s="475">
        <f t="shared" si="166"/>
        <v>295250</v>
      </c>
      <c r="P421" s="555"/>
      <c r="Q421" s="448"/>
      <c r="R421" s="448"/>
      <c r="S421" s="448"/>
      <c r="T421" s="448"/>
      <c r="U421" s="448"/>
      <c r="V421" s="448"/>
      <c r="W421" s="448"/>
      <c r="X421" s="448"/>
      <c r="Y421" s="448"/>
      <c r="Z421" s="448"/>
      <c r="AA421" s="448"/>
      <c r="AB421" s="448"/>
      <c r="AC421" s="448"/>
      <c r="AD421" s="448"/>
      <c r="AE421" s="448"/>
      <c r="AF421" s="448"/>
      <c r="AG421" s="448"/>
      <c r="AH421" s="448"/>
      <c r="AI421" s="448"/>
      <c r="AJ421" s="448"/>
      <c r="AK421" s="448"/>
      <c r="AL421" s="448"/>
      <c r="AM421" s="448"/>
      <c r="AN421" s="448"/>
      <c r="AO421" s="448"/>
      <c r="AP421" s="448"/>
      <c r="AQ421" s="448"/>
      <c r="AR421" s="448"/>
      <c r="AS421" s="448"/>
      <c r="AT421" s="448"/>
      <c r="AU421" s="448"/>
      <c r="AV421" s="448"/>
      <c r="AW421" s="448"/>
      <c r="AX421" s="448"/>
      <c r="AY421" s="448"/>
      <c r="AZ421" s="448"/>
      <c r="BA421" s="448"/>
      <c r="BB421" s="448"/>
      <c r="BC421" s="448"/>
      <c r="BD421" s="448"/>
      <c r="BE421" s="448"/>
      <c r="BF421" s="448"/>
      <c r="BG421" s="448"/>
      <c r="BH421" s="448"/>
      <c r="BI421" s="448"/>
      <c r="BJ421" s="448"/>
      <c r="BK421" s="448"/>
      <c r="BL421" s="448"/>
      <c r="BM421" s="448"/>
      <c r="BN421" s="448"/>
      <c r="BO421" s="448"/>
      <c r="BP421" s="448"/>
      <c r="BQ421" s="448"/>
      <c r="BR421" s="448"/>
      <c r="BS421" s="448"/>
      <c r="BT421" s="448"/>
      <c r="BU421" s="448"/>
      <c r="BV421" s="448"/>
      <c r="BW421" s="448"/>
      <c r="BX421" s="448"/>
      <c r="BY421" s="448"/>
      <c r="BZ421" s="448"/>
      <c r="CA421" s="448"/>
      <c r="CB421" s="448"/>
      <c r="CC421" s="448"/>
      <c r="CD421" s="448"/>
      <c r="CE421" s="448"/>
      <c r="CF421" s="448"/>
      <c r="CG421" s="448"/>
      <c r="CH421" s="448"/>
      <c r="CI421" s="448"/>
      <c r="CJ421" s="448"/>
      <c r="CK421" s="448"/>
      <c r="CL421" s="448"/>
      <c r="CM421" s="448"/>
      <c r="CN421" s="448"/>
      <c r="CO421" s="448"/>
      <c r="CP421" s="448"/>
      <c r="CQ421" s="448"/>
      <c r="CR421" s="448"/>
      <c r="CS421" s="448"/>
      <c r="CT421" s="448"/>
      <c r="CU421" s="448"/>
      <c r="CV421" s="448"/>
      <c r="CW421" s="448"/>
      <c r="CX421" s="448"/>
      <c r="CY421" s="448"/>
      <c r="CZ421" s="448"/>
      <c r="DA421" s="448"/>
      <c r="DB421" s="448"/>
      <c r="DC421" s="448"/>
      <c r="DD421" s="448"/>
      <c r="DE421" s="448"/>
      <c r="DF421" s="448"/>
      <c r="DG421" s="448"/>
      <c r="DH421" s="448"/>
      <c r="DI421" s="448"/>
      <c r="DJ421" s="448"/>
      <c r="DK421" s="448"/>
      <c r="DL421" s="448"/>
      <c r="DM421" s="448"/>
      <c r="DN421" s="448"/>
      <c r="DO421" s="448"/>
      <c r="DP421" s="448"/>
      <c r="DQ421" s="448"/>
      <c r="DR421" s="448"/>
      <c r="DS421" s="448"/>
      <c r="DT421" s="448"/>
      <c r="DU421" s="448"/>
      <c r="DV421" s="448"/>
      <c r="DW421" s="448"/>
      <c r="DX421" s="448"/>
      <c r="DY421" s="448"/>
    </row>
    <row r="422" spans="1:129" s="39" customFormat="1" ht="45" x14ac:dyDescent="0.25">
      <c r="A422" s="137"/>
      <c r="B422" s="121" t="s">
        <v>399</v>
      </c>
      <c r="C422" s="121"/>
      <c r="D422" s="121"/>
      <c r="E422" s="164"/>
      <c r="F422" s="167"/>
      <c r="G422" s="136"/>
      <c r="H422" s="72" t="s">
        <v>58</v>
      </c>
      <c r="I422" s="78" t="s">
        <v>31</v>
      </c>
      <c r="J422" s="162">
        <v>250000</v>
      </c>
      <c r="K422" s="162"/>
      <c r="L422" s="162"/>
      <c r="M422" s="162">
        <v>237500</v>
      </c>
      <c r="N422" s="162">
        <v>12500</v>
      </c>
      <c r="O422" s="475">
        <f t="shared" si="166"/>
        <v>250000</v>
      </c>
      <c r="P422" s="555"/>
      <c r="Q422" s="448"/>
      <c r="R422" s="448"/>
      <c r="S422" s="448"/>
      <c r="T422" s="448"/>
      <c r="U422" s="448"/>
      <c r="V422" s="448"/>
      <c r="W422" s="448"/>
      <c r="X422" s="448"/>
      <c r="Y422" s="448"/>
      <c r="Z422" s="448"/>
      <c r="AA422" s="448"/>
      <c r="AB422" s="448"/>
      <c r="AC422" s="448"/>
      <c r="AD422" s="448"/>
      <c r="AE422" s="448"/>
      <c r="AF422" s="448"/>
      <c r="AG422" s="448"/>
      <c r="AH422" s="448"/>
      <c r="AI422" s="448"/>
      <c r="AJ422" s="448"/>
      <c r="AK422" s="448"/>
      <c r="AL422" s="448"/>
      <c r="AM422" s="448"/>
      <c r="AN422" s="448"/>
      <c r="AO422" s="448"/>
      <c r="AP422" s="448"/>
      <c r="AQ422" s="448"/>
      <c r="AR422" s="448"/>
      <c r="AS422" s="448"/>
      <c r="AT422" s="448"/>
      <c r="AU422" s="448"/>
      <c r="AV422" s="448"/>
      <c r="AW422" s="448"/>
      <c r="AX422" s="448"/>
      <c r="AY422" s="448"/>
      <c r="AZ422" s="448"/>
      <c r="BA422" s="448"/>
      <c r="BB422" s="448"/>
      <c r="BC422" s="448"/>
      <c r="BD422" s="448"/>
      <c r="BE422" s="448"/>
      <c r="BF422" s="448"/>
      <c r="BG422" s="448"/>
      <c r="BH422" s="448"/>
      <c r="BI422" s="448"/>
      <c r="BJ422" s="448"/>
      <c r="BK422" s="448"/>
      <c r="BL422" s="448"/>
      <c r="BM422" s="448"/>
      <c r="BN422" s="448"/>
      <c r="BO422" s="448"/>
      <c r="BP422" s="448"/>
      <c r="BQ422" s="448"/>
      <c r="BR422" s="448"/>
      <c r="BS422" s="448"/>
      <c r="BT422" s="448"/>
      <c r="BU422" s="448"/>
      <c r="BV422" s="448"/>
      <c r="BW422" s="448"/>
      <c r="BX422" s="448"/>
      <c r="BY422" s="448"/>
      <c r="BZ422" s="448"/>
      <c r="CA422" s="448"/>
      <c r="CB422" s="448"/>
      <c r="CC422" s="448"/>
      <c r="CD422" s="448"/>
      <c r="CE422" s="448"/>
      <c r="CF422" s="448"/>
      <c r="CG422" s="448"/>
      <c r="CH422" s="448"/>
      <c r="CI422" s="448"/>
      <c r="CJ422" s="448"/>
      <c r="CK422" s="448"/>
      <c r="CL422" s="448"/>
      <c r="CM422" s="448"/>
      <c r="CN422" s="448"/>
      <c r="CO422" s="448"/>
      <c r="CP422" s="448"/>
      <c r="CQ422" s="448"/>
      <c r="CR422" s="448"/>
      <c r="CS422" s="448"/>
      <c r="CT422" s="448"/>
      <c r="CU422" s="448"/>
      <c r="CV422" s="448"/>
      <c r="CW422" s="448"/>
      <c r="CX422" s="448"/>
      <c r="CY422" s="448"/>
      <c r="CZ422" s="448"/>
      <c r="DA422" s="448"/>
      <c r="DB422" s="448"/>
      <c r="DC422" s="448"/>
      <c r="DD422" s="448"/>
      <c r="DE422" s="448"/>
      <c r="DF422" s="448"/>
      <c r="DG422" s="448"/>
      <c r="DH422" s="448"/>
      <c r="DI422" s="448"/>
      <c r="DJ422" s="448"/>
      <c r="DK422" s="448"/>
      <c r="DL422" s="448"/>
      <c r="DM422" s="448"/>
      <c r="DN422" s="448"/>
      <c r="DO422" s="448"/>
      <c r="DP422" s="448"/>
      <c r="DQ422" s="448"/>
      <c r="DR422" s="448"/>
      <c r="DS422" s="448"/>
      <c r="DT422" s="448"/>
      <c r="DU422" s="448"/>
      <c r="DV422" s="448"/>
      <c r="DW422" s="448"/>
      <c r="DX422" s="448"/>
      <c r="DY422" s="448"/>
    </row>
    <row r="423" spans="1:129" s="39" customFormat="1" ht="75" x14ac:dyDescent="0.25">
      <c r="A423" s="140"/>
      <c r="B423" s="121" t="s">
        <v>399</v>
      </c>
      <c r="C423" s="121"/>
      <c r="D423" s="121"/>
      <c r="E423" s="162"/>
      <c r="F423" s="167"/>
      <c r="G423" s="136"/>
      <c r="H423" s="72" t="s">
        <v>57</v>
      </c>
      <c r="I423" s="78" t="s">
        <v>136</v>
      </c>
      <c r="J423" s="83">
        <v>45250</v>
      </c>
      <c r="K423" s="123">
        <f>J423</f>
        <v>45250</v>
      </c>
      <c r="L423" s="162"/>
      <c r="M423" s="83"/>
      <c r="N423" s="83"/>
      <c r="O423" s="475">
        <f t="shared" si="166"/>
        <v>45250</v>
      </c>
      <c r="P423" s="555"/>
      <c r="Q423" s="448"/>
      <c r="R423" s="448"/>
      <c r="S423" s="448"/>
      <c r="T423" s="448"/>
      <c r="U423" s="448"/>
      <c r="V423" s="448"/>
      <c r="W423" s="448"/>
      <c r="X423" s="448"/>
      <c r="Y423" s="448"/>
      <c r="Z423" s="448"/>
      <c r="AA423" s="448"/>
      <c r="AB423" s="448"/>
      <c r="AC423" s="448"/>
      <c r="AD423" s="448"/>
      <c r="AE423" s="448"/>
      <c r="AF423" s="448"/>
      <c r="AG423" s="448"/>
      <c r="AH423" s="448"/>
      <c r="AI423" s="448"/>
      <c r="AJ423" s="448"/>
      <c r="AK423" s="448"/>
      <c r="AL423" s="448"/>
      <c r="AM423" s="448"/>
      <c r="AN423" s="448"/>
      <c r="AO423" s="448"/>
      <c r="AP423" s="448"/>
      <c r="AQ423" s="448"/>
      <c r="AR423" s="448"/>
      <c r="AS423" s="448"/>
      <c r="AT423" s="448"/>
      <c r="AU423" s="448"/>
      <c r="AV423" s="448"/>
      <c r="AW423" s="448"/>
      <c r="AX423" s="448"/>
      <c r="AY423" s="448"/>
      <c r="AZ423" s="448"/>
      <c r="BA423" s="448"/>
      <c r="BB423" s="448"/>
      <c r="BC423" s="448"/>
      <c r="BD423" s="448"/>
      <c r="BE423" s="448"/>
      <c r="BF423" s="448"/>
      <c r="BG423" s="448"/>
      <c r="BH423" s="448"/>
      <c r="BI423" s="448"/>
      <c r="BJ423" s="448"/>
      <c r="BK423" s="448"/>
      <c r="BL423" s="448"/>
      <c r="BM423" s="448"/>
      <c r="BN423" s="448"/>
      <c r="BO423" s="448"/>
      <c r="BP423" s="448"/>
      <c r="BQ423" s="448"/>
      <c r="BR423" s="448"/>
      <c r="BS423" s="448"/>
      <c r="BT423" s="448"/>
      <c r="BU423" s="448"/>
      <c r="BV423" s="448"/>
      <c r="BW423" s="448"/>
      <c r="BX423" s="448"/>
      <c r="BY423" s="448"/>
      <c r="BZ423" s="448"/>
      <c r="CA423" s="448"/>
      <c r="CB423" s="448"/>
      <c r="CC423" s="448"/>
      <c r="CD423" s="448"/>
      <c r="CE423" s="448"/>
      <c r="CF423" s="448"/>
      <c r="CG423" s="448"/>
      <c r="CH423" s="448"/>
      <c r="CI423" s="448"/>
      <c r="CJ423" s="448"/>
      <c r="CK423" s="448"/>
      <c r="CL423" s="448"/>
      <c r="CM423" s="448"/>
      <c r="CN423" s="448"/>
      <c r="CO423" s="448"/>
      <c r="CP423" s="448"/>
      <c r="CQ423" s="448"/>
      <c r="CR423" s="448"/>
      <c r="CS423" s="448"/>
      <c r="CT423" s="448"/>
      <c r="CU423" s="448"/>
      <c r="CV423" s="448"/>
      <c r="CW423" s="448"/>
      <c r="CX423" s="448"/>
      <c r="CY423" s="448"/>
      <c r="CZ423" s="448"/>
      <c r="DA423" s="448"/>
      <c r="DB423" s="448"/>
      <c r="DC423" s="448"/>
      <c r="DD423" s="448"/>
      <c r="DE423" s="448"/>
      <c r="DF423" s="448"/>
      <c r="DG423" s="448"/>
      <c r="DH423" s="448"/>
      <c r="DI423" s="448"/>
      <c r="DJ423" s="448"/>
      <c r="DK423" s="448"/>
      <c r="DL423" s="448"/>
      <c r="DM423" s="448"/>
      <c r="DN423" s="448"/>
      <c r="DO423" s="448"/>
      <c r="DP423" s="448"/>
      <c r="DQ423" s="448"/>
      <c r="DR423" s="448"/>
      <c r="DS423" s="448"/>
      <c r="DT423" s="448"/>
      <c r="DU423" s="448"/>
      <c r="DV423" s="448"/>
      <c r="DW423" s="448"/>
      <c r="DX423" s="448"/>
      <c r="DY423" s="448"/>
    </row>
    <row r="424" spans="1:129" s="39" customFormat="1" ht="15.75" x14ac:dyDescent="0.25">
      <c r="A424" s="133">
        <v>56</v>
      </c>
      <c r="B424" s="121" t="s">
        <v>399</v>
      </c>
      <c r="C424" s="121" t="s">
        <v>6</v>
      </c>
      <c r="D424" s="121" t="s">
        <v>366</v>
      </c>
      <c r="E424" s="164" t="s">
        <v>193</v>
      </c>
      <c r="F424" s="165">
        <v>4773.2</v>
      </c>
      <c r="G424" s="166">
        <v>220</v>
      </c>
      <c r="H424" s="121" t="s">
        <v>30</v>
      </c>
      <c r="I424" s="66" t="s">
        <v>1</v>
      </c>
      <c r="J424" s="162">
        <f>J425+J426</f>
        <v>295250</v>
      </c>
      <c r="K424" s="162">
        <f t="shared" ref="K424:N424" si="186">K425+K426</f>
        <v>45250</v>
      </c>
      <c r="L424" s="162">
        <f t="shared" si="186"/>
        <v>0</v>
      </c>
      <c r="M424" s="162">
        <f t="shared" si="186"/>
        <v>237500</v>
      </c>
      <c r="N424" s="162">
        <f t="shared" si="186"/>
        <v>12500</v>
      </c>
      <c r="O424" s="475">
        <f t="shared" si="166"/>
        <v>295250</v>
      </c>
      <c r="P424" s="555"/>
      <c r="Q424" s="448"/>
      <c r="R424" s="448"/>
      <c r="S424" s="448"/>
      <c r="T424" s="448"/>
      <c r="U424" s="448"/>
      <c r="V424" s="448"/>
      <c r="W424" s="448"/>
      <c r="X424" s="448"/>
      <c r="Y424" s="448"/>
      <c r="Z424" s="448"/>
      <c r="AA424" s="448"/>
      <c r="AB424" s="448"/>
      <c r="AC424" s="448"/>
      <c r="AD424" s="448"/>
      <c r="AE424" s="448"/>
      <c r="AF424" s="448"/>
      <c r="AG424" s="448"/>
      <c r="AH424" s="448"/>
      <c r="AI424" s="448"/>
      <c r="AJ424" s="448"/>
      <c r="AK424" s="448"/>
      <c r="AL424" s="448"/>
      <c r="AM424" s="448"/>
      <c r="AN424" s="448"/>
      <c r="AO424" s="448"/>
      <c r="AP424" s="448"/>
      <c r="AQ424" s="448"/>
      <c r="AR424" s="448"/>
      <c r="AS424" s="448"/>
      <c r="AT424" s="448"/>
      <c r="AU424" s="448"/>
      <c r="AV424" s="448"/>
      <c r="AW424" s="448"/>
      <c r="AX424" s="448"/>
      <c r="AY424" s="448"/>
      <c r="AZ424" s="448"/>
      <c r="BA424" s="448"/>
      <c r="BB424" s="448"/>
      <c r="BC424" s="448"/>
      <c r="BD424" s="448"/>
      <c r="BE424" s="448"/>
      <c r="BF424" s="448"/>
      <c r="BG424" s="448"/>
      <c r="BH424" s="448"/>
      <c r="BI424" s="448"/>
      <c r="BJ424" s="448"/>
      <c r="BK424" s="448"/>
      <c r="BL424" s="448"/>
      <c r="BM424" s="448"/>
      <c r="BN424" s="448"/>
      <c r="BO424" s="448"/>
      <c r="BP424" s="448"/>
      <c r="BQ424" s="448"/>
      <c r="BR424" s="448"/>
      <c r="BS424" s="448"/>
      <c r="BT424" s="448"/>
      <c r="BU424" s="448"/>
      <c r="BV424" s="448"/>
      <c r="BW424" s="448"/>
      <c r="BX424" s="448"/>
      <c r="BY424" s="448"/>
      <c r="BZ424" s="448"/>
      <c r="CA424" s="448"/>
      <c r="CB424" s="448"/>
      <c r="CC424" s="448"/>
      <c r="CD424" s="448"/>
      <c r="CE424" s="448"/>
      <c r="CF424" s="448"/>
      <c r="CG424" s="448"/>
      <c r="CH424" s="448"/>
      <c r="CI424" s="448"/>
      <c r="CJ424" s="448"/>
      <c r="CK424" s="448"/>
      <c r="CL424" s="448"/>
      <c r="CM424" s="448"/>
      <c r="CN424" s="448"/>
      <c r="CO424" s="448"/>
      <c r="CP424" s="448"/>
      <c r="CQ424" s="448"/>
      <c r="CR424" s="448"/>
      <c r="CS424" s="448"/>
      <c r="CT424" s="448"/>
      <c r="CU424" s="448"/>
      <c r="CV424" s="448"/>
      <c r="CW424" s="448"/>
      <c r="CX424" s="448"/>
      <c r="CY424" s="448"/>
      <c r="CZ424" s="448"/>
      <c r="DA424" s="448"/>
      <c r="DB424" s="448"/>
      <c r="DC424" s="448"/>
      <c r="DD424" s="448"/>
      <c r="DE424" s="448"/>
      <c r="DF424" s="448"/>
      <c r="DG424" s="448"/>
      <c r="DH424" s="448"/>
      <c r="DI424" s="448"/>
      <c r="DJ424" s="448"/>
      <c r="DK424" s="448"/>
      <c r="DL424" s="448"/>
      <c r="DM424" s="448"/>
      <c r="DN424" s="448"/>
      <c r="DO424" s="448"/>
      <c r="DP424" s="448"/>
      <c r="DQ424" s="448"/>
      <c r="DR424" s="448"/>
      <c r="DS424" s="448"/>
      <c r="DT424" s="448"/>
      <c r="DU424" s="448"/>
      <c r="DV424" s="448"/>
      <c r="DW424" s="448"/>
      <c r="DX424" s="448"/>
      <c r="DY424" s="448"/>
    </row>
    <row r="425" spans="1:129" s="39" customFormat="1" ht="45" x14ac:dyDescent="0.25">
      <c r="A425" s="137"/>
      <c r="B425" s="121" t="s">
        <v>399</v>
      </c>
      <c r="C425" s="121"/>
      <c r="D425" s="121"/>
      <c r="E425" s="164"/>
      <c r="F425" s="167"/>
      <c r="G425" s="136"/>
      <c r="H425" s="72" t="s">
        <v>58</v>
      </c>
      <c r="I425" s="78" t="s">
        <v>31</v>
      </c>
      <c r="J425" s="162">
        <v>250000</v>
      </c>
      <c r="K425" s="162"/>
      <c r="L425" s="162"/>
      <c r="M425" s="162">
        <v>237500</v>
      </c>
      <c r="N425" s="162">
        <v>12500</v>
      </c>
      <c r="O425" s="475">
        <f t="shared" si="166"/>
        <v>250000</v>
      </c>
      <c r="P425" s="555"/>
      <c r="Q425" s="448"/>
      <c r="R425" s="448"/>
      <c r="S425" s="448"/>
      <c r="T425" s="448"/>
      <c r="U425" s="448"/>
      <c r="V425" s="448"/>
      <c r="W425" s="448"/>
      <c r="X425" s="448"/>
      <c r="Y425" s="448"/>
      <c r="Z425" s="448"/>
      <c r="AA425" s="448"/>
      <c r="AB425" s="448"/>
      <c r="AC425" s="448"/>
      <c r="AD425" s="448"/>
      <c r="AE425" s="448"/>
      <c r="AF425" s="448"/>
      <c r="AG425" s="448"/>
      <c r="AH425" s="448"/>
      <c r="AI425" s="448"/>
      <c r="AJ425" s="448"/>
      <c r="AK425" s="448"/>
      <c r="AL425" s="448"/>
      <c r="AM425" s="448"/>
      <c r="AN425" s="448"/>
      <c r="AO425" s="448"/>
      <c r="AP425" s="448"/>
      <c r="AQ425" s="448"/>
      <c r="AR425" s="448"/>
      <c r="AS425" s="448"/>
      <c r="AT425" s="448"/>
      <c r="AU425" s="448"/>
      <c r="AV425" s="448"/>
      <c r="AW425" s="448"/>
      <c r="AX425" s="448"/>
      <c r="AY425" s="448"/>
      <c r="AZ425" s="448"/>
      <c r="BA425" s="448"/>
      <c r="BB425" s="448"/>
      <c r="BC425" s="448"/>
      <c r="BD425" s="448"/>
      <c r="BE425" s="448"/>
      <c r="BF425" s="448"/>
      <c r="BG425" s="448"/>
      <c r="BH425" s="448"/>
      <c r="BI425" s="448"/>
      <c r="BJ425" s="448"/>
      <c r="BK425" s="448"/>
      <c r="BL425" s="448"/>
      <c r="BM425" s="448"/>
      <c r="BN425" s="448"/>
      <c r="BO425" s="448"/>
      <c r="BP425" s="448"/>
      <c r="BQ425" s="448"/>
      <c r="BR425" s="448"/>
      <c r="BS425" s="448"/>
      <c r="BT425" s="448"/>
      <c r="BU425" s="448"/>
      <c r="BV425" s="448"/>
      <c r="BW425" s="448"/>
      <c r="BX425" s="448"/>
      <c r="BY425" s="448"/>
      <c r="BZ425" s="448"/>
      <c r="CA425" s="448"/>
      <c r="CB425" s="448"/>
      <c r="CC425" s="448"/>
      <c r="CD425" s="448"/>
      <c r="CE425" s="448"/>
      <c r="CF425" s="448"/>
      <c r="CG425" s="448"/>
      <c r="CH425" s="448"/>
      <c r="CI425" s="448"/>
      <c r="CJ425" s="448"/>
      <c r="CK425" s="448"/>
      <c r="CL425" s="448"/>
      <c r="CM425" s="448"/>
      <c r="CN425" s="448"/>
      <c r="CO425" s="448"/>
      <c r="CP425" s="448"/>
      <c r="CQ425" s="448"/>
      <c r="CR425" s="448"/>
      <c r="CS425" s="448"/>
      <c r="CT425" s="448"/>
      <c r="CU425" s="448"/>
      <c r="CV425" s="448"/>
      <c r="CW425" s="448"/>
      <c r="CX425" s="448"/>
      <c r="CY425" s="448"/>
      <c r="CZ425" s="448"/>
      <c r="DA425" s="448"/>
      <c r="DB425" s="448"/>
      <c r="DC425" s="448"/>
      <c r="DD425" s="448"/>
      <c r="DE425" s="448"/>
      <c r="DF425" s="448"/>
      <c r="DG425" s="448"/>
      <c r="DH425" s="448"/>
      <c r="DI425" s="448"/>
      <c r="DJ425" s="448"/>
      <c r="DK425" s="448"/>
      <c r="DL425" s="448"/>
      <c r="DM425" s="448"/>
      <c r="DN425" s="448"/>
      <c r="DO425" s="448"/>
      <c r="DP425" s="448"/>
      <c r="DQ425" s="448"/>
      <c r="DR425" s="448"/>
      <c r="DS425" s="448"/>
      <c r="DT425" s="448"/>
      <c r="DU425" s="448"/>
      <c r="DV425" s="448"/>
      <c r="DW425" s="448"/>
      <c r="DX425" s="448"/>
      <c r="DY425" s="448"/>
    </row>
    <row r="426" spans="1:129" s="39" customFormat="1" ht="75" x14ac:dyDescent="0.25">
      <c r="A426" s="140"/>
      <c r="B426" s="121" t="s">
        <v>399</v>
      </c>
      <c r="C426" s="121"/>
      <c r="D426" s="121"/>
      <c r="E426" s="162"/>
      <c r="F426" s="167"/>
      <c r="G426" s="136"/>
      <c r="H426" s="72" t="s">
        <v>57</v>
      </c>
      <c r="I426" s="78" t="s">
        <v>136</v>
      </c>
      <c r="J426" s="83">
        <v>45250</v>
      </c>
      <c r="K426" s="123">
        <f>J426</f>
        <v>45250</v>
      </c>
      <c r="L426" s="162"/>
      <c r="M426" s="83"/>
      <c r="N426" s="83"/>
      <c r="O426" s="475">
        <f t="shared" si="166"/>
        <v>45250</v>
      </c>
      <c r="P426" s="555"/>
      <c r="Q426" s="448"/>
      <c r="R426" s="448"/>
      <c r="S426" s="448"/>
      <c r="T426" s="448"/>
      <c r="U426" s="448"/>
      <c r="V426" s="448"/>
      <c r="W426" s="448"/>
      <c r="X426" s="448"/>
      <c r="Y426" s="448"/>
      <c r="Z426" s="448"/>
      <c r="AA426" s="448"/>
      <c r="AB426" s="448"/>
      <c r="AC426" s="448"/>
      <c r="AD426" s="448"/>
      <c r="AE426" s="448"/>
      <c r="AF426" s="448"/>
      <c r="AG426" s="448"/>
      <c r="AH426" s="448"/>
      <c r="AI426" s="448"/>
      <c r="AJ426" s="448"/>
      <c r="AK426" s="448"/>
      <c r="AL426" s="448"/>
      <c r="AM426" s="448"/>
      <c r="AN426" s="448"/>
      <c r="AO426" s="448"/>
      <c r="AP426" s="448"/>
      <c r="AQ426" s="448"/>
      <c r="AR426" s="448"/>
      <c r="AS426" s="448"/>
      <c r="AT426" s="448"/>
      <c r="AU426" s="448"/>
      <c r="AV426" s="448"/>
      <c r="AW426" s="448"/>
      <c r="AX426" s="448"/>
      <c r="AY426" s="448"/>
      <c r="AZ426" s="448"/>
      <c r="BA426" s="448"/>
      <c r="BB426" s="448"/>
      <c r="BC426" s="448"/>
      <c r="BD426" s="448"/>
      <c r="BE426" s="448"/>
      <c r="BF426" s="448"/>
      <c r="BG426" s="448"/>
      <c r="BH426" s="448"/>
      <c r="BI426" s="448"/>
      <c r="BJ426" s="448"/>
      <c r="BK426" s="448"/>
      <c r="BL426" s="448"/>
      <c r="BM426" s="448"/>
      <c r="BN426" s="448"/>
      <c r="BO426" s="448"/>
      <c r="BP426" s="448"/>
      <c r="BQ426" s="448"/>
      <c r="BR426" s="448"/>
      <c r="BS426" s="448"/>
      <c r="BT426" s="448"/>
      <c r="BU426" s="448"/>
      <c r="BV426" s="448"/>
      <c r="BW426" s="448"/>
      <c r="BX426" s="448"/>
      <c r="BY426" s="448"/>
      <c r="BZ426" s="448"/>
      <c r="CA426" s="448"/>
      <c r="CB426" s="448"/>
      <c r="CC426" s="448"/>
      <c r="CD426" s="448"/>
      <c r="CE426" s="448"/>
      <c r="CF426" s="448"/>
      <c r="CG426" s="448"/>
      <c r="CH426" s="448"/>
      <c r="CI426" s="448"/>
      <c r="CJ426" s="448"/>
      <c r="CK426" s="448"/>
      <c r="CL426" s="448"/>
      <c r="CM426" s="448"/>
      <c r="CN426" s="448"/>
      <c r="CO426" s="448"/>
      <c r="CP426" s="448"/>
      <c r="CQ426" s="448"/>
      <c r="CR426" s="448"/>
      <c r="CS426" s="448"/>
      <c r="CT426" s="448"/>
      <c r="CU426" s="448"/>
      <c r="CV426" s="448"/>
      <c r="CW426" s="448"/>
      <c r="CX426" s="448"/>
      <c r="CY426" s="448"/>
      <c r="CZ426" s="448"/>
      <c r="DA426" s="448"/>
      <c r="DB426" s="448"/>
      <c r="DC426" s="448"/>
      <c r="DD426" s="448"/>
      <c r="DE426" s="448"/>
      <c r="DF426" s="448"/>
      <c r="DG426" s="448"/>
      <c r="DH426" s="448"/>
      <c r="DI426" s="448"/>
      <c r="DJ426" s="448"/>
      <c r="DK426" s="448"/>
      <c r="DL426" s="448"/>
      <c r="DM426" s="448"/>
      <c r="DN426" s="448"/>
      <c r="DO426" s="448"/>
      <c r="DP426" s="448"/>
      <c r="DQ426" s="448"/>
      <c r="DR426" s="448"/>
      <c r="DS426" s="448"/>
      <c r="DT426" s="448"/>
      <c r="DU426" s="448"/>
      <c r="DV426" s="448"/>
      <c r="DW426" s="448"/>
      <c r="DX426" s="448"/>
      <c r="DY426" s="448"/>
    </row>
    <row r="427" spans="1:129" s="39" customFormat="1" ht="15.75" x14ac:dyDescent="0.25">
      <c r="A427" s="133">
        <v>57</v>
      </c>
      <c r="B427" s="121" t="s">
        <v>399</v>
      </c>
      <c r="C427" s="121" t="s">
        <v>6</v>
      </c>
      <c r="D427" s="121" t="s">
        <v>366</v>
      </c>
      <c r="E427" s="164" t="s">
        <v>194</v>
      </c>
      <c r="F427" s="165">
        <v>7241.3</v>
      </c>
      <c r="G427" s="166">
        <v>341</v>
      </c>
      <c r="H427" s="121" t="s">
        <v>30</v>
      </c>
      <c r="I427" s="66" t="s">
        <v>1</v>
      </c>
      <c r="J427" s="162">
        <f>J428+J429</f>
        <v>295250</v>
      </c>
      <c r="K427" s="162">
        <f t="shared" ref="K427:N427" si="187">K428+K429</f>
        <v>45250</v>
      </c>
      <c r="L427" s="162">
        <f t="shared" si="187"/>
        <v>0</v>
      </c>
      <c r="M427" s="162">
        <f t="shared" si="187"/>
        <v>237500</v>
      </c>
      <c r="N427" s="162">
        <f t="shared" si="187"/>
        <v>12500</v>
      </c>
      <c r="O427" s="475">
        <f t="shared" si="166"/>
        <v>295250</v>
      </c>
      <c r="P427" s="555"/>
      <c r="Q427" s="448"/>
      <c r="R427" s="448"/>
      <c r="S427" s="448"/>
      <c r="T427" s="448"/>
      <c r="U427" s="448"/>
      <c r="V427" s="448"/>
      <c r="W427" s="448"/>
      <c r="X427" s="448"/>
      <c r="Y427" s="448"/>
      <c r="Z427" s="448"/>
      <c r="AA427" s="448"/>
      <c r="AB427" s="448"/>
      <c r="AC427" s="448"/>
      <c r="AD427" s="448"/>
      <c r="AE427" s="448"/>
      <c r="AF427" s="448"/>
      <c r="AG427" s="448"/>
      <c r="AH427" s="448"/>
      <c r="AI427" s="448"/>
      <c r="AJ427" s="448"/>
      <c r="AK427" s="448"/>
      <c r="AL427" s="448"/>
      <c r="AM427" s="448"/>
      <c r="AN427" s="448"/>
      <c r="AO427" s="448"/>
      <c r="AP427" s="448"/>
      <c r="AQ427" s="448"/>
      <c r="AR427" s="448"/>
      <c r="AS427" s="448"/>
      <c r="AT427" s="448"/>
      <c r="AU427" s="448"/>
      <c r="AV427" s="448"/>
      <c r="AW427" s="448"/>
      <c r="AX427" s="448"/>
      <c r="AY427" s="448"/>
      <c r="AZ427" s="448"/>
      <c r="BA427" s="448"/>
      <c r="BB427" s="448"/>
      <c r="BC427" s="448"/>
      <c r="BD427" s="448"/>
      <c r="BE427" s="448"/>
      <c r="BF427" s="448"/>
      <c r="BG427" s="448"/>
      <c r="BH427" s="448"/>
      <c r="BI427" s="448"/>
      <c r="BJ427" s="448"/>
      <c r="BK427" s="448"/>
      <c r="BL427" s="448"/>
      <c r="BM427" s="448"/>
      <c r="BN427" s="448"/>
      <c r="BO427" s="448"/>
      <c r="BP427" s="448"/>
      <c r="BQ427" s="448"/>
      <c r="BR427" s="448"/>
      <c r="BS427" s="448"/>
      <c r="BT427" s="448"/>
      <c r="BU427" s="448"/>
      <c r="BV427" s="448"/>
      <c r="BW427" s="448"/>
      <c r="BX427" s="448"/>
      <c r="BY427" s="448"/>
      <c r="BZ427" s="448"/>
      <c r="CA427" s="448"/>
      <c r="CB427" s="448"/>
      <c r="CC427" s="448"/>
      <c r="CD427" s="448"/>
      <c r="CE427" s="448"/>
      <c r="CF427" s="448"/>
      <c r="CG427" s="448"/>
      <c r="CH427" s="448"/>
      <c r="CI427" s="448"/>
      <c r="CJ427" s="448"/>
      <c r="CK427" s="448"/>
      <c r="CL427" s="448"/>
      <c r="CM427" s="448"/>
      <c r="CN427" s="448"/>
      <c r="CO427" s="448"/>
      <c r="CP427" s="448"/>
      <c r="CQ427" s="448"/>
      <c r="CR427" s="448"/>
      <c r="CS427" s="448"/>
      <c r="CT427" s="448"/>
      <c r="CU427" s="448"/>
      <c r="CV427" s="448"/>
      <c r="CW427" s="448"/>
      <c r="CX427" s="448"/>
      <c r="CY427" s="448"/>
      <c r="CZ427" s="448"/>
      <c r="DA427" s="448"/>
      <c r="DB427" s="448"/>
      <c r="DC427" s="448"/>
      <c r="DD427" s="448"/>
      <c r="DE427" s="448"/>
      <c r="DF427" s="448"/>
      <c r="DG427" s="448"/>
      <c r="DH427" s="448"/>
      <c r="DI427" s="448"/>
      <c r="DJ427" s="448"/>
      <c r="DK427" s="448"/>
      <c r="DL427" s="448"/>
      <c r="DM427" s="448"/>
      <c r="DN427" s="448"/>
      <c r="DO427" s="448"/>
      <c r="DP427" s="448"/>
      <c r="DQ427" s="448"/>
      <c r="DR427" s="448"/>
      <c r="DS427" s="448"/>
      <c r="DT427" s="448"/>
      <c r="DU427" s="448"/>
      <c r="DV427" s="448"/>
      <c r="DW427" s="448"/>
      <c r="DX427" s="448"/>
      <c r="DY427" s="448"/>
    </row>
    <row r="428" spans="1:129" s="39" customFormat="1" ht="45" x14ac:dyDescent="0.25">
      <c r="A428" s="137"/>
      <c r="B428" s="121" t="s">
        <v>399</v>
      </c>
      <c r="C428" s="121"/>
      <c r="D428" s="121"/>
      <c r="E428" s="164"/>
      <c r="F428" s="167"/>
      <c r="G428" s="136"/>
      <c r="H428" s="72" t="s">
        <v>58</v>
      </c>
      <c r="I428" s="78" t="s">
        <v>31</v>
      </c>
      <c r="J428" s="162">
        <v>250000</v>
      </c>
      <c r="K428" s="162"/>
      <c r="L428" s="162"/>
      <c r="M428" s="162">
        <v>237500</v>
      </c>
      <c r="N428" s="162">
        <v>12500</v>
      </c>
      <c r="O428" s="475">
        <f t="shared" ref="O428:O465" si="188">K428+L428+M428+N428</f>
        <v>250000</v>
      </c>
      <c r="P428" s="555"/>
      <c r="Q428" s="448"/>
      <c r="R428" s="448"/>
      <c r="S428" s="448"/>
      <c r="T428" s="448"/>
      <c r="U428" s="448"/>
      <c r="V428" s="448"/>
      <c r="W428" s="448"/>
      <c r="X428" s="448"/>
      <c r="Y428" s="448"/>
      <c r="Z428" s="448"/>
      <c r="AA428" s="448"/>
      <c r="AB428" s="448"/>
      <c r="AC428" s="448"/>
      <c r="AD428" s="448"/>
      <c r="AE428" s="448"/>
      <c r="AF428" s="448"/>
      <c r="AG428" s="448"/>
      <c r="AH428" s="448"/>
      <c r="AI428" s="448"/>
      <c r="AJ428" s="448"/>
      <c r="AK428" s="448"/>
      <c r="AL428" s="448"/>
      <c r="AM428" s="448"/>
      <c r="AN428" s="448"/>
      <c r="AO428" s="448"/>
      <c r="AP428" s="448"/>
      <c r="AQ428" s="448"/>
      <c r="AR428" s="448"/>
      <c r="AS428" s="448"/>
      <c r="AT428" s="448"/>
      <c r="AU428" s="448"/>
      <c r="AV428" s="448"/>
      <c r="AW428" s="448"/>
      <c r="AX428" s="448"/>
      <c r="AY428" s="448"/>
      <c r="AZ428" s="448"/>
      <c r="BA428" s="448"/>
      <c r="BB428" s="448"/>
      <c r="BC428" s="448"/>
      <c r="BD428" s="448"/>
      <c r="BE428" s="448"/>
      <c r="BF428" s="448"/>
      <c r="BG428" s="448"/>
      <c r="BH428" s="448"/>
      <c r="BI428" s="448"/>
      <c r="BJ428" s="448"/>
      <c r="BK428" s="448"/>
      <c r="BL428" s="448"/>
      <c r="BM428" s="448"/>
      <c r="BN428" s="448"/>
      <c r="BO428" s="448"/>
      <c r="BP428" s="448"/>
      <c r="BQ428" s="448"/>
      <c r="BR428" s="448"/>
      <c r="BS428" s="448"/>
      <c r="BT428" s="448"/>
      <c r="BU428" s="448"/>
      <c r="BV428" s="448"/>
      <c r="BW428" s="448"/>
      <c r="BX428" s="448"/>
      <c r="BY428" s="448"/>
      <c r="BZ428" s="448"/>
      <c r="CA428" s="448"/>
      <c r="CB428" s="448"/>
      <c r="CC428" s="448"/>
      <c r="CD428" s="448"/>
      <c r="CE428" s="448"/>
      <c r="CF428" s="448"/>
      <c r="CG428" s="448"/>
      <c r="CH428" s="448"/>
      <c r="CI428" s="448"/>
      <c r="CJ428" s="448"/>
      <c r="CK428" s="448"/>
      <c r="CL428" s="448"/>
      <c r="CM428" s="448"/>
      <c r="CN428" s="448"/>
      <c r="CO428" s="448"/>
      <c r="CP428" s="448"/>
      <c r="CQ428" s="448"/>
      <c r="CR428" s="448"/>
      <c r="CS428" s="448"/>
      <c r="CT428" s="448"/>
      <c r="CU428" s="448"/>
      <c r="CV428" s="448"/>
      <c r="CW428" s="448"/>
      <c r="CX428" s="448"/>
      <c r="CY428" s="448"/>
      <c r="CZ428" s="448"/>
      <c r="DA428" s="448"/>
      <c r="DB428" s="448"/>
      <c r="DC428" s="448"/>
      <c r="DD428" s="448"/>
      <c r="DE428" s="448"/>
      <c r="DF428" s="448"/>
      <c r="DG428" s="448"/>
      <c r="DH428" s="448"/>
      <c r="DI428" s="448"/>
      <c r="DJ428" s="448"/>
      <c r="DK428" s="448"/>
      <c r="DL428" s="448"/>
      <c r="DM428" s="448"/>
      <c r="DN428" s="448"/>
      <c r="DO428" s="448"/>
      <c r="DP428" s="448"/>
      <c r="DQ428" s="448"/>
      <c r="DR428" s="448"/>
      <c r="DS428" s="448"/>
      <c r="DT428" s="448"/>
      <c r="DU428" s="448"/>
      <c r="DV428" s="448"/>
      <c r="DW428" s="448"/>
      <c r="DX428" s="448"/>
      <c r="DY428" s="448"/>
    </row>
    <row r="429" spans="1:129" s="39" customFormat="1" ht="75" x14ac:dyDescent="0.25">
      <c r="A429" s="140"/>
      <c r="B429" s="121" t="s">
        <v>399</v>
      </c>
      <c r="C429" s="121"/>
      <c r="D429" s="121"/>
      <c r="E429" s="162"/>
      <c r="F429" s="167"/>
      <c r="G429" s="136"/>
      <c r="H429" s="72" t="s">
        <v>57</v>
      </c>
      <c r="I429" s="78" t="s">
        <v>136</v>
      </c>
      <c r="J429" s="83">
        <v>45250</v>
      </c>
      <c r="K429" s="123">
        <f>J429</f>
        <v>45250</v>
      </c>
      <c r="L429" s="162"/>
      <c r="M429" s="83"/>
      <c r="N429" s="83"/>
      <c r="O429" s="475">
        <f t="shared" si="188"/>
        <v>45250</v>
      </c>
      <c r="P429" s="555"/>
      <c r="Q429" s="448"/>
      <c r="R429" s="448"/>
      <c r="S429" s="448"/>
      <c r="T429" s="448"/>
      <c r="U429" s="448"/>
      <c r="V429" s="448"/>
      <c r="W429" s="448"/>
      <c r="X429" s="448"/>
      <c r="Y429" s="448"/>
      <c r="Z429" s="448"/>
      <c r="AA429" s="448"/>
      <c r="AB429" s="448"/>
      <c r="AC429" s="448"/>
      <c r="AD429" s="448"/>
      <c r="AE429" s="448"/>
      <c r="AF429" s="448"/>
      <c r="AG429" s="448"/>
      <c r="AH429" s="448"/>
      <c r="AI429" s="448"/>
      <c r="AJ429" s="448"/>
      <c r="AK429" s="448"/>
      <c r="AL429" s="448"/>
      <c r="AM429" s="448"/>
      <c r="AN429" s="448"/>
      <c r="AO429" s="448"/>
      <c r="AP429" s="448"/>
      <c r="AQ429" s="448"/>
      <c r="AR429" s="448"/>
      <c r="AS429" s="448"/>
      <c r="AT429" s="448"/>
      <c r="AU429" s="448"/>
      <c r="AV429" s="448"/>
      <c r="AW429" s="448"/>
      <c r="AX429" s="448"/>
      <c r="AY429" s="448"/>
      <c r="AZ429" s="448"/>
      <c r="BA429" s="448"/>
      <c r="BB429" s="448"/>
      <c r="BC429" s="448"/>
      <c r="BD429" s="448"/>
      <c r="BE429" s="448"/>
      <c r="BF429" s="448"/>
      <c r="BG429" s="448"/>
      <c r="BH429" s="448"/>
      <c r="BI429" s="448"/>
      <c r="BJ429" s="448"/>
      <c r="BK429" s="448"/>
      <c r="BL429" s="448"/>
      <c r="BM429" s="448"/>
      <c r="BN429" s="448"/>
      <c r="BO429" s="448"/>
      <c r="BP429" s="448"/>
      <c r="BQ429" s="448"/>
      <c r="BR429" s="448"/>
      <c r="BS429" s="448"/>
      <c r="BT429" s="448"/>
      <c r="BU429" s="448"/>
      <c r="BV429" s="448"/>
      <c r="BW429" s="448"/>
      <c r="BX429" s="448"/>
      <c r="BY429" s="448"/>
      <c r="BZ429" s="448"/>
      <c r="CA429" s="448"/>
      <c r="CB429" s="448"/>
      <c r="CC429" s="448"/>
      <c r="CD429" s="448"/>
      <c r="CE429" s="448"/>
      <c r="CF429" s="448"/>
      <c r="CG429" s="448"/>
      <c r="CH429" s="448"/>
      <c r="CI429" s="448"/>
      <c r="CJ429" s="448"/>
      <c r="CK429" s="448"/>
      <c r="CL429" s="448"/>
      <c r="CM429" s="448"/>
      <c r="CN429" s="448"/>
      <c r="CO429" s="448"/>
      <c r="CP429" s="448"/>
      <c r="CQ429" s="448"/>
      <c r="CR429" s="448"/>
      <c r="CS429" s="448"/>
      <c r="CT429" s="448"/>
      <c r="CU429" s="448"/>
      <c r="CV429" s="448"/>
      <c r="CW429" s="448"/>
      <c r="CX429" s="448"/>
      <c r="CY429" s="448"/>
      <c r="CZ429" s="448"/>
      <c r="DA429" s="448"/>
      <c r="DB429" s="448"/>
      <c r="DC429" s="448"/>
      <c r="DD429" s="448"/>
      <c r="DE429" s="448"/>
      <c r="DF429" s="448"/>
      <c r="DG429" s="448"/>
      <c r="DH429" s="448"/>
      <c r="DI429" s="448"/>
      <c r="DJ429" s="448"/>
      <c r="DK429" s="448"/>
      <c r="DL429" s="448"/>
      <c r="DM429" s="448"/>
      <c r="DN429" s="448"/>
      <c r="DO429" s="448"/>
      <c r="DP429" s="448"/>
      <c r="DQ429" s="448"/>
      <c r="DR429" s="448"/>
      <c r="DS429" s="448"/>
      <c r="DT429" s="448"/>
      <c r="DU429" s="448"/>
      <c r="DV429" s="448"/>
      <c r="DW429" s="448"/>
      <c r="DX429" s="448"/>
      <c r="DY429" s="448"/>
    </row>
    <row r="430" spans="1:129" s="39" customFormat="1" ht="15.75" x14ac:dyDescent="0.25">
      <c r="A430" s="133">
        <v>58</v>
      </c>
      <c r="B430" s="121" t="s">
        <v>399</v>
      </c>
      <c r="C430" s="121" t="s">
        <v>6</v>
      </c>
      <c r="D430" s="121" t="s">
        <v>366</v>
      </c>
      <c r="E430" s="164" t="s">
        <v>195</v>
      </c>
      <c r="F430" s="165">
        <v>9897</v>
      </c>
      <c r="G430" s="166">
        <v>487</v>
      </c>
      <c r="H430" s="121" t="s">
        <v>30</v>
      </c>
      <c r="I430" s="66" t="s">
        <v>1</v>
      </c>
      <c r="J430" s="162">
        <f>J431+J432</f>
        <v>295250</v>
      </c>
      <c r="K430" s="162">
        <f t="shared" ref="K430:N430" si="189">K431+K432</f>
        <v>45250</v>
      </c>
      <c r="L430" s="162">
        <f t="shared" si="189"/>
        <v>0</v>
      </c>
      <c r="M430" s="162">
        <f t="shared" si="189"/>
        <v>237500</v>
      </c>
      <c r="N430" s="162">
        <f t="shared" si="189"/>
        <v>12500</v>
      </c>
      <c r="O430" s="475">
        <f t="shared" si="188"/>
        <v>295250</v>
      </c>
      <c r="P430" s="555"/>
      <c r="Q430" s="448"/>
      <c r="R430" s="448"/>
      <c r="S430" s="448"/>
      <c r="T430" s="448"/>
      <c r="U430" s="448"/>
      <c r="V430" s="448"/>
      <c r="W430" s="448"/>
      <c r="X430" s="448"/>
      <c r="Y430" s="448"/>
      <c r="Z430" s="448"/>
      <c r="AA430" s="448"/>
      <c r="AB430" s="448"/>
      <c r="AC430" s="448"/>
      <c r="AD430" s="448"/>
      <c r="AE430" s="448"/>
      <c r="AF430" s="448"/>
      <c r="AG430" s="448"/>
      <c r="AH430" s="448"/>
      <c r="AI430" s="448"/>
      <c r="AJ430" s="448"/>
      <c r="AK430" s="448"/>
      <c r="AL430" s="448"/>
      <c r="AM430" s="448"/>
      <c r="AN430" s="448"/>
      <c r="AO430" s="448"/>
      <c r="AP430" s="448"/>
      <c r="AQ430" s="448"/>
      <c r="AR430" s="448"/>
      <c r="AS430" s="448"/>
      <c r="AT430" s="448"/>
      <c r="AU430" s="448"/>
      <c r="AV430" s="448"/>
      <c r="AW430" s="448"/>
      <c r="AX430" s="448"/>
      <c r="AY430" s="448"/>
      <c r="AZ430" s="448"/>
      <c r="BA430" s="448"/>
      <c r="BB430" s="448"/>
      <c r="BC430" s="448"/>
      <c r="BD430" s="448"/>
      <c r="BE430" s="448"/>
      <c r="BF430" s="448"/>
      <c r="BG430" s="448"/>
      <c r="BH430" s="448"/>
      <c r="BI430" s="448"/>
      <c r="BJ430" s="448"/>
      <c r="BK430" s="448"/>
      <c r="BL430" s="448"/>
      <c r="BM430" s="448"/>
      <c r="BN430" s="448"/>
      <c r="BO430" s="448"/>
      <c r="BP430" s="448"/>
      <c r="BQ430" s="448"/>
      <c r="BR430" s="448"/>
      <c r="BS430" s="448"/>
      <c r="BT430" s="448"/>
      <c r="BU430" s="448"/>
      <c r="BV430" s="448"/>
      <c r="BW430" s="448"/>
      <c r="BX430" s="448"/>
      <c r="BY430" s="448"/>
      <c r="BZ430" s="448"/>
      <c r="CA430" s="448"/>
      <c r="CB430" s="448"/>
      <c r="CC430" s="448"/>
      <c r="CD430" s="448"/>
      <c r="CE430" s="448"/>
      <c r="CF430" s="448"/>
      <c r="CG430" s="448"/>
      <c r="CH430" s="448"/>
      <c r="CI430" s="448"/>
      <c r="CJ430" s="448"/>
      <c r="CK430" s="448"/>
      <c r="CL430" s="448"/>
      <c r="CM430" s="448"/>
      <c r="CN430" s="448"/>
      <c r="CO430" s="448"/>
      <c r="CP430" s="448"/>
      <c r="CQ430" s="448"/>
      <c r="CR430" s="448"/>
      <c r="CS430" s="448"/>
      <c r="CT430" s="448"/>
      <c r="CU430" s="448"/>
      <c r="CV430" s="448"/>
      <c r="CW430" s="448"/>
      <c r="CX430" s="448"/>
      <c r="CY430" s="448"/>
      <c r="CZ430" s="448"/>
      <c r="DA430" s="448"/>
      <c r="DB430" s="448"/>
      <c r="DC430" s="448"/>
      <c r="DD430" s="448"/>
      <c r="DE430" s="448"/>
      <c r="DF430" s="448"/>
      <c r="DG430" s="448"/>
      <c r="DH430" s="448"/>
      <c r="DI430" s="448"/>
      <c r="DJ430" s="448"/>
      <c r="DK430" s="448"/>
      <c r="DL430" s="448"/>
      <c r="DM430" s="448"/>
      <c r="DN430" s="448"/>
      <c r="DO430" s="448"/>
      <c r="DP430" s="448"/>
      <c r="DQ430" s="448"/>
      <c r="DR430" s="448"/>
      <c r="DS430" s="448"/>
      <c r="DT430" s="448"/>
      <c r="DU430" s="448"/>
      <c r="DV430" s="448"/>
      <c r="DW430" s="448"/>
      <c r="DX430" s="448"/>
      <c r="DY430" s="448"/>
    </row>
    <row r="431" spans="1:129" s="39" customFormat="1" ht="45" x14ac:dyDescent="0.25">
      <c r="A431" s="137"/>
      <c r="B431" s="121" t="s">
        <v>399</v>
      </c>
      <c r="C431" s="121"/>
      <c r="D431" s="121"/>
      <c r="E431" s="164"/>
      <c r="F431" s="167"/>
      <c r="G431" s="136"/>
      <c r="H431" s="72" t="s">
        <v>58</v>
      </c>
      <c r="I431" s="78" t="s">
        <v>31</v>
      </c>
      <c r="J431" s="162">
        <v>250000</v>
      </c>
      <c r="K431" s="162"/>
      <c r="L431" s="162"/>
      <c r="M431" s="162">
        <v>237500</v>
      </c>
      <c r="N431" s="162">
        <v>12500</v>
      </c>
      <c r="O431" s="475">
        <f t="shared" si="188"/>
        <v>250000</v>
      </c>
      <c r="P431" s="555"/>
      <c r="Q431" s="448"/>
      <c r="R431" s="448"/>
      <c r="S431" s="448"/>
      <c r="T431" s="448"/>
      <c r="U431" s="448"/>
      <c r="V431" s="448"/>
      <c r="W431" s="448"/>
      <c r="X431" s="448"/>
      <c r="Y431" s="448"/>
      <c r="Z431" s="448"/>
      <c r="AA431" s="448"/>
      <c r="AB431" s="448"/>
      <c r="AC431" s="448"/>
      <c r="AD431" s="448"/>
      <c r="AE431" s="448"/>
      <c r="AF431" s="448"/>
      <c r="AG431" s="448"/>
      <c r="AH431" s="448"/>
      <c r="AI431" s="448"/>
      <c r="AJ431" s="448"/>
      <c r="AK431" s="448"/>
      <c r="AL431" s="448"/>
      <c r="AM431" s="448"/>
      <c r="AN431" s="448"/>
      <c r="AO431" s="448"/>
      <c r="AP431" s="448"/>
      <c r="AQ431" s="448"/>
      <c r="AR431" s="448"/>
      <c r="AS431" s="448"/>
      <c r="AT431" s="448"/>
      <c r="AU431" s="448"/>
      <c r="AV431" s="448"/>
      <c r="AW431" s="448"/>
      <c r="AX431" s="448"/>
      <c r="AY431" s="448"/>
      <c r="AZ431" s="448"/>
      <c r="BA431" s="448"/>
      <c r="BB431" s="448"/>
      <c r="BC431" s="448"/>
      <c r="BD431" s="448"/>
      <c r="BE431" s="448"/>
      <c r="BF431" s="448"/>
      <c r="BG431" s="448"/>
      <c r="BH431" s="448"/>
      <c r="BI431" s="448"/>
      <c r="BJ431" s="448"/>
      <c r="BK431" s="448"/>
      <c r="BL431" s="448"/>
      <c r="BM431" s="448"/>
      <c r="BN431" s="448"/>
      <c r="BO431" s="448"/>
      <c r="BP431" s="448"/>
      <c r="BQ431" s="448"/>
      <c r="BR431" s="448"/>
      <c r="BS431" s="448"/>
      <c r="BT431" s="448"/>
      <c r="BU431" s="448"/>
      <c r="BV431" s="448"/>
      <c r="BW431" s="448"/>
      <c r="BX431" s="448"/>
      <c r="BY431" s="448"/>
      <c r="BZ431" s="448"/>
      <c r="CA431" s="448"/>
      <c r="CB431" s="448"/>
      <c r="CC431" s="448"/>
      <c r="CD431" s="448"/>
      <c r="CE431" s="448"/>
      <c r="CF431" s="448"/>
      <c r="CG431" s="448"/>
      <c r="CH431" s="448"/>
      <c r="CI431" s="448"/>
      <c r="CJ431" s="448"/>
      <c r="CK431" s="448"/>
      <c r="CL431" s="448"/>
      <c r="CM431" s="448"/>
      <c r="CN431" s="448"/>
      <c r="CO431" s="448"/>
      <c r="CP431" s="448"/>
      <c r="CQ431" s="448"/>
      <c r="CR431" s="448"/>
      <c r="CS431" s="448"/>
      <c r="CT431" s="448"/>
      <c r="CU431" s="448"/>
      <c r="CV431" s="448"/>
      <c r="CW431" s="448"/>
      <c r="CX431" s="448"/>
      <c r="CY431" s="448"/>
      <c r="CZ431" s="448"/>
      <c r="DA431" s="448"/>
      <c r="DB431" s="448"/>
      <c r="DC431" s="448"/>
      <c r="DD431" s="448"/>
      <c r="DE431" s="448"/>
      <c r="DF431" s="448"/>
      <c r="DG431" s="448"/>
      <c r="DH431" s="448"/>
      <c r="DI431" s="448"/>
      <c r="DJ431" s="448"/>
      <c r="DK431" s="448"/>
      <c r="DL431" s="448"/>
      <c r="DM431" s="448"/>
      <c r="DN431" s="448"/>
      <c r="DO431" s="448"/>
      <c r="DP431" s="448"/>
      <c r="DQ431" s="448"/>
      <c r="DR431" s="448"/>
      <c r="DS431" s="448"/>
      <c r="DT431" s="448"/>
      <c r="DU431" s="448"/>
      <c r="DV431" s="448"/>
      <c r="DW431" s="448"/>
      <c r="DX431" s="448"/>
      <c r="DY431" s="448"/>
    </row>
    <row r="432" spans="1:129" s="39" customFormat="1" ht="75" x14ac:dyDescent="0.25">
      <c r="A432" s="140"/>
      <c r="B432" s="121" t="s">
        <v>399</v>
      </c>
      <c r="C432" s="121"/>
      <c r="D432" s="121"/>
      <c r="E432" s="162"/>
      <c r="F432" s="167"/>
      <c r="G432" s="136"/>
      <c r="H432" s="72" t="s">
        <v>57</v>
      </c>
      <c r="I432" s="78" t="s">
        <v>136</v>
      </c>
      <c r="J432" s="83">
        <v>45250</v>
      </c>
      <c r="K432" s="123">
        <f>J432</f>
        <v>45250</v>
      </c>
      <c r="L432" s="162"/>
      <c r="M432" s="83"/>
      <c r="N432" s="83"/>
      <c r="O432" s="475">
        <f t="shared" si="188"/>
        <v>45250</v>
      </c>
      <c r="P432" s="555"/>
      <c r="Q432" s="448"/>
      <c r="R432" s="448"/>
      <c r="S432" s="448"/>
      <c r="T432" s="448"/>
      <c r="U432" s="448"/>
      <c r="V432" s="448"/>
      <c r="W432" s="448"/>
      <c r="X432" s="448"/>
      <c r="Y432" s="448"/>
      <c r="Z432" s="448"/>
      <c r="AA432" s="448"/>
      <c r="AB432" s="448"/>
      <c r="AC432" s="448"/>
      <c r="AD432" s="448"/>
      <c r="AE432" s="448"/>
      <c r="AF432" s="448"/>
      <c r="AG432" s="448"/>
      <c r="AH432" s="448"/>
      <c r="AI432" s="448"/>
      <c r="AJ432" s="448"/>
      <c r="AK432" s="448"/>
      <c r="AL432" s="448"/>
      <c r="AM432" s="448"/>
      <c r="AN432" s="448"/>
      <c r="AO432" s="448"/>
      <c r="AP432" s="448"/>
      <c r="AQ432" s="448"/>
      <c r="AR432" s="448"/>
      <c r="AS432" s="448"/>
      <c r="AT432" s="448"/>
      <c r="AU432" s="448"/>
      <c r="AV432" s="448"/>
      <c r="AW432" s="448"/>
      <c r="AX432" s="448"/>
      <c r="AY432" s="448"/>
      <c r="AZ432" s="448"/>
      <c r="BA432" s="448"/>
      <c r="BB432" s="448"/>
      <c r="BC432" s="448"/>
      <c r="BD432" s="448"/>
      <c r="BE432" s="448"/>
      <c r="BF432" s="448"/>
      <c r="BG432" s="448"/>
      <c r="BH432" s="448"/>
      <c r="BI432" s="448"/>
      <c r="BJ432" s="448"/>
      <c r="BK432" s="448"/>
      <c r="BL432" s="448"/>
      <c r="BM432" s="448"/>
      <c r="BN432" s="448"/>
      <c r="BO432" s="448"/>
      <c r="BP432" s="448"/>
      <c r="BQ432" s="448"/>
      <c r="BR432" s="448"/>
      <c r="BS432" s="448"/>
      <c r="BT432" s="448"/>
      <c r="BU432" s="448"/>
      <c r="BV432" s="448"/>
      <c r="BW432" s="448"/>
      <c r="BX432" s="448"/>
      <c r="BY432" s="448"/>
      <c r="BZ432" s="448"/>
      <c r="CA432" s="448"/>
      <c r="CB432" s="448"/>
      <c r="CC432" s="448"/>
      <c r="CD432" s="448"/>
      <c r="CE432" s="448"/>
      <c r="CF432" s="448"/>
      <c r="CG432" s="448"/>
      <c r="CH432" s="448"/>
      <c r="CI432" s="448"/>
      <c r="CJ432" s="448"/>
      <c r="CK432" s="448"/>
      <c r="CL432" s="448"/>
      <c r="CM432" s="448"/>
      <c r="CN432" s="448"/>
      <c r="CO432" s="448"/>
      <c r="CP432" s="448"/>
      <c r="CQ432" s="448"/>
      <c r="CR432" s="448"/>
      <c r="CS432" s="448"/>
      <c r="CT432" s="448"/>
      <c r="CU432" s="448"/>
      <c r="CV432" s="448"/>
      <c r="CW432" s="448"/>
      <c r="CX432" s="448"/>
      <c r="CY432" s="448"/>
      <c r="CZ432" s="448"/>
      <c r="DA432" s="448"/>
      <c r="DB432" s="448"/>
      <c r="DC432" s="448"/>
      <c r="DD432" s="448"/>
      <c r="DE432" s="448"/>
      <c r="DF432" s="448"/>
      <c r="DG432" s="448"/>
      <c r="DH432" s="448"/>
      <c r="DI432" s="448"/>
      <c r="DJ432" s="448"/>
      <c r="DK432" s="448"/>
      <c r="DL432" s="448"/>
      <c r="DM432" s="448"/>
      <c r="DN432" s="448"/>
      <c r="DO432" s="448"/>
      <c r="DP432" s="448"/>
      <c r="DQ432" s="448"/>
      <c r="DR432" s="448"/>
      <c r="DS432" s="448"/>
      <c r="DT432" s="448"/>
      <c r="DU432" s="448"/>
      <c r="DV432" s="448"/>
      <c r="DW432" s="448"/>
      <c r="DX432" s="448"/>
      <c r="DY432" s="448"/>
    </row>
    <row r="433" spans="1:129" s="39" customFormat="1" ht="15.75" x14ac:dyDescent="0.25">
      <c r="A433" s="133">
        <v>59</v>
      </c>
      <c r="B433" s="121" t="s">
        <v>399</v>
      </c>
      <c r="C433" s="121" t="s">
        <v>6</v>
      </c>
      <c r="D433" s="121" t="s">
        <v>196</v>
      </c>
      <c r="E433" s="164" t="s">
        <v>73</v>
      </c>
      <c r="F433" s="162">
        <v>6376.6</v>
      </c>
      <c r="G433" s="180">
        <v>342</v>
      </c>
      <c r="H433" s="121" t="s">
        <v>30</v>
      </c>
      <c r="I433" s="66" t="s">
        <v>1</v>
      </c>
      <c r="J433" s="162">
        <f>J434+J435</f>
        <v>295250</v>
      </c>
      <c r="K433" s="162">
        <f t="shared" ref="K433:N433" si="190">K434+K435</f>
        <v>45250</v>
      </c>
      <c r="L433" s="162">
        <f t="shared" si="190"/>
        <v>0</v>
      </c>
      <c r="M433" s="162">
        <f t="shared" si="190"/>
        <v>237500</v>
      </c>
      <c r="N433" s="162">
        <f t="shared" si="190"/>
        <v>12500</v>
      </c>
      <c r="O433" s="475">
        <f t="shared" si="188"/>
        <v>295250</v>
      </c>
      <c r="P433" s="555"/>
      <c r="Q433" s="448"/>
      <c r="R433" s="448"/>
      <c r="S433" s="448"/>
      <c r="T433" s="448"/>
      <c r="U433" s="448"/>
      <c r="V433" s="448"/>
      <c r="W433" s="448"/>
      <c r="X433" s="448"/>
      <c r="Y433" s="448"/>
      <c r="Z433" s="448"/>
      <c r="AA433" s="448"/>
      <c r="AB433" s="448"/>
      <c r="AC433" s="448"/>
      <c r="AD433" s="448"/>
      <c r="AE433" s="448"/>
      <c r="AF433" s="448"/>
      <c r="AG433" s="448"/>
      <c r="AH433" s="448"/>
      <c r="AI433" s="448"/>
      <c r="AJ433" s="448"/>
      <c r="AK433" s="448"/>
      <c r="AL433" s="448"/>
      <c r="AM433" s="448"/>
      <c r="AN433" s="448"/>
      <c r="AO433" s="448"/>
      <c r="AP433" s="448"/>
      <c r="AQ433" s="448"/>
      <c r="AR433" s="448"/>
      <c r="AS433" s="448"/>
      <c r="AT433" s="448"/>
      <c r="AU433" s="448"/>
      <c r="AV433" s="448"/>
      <c r="AW433" s="448"/>
      <c r="AX433" s="448"/>
      <c r="AY433" s="448"/>
      <c r="AZ433" s="448"/>
      <c r="BA433" s="448"/>
      <c r="BB433" s="448"/>
      <c r="BC433" s="448"/>
      <c r="BD433" s="448"/>
      <c r="BE433" s="448"/>
      <c r="BF433" s="448"/>
      <c r="BG433" s="448"/>
      <c r="BH433" s="448"/>
      <c r="BI433" s="448"/>
      <c r="BJ433" s="448"/>
      <c r="BK433" s="448"/>
      <c r="BL433" s="448"/>
      <c r="BM433" s="448"/>
      <c r="BN433" s="448"/>
      <c r="BO433" s="448"/>
      <c r="BP433" s="448"/>
      <c r="BQ433" s="448"/>
      <c r="BR433" s="448"/>
      <c r="BS433" s="448"/>
      <c r="BT433" s="448"/>
      <c r="BU433" s="448"/>
      <c r="BV433" s="448"/>
      <c r="BW433" s="448"/>
      <c r="BX433" s="448"/>
      <c r="BY433" s="448"/>
      <c r="BZ433" s="448"/>
      <c r="CA433" s="448"/>
      <c r="CB433" s="448"/>
      <c r="CC433" s="448"/>
      <c r="CD433" s="448"/>
      <c r="CE433" s="448"/>
      <c r="CF433" s="448"/>
      <c r="CG433" s="448"/>
      <c r="CH433" s="448"/>
      <c r="CI433" s="448"/>
      <c r="CJ433" s="448"/>
      <c r="CK433" s="448"/>
      <c r="CL433" s="448"/>
      <c r="CM433" s="448"/>
      <c r="CN433" s="448"/>
      <c r="CO433" s="448"/>
      <c r="CP433" s="448"/>
      <c r="CQ433" s="448"/>
      <c r="CR433" s="448"/>
      <c r="CS433" s="448"/>
      <c r="CT433" s="448"/>
      <c r="CU433" s="448"/>
      <c r="CV433" s="448"/>
      <c r="CW433" s="448"/>
      <c r="CX433" s="448"/>
      <c r="CY433" s="448"/>
      <c r="CZ433" s="448"/>
      <c r="DA433" s="448"/>
      <c r="DB433" s="448"/>
      <c r="DC433" s="448"/>
      <c r="DD433" s="448"/>
      <c r="DE433" s="448"/>
      <c r="DF433" s="448"/>
      <c r="DG433" s="448"/>
      <c r="DH433" s="448"/>
      <c r="DI433" s="448"/>
      <c r="DJ433" s="448"/>
      <c r="DK433" s="448"/>
      <c r="DL433" s="448"/>
      <c r="DM433" s="448"/>
      <c r="DN433" s="448"/>
      <c r="DO433" s="448"/>
      <c r="DP433" s="448"/>
      <c r="DQ433" s="448"/>
      <c r="DR433" s="448"/>
      <c r="DS433" s="448"/>
      <c r="DT433" s="448"/>
      <c r="DU433" s="448"/>
      <c r="DV433" s="448"/>
      <c r="DW433" s="448"/>
      <c r="DX433" s="448"/>
      <c r="DY433" s="448"/>
    </row>
    <row r="434" spans="1:129" s="39" customFormat="1" ht="45" x14ac:dyDescent="0.25">
      <c r="A434" s="137"/>
      <c r="B434" s="121" t="s">
        <v>399</v>
      </c>
      <c r="C434" s="121"/>
      <c r="D434" s="121"/>
      <c r="E434" s="164"/>
      <c r="F434" s="167"/>
      <c r="G434" s="136"/>
      <c r="H434" s="72" t="s">
        <v>58</v>
      </c>
      <c r="I434" s="78" t="s">
        <v>31</v>
      </c>
      <c r="J434" s="162">
        <v>250000</v>
      </c>
      <c r="K434" s="162"/>
      <c r="L434" s="162"/>
      <c r="M434" s="162">
        <v>237500</v>
      </c>
      <c r="N434" s="162">
        <v>12500</v>
      </c>
      <c r="O434" s="475">
        <f t="shared" si="188"/>
        <v>250000</v>
      </c>
      <c r="P434" s="555"/>
      <c r="Q434" s="448"/>
      <c r="R434" s="448"/>
      <c r="S434" s="448"/>
      <c r="T434" s="448"/>
      <c r="U434" s="448"/>
      <c r="V434" s="448"/>
      <c r="W434" s="448"/>
      <c r="X434" s="448"/>
      <c r="Y434" s="448"/>
      <c r="Z434" s="448"/>
      <c r="AA434" s="448"/>
      <c r="AB434" s="448"/>
      <c r="AC434" s="448"/>
      <c r="AD434" s="448"/>
      <c r="AE434" s="448"/>
      <c r="AF434" s="448"/>
      <c r="AG434" s="448"/>
      <c r="AH434" s="448"/>
      <c r="AI434" s="448"/>
      <c r="AJ434" s="448"/>
      <c r="AK434" s="448"/>
      <c r="AL434" s="448"/>
      <c r="AM434" s="448"/>
      <c r="AN434" s="448"/>
      <c r="AO434" s="448"/>
      <c r="AP434" s="448"/>
      <c r="AQ434" s="448"/>
      <c r="AR434" s="448"/>
      <c r="AS434" s="448"/>
      <c r="AT434" s="448"/>
      <c r="AU434" s="448"/>
      <c r="AV434" s="448"/>
      <c r="AW434" s="448"/>
      <c r="AX434" s="448"/>
      <c r="AY434" s="448"/>
      <c r="AZ434" s="448"/>
      <c r="BA434" s="448"/>
      <c r="BB434" s="448"/>
      <c r="BC434" s="448"/>
      <c r="BD434" s="448"/>
      <c r="BE434" s="448"/>
      <c r="BF434" s="448"/>
      <c r="BG434" s="448"/>
      <c r="BH434" s="448"/>
      <c r="BI434" s="448"/>
      <c r="BJ434" s="448"/>
      <c r="BK434" s="448"/>
      <c r="BL434" s="448"/>
      <c r="BM434" s="448"/>
      <c r="BN434" s="448"/>
      <c r="BO434" s="448"/>
      <c r="BP434" s="448"/>
      <c r="BQ434" s="448"/>
      <c r="BR434" s="448"/>
      <c r="BS434" s="448"/>
      <c r="BT434" s="448"/>
      <c r="BU434" s="448"/>
      <c r="BV434" s="448"/>
      <c r="BW434" s="448"/>
      <c r="BX434" s="448"/>
      <c r="BY434" s="448"/>
      <c r="BZ434" s="448"/>
      <c r="CA434" s="448"/>
      <c r="CB434" s="448"/>
      <c r="CC434" s="448"/>
      <c r="CD434" s="448"/>
      <c r="CE434" s="448"/>
      <c r="CF434" s="448"/>
      <c r="CG434" s="448"/>
      <c r="CH434" s="448"/>
      <c r="CI434" s="448"/>
      <c r="CJ434" s="448"/>
      <c r="CK434" s="448"/>
      <c r="CL434" s="448"/>
      <c r="CM434" s="448"/>
      <c r="CN434" s="448"/>
      <c r="CO434" s="448"/>
      <c r="CP434" s="448"/>
      <c r="CQ434" s="448"/>
      <c r="CR434" s="448"/>
      <c r="CS434" s="448"/>
      <c r="CT434" s="448"/>
      <c r="CU434" s="448"/>
      <c r="CV434" s="448"/>
      <c r="CW434" s="448"/>
      <c r="CX434" s="448"/>
      <c r="CY434" s="448"/>
      <c r="CZ434" s="448"/>
      <c r="DA434" s="448"/>
      <c r="DB434" s="448"/>
      <c r="DC434" s="448"/>
      <c r="DD434" s="448"/>
      <c r="DE434" s="448"/>
      <c r="DF434" s="448"/>
      <c r="DG434" s="448"/>
      <c r="DH434" s="448"/>
      <c r="DI434" s="448"/>
      <c r="DJ434" s="448"/>
      <c r="DK434" s="448"/>
      <c r="DL434" s="448"/>
      <c r="DM434" s="448"/>
      <c r="DN434" s="448"/>
      <c r="DO434" s="448"/>
      <c r="DP434" s="448"/>
      <c r="DQ434" s="448"/>
      <c r="DR434" s="448"/>
      <c r="DS434" s="448"/>
      <c r="DT434" s="448"/>
      <c r="DU434" s="448"/>
      <c r="DV434" s="448"/>
      <c r="DW434" s="448"/>
      <c r="DX434" s="448"/>
      <c r="DY434" s="448"/>
    </row>
    <row r="435" spans="1:129" s="39" customFormat="1" ht="75" x14ac:dyDescent="0.25">
      <c r="A435" s="140"/>
      <c r="B435" s="121" t="s">
        <v>399</v>
      </c>
      <c r="C435" s="121"/>
      <c r="D435" s="121"/>
      <c r="E435" s="162"/>
      <c r="F435" s="167"/>
      <c r="G435" s="136"/>
      <c r="H435" s="72" t="s">
        <v>57</v>
      </c>
      <c r="I435" s="78" t="s">
        <v>136</v>
      </c>
      <c r="J435" s="83">
        <v>45250</v>
      </c>
      <c r="K435" s="123">
        <f>J435</f>
        <v>45250</v>
      </c>
      <c r="L435" s="162"/>
      <c r="M435" s="83"/>
      <c r="N435" s="83"/>
      <c r="O435" s="475">
        <f t="shared" si="188"/>
        <v>45250</v>
      </c>
      <c r="P435" s="555"/>
      <c r="Q435" s="448"/>
      <c r="R435" s="448"/>
      <c r="S435" s="448"/>
      <c r="T435" s="448"/>
      <c r="U435" s="448"/>
      <c r="V435" s="448"/>
      <c r="W435" s="448"/>
      <c r="X435" s="448"/>
      <c r="Y435" s="448"/>
      <c r="Z435" s="448"/>
      <c r="AA435" s="448"/>
      <c r="AB435" s="448"/>
      <c r="AC435" s="448"/>
      <c r="AD435" s="448"/>
      <c r="AE435" s="448"/>
      <c r="AF435" s="448"/>
      <c r="AG435" s="448"/>
      <c r="AH435" s="448"/>
      <c r="AI435" s="448"/>
      <c r="AJ435" s="448"/>
      <c r="AK435" s="448"/>
      <c r="AL435" s="448"/>
      <c r="AM435" s="448"/>
      <c r="AN435" s="448"/>
      <c r="AO435" s="448"/>
      <c r="AP435" s="448"/>
      <c r="AQ435" s="448"/>
      <c r="AR435" s="448"/>
      <c r="AS435" s="448"/>
      <c r="AT435" s="448"/>
      <c r="AU435" s="448"/>
      <c r="AV435" s="448"/>
      <c r="AW435" s="448"/>
      <c r="AX435" s="448"/>
      <c r="AY435" s="448"/>
      <c r="AZ435" s="448"/>
      <c r="BA435" s="448"/>
      <c r="BB435" s="448"/>
      <c r="BC435" s="448"/>
      <c r="BD435" s="448"/>
      <c r="BE435" s="448"/>
      <c r="BF435" s="448"/>
      <c r="BG435" s="448"/>
      <c r="BH435" s="448"/>
      <c r="BI435" s="448"/>
      <c r="BJ435" s="448"/>
      <c r="BK435" s="448"/>
      <c r="BL435" s="448"/>
      <c r="BM435" s="448"/>
      <c r="BN435" s="448"/>
      <c r="BO435" s="448"/>
      <c r="BP435" s="448"/>
      <c r="BQ435" s="448"/>
      <c r="BR435" s="448"/>
      <c r="BS435" s="448"/>
      <c r="BT435" s="448"/>
      <c r="BU435" s="448"/>
      <c r="BV435" s="448"/>
      <c r="BW435" s="448"/>
      <c r="BX435" s="448"/>
      <c r="BY435" s="448"/>
      <c r="BZ435" s="448"/>
      <c r="CA435" s="448"/>
      <c r="CB435" s="448"/>
      <c r="CC435" s="448"/>
      <c r="CD435" s="448"/>
      <c r="CE435" s="448"/>
      <c r="CF435" s="448"/>
      <c r="CG435" s="448"/>
      <c r="CH435" s="448"/>
      <c r="CI435" s="448"/>
      <c r="CJ435" s="448"/>
      <c r="CK435" s="448"/>
      <c r="CL435" s="448"/>
      <c r="CM435" s="448"/>
      <c r="CN435" s="448"/>
      <c r="CO435" s="448"/>
      <c r="CP435" s="448"/>
      <c r="CQ435" s="448"/>
      <c r="CR435" s="448"/>
      <c r="CS435" s="448"/>
      <c r="CT435" s="448"/>
      <c r="CU435" s="448"/>
      <c r="CV435" s="448"/>
      <c r="CW435" s="448"/>
      <c r="CX435" s="448"/>
      <c r="CY435" s="448"/>
      <c r="CZ435" s="448"/>
      <c r="DA435" s="448"/>
      <c r="DB435" s="448"/>
      <c r="DC435" s="448"/>
      <c r="DD435" s="448"/>
      <c r="DE435" s="448"/>
      <c r="DF435" s="448"/>
      <c r="DG435" s="448"/>
      <c r="DH435" s="448"/>
      <c r="DI435" s="448"/>
      <c r="DJ435" s="448"/>
      <c r="DK435" s="448"/>
      <c r="DL435" s="448"/>
      <c r="DM435" s="448"/>
      <c r="DN435" s="448"/>
      <c r="DO435" s="448"/>
      <c r="DP435" s="448"/>
      <c r="DQ435" s="448"/>
      <c r="DR435" s="448"/>
      <c r="DS435" s="448"/>
      <c r="DT435" s="448"/>
      <c r="DU435" s="448"/>
      <c r="DV435" s="448"/>
      <c r="DW435" s="448"/>
      <c r="DX435" s="448"/>
      <c r="DY435" s="448"/>
    </row>
    <row r="436" spans="1:129" s="39" customFormat="1" ht="15.75" x14ac:dyDescent="0.25">
      <c r="A436" s="133">
        <v>60</v>
      </c>
      <c r="B436" s="121" t="s">
        <v>399</v>
      </c>
      <c r="C436" s="121" t="s">
        <v>6</v>
      </c>
      <c r="D436" s="121" t="s">
        <v>196</v>
      </c>
      <c r="E436" s="164" t="s">
        <v>197</v>
      </c>
      <c r="F436" s="165">
        <v>4359.6000000000004</v>
      </c>
      <c r="G436" s="166">
        <v>233</v>
      </c>
      <c r="H436" s="121" t="s">
        <v>30</v>
      </c>
      <c r="I436" s="66" t="s">
        <v>1</v>
      </c>
      <c r="J436" s="162">
        <f>J437+J438</f>
        <v>295250</v>
      </c>
      <c r="K436" s="162">
        <f t="shared" ref="K436:N436" si="191">K437+K438</f>
        <v>45250</v>
      </c>
      <c r="L436" s="162">
        <f t="shared" si="191"/>
        <v>0</v>
      </c>
      <c r="M436" s="162">
        <f t="shared" si="191"/>
        <v>237500</v>
      </c>
      <c r="N436" s="162">
        <f t="shared" si="191"/>
        <v>12500</v>
      </c>
      <c r="O436" s="475">
        <f t="shared" si="188"/>
        <v>295250</v>
      </c>
      <c r="P436" s="555"/>
      <c r="Q436" s="448"/>
      <c r="R436" s="448"/>
      <c r="S436" s="448"/>
      <c r="T436" s="448"/>
      <c r="U436" s="448"/>
      <c r="V436" s="448"/>
      <c r="W436" s="448"/>
      <c r="X436" s="448"/>
      <c r="Y436" s="448"/>
      <c r="Z436" s="448"/>
      <c r="AA436" s="448"/>
      <c r="AB436" s="448"/>
      <c r="AC436" s="448"/>
      <c r="AD436" s="448"/>
      <c r="AE436" s="448"/>
      <c r="AF436" s="448"/>
      <c r="AG436" s="448"/>
      <c r="AH436" s="448"/>
      <c r="AI436" s="448"/>
      <c r="AJ436" s="448"/>
      <c r="AK436" s="448"/>
      <c r="AL436" s="448"/>
      <c r="AM436" s="448"/>
      <c r="AN436" s="448"/>
      <c r="AO436" s="448"/>
      <c r="AP436" s="448"/>
      <c r="AQ436" s="448"/>
      <c r="AR436" s="448"/>
      <c r="AS436" s="448"/>
      <c r="AT436" s="448"/>
      <c r="AU436" s="448"/>
      <c r="AV436" s="448"/>
      <c r="AW436" s="448"/>
      <c r="AX436" s="448"/>
      <c r="AY436" s="448"/>
      <c r="AZ436" s="448"/>
      <c r="BA436" s="448"/>
      <c r="BB436" s="448"/>
      <c r="BC436" s="448"/>
      <c r="BD436" s="448"/>
      <c r="BE436" s="448"/>
      <c r="BF436" s="448"/>
      <c r="BG436" s="448"/>
      <c r="BH436" s="448"/>
      <c r="BI436" s="448"/>
      <c r="BJ436" s="448"/>
      <c r="BK436" s="448"/>
      <c r="BL436" s="448"/>
      <c r="BM436" s="448"/>
      <c r="BN436" s="448"/>
      <c r="BO436" s="448"/>
      <c r="BP436" s="448"/>
      <c r="BQ436" s="448"/>
      <c r="BR436" s="448"/>
      <c r="BS436" s="448"/>
      <c r="BT436" s="448"/>
      <c r="BU436" s="448"/>
      <c r="BV436" s="448"/>
      <c r="BW436" s="448"/>
      <c r="BX436" s="448"/>
      <c r="BY436" s="448"/>
      <c r="BZ436" s="448"/>
      <c r="CA436" s="448"/>
      <c r="CB436" s="448"/>
      <c r="CC436" s="448"/>
      <c r="CD436" s="448"/>
      <c r="CE436" s="448"/>
      <c r="CF436" s="448"/>
      <c r="CG436" s="448"/>
      <c r="CH436" s="448"/>
      <c r="CI436" s="448"/>
      <c r="CJ436" s="448"/>
      <c r="CK436" s="448"/>
      <c r="CL436" s="448"/>
      <c r="CM436" s="448"/>
      <c r="CN436" s="448"/>
      <c r="CO436" s="448"/>
      <c r="CP436" s="448"/>
      <c r="CQ436" s="448"/>
      <c r="CR436" s="448"/>
      <c r="CS436" s="448"/>
      <c r="CT436" s="448"/>
      <c r="CU436" s="448"/>
      <c r="CV436" s="448"/>
      <c r="CW436" s="448"/>
      <c r="CX436" s="448"/>
      <c r="CY436" s="448"/>
      <c r="CZ436" s="448"/>
      <c r="DA436" s="448"/>
      <c r="DB436" s="448"/>
      <c r="DC436" s="448"/>
      <c r="DD436" s="448"/>
      <c r="DE436" s="448"/>
      <c r="DF436" s="448"/>
      <c r="DG436" s="448"/>
      <c r="DH436" s="448"/>
      <c r="DI436" s="448"/>
      <c r="DJ436" s="448"/>
      <c r="DK436" s="448"/>
      <c r="DL436" s="448"/>
      <c r="DM436" s="448"/>
      <c r="DN436" s="448"/>
      <c r="DO436" s="448"/>
      <c r="DP436" s="448"/>
      <c r="DQ436" s="448"/>
      <c r="DR436" s="448"/>
      <c r="DS436" s="448"/>
      <c r="DT436" s="448"/>
      <c r="DU436" s="448"/>
      <c r="DV436" s="448"/>
      <c r="DW436" s="448"/>
      <c r="DX436" s="448"/>
      <c r="DY436" s="448"/>
    </row>
    <row r="437" spans="1:129" s="39" customFormat="1" ht="45" x14ac:dyDescent="0.25">
      <c r="A437" s="137"/>
      <c r="B437" s="121" t="s">
        <v>399</v>
      </c>
      <c r="C437" s="121"/>
      <c r="D437" s="121"/>
      <c r="E437" s="164"/>
      <c r="F437" s="167"/>
      <c r="G437" s="136"/>
      <c r="H437" s="72" t="s">
        <v>58</v>
      </c>
      <c r="I437" s="78" t="s">
        <v>31</v>
      </c>
      <c r="J437" s="162">
        <v>250000</v>
      </c>
      <c r="K437" s="162"/>
      <c r="L437" s="162"/>
      <c r="M437" s="162">
        <v>237500</v>
      </c>
      <c r="N437" s="162">
        <v>12500</v>
      </c>
      <c r="O437" s="475">
        <f t="shared" si="188"/>
        <v>250000</v>
      </c>
      <c r="P437" s="555"/>
      <c r="Q437" s="448"/>
      <c r="R437" s="448"/>
      <c r="S437" s="448"/>
      <c r="T437" s="448"/>
      <c r="U437" s="448"/>
      <c r="V437" s="448"/>
      <c r="W437" s="448"/>
      <c r="X437" s="448"/>
      <c r="Y437" s="448"/>
      <c r="Z437" s="448"/>
      <c r="AA437" s="448"/>
      <c r="AB437" s="448"/>
      <c r="AC437" s="448"/>
      <c r="AD437" s="448"/>
      <c r="AE437" s="448"/>
      <c r="AF437" s="448"/>
      <c r="AG437" s="448"/>
      <c r="AH437" s="448"/>
      <c r="AI437" s="448"/>
      <c r="AJ437" s="448"/>
      <c r="AK437" s="448"/>
      <c r="AL437" s="448"/>
      <c r="AM437" s="448"/>
      <c r="AN437" s="448"/>
      <c r="AO437" s="448"/>
      <c r="AP437" s="448"/>
      <c r="AQ437" s="448"/>
      <c r="AR437" s="448"/>
      <c r="AS437" s="448"/>
      <c r="AT437" s="448"/>
      <c r="AU437" s="448"/>
      <c r="AV437" s="448"/>
      <c r="AW437" s="448"/>
      <c r="AX437" s="448"/>
      <c r="AY437" s="448"/>
      <c r="AZ437" s="448"/>
      <c r="BA437" s="448"/>
      <c r="BB437" s="448"/>
      <c r="BC437" s="448"/>
      <c r="BD437" s="448"/>
      <c r="BE437" s="448"/>
      <c r="BF437" s="448"/>
      <c r="BG437" s="448"/>
      <c r="BH437" s="448"/>
      <c r="BI437" s="448"/>
      <c r="BJ437" s="448"/>
      <c r="BK437" s="448"/>
      <c r="BL437" s="448"/>
      <c r="BM437" s="448"/>
      <c r="BN437" s="448"/>
      <c r="BO437" s="448"/>
      <c r="BP437" s="448"/>
      <c r="BQ437" s="448"/>
      <c r="BR437" s="448"/>
      <c r="BS437" s="448"/>
      <c r="BT437" s="448"/>
      <c r="BU437" s="448"/>
      <c r="BV437" s="448"/>
      <c r="BW437" s="448"/>
      <c r="BX437" s="448"/>
      <c r="BY437" s="448"/>
      <c r="BZ437" s="448"/>
      <c r="CA437" s="448"/>
      <c r="CB437" s="448"/>
      <c r="CC437" s="448"/>
      <c r="CD437" s="448"/>
      <c r="CE437" s="448"/>
      <c r="CF437" s="448"/>
      <c r="CG437" s="448"/>
      <c r="CH437" s="448"/>
      <c r="CI437" s="448"/>
      <c r="CJ437" s="448"/>
      <c r="CK437" s="448"/>
      <c r="CL437" s="448"/>
      <c r="CM437" s="448"/>
      <c r="CN437" s="448"/>
      <c r="CO437" s="448"/>
      <c r="CP437" s="448"/>
      <c r="CQ437" s="448"/>
      <c r="CR437" s="448"/>
      <c r="CS437" s="448"/>
      <c r="CT437" s="448"/>
      <c r="CU437" s="448"/>
      <c r="CV437" s="448"/>
      <c r="CW437" s="448"/>
      <c r="CX437" s="448"/>
      <c r="CY437" s="448"/>
      <c r="CZ437" s="448"/>
      <c r="DA437" s="448"/>
      <c r="DB437" s="448"/>
      <c r="DC437" s="448"/>
      <c r="DD437" s="448"/>
      <c r="DE437" s="448"/>
      <c r="DF437" s="448"/>
      <c r="DG437" s="448"/>
      <c r="DH437" s="448"/>
      <c r="DI437" s="448"/>
      <c r="DJ437" s="448"/>
      <c r="DK437" s="448"/>
      <c r="DL437" s="448"/>
      <c r="DM437" s="448"/>
      <c r="DN437" s="448"/>
      <c r="DO437" s="448"/>
      <c r="DP437" s="448"/>
      <c r="DQ437" s="448"/>
      <c r="DR437" s="448"/>
      <c r="DS437" s="448"/>
      <c r="DT437" s="448"/>
      <c r="DU437" s="448"/>
      <c r="DV437" s="448"/>
      <c r="DW437" s="448"/>
      <c r="DX437" s="448"/>
      <c r="DY437" s="448"/>
    </row>
    <row r="438" spans="1:129" s="38" customFormat="1" ht="75" x14ac:dyDescent="0.25">
      <c r="A438" s="140"/>
      <c r="B438" s="121" t="s">
        <v>399</v>
      </c>
      <c r="C438" s="121"/>
      <c r="D438" s="121"/>
      <c r="E438" s="162"/>
      <c r="F438" s="167"/>
      <c r="G438" s="136"/>
      <c r="H438" s="72" t="s">
        <v>57</v>
      </c>
      <c r="I438" s="78" t="s">
        <v>136</v>
      </c>
      <c r="J438" s="83">
        <v>45250</v>
      </c>
      <c r="K438" s="123">
        <f>J438</f>
        <v>45250</v>
      </c>
      <c r="L438" s="162"/>
      <c r="M438" s="83"/>
      <c r="N438" s="83"/>
      <c r="O438" s="475">
        <f t="shared" si="188"/>
        <v>45250</v>
      </c>
      <c r="P438" s="555"/>
      <c r="Q438" s="447"/>
      <c r="R438" s="447"/>
      <c r="S438" s="447"/>
      <c r="T438" s="447"/>
      <c r="U438" s="447"/>
      <c r="V438" s="447"/>
      <c r="W438" s="447"/>
      <c r="X438" s="447"/>
      <c r="Y438" s="447"/>
      <c r="Z438" s="447"/>
      <c r="AA438" s="447"/>
      <c r="AB438" s="447"/>
      <c r="AC438" s="447"/>
      <c r="AD438" s="447"/>
      <c r="AE438" s="447"/>
      <c r="AF438" s="447"/>
      <c r="AG438" s="447"/>
      <c r="AH438" s="447"/>
      <c r="AI438" s="447"/>
      <c r="AJ438" s="447"/>
      <c r="AK438" s="447"/>
      <c r="AL438" s="447"/>
      <c r="AM438" s="447"/>
      <c r="AN438" s="447"/>
      <c r="AO438" s="447"/>
      <c r="AP438" s="447"/>
      <c r="AQ438" s="447"/>
      <c r="AR438" s="447"/>
      <c r="AS438" s="447"/>
      <c r="AT438" s="447"/>
      <c r="AU438" s="447"/>
      <c r="AV438" s="447"/>
      <c r="AW438" s="447"/>
      <c r="AX438" s="447"/>
      <c r="AY438" s="447"/>
      <c r="AZ438" s="447"/>
      <c r="BA438" s="447"/>
      <c r="BB438" s="447"/>
      <c r="BC438" s="447"/>
      <c r="BD438" s="447"/>
      <c r="BE438" s="447"/>
      <c r="BF438" s="447"/>
      <c r="BG438" s="447"/>
      <c r="BH438" s="447"/>
      <c r="BI438" s="447"/>
      <c r="BJ438" s="447"/>
      <c r="BK438" s="447"/>
      <c r="BL438" s="447"/>
      <c r="BM438" s="447"/>
      <c r="BN438" s="447"/>
      <c r="BO438" s="447"/>
      <c r="BP438" s="447"/>
      <c r="BQ438" s="447"/>
      <c r="BR438" s="447"/>
      <c r="BS438" s="447"/>
      <c r="BT438" s="447"/>
      <c r="BU438" s="447"/>
      <c r="BV438" s="447"/>
      <c r="BW438" s="447"/>
      <c r="BX438" s="447"/>
      <c r="BY438" s="447"/>
      <c r="BZ438" s="447"/>
      <c r="CA438" s="447"/>
      <c r="CB438" s="447"/>
      <c r="CC438" s="447"/>
      <c r="CD438" s="447"/>
      <c r="CE438" s="447"/>
      <c r="CF438" s="447"/>
      <c r="CG438" s="447"/>
      <c r="CH438" s="447"/>
      <c r="CI438" s="447"/>
      <c r="CJ438" s="447"/>
      <c r="CK438" s="447"/>
      <c r="CL438" s="447"/>
      <c r="CM438" s="447"/>
      <c r="CN438" s="447"/>
      <c r="CO438" s="447"/>
      <c r="CP438" s="447"/>
      <c r="CQ438" s="447"/>
      <c r="CR438" s="447"/>
      <c r="CS438" s="447"/>
      <c r="CT438" s="447"/>
      <c r="CU438" s="447"/>
      <c r="CV438" s="447"/>
      <c r="CW438" s="447"/>
      <c r="CX438" s="447"/>
      <c r="CY438" s="447"/>
      <c r="CZ438" s="447"/>
      <c r="DA438" s="447"/>
      <c r="DB438" s="447"/>
      <c r="DC438" s="447"/>
      <c r="DD438" s="447"/>
      <c r="DE438" s="447"/>
      <c r="DF438" s="447"/>
      <c r="DG438" s="447"/>
      <c r="DH438" s="447"/>
      <c r="DI438" s="447"/>
      <c r="DJ438" s="447"/>
      <c r="DK438" s="447"/>
      <c r="DL438" s="447"/>
      <c r="DM438" s="447"/>
      <c r="DN438" s="447"/>
      <c r="DO438" s="447"/>
      <c r="DP438" s="447"/>
      <c r="DQ438" s="447"/>
      <c r="DR438" s="447"/>
      <c r="DS438" s="447"/>
      <c r="DT438" s="447"/>
      <c r="DU438" s="447"/>
      <c r="DV438" s="447"/>
      <c r="DW438" s="447"/>
      <c r="DX438" s="447"/>
      <c r="DY438" s="447"/>
    </row>
    <row r="439" spans="1:129" s="38" customFormat="1" ht="15.75" x14ac:dyDescent="0.25">
      <c r="A439" s="133">
        <v>61</v>
      </c>
      <c r="B439" s="121" t="s">
        <v>399</v>
      </c>
      <c r="C439" s="121" t="s">
        <v>6</v>
      </c>
      <c r="D439" s="121" t="s">
        <v>196</v>
      </c>
      <c r="E439" s="164" t="s">
        <v>198</v>
      </c>
      <c r="F439" s="162">
        <v>4527.8999999999996</v>
      </c>
      <c r="G439" s="131">
        <v>199</v>
      </c>
      <c r="H439" s="121" t="s">
        <v>30</v>
      </c>
      <c r="I439" s="66" t="s">
        <v>1</v>
      </c>
      <c r="J439" s="162">
        <f>J440+J441</f>
        <v>295250</v>
      </c>
      <c r="K439" s="162">
        <f t="shared" ref="K439:N439" si="192">K440+K441</f>
        <v>45250</v>
      </c>
      <c r="L439" s="162">
        <f t="shared" si="192"/>
        <v>0</v>
      </c>
      <c r="M439" s="162">
        <f t="shared" si="192"/>
        <v>237500</v>
      </c>
      <c r="N439" s="162">
        <f t="shared" si="192"/>
        <v>12500</v>
      </c>
      <c r="O439" s="475">
        <f t="shared" si="188"/>
        <v>295250</v>
      </c>
      <c r="P439" s="555"/>
      <c r="Q439" s="447"/>
      <c r="R439" s="447"/>
      <c r="S439" s="447"/>
      <c r="T439" s="447"/>
      <c r="U439" s="447"/>
      <c r="V439" s="447"/>
      <c r="W439" s="447"/>
      <c r="X439" s="447"/>
      <c r="Y439" s="447"/>
      <c r="Z439" s="447"/>
      <c r="AA439" s="447"/>
      <c r="AB439" s="447"/>
      <c r="AC439" s="447"/>
      <c r="AD439" s="447"/>
      <c r="AE439" s="447"/>
      <c r="AF439" s="447"/>
      <c r="AG439" s="447"/>
      <c r="AH439" s="447"/>
      <c r="AI439" s="447"/>
      <c r="AJ439" s="447"/>
      <c r="AK439" s="447"/>
      <c r="AL439" s="447"/>
      <c r="AM439" s="447"/>
      <c r="AN439" s="447"/>
      <c r="AO439" s="447"/>
      <c r="AP439" s="447"/>
      <c r="AQ439" s="447"/>
      <c r="AR439" s="447"/>
      <c r="AS439" s="447"/>
      <c r="AT439" s="447"/>
      <c r="AU439" s="447"/>
      <c r="AV439" s="447"/>
      <c r="AW439" s="447"/>
      <c r="AX439" s="447"/>
      <c r="AY439" s="447"/>
      <c r="AZ439" s="447"/>
      <c r="BA439" s="447"/>
      <c r="BB439" s="447"/>
      <c r="BC439" s="447"/>
      <c r="BD439" s="447"/>
      <c r="BE439" s="447"/>
      <c r="BF439" s="447"/>
      <c r="BG439" s="447"/>
      <c r="BH439" s="447"/>
      <c r="BI439" s="447"/>
      <c r="BJ439" s="447"/>
      <c r="BK439" s="447"/>
      <c r="BL439" s="447"/>
      <c r="BM439" s="447"/>
      <c r="BN439" s="447"/>
      <c r="BO439" s="447"/>
      <c r="BP439" s="447"/>
      <c r="BQ439" s="447"/>
      <c r="BR439" s="447"/>
      <c r="BS439" s="447"/>
      <c r="BT439" s="447"/>
      <c r="BU439" s="447"/>
      <c r="BV439" s="447"/>
      <c r="BW439" s="447"/>
      <c r="BX439" s="447"/>
      <c r="BY439" s="447"/>
      <c r="BZ439" s="447"/>
      <c r="CA439" s="447"/>
      <c r="CB439" s="447"/>
      <c r="CC439" s="447"/>
      <c r="CD439" s="447"/>
      <c r="CE439" s="447"/>
      <c r="CF439" s="447"/>
      <c r="CG439" s="447"/>
      <c r="CH439" s="447"/>
      <c r="CI439" s="447"/>
      <c r="CJ439" s="447"/>
      <c r="CK439" s="447"/>
      <c r="CL439" s="447"/>
      <c r="CM439" s="447"/>
      <c r="CN439" s="447"/>
      <c r="CO439" s="447"/>
      <c r="CP439" s="447"/>
      <c r="CQ439" s="447"/>
      <c r="CR439" s="447"/>
      <c r="CS439" s="447"/>
      <c r="CT439" s="447"/>
      <c r="CU439" s="447"/>
      <c r="CV439" s="447"/>
      <c r="CW439" s="447"/>
      <c r="CX439" s="447"/>
      <c r="CY439" s="447"/>
      <c r="CZ439" s="447"/>
      <c r="DA439" s="447"/>
      <c r="DB439" s="447"/>
      <c r="DC439" s="447"/>
      <c r="DD439" s="447"/>
      <c r="DE439" s="447"/>
      <c r="DF439" s="447"/>
      <c r="DG439" s="447"/>
      <c r="DH439" s="447"/>
      <c r="DI439" s="447"/>
      <c r="DJ439" s="447"/>
      <c r="DK439" s="447"/>
      <c r="DL439" s="447"/>
      <c r="DM439" s="447"/>
      <c r="DN439" s="447"/>
      <c r="DO439" s="447"/>
      <c r="DP439" s="447"/>
      <c r="DQ439" s="447"/>
      <c r="DR439" s="447"/>
      <c r="DS439" s="447"/>
      <c r="DT439" s="447"/>
      <c r="DU439" s="447"/>
      <c r="DV439" s="447"/>
      <c r="DW439" s="447"/>
      <c r="DX439" s="447"/>
      <c r="DY439" s="447"/>
    </row>
    <row r="440" spans="1:129" s="38" customFormat="1" ht="45" x14ac:dyDescent="0.25">
      <c r="A440" s="137"/>
      <c r="B440" s="121" t="s">
        <v>399</v>
      </c>
      <c r="C440" s="121"/>
      <c r="D440" s="121"/>
      <c r="E440" s="164"/>
      <c r="F440" s="167"/>
      <c r="G440" s="136"/>
      <c r="H440" s="72" t="s">
        <v>58</v>
      </c>
      <c r="I440" s="78" t="s">
        <v>31</v>
      </c>
      <c r="J440" s="162">
        <v>250000</v>
      </c>
      <c r="K440" s="162"/>
      <c r="L440" s="162"/>
      <c r="M440" s="162">
        <v>237500</v>
      </c>
      <c r="N440" s="162">
        <v>12500</v>
      </c>
      <c r="O440" s="475">
        <f t="shared" si="188"/>
        <v>250000</v>
      </c>
      <c r="P440" s="555"/>
      <c r="Q440" s="447"/>
      <c r="R440" s="447"/>
      <c r="S440" s="447"/>
      <c r="T440" s="447"/>
      <c r="U440" s="447"/>
      <c r="V440" s="447"/>
      <c r="W440" s="447"/>
      <c r="X440" s="447"/>
      <c r="Y440" s="447"/>
      <c r="Z440" s="447"/>
      <c r="AA440" s="447"/>
      <c r="AB440" s="447"/>
      <c r="AC440" s="447"/>
      <c r="AD440" s="447"/>
      <c r="AE440" s="447"/>
      <c r="AF440" s="447"/>
      <c r="AG440" s="447"/>
      <c r="AH440" s="447"/>
      <c r="AI440" s="447"/>
      <c r="AJ440" s="447"/>
      <c r="AK440" s="447"/>
      <c r="AL440" s="447"/>
      <c r="AM440" s="447"/>
      <c r="AN440" s="447"/>
      <c r="AO440" s="447"/>
      <c r="AP440" s="447"/>
      <c r="AQ440" s="447"/>
      <c r="AR440" s="447"/>
      <c r="AS440" s="447"/>
      <c r="AT440" s="447"/>
      <c r="AU440" s="447"/>
      <c r="AV440" s="447"/>
      <c r="AW440" s="447"/>
      <c r="AX440" s="447"/>
      <c r="AY440" s="447"/>
      <c r="AZ440" s="447"/>
      <c r="BA440" s="447"/>
      <c r="BB440" s="447"/>
      <c r="BC440" s="447"/>
      <c r="BD440" s="447"/>
      <c r="BE440" s="447"/>
      <c r="BF440" s="447"/>
      <c r="BG440" s="447"/>
      <c r="BH440" s="447"/>
      <c r="BI440" s="447"/>
      <c r="BJ440" s="447"/>
      <c r="BK440" s="447"/>
      <c r="BL440" s="447"/>
      <c r="BM440" s="447"/>
      <c r="BN440" s="447"/>
      <c r="BO440" s="447"/>
      <c r="BP440" s="447"/>
      <c r="BQ440" s="447"/>
      <c r="BR440" s="447"/>
      <c r="BS440" s="447"/>
      <c r="BT440" s="447"/>
      <c r="BU440" s="447"/>
      <c r="BV440" s="447"/>
      <c r="BW440" s="447"/>
      <c r="BX440" s="447"/>
      <c r="BY440" s="447"/>
      <c r="BZ440" s="447"/>
      <c r="CA440" s="447"/>
      <c r="CB440" s="447"/>
      <c r="CC440" s="447"/>
      <c r="CD440" s="447"/>
      <c r="CE440" s="447"/>
      <c r="CF440" s="447"/>
      <c r="CG440" s="447"/>
      <c r="CH440" s="447"/>
      <c r="CI440" s="447"/>
      <c r="CJ440" s="447"/>
      <c r="CK440" s="447"/>
      <c r="CL440" s="447"/>
      <c r="CM440" s="447"/>
      <c r="CN440" s="447"/>
      <c r="CO440" s="447"/>
      <c r="CP440" s="447"/>
      <c r="CQ440" s="447"/>
      <c r="CR440" s="447"/>
      <c r="CS440" s="447"/>
      <c r="CT440" s="447"/>
      <c r="CU440" s="447"/>
      <c r="CV440" s="447"/>
      <c r="CW440" s="447"/>
      <c r="CX440" s="447"/>
      <c r="CY440" s="447"/>
      <c r="CZ440" s="447"/>
      <c r="DA440" s="447"/>
      <c r="DB440" s="447"/>
      <c r="DC440" s="447"/>
      <c r="DD440" s="447"/>
      <c r="DE440" s="447"/>
      <c r="DF440" s="447"/>
      <c r="DG440" s="447"/>
      <c r="DH440" s="447"/>
      <c r="DI440" s="447"/>
      <c r="DJ440" s="447"/>
      <c r="DK440" s="447"/>
      <c r="DL440" s="447"/>
      <c r="DM440" s="447"/>
      <c r="DN440" s="447"/>
      <c r="DO440" s="447"/>
      <c r="DP440" s="447"/>
      <c r="DQ440" s="447"/>
      <c r="DR440" s="447"/>
      <c r="DS440" s="447"/>
      <c r="DT440" s="447"/>
      <c r="DU440" s="447"/>
      <c r="DV440" s="447"/>
      <c r="DW440" s="447"/>
      <c r="DX440" s="447"/>
      <c r="DY440" s="447"/>
    </row>
    <row r="441" spans="1:129" s="38" customFormat="1" ht="75" x14ac:dyDescent="0.25">
      <c r="A441" s="140"/>
      <c r="B441" s="121" t="s">
        <v>399</v>
      </c>
      <c r="C441" s="121"/>
      <c r="D441" s="121"/>
      <c r="E441" s="162"/>
      <c r="F441" s="167"/>
      <c r="G441" s="136"/>
      <c r="H441" s="72" t="s">
        <v>57</v>
      </c>
      <c r="I441" s="78" t="s">
        <v>136</v>
      </c>
      <c r="J441" s="83">
        <v>45250</v>
      </c>
      <c r="K441" s="123">
        <f>J441</f>
        <v>45250</v>
      </c>
      <c r="L441" s="162"/>
      <c r="M441" s="83"/>
      <c r="N441" s="83"/>
      <c r="O441" s="475">
        <f t="shared" si="188"/>
        <v>45250</v>
      </c>
      <c r="P441" s="555"/>
      <c r="Q441" s="447"/>
      <c r="R441" s="447"/>
      <c r="S441" s="447"/>
      <c r="T441" s="447"/>
      <c r="U441" s="447"/>
      <c r="V441" s="447"/>
      <c r="W441" s="447"/>
      <c r="X441" s="447"/>
      <c r="Y441" s="447"/>
      <c r="Z441" s="447"/>
      <c r="AA441" s="447"/>
      <c r="AB441" s="447"/>
      <c r="AC441" s="447"/>
      <c r="AD441" s="447"/>
      <c r="AE441" s="447"/>
      <c r="AF441" s="447"/>
      <c r="AG441" s="447"/>
      <c r="AH441" s="447"/>
      <c r="AI441" s="447"/>
      <c r="AJ441" s="447"/>
      <c r="AK441" s="447"/>
      <c r="AL441" s="447"/>
      <c r="AM441" s="447"/>
      <c r="AN441" s="447"/>
      <c r="AO441" s="447"/>
      <c r="AP441" s="447"/>
      <c r="AQ441" s="447"/>
      <c r="AR441" s="447"/>
      <c r="AS441" s="447"/>
      <c r="AT441" s="447"/>
      <c r="AU441" s="447"/>
      <c r="AV441" s="447"/>
      <c r="AW441" s="447"/>
      <c r="AX441" s="447"/>
      <c r="AY441" s="447"/>
      <c r="AZ441" s="447"/>
      <c r="BA441" s="447"/>
      <c r="BB441" s="447"/>
      <c r="BC441" s="447"/>
      <c r="BD441" s="447"/>
      <c r="BE441" s="447"/>
      <c r="BF441" s="447"/>
      <c r="BG441" s="447"/>
      <c r="BH441" s="447"/>
      <c r="BI441" s="447"/>
      <c r="BJ441" s="447"/>
      <c r="BK441" s="447"/>
      <c r="BL441" s="447"/>
      <c r="BM441" s="447"/>
      <c r="BN441" s="447"/>
      <c r="BO441" s="447"/>
      <c r="BP441" s="447"/>
      <c r="BQ441" s="447"/>
      <c r="BR441" s="447"/>
      <c r="BS441" s="447"/>
      <c r="BT441" s="447"/>
      <c r="BU441" s="447"/>
      <c r="BV441" s="447"/>
      <c r="BW441" s="447"/>
      <c r="BX441" s="447"/>
      <c r="BY441" s="447"/>
      <c r="BZ441" s="447"/>
      <c r="CA441" s="447"/>
      <c r="CB441" s="447"/>
      <c r="CC441" s="447"/>
      <c r="CD441" s="447"/>
      <c r="CE441" s="447"/>
      <c r="CF441" s="447"/>
      <c r="CG441" s="447"/>
      <c r="CH441" s="447"/>
      <c r="CI441" s="447"/>
      <c r="CJ441" s="447"/>
      <c r="CK441" s="447"/>
      <c r="CL441" s="447"/>
      <c r="CM441" s="447"/>
      <c r="CN441" s="447"/>
      <c r="CO441" s="447"/>
      <c r="CP441" s="447"/>
      <c r="CQ441" s="447"/>
      <c r="CR441" s="447"/>
      <c r="CS441" s="447"/>
      <c r="CT441" s="447"/>
      <c r="CU441" s="447"/>
      <c r="CV441" s="447"/>
      <c r="CW441" s="447"/>
      <c r="CX441" s="447"/>
      <c r="CY441" s="447"/>
      <c r="CZ441" s="447"/>
      <c r="DA441" s="447"/>
      <c r="DB441" s="447"/>
      <c r="DC441" s="447"/>
      <c r="DD441" s="447"/>
      <c r="DE441" s="447"/>
      <c r="DF441" s="447"/>
      <c r="DG441" s="447"/>
      <c r="DH441" s="447"/>
      <c r="DI441" s="447"/>
      <c r="DJ441" s="447"/>
      <c r="DK441" s="447"/>
      <c r="DL441" s="447"/>
      <c r="DM441" s="447"/>
      <c r="DN441" s="447"/>
      <c r="DO441" s="447"/>
      <c r="DP441" s="447"/>
      <c r="DQ441" s="447"/>
      <c r="DR441" s="447"/>
      <c r="DS441" s="447"/>
      <c r="DT441" s="447"/>
      <c r="DU441" s="447"/>
      <c r="DV441" s="447"/>
      <c r="DW441" s="447"/>
      <c r="DX441" s="447"/>
      <c r="DY441" s="447"/>
    </row>
    <row r="442" spans="1:129" s="38" customFormat="1" ht="15.75" x14ac:dyDescent="0.25">
      <c r="A442" s="133">
        <v>62</v>
      </c>
      <c r="B442" s="121" t="s">
        <v>399</v>
      </c>
      <c r="C442" s="121" t="s">
        <v>6</v>
      </c>
      <c r="D442" s="121" t="s">
        <v>196</v>
      </c>
      <c r="E442" s="164" t="s">
        <v>90</v>
      </c>
      <c r="F442" s="165">
        <v>6300.7</v>
      </c>
      <c r="G442" s="166">
        <v>305</v>
      </c>
      <c r="H442" s="121" t="s">
        <v>30</v>
      </c>
      <c r="I442" s="66" t="s">
        <v>1</v>
      </c>
      <c r="J442" s="162">
        <f>J443+J444</f>
        <v>295250</v>
      </c>
      <c r="K442" s="162">
        <f t="shared" ref="K442:N442" si="193">K443+K444</f>
        <v>45250</v>
      </c>
      <c r="L442" s="162">
        <f t="shared" si="193"/>
        <v>0</v>
      </c>
      <c r="M442" s="162">
        <f t="shared" si="193"/>
        <v>237500</v>
      </c>
      <c r="N442" s="162">
        <f t="shared" si="193"/>
        <v>12500</v>
      </c>
      <c r="O442" s="475">
        <f t="shared" si="188"/>
        <v>295250</v>
      </c>
      <c r="P442" s="555"/>
      <c r="Q442" s="447"/>
      <c r="R442" s="447"/>
      <c r="S442" s="447"/>
      <c r="T442" s="447"/>
      <c r="U442" s="447"/>
      <c r="V442" s="447"/>
      <c r="W442" s="447"/>
      <c r="X442" s="447"/>
      <c r="Y442" s="447"/>
      <c r="Z442" s="447"/>
      <c r="AA442" s="447"/>
      <c r="AB442" s="447"/>
      <c r="AC442" s="447"/>
      <c r="AD442" s="447"/>
      <c r="AE442" s="447"/>
      <c r="AF442" s="447"/>
      <c r="AG442" s="447"/>
      <c r="AH442" s="447"/>
      <c r="AI442" s="447"/>
      <c r="AJ442" s="447"/>
      <c r="AK442" s="447"/>
      <c r="AL442" s="447"/>
      <c r="AM442" s="447"/>
      <c r="AN442" s="447"/>
      <c r="AO442" s="447"/>
      <c r="AP442" s="447"/>
      <c r="AQ442" s="447"/>
      <c r="AR442" s="447"/>
      <c r="AS442" s="447"/>
      <c r="AT442" s="447"/>
      <c r="AU442" s="447"/>
      <c r="AV442" s="447"/>
      <c r="AW442" s="447"/>
      <c r="AX442" s="447"/>
      <c r="AY442" s="447"/>
      <c r="AZ442" s="447"/>
      <c r="BA442" s="447"/>
      <c r="BB442" s="447"/>
      <c r="BC442" s="447"/>
      <c r="BD442" s="447"/>
      <c r="BE442" s="447"/>
      <c r="BF442" s="447"/>
      <c r="BG442" s="447"/>
      <c r="BH442" s="447"/>
      <c r="BI442" s="447"/>
      <c r="BJ442" s="447"/>
      <c r="BK442" s="447"/>
      <c r="BL442" s="447"/>
      <c r="BM442" s="447"/>
      <c r="BN442" s="447"/>
      <c r="BO442" s="447"/>
      <c r="BP442" s="447"/>
      <c r="BQ442" s="447"/>
      <c r="BR442" s="447"/>
      <c r="BS442" s="447"/>
      <c r="BT442" s="447"/>
      <c r="BU442" s="447"/>
      <c r="BV442" s="447"/>
      <c r="BW442" s="447"/>
      <c r="BX442" s="447"/>
      <c r="BY442" s="447"/>
      <c r="BZ442" s="447"/>
      <c r="CA442" s="447"/>
      <c r="CB442" s="447"/>
      <c r="CC442" s="447"/>
      <c r="CD442" s="447"/>
      <c r="CE442" s="447"/>
      <c r="CF442" s="447"/>
      <c r="CG442" s="447"/>
      <c r="CH442" s="447"/>
      <c r="CI442" s="447"/>
      <c r="CJ442" s="447"/>
      <c r="CK442" s="447"/>
      <c r="CL442" s="447"/>
      <c r="CM442" s="447"/>
      <c r="CN442" s="447"/>
      <c r="CO442" s="447"/>
      <c r="CP442" s="447"/>
      <c r="CQ442" s="447"/>
      <c r="CR442" s="447"/>
      <c r="CS442" s="447"/>
      <c r="CT442" s="447"/>
      <c r="CU442" s="447"/>
      <c r="CV442" s="447"/>
      <c r="CW442" s="447"/>
      <c r="CX442" s="447"/>
      <c r="CY442" s="447"/>
      <c r="CZ442" s="447"/>
      <c r="DA442" s="447"/>
      <c r="DB442" s="447"/>
      <c r="DC442" s="447"/>
      <c r="DD442" s="447"/>
      <c r="DE442" s="447"/>
      <c r="DF442" s="447"/>
      <c r="DG442" s="447"/>
      <c r="DH442" s="447"/>
      <c r="DI442" s="447"/>
      <c r="DJ442" s="447"/>
      <c r="DK442" s="447"/>
      <c r="DL442" s="447"/>
      <c r="DM442" s="447"/>
      <c r="DN442" s="447"/>
      <c r="DO442" s="447"/>
      <c r="DP442" s="447"/>
      <c r="DQ442" s="447"/>
      <c r="DR442" s="447"/>
      <c r="DS442" s="447"/>
      <c r="DT442" s="447"/>
      <c r="DU442" s="447"/>
      <c r="DV442" s="447"/>
      <c r="DW442" s="447"/>
      <c r="DX442" s="447"/>
      <c r="DY442" s="447"/>
    </row>
    <row r="443" spans="1:129" s="38" customFormat="1" ht="45" x14ac:dyDescent="0.25">
      <c r="A443" s="137"/>
      <c r="B443" s="121" t="s">
        <v>399</v>
      </c>
      <c r="C443" s="121"/>
      <c r="D443" s="121"/>
      <c r="E443" s="164"/>
      <c r="F443" s="167"/>
      <c r="G443" s="136"/>
      <c r="H443" s="72" t="s">
        <v>58</v>
      </c>
      <c r="I443" s="78" t="s">
        <v>31</v>
      </c>
      <c r="J443" s="162">
        <v>250000</v>
      </c>
      <c r="K443" s="162"/>
      <c r="L443" s="162"/>
      <c r="M443" s="162">
        <v>237500</v>
      </c>
      <c r="N443" s="162">
        <v>12500</v>
      </c>
      <c r="O443" s="475">
        <f t="shared" si="188"/>
        <v>250000</v>
      </c>
      <c r="P443" s="555"/>
      <c r="Q443" s="447"/>
      <c r="R443" s="447"/>
      <c r="S443" s="447"/>
      <c r="T443" s="447"/>
      <c r="U443" s="447"/>
      <c r="V443" s="447"/>
      <c r="W443" s="447"/>
      <c r="X443" s="447"/>
      <c r="Y443" s="447"/>
      <c r="Z443" s="447"/>
      <c r="AA443" s="447"/>
      <c r="AB443" s="447"/>
      <c r="AC443" s="447"/>
      <c r="AD443" s="447"/>
      <c r="AE443" s="447"/>
      <c r="AF443" s="447"/>
      <c r="AG443" s="447"/>
      <c r="AH443" s="447"/>
      <c r="AI443" s="447"/>
      <c r="AJ443" s="447"/>
      <c r="AK443" s="447"/>
      <c r="AL443" s="447"/>
      <c r="AM443" s="447"/>
      <c r="AN443" s="447"/>
      <c r="AO443" s="447"/>
      <c r="AP443" s="447"/>
      <c r="AQ443" s="447"/>
      <c r="AR443" s="447"/>
      <c r="AS443" s="447"/>
      <c r="AT443" s="447"/>
      <c r="AU443" s="447"/>
      <c r="AV443" s="447"/>
      <c r="AW443" s="447"/>
      <c r="AX443" s="447"/>
      <c r="AY443" s="447"/>
      <c r="AZ443" s="447"/>
      <c r="BA443" s="447"/>
      <c r="BB443" s="447"/>
      <c r="BC443" s="447"/>
      <c r="BD443" s="447"/>
      <c r="BE443" s="447"/>
      <c r="BF443" s="447"/>
      <c r="BG443" s="447"/>
      <c r="BH443" s="447"/>
      <c r="BI443" s="447"/>
      <c r="BJ443" s="447"/>
      <c r="BK443" s="447"/>
      <c r="BL443" s="447"/>
      <c r="BM443" s="447"/>
      <c r="BN443" s="447"/>
      <c r="BO443" s="447"/>
      <c r="BP443" s="447"/>
      <c r="BQ443" s="447"/>
      <c r="BR443" s="447"/>
      <c r="BS443" s="447"/>
      <c r="BT443" s="447"/>
      <c r="BU443" s="447"/>
      <c r="BV443" s="447"/>
      <c r="BW443" s="447"/>
      <c r="BX443" s="447"/>
      <c r="BY443" s="447"/>
      <c r="BZ443" s="447"/>
      <c r="CA443" s="447"/>
      <c r="CB443" s="447"/>
      <c r="CC443" s="447"/>
      <c r="CD443" s="447"/>
      <c r="CE443" s="447"/>
      <c r="CF443" s="447"/>
      <c r="CG443" s="447"/>
      <c r="CH443" s="447"/>
      <c r="CI443" s="447"/>
      <c r="CJ443" s="447"/>
      <c r="CK443" s="447"/>
      <c r="CL443" s="447"/>
      <c r="CM443" s="447"/>
      <c r="CN443" s="447"/>
      <c r="CO443" s="447"/>
      <c r="CP443" s="447"/>
      <c r="CQ443" s="447"/>
      <c r="CR443" s="447"/>
      <c r="CS443" s="447"/>
      <c r="CT443" s="447"/>
      <c r="CU443" s="447"/>
      <c r="CV443" s="447"/>
      <c r="CW443" s="447"/>
      <c r="CX443" s="447"/>
      <c r="CY443" s="447"/>
      <c r="CZ443" s="447"/>
      <c r="DA443" s="447"/>
      <c r="DB443" s="447"/>
      <c r="DC443" s="447"/>
      <c r="DD443" s="447"/>
      <c r="DE443" s="447"/>
      <c r="DF443" s="447"/>
      <c r="DG443" s="447"/>
      <c r="DH443" s="447"/>
      <c r="DI443" s="447"/>
      <c r="DJ443" s="447"/>
      <c r="DK443" s="447"/>
      <c r="DL443" s="447"/>
      <c r="DM443" s="447"/>
      <c r="DN443" s="447"/>
      <c r="DO443" s="447"/>
      <c r="DP443" s="447"/>
      <c r="DQ443" s="447"/>
      <c r="DR443" s="447"/>
      <c r="DS443" s="447"/>
      <c r="DT443" s="447"/>
      <c r="DU443" s="447"/>
      <c r="DV443" s="447"/>
      <c r="DW443" s="447"/>
      <c r="DX443" s="447"/>
      <c r="DY443" s="447"/>
    </row>
    <row r="444" spans="1:129" s="38" customFormat="1" ht="75" x14ac:dyDescent="0.25">
      <c r="A444" s="140"/>
      <c r="B444" s="121" t="s">
        <v>399</v>
      </c>
      <c r="C444" s="121"/>
      <c r="D444" s="121"/>
      <c r="E444" s="162"/>
      <c r="F444" s="167"/>
      <c r="G444" s="136"/>
      <c r="H444" s="72" t="s">
        <v>57</v>
      </c>
      <c r="I444" s="78" t="s">
        <v>136</v>
      </c>
      <c r="J444" s="83">
        <v>45250</v>
      </c>
      <c r="K444" s="123">
        <f>J444</f>
        <v>45250</v>
      </c>
      <c r="L444" s="162"/>
      <c r="M444" s="83"/>
      <c r="N444" s="83"/>
      <c r="O444" s="475">
        <f t="shared" si="188"/>
        <v>45250</v>
      </c>
      <c r="P444" s="555"/>
      <c r="Q444" s="447"/>
      <c r="R444" s="447"/>
      <c r="S444" s="447"/>
      <c r="T444" s="447"/>
      <c r="U444" s="447"/>
      <c r="V444" s="447"/>
      <c r="W444" s="447"/>
      <c r="X444" s="447"/>
      <c r="Y444" s="447"/>
      <c r="Z444" s="447"/>
      <c r="AA444" s="447"/>
      <c r="AB444" s="447"/>
      <c r="AC444" s="447"/>
      <c r="AD444" s="447"/>
      <c r="AE444" s="447"/>
      <c r="AF444" s="447"/>
      <c r="AG444" s="447"/>
      <c r="AH444" s="447"/>
      <c r="AI444" s="447"/>
      <c r="AJ444" s="447"/>
      <c r="AK444" s="447"/>
      <c r="AL444" s="447"/>
      <c r="AM444" s="447"/>
      <c r="AN444" s="447"/>
      <c r="AO444" s="447"/>
      <c r="AP444" s="447"/>
      <c r="AQ444" s="447"/>
      <c r="AR444" s="447"/>
      <c r="AS444" s="447"/>
      <c r="AT444" s="447"/>
      <c r="AU444" s="447"/>
      <c r="AV444" s="447"/>
      <c r="AW444" s="447"/>
      <c r="AX444" s="447"/>
      <c r="AY444" s="447"/>
      <c r="AZ444" s="447"/>
      <c r="BA444" s="447"/>
      <c r="BB444" s="447"/>
      <c r="BC444" s="447"/>
      <c r="BD444" s="447"/>
      <c r="BE444" s="447"/>
      <c r="BF444" s="447"/>
      <c r="BG444" s="447"/>
      <c r="BH444" s="447"/>
      <c r="BI444" s="447"/>
      <c r="BJ444" s="447"/>
      <c r="BK444" s="447"/>
      <c r="BL444" s="447"/>
      <c r="BM444" s="447"/>
      <c r="BN444" s="447"/>
      <c r="BO444" s="447"/>
      <c r="BP444" s="447"/>
      <c r="BQ444" s="447"/>
      <c r="BR444" s="447"/>
      <c r="BS444" s="447"/>
      <c r="BT444" s="447"/>
      <c r="BU444" s="447"/>
      <c r="BV444" s="447"/>
      <c r="BW444" s="447"/>
      <c r="BX444" s="447"/>
      <c r="BY444" s="447"/>
      <c r="BZ444" s="447"/>
      <c r="CA444" s="447"/>
      <c r="CB444" s="447"/>
      <c r="CC444" s="447"/>
      <c r="CD444" s="447"/>
      <c r="CE444" s="447"/>
      <c r="CF444" s="447"/>
      <c r="CG444" s="447"/>
      <c r="CH444" s="447"/>
      <c r="CI444" s="447"/>
      <c r="CJ444" s="447"/>
      <c r="CK444" s="447"/>
      <c r="CL444" s="447"/>
      <c r="CM444" s="447"/>
      <c r="CN444" s="447"/>
      <c r="CO444" s="447"/>
      <c r="CP444" s="447"/>
      <c r="CQ444" s="447"/>
      <c r="CR444" s="447"/>
      <c r="CS444" s="447"/>
      <c r="CT444" s="447"/>
      <c r="CU444" s="447"/>
      <c r="CV444" s="447"/>
      <c r="CW444" s="447"/>
      <c r="CX444" s="447"/>
      <c r="CY444" s="447"/>
      <c r="CZ444" s="447"/>
      <c r="DA444" s="447"/>
      <c r="DB444" s="447"/>
      <c r="DC444" s="447"/>
      <c r="DD444" s="447"/>
      <c r="DE444" s="447"/>
      <c r="DF444" s="447"/>
      <c r="DG444" s="447"/>
      <c r="DH444" s="447"/>
      <c r="DI444" s="447"/>
      <c r="DJ444" s="447"/>
      <c r="DK444" s="447"/>
      <c r="DL444" s="447"/>
      <c r="DM444" s="447"/>
      <c r="DN444" s="447"/>
      <c r="DO444" s="447"/>
      <c r="DP444" s="447"/>
      <c r="DQ444" s="447"/>
      <c r="DR444" s="447"/>
      <c r="DS444" s="447"/>
      <c r="DT444" s="447"/>
      <c r="DU444" s="447"/>
      <c r="DV444" s="447"/>
      <c r="DW444" s="447"/>
      <c r="DX444" s="447"/>
      <c r="DY444" s="447"/>
    </row>
    <row r="445" spans="1:129" s="38" customFormat="1" ht="15.75" x14ac:dyDescent="0.25">
      <c r="A445" s="133">
        <v>63</v>
      </c>
      <c r="B445" s="121" t="s">
        <v>399</v>
      </c>
      <c r="C445" s="121" t="s">
        <v>6</v>
      </c>
      <c r="D445" s="121" t="s">
        <v>173</v>
      </c>
      <c r="E445" s="164" t="s">
        <v>71</v>
      </c>
      <c r="F445" s="165">
        <v>8601.7999999999993</v>
      </c>
      <c r="G445" s="166">
        <v>312</v>
      </c>
      <c r="H445" s="121" t="s">
        <v>30</v>
      </c>
      <c r="I445" s="66" t="s">
        <v>1</v>
      </c>
      <c r="J445" s="162">
        <f>J446+J447</f>
        <v>295250</v>
      </c>
      <c r="K445" s="162">
        <f t="shared" ref="K445:N445" si="194">K446+K447</f>
        <v>45250</v>
      </c>
      <c r="L445" s="162">
        <f t="shared" si="194"/>
        <v>0</v>
      </c>
      <c r="M445" s="162">
        <f t="shared" si="194"/>
        <v>237500</v>
      </c>
      <c r="N445" s="162">
        <f t="shared" si="194"/>
        <v>12500</v>
      </c>
      <c r="O445" s="475">
        <f t="shared" si="188"/>
        <v>295250</v>
      </c>
      <c r="P445" s="555"/>
      <c r="Q445" s="447"/>
      <c r="R445" s="447"/>
      <c r="S445" s="447"/>
      <c r="T445" s="447"/>
      <c r="U445" s="447"/>
      <c r="V445" s="447"/>
      <c r="W445" s="447"/>
      <c r="X445" s="447"/>
      <c r="Y445" s="447"/>
      <c r="Z445" s="447"/>
      <c r="AA445" s="447"/>
      <c r="AB445" s="447"/>
      <c r="AC445" s="447"/>
      <c r="AD445" s="447"/>
      <c r="AE445" s="447"/>
      <c r="AF445" s="447"/>
      <c r="AG445" s="447"/>
      <c r="AH445" s="447"/>
      <c r="AI445" s="447"/>
      <c r="AJ445" s="447"/>
      <c r="AK445" s="447"/>
      <c r="AL445" s="447"/>
      <c r="AM445" s="447"/>
      <c r="AN445" s="447"/>
      <c r="AO445" s="447"/>
      <c r="AP445" s="447"/>
      <c r="AQ445" s="447"/>
      <c r="AR445" s="447"/>
      <c r="AS445" s="447"/>
      <c r="AT445" s="447"/>
      <c r="AU445" s="447"/>
      <c r="AV445" s="447"/>
      <c r="AW445" s="447"/>
      <c r="AX445" s="447"/>
      <c r="AY445" s="447"/>
      <c r="AZ445" s="447"/>
      <c r="BA445" s="447"/>
      <c r="BB445" s="447"/>
      <c r="BC445" s="447"/>
      <c r="BD445" s="447"/>
      <c r="BE445" s="447"/>
      <c r="BF445" s="447"/>
      <c r="BG445" s="447"/>
      <c r="BH445" s="447"/>
      <c r="BI445" s="447"/>
      <c r="BJ445" s="447"/>
      <c r="BK445" s="447"/>
      <c r="BL445" s="447"/>
      <c r="BM445" s="447"/>
      <c r="BN445" s="447"/>
      <c r="BO445" s="447"/>
      <c r="BP445" s="447"/>
      <c r="BQ445" s="447"/>
      <c r="BR445" s="447"/>
      <c r="BS445" s="447"/>
      <c r="BT445" s="447"/>
      <c r="BU445" s="447"/>
      <c r="BV445" s="447"/>
      <c r="BW445" s="447"/>
      <c r="BX445" s="447"/>
      <c r="BY445" s="447"/>
      <c r="BZ445" s="447"/>
      <c r="CA445" s="447"/>
      <c r="CB445" s="447"/>
      <c r="CC445" s="447"/>
      <c r="CD445" s="447"/>
      <c r="CE445" s="447"/>
      <c r="CF445" s="447"/>
      <c r="CG445" s="447"/>
      <c r="CH445" s="447"/>
      <c r="CI445" s="447"/>
      <c r="CJ445" s="447"/>
      <c r="CK445" s="447"/>
      <c r="CL445" s="447"/>
      <c r="CM445" s="447"/>
      <c r="CN445" s="447"/>
      <c r="CO445" s="447"/>
      <c r="CP445" s="447"/>
      <c r="CQ445" s="447"/>
      <c r="CR445" s="447"/>
      <c r="CS445" s="447"/>
      <c r="CT445" s="447"/>
      <c r="CU445" s="447"/>
      <c r="CV445" s="447"/>
      <c r="CW445" s="447"/>
      <c r="CX445" s="447"/>
      <c r="CY445" s="447"/>
      <c r="CZ445" s="447"/>
      <c r="DA445" s="447"/>
      <c r="DB445" s="447"/>
      <c r="DC445" s="447"/>
      <c r="DD445" s="447"/>
      <c r="DE445" s="447"/>
      <c r="DF445" s="447"/>
      <c r="DG445" s="447"/>
      <c r="DH445" s="447"/>
      <c r="DI445" s="447"/>
      <c r="DJ445" s="447"/>
      <c r="DK445" s="447"/>
      <c r="DL445" s="447"/>
      <c r="DM445" s="447"/>
      <c r="DN445" s="447"/>
      <c r="DO445" s="447"/>
      <c r="DP445" s="447"/>
      <c r="DQ445" s="447"/>
      <c r="DR445" s="447"/>
      <c r="DS445" s="447"/>
      <c r="DT445" s="447"/>
      <c r="DU445" s="447"/>
      <c r="DV445" s="447"/>
      <c r="DW445" s="447"/>
      <c r="DX445" s="447"/>
      <c r="DY445" s="447"/>
    </row>
    <row r="446" spans="1:129" s="38" customFormat="1" ht="45" x14ac:dyDescent="0.25">
      <c r="A446" s="137"/>
      <c r="B446" s="121" t="s">
        <v>399</v>
      </c>
      <c r="C446" s="121"/>
      <c r="D446" s="121"/>
      <c r="E446" s="164"/>
      <c r="F446" s="167"/>
      <c r="G446" s="136"/>
      <c r="H446" s="72" t="s">
        <v>58</v>
      </c>
      <c r="I446" s="78" t="s">
        <v>31</v>
      </c>
      <c r="J446" s="162">
        <v>250000</v>
      </c>
      <c r="K446" s="162"/>
      <c r="L446" s="162"/>
      <c r="M446" s="162">
        <v>237500</v>
      </c>
      <c r="N446" s="162">
        <v>12500</v>
      </c>
      <c r="O446" s="475">
        <f t="shared" si="188"/>
        <v>250000</v>
      </c>
      <c r="P446" s="555"/>
      <c r="Q446" s="447"/>
      <c r="R446" s="447"/>
      <c r="S446" s="447"/>
      <c r="T446" s="447"/>
      <c r="U446" s="447"/>
      <c r="V446" s="447"/>
      <c r="W446" s="447"/>
      <c r="X446" s="447"/>
      <c r="Y446" s="447"/>
      <c r="Z446" s="447"/>
      <c r="AA446" s="447"/>
      <c r="AB446" s="447"/>
      <c r="AC446" s="447"/>
      <c r="AD446" s="447"/>
      <c r="AE446" s="447"/>
      <c r="AF446" s="447"/>
      <c r="AG446" s="447"/>
      <c r="AH446" s="447"/>
      <c r="AI446" s="447"/>
      <c r="AJ446" s="447"/>
      <c r="AK446" s="447"/>
      <c r="AL446" s="447"/>
      <c r="AM446" s="447"/>
      <c r="AN446" s="447"/>
      <c r="AO446" s="447"/>
      <c r="AP446" s="447"/>
      <c r="AQ446" s="447"/>
      <c r="AR446" s="447"/>
      <c r="AS446" s="447"/>
      <c r="AT446" s="447"/>
      <c r="AU446" s="447"/>
      <c r="AV446" s="447"/>
      <c r="AW446" s="447"/>
      <c r="AX446" s="447"/>
      <c r="AY446" s="447"/>
      <c r="AZ446" s="447"/>
      <c r="BA446" s="447"/>
      <c r="BB446" s="447"/>
      <c r="BC446" s="447"/>
      <c r="BD446" s="447"/>
      <c r="BE446" s="447"/>
      <c r="BF446" s="447"/>
      <c r="BG446" s="447"/>
      <c r="BH446" s="447"/>
      <c r="BI446" s="447"/>
      <c r="BJ446" s="447"/>
      <c r="BK446" s="447"/>
      <c r="BL446" s="447"/>
      <c r="BM446" s="447"/>
      <c r="BN446" s="447"/>
      <c r="BO446" s="447"/>
      <c r="BP446" s="447"/>
      <c r="BQ446" s="447"/>
      <c r="BR446" s="447"/>
      <c r="BS446" s="447"/>
      <c r="BT446" s="447"/>
      <c r="BU446" s="447"/>
      <c r="BV446" s="447"/>
      <c r="BW446" s="447"/>
      <c r="BX446" s="447"/>
      <c r="BY446" s="447"/>
      <c r="BZ446" s="447"/>
      <c r="CA446" s="447"/>
      <c r="CB446" s="447"/>
      <c r="CC446" s="447"/>
      <c r="CD446" s="447"/>
      <c r="CE446" s="447"/>
      <c r="CF446" s="447"/>
      <c r="CG446" s="447"/>
      <c r="CH446" s="447"/>
      <c r="CI446" s="447"/>
      <c r="CJ446" s="447"/>
      <c r="CK446" s="447"/>
      <c r="CL446" s="447"/>
      <c r="CM446" s="447"/>
      <c r="CN446" s="447"/>
      <c r="CO446" s="447"/>
      <c r="CP446" s="447"/>
      <c r="CQ446" s="447"/>
      <c r="CR446" s="447"/>
      <c r="CS446" s="447"/>
      <c r="CT446" s="447"/>
      <c r="CU446" s="447"/>
      <c r="CV446" s="447"/>
      <c r="CW446" s="447"/>
      <c r="CX446" s="447"/>
      <c r="CY446" s="447"/>
      <c r="CZ446" s="447"/>
      <c r="DA446" s="447"/>
      <c r="DB446" s="447"/>
      <c r="DC446" s="447"/>
      <c r="DD446" s="447"/>
      <c r="DE446" s="447"/>
      <c r="DF446" s="447"/>
      <c r="DG446" s="447"/>
      <c r="DH446" s="447"/>
      <c r="DI446" s="447"/>
      <c r="DJ446" s="447"/>
      <c r="DK446" s="447"/>
      <c r="DL446" s="447"/>
      <c r="DM446" s="447"/>
      <c r="DN446" s="447"/>
      <c r="DO446" s="447"/>
      <c r="DP446" s="447"/>
      <c r="DQ446" s="447"/>
      <c r="DR446" s="447"/>
      <c r="DS446" s="447"/>
      <c r="DT446" s="447"/>
      <c r="DU446" s="447"/>
      <c r="DV446" s="447"/>
      <c r="DW446" s="447"/>
      <c r="DX446" s="447"/>
      <c r="DY446" s="447"/>
    </row>
    <row r="447" spans="1:129" s="38" customFormat="1" ht="75" x14ac:dyDescent="0.25">
      <c r="A447" s="140"/>
      <c r="B447" s="121" t="s">
        <v>399</v>
      </c>
      <c r="C447" s="121"/>
      <c r="D447" s="121"/>
      <c r="E447" s="162"/>
      <c r="F447" s="167"/>
      <c r="G447" s="136"/>
      <c r="H447" s="72" t="s">
        <v>57</v>
      </c>
      <c r="I447" s="78" t="s">
        <v>136</v>
      </c>
      <c r="J447" s="83">
        <v>45250</v>
      </c>
      <c r="K447" s="123">
        <f>J447</f>
        <v>45250</v>
      </c>
      <c r="L447" s="162"/>
      <c r="M447" s="83"/>
      <c r="N447" s="83"/>
      <c r="O447" s="475">
        <f t="shared" si="188"/>
        <v>45250</v>
      </c>
      <c r="P447" s="555"/>
      <c r="Q447" s="447"/>
      <c r="R447" s="447"/>
      <c r="S447" s="447"/>
      <c r="T447" s="447"/>
      <c r="U447" s="447"/>
      <c r="V447" s="447"/>
      <c r="W447" s="447"/>
      <c r="X447" s="447"/>
      <c r="Y447" s="447"/>
      <c r="Z447" s="447"/>
      <c r="AA447" s="447"/>
      <c r="AB447" s="447"/>
      <c r="AC447" s="447"/>
      <c r="AD447" s="447"/>
      <c r="AE447" s="447"/>
      <c r="AF447" s="447"/>
      <c r="AG447" s="447"/>
      <c r="AH447" s="447"/>
      <c r="AI447" s="447"/>
      <c r="AJ447" s="447"/>
      <c r="AK447" s="447"/>
      <c r="AL447" s="447"/>
      <c r="AM447" s="447"/>
      <c r="AN447" s="447"/>
      <c r="AO447" s="447"/>
      <c r="AP447" s="447"/>
      <c r="AQ447" s="447"/>
      <c r="AR447" s="447"/>
      <c r="AS447" s="447"/>
      <c r="AT447" s="447"/>
      <c r="AU447" s="447"/>
      <c r="AV447" s="447"/>
      <c r="AW447" s="447"/>
      <c r="AX447" s="447"/>
      <c r="AY447" s="447"/>
      <c r="AZ447" s="447"/>
      <c r="BA447" s="447"/>
      <c r="BB447" s="447"/>
      <c r="BC447" s="447"/>
      <c r="BD447" s="447"/>
      <c r="BE447" s="447"/>
      <c r="BF447" s="447"/>
      <c r="BG447" s="447"/>
      <c r="BH447" s="447"/>
      <c r="BI447" s="447"/>
      <c r="BJ447" s="447"/>
      <c r="BK447" s="447"/>
      <c r="BL447" s="447"/>
      <c r="BM447" s="447"/>
      <c r="BN447" s="447"/>
      <c r="BO447" s="447"/>
      <c r="BP447" s="447"/>
      <c r="BQ447" s="447"/>
      <c r="BR447" s="447"/>
      <c r="BS447" s="447"/>
      <c r="BT447" s="447"/>
      <c r="BU447" s="447"/>
      <c r="BV447" s="447"/>
      <c r="BW447" s="447"/>
      <c r="BX447" s="447"/>
      <c r="BY447" s="447"/>
      <c r="BZ447" s="447"/>
      <c r="CA447" s="447"/>
      <c r="CB447" s="447"/>
      <c r="CC447" s="447"/>
      <c r="CD447" s="447"/>
      <c r="CE447" s="447"/>
      <c r="CF447" s="447"/>
      <c r="CG447" s="447"/>
      <c r="CH447" s="447"/>
      <c r="CI447" s="447"/>
      <c r="CJ447" s="447"/>
      <c r="CK447" s="447"/>
      <c r="CL447" s="447"/>
      <c r="CM447" s="447"/>
      <c r="CN447" s="447"/>
      <c r="CO447" s="447"/>
      <c r="CP447" s="447"/>
      <c r="CQ447" s="447"/>
      <c r="CR447" s="447"/>
      <c r="CS447" s="447"/>
      <c r="CT447" s="447"/>
      <c r="CU447" s="447"/>
      <c r="CV447" s="447"/>
      <c r="CW447" s="447"/>
      <c r="CX447" s="447"/>
      <c r="CY447" s="447"/>
      <c r="CZ447" s="447"/>
      <c r="DA447" s="447"/>
      <c r="DB447" s="447"/>
      <c r="DC447" s="447"/>
      <c r="DD447" s="447"/>
      <c r="DE447" s="447"/>
      <c r="DF447" s="447"/>
      <c r="DG447" s="447"/>
      <c r="DH447" s="447"/>
      <c r="DI447" s="447"/>
      <c r="DJ447" s="447"/>
      <c r="DK447" s="447"/>
      <c r="DL447" s="447"/>
      <c r="DM447" s="447"/>
      <c r="DN447" s="447"/>
      <c r="DO447" s="447"/>
      <c r="DP447" s="447"/>
      <c r="DQ447" s="447"/>
      <c r="DR447" s="447"/>
      <c r="DS447" s="447"/>
      <c r="DT447" s="447"/>
      <c r="DU447" s="447"/>
      <c r="DV447" s="447"/>
      <c r="DW447" s="447"/>
      <c r="DX447" s="447"/>
      <c r="DY447" s="447"/>
    </row>
    <row r="448" spans="1:129" s="38" customFormat="1" ht="15.75" x14ac:dyDescent="0.25">
      <c r="A448" s="133">
        <v>64</v>
      </c>
      <c r="B448" s="121" t="s">
        <v>399</v>
      </c>
      <c r="C448" s="121" t="s">
        <v>6</v>
      </c>
      <c r="D448" s="121" t="s">
        <v>177</v>
      </c>
      <c r="E448" s="164" t="s">
        <v>151</v>
      </c>
      <c r="F448" s="165">
        <v>4430</v>
      </c>
      <c r="G448" s="166">
        <v>232</v>
      </c>
      <c r="H448" s="121" t="s">
        <v>30</v>
      </c>
      <c r="I448" s="66" t="s">
        <v>1</v>
      </c>
      <c r="J448" s="162">
        <f>J449+J450</f>
        <v>295250</v>
      </c>
      <c r="K448" s="162">
        <f t="shared" ref="K448:N448" si="195">K449+K450</f>
        <v>45250</v>
      </c>
      <c r="L448" s="162">
        <f t="shared" si="195"/>
        <v>0</v>
      </c>
      <c r="M448" s="162">
        <f t="shared" si="195"/>
        <v>237500</v>
      </c>
      <c r="N448" s="162">
        <f t="shared" si="195"/>
        <v>12500</v>
      </c>
      <c r="O448" s="475">
        <f t="shared" si="188"/>
        <v>295250</v>
      </c>
      <c r="P448" s="555"/>
      <c r="Q448" s="447"/>
      <c r="R448" s="447"/>
      <c r="S448" s="447"/>
      <c r="T448" s="447"/>
      <c r="U448" s="447"/>
      <c r="V448" s="447"/>
      <c r="W448" s="447"/>
      <c r="X448" s="447"/>
      <c r="Y448" s="447"/>
      <c r="Z448" s="447"/>
      <c r="AA448" s="447"/>
      <c r="AB448" s="447"/>
      <c r="AC448" s="447"/>
      <c r="AD448" s="447"/>
      <c r="AE448" s="447"/>
      <c r="AF448" s="447"/>
      <c r="AG448" s="447"/>
      <c r="AH448" s="447"/>
      <c r="AI448" s="447"/>
      <c r="AJ448" s="447"/>
      <c r="AK448" s="447"/>
      <c r="AL448" s="447"/>
      <c r="AM448" s="447"/>
      <c r="AN448" s="447"/>
      <c r="AO448" s="447"/>
      <c r="AP448" s="447"/>
      <c r="AQ448" s="447"/>
      <c r="AR448" s="447"/>
      <c r="AS448" s="447"/>
      <c r="AT448" s="447"/>
      <c r="AU448" s="447"/>
      <c r="AV448" s="447"/>
      <c r="AW448" s="447"/>
      <c r="AX448" s="447"/>
      <c r="AY448" s="447"/>
      <c r="AZ448" s="447"/>
      <c r="BA448" s="447"/>
      <c r="BB448" s="447"/>
      <c r="BC448" s="447"/>
      <c r="BD448" s="447"/>
      <c r="BE448" s="447"/>
      <c r="BF448" s="447"/>
      <c r="BG448" s="447"/>
      <c r="BH448" s="447"/>
      <c r="BI448" s="447"/>
      <c r="BJ448" s="447"/>
      <c r="BK448" s="447"/>
      <c r="BL448" s="447"/>
      <c r="BM448" s="447"/>
      <c r="BN448" s="447"/>
      <c r="BO448" s="447"/>
      <c r="BP448" s="447"/>
      <c r="BQ448" s="447"/>
      <c r="BR448" s="447"/>
      <c r="BS448" s="447"/>
      <c r="BT448" s="447"/>
      <c r="BU448" s="447"/>
      <c r="BV448" s="447"/>
      <c r="BW448" s="447"/>
      <c r="BX448" s="447"/>
      <c r="BY448" s="447"/>
      <c r="BZ448" s="447"/>
      <c r="CA448" s="447"/>
      <c r="CB448" s="447"/>
      <c r="CC448" s="447"/>
      <c r="CD448" s="447"/>
      <c r="CE448" s="447"/>
      <c r="CF448" s="447"/>
      <c r="CG448" s="447"/>
      <c r="CH448" s="447"/>
      <c r="CI448" s="447"/>
      <c r="CJ448" s="447"/>
      <c r="CK448" s="447"/>
      <c r="CL448" s="447"/>
      <c r="CM448" s="447"/>
      <c r="CN448" s="447"/>
      <c r="CO448" s="447"/>
      <c r="CP448" s="447"/>
      <c r="CQ448" s="447"/>
      <c r="CR448" s="447"/>
      <c r="CS448" s="447"/>
      <c r="CT448" s="447"/>
      <c r="CU448" s="447"/>
      <c r="CV448" s="447"/>
      <c r="CW448" s="447"/>
      <c r="CX448" s="447"/>
      <c r="CY448" s="447"/>
      <c r="CZ448" s="447"/>
      <c r="DA448" s="447"/>
      <c r="DB448" s="447"/>
      <c r="DC448" s="447"/>
      <c r="DD448" s="447"/>
      <c r="DE448" s="447"/>
      <c r="DF448" s="447"/>
      <c r="DG448" s="447"/>
      <c r="DH448" s="447"/>
      <c r="DI448" s="447"/>
      <c r="DJ448" s="447"/>
      <c r="DK448" s="447"/>
      <c r="DL448" s="447"/>
      <c r="DM448" s="447"/>
      <c r="DN448" s="447"/>
      <c r="DO448" s="447"/>
      <c r="DP448" s="447"/>
      <c r="DQ448" s="447"/>
      <c r="DR448" s="447"/>
      <c r="DS448" s="447"/>
      <c r="DT448" s="447"/>
      <c r="DU448" s="447"/>
      <c r="DV448" s="447"/>
      <c r="DW448" s="447"/>
      <c r="DX448" s="447"/>
      <c r="DY448" s="447"/>
    </row>
    <row r="449" spans="1:2368" s="38" customFormat="1" ht="45" x14ac:dyDescent="0.25">
      <c r="A449" s="137"/>
      <c r="B449" s="121" t="s">
        <v>399</v>
      </c>
      <c r="C449" s="121"/>
      <c r="D449" s="121"/>
      <c r="E449" s="164"/>
      <c r="F449" s="167"/>
      <c r="G449" s="136"/>
      <c r="H449" s="72" t="s">
        <v>58</v>
      </c>
      <c r="I449" s="78" t="s">
        <v>31</v>
      </c>
      <c r="J449" s="162">
        <v>250000</v>
      </c>
      <c r="K449" s="162"/>
      <c r="L449" s="162"/>
      <c r="M449" s="162">
        <v>237500</v>
      </c>
      <c r="N449" s="162">
        <v>12500</v>
      </c>
      <c r="O449" s="475">
        <f t="shared" si="188"/>
        <v>250000</v>
      </c>
      <c r="P449" s="555"/>
      <c r="Q449" s="447"/>
      <c r="R449" s="447"/>
      <c r="S449" s="447"/>
      <c r="T449" s="447"/>
      <c r="U449" s="447"/>
      <c r="V449" s="447"/>
      <c r="W449" s="447"/>
      <c r="X449" s="447"/>
      <c r="Y449" s="447"/>
      <c r="Z449" s="447"/>
      <c r="AA449" s="447"/>
      <c r="AB449" s="447"/>
      <c r="AC449" s="447"/>
      <c r="AD449" s="447"/>
      <c r="AE449" s="447"/>
      <c r="AF449" s="447"/>
      <c r="AG449" s="447"/>
      <c r="AH449" s="447"/>
      <c r="AI449" s="447"/>
      <c r="AJ449" s="447"/>
      <c r="AK449" s="447"/>
      <c r="AL449" s="447"/>
      <c r="AM449" s="447"/>
      <c r="AN449" s="447"/>
      <c r="AO449" s="447"/>
      <c r="AP449" s="447"/>
      <c r="AQ449" s="447"/>
      <c r="AR449" s="447"/>
      <c r="AS449" s="447"/>
      <c r="AT449" s="447"/>
      <c r="AU449" s="447"/>
      <c r="AV449" s="447"/>
      <c r="AW449" s="447"/>
      <c r="AX449" s="447"/>
      <c r="AY449" s="447"/>
      <c r="AZ449" s="447"/>
      <c r="BA449" s="447"/>
      <c r="BB449" s="447"/>
      <c r="BC449" s="447"/>
      <c r="BD449" s="447"/>
      <c r="BE449" s="447"/>
      <c r="BF449" s="447"/>
      <c r="BG449" s="447"/>
      <c r="BH449" s="447"/>
      <c r="BI449" s="447"/>
      <c r="BJ449" s="447"/>
      <c r="BK449" s="447"/>
      <c r="BL449" s="447"/>
      <c r="BM449" s="447"/>
      <c r="BN449" s="447"/>
      <c r="BO449" s="447"/>
      <c r="BP449" s="447"/>
      <c r="BQ449" s="447"/>
      <c r="BR449" s="447"/>
      <c r="BS449" s="447"/>
      <c r="BT449" s="447"/>
      <c r="BU449" s="447"/>
      <c r="BV449" s="447"/>
      <c r="BW449" s="447"/>
      <c r="BX449" s="447"/>
      <c r="BY449" s="447"/>
      <c r="BZ449" s="447"/>
      <c r="CA449" s="447"/>
      <c r="CB449" s="447"/>
      <c r="CC449" s="447"/>
      <c r="CD449" s="447"/>
      <c r="CE449" s="447"/>
      <c r="CF449" s="447"/>
      <c r="CG449" s="447"/>
      <c r="CH449" s="447"/>
      <c r="CI449" s="447"/>
      <c r="CJ449" s="447"/>
      <c r="CK449" s="447"/>
      <c r="CL449" s="447"/>
      <c r="CM449" s="447"/>
      <c r="CN449" s="447"/>
      <c r="CO449" s="447"/>
      <c r="CP449" s="447"/>
      <c r="CQ449" s="447"/>
      <c r="CR449" s="447"/>
      <c r="CS449" s="447"/>
      <c r="CT449" s="447"/>
      <c r="CU449" s="447"/>
      <c r="CV449" s="447"/>
      <c r="CW449" s="447"/>
      <c r="CX449" s="447"/>
      <c r="CY449" s="447"/>
      <c r="CZ449" s="447"/>
      <c r="DA449" s="447"/>
      <c r="DB449" s="447"/>
      <c r="DC449" s="447"/>
      <c r="DD449" s="447"/>
      <c r="DE449" s="447"/>
      <c r="DF449" s="447"/>
      <c r="DG449" s="447"/>
      <c r="DH449" s="447"/>
      <c r="DI449" s="447"/>
      <c r="DJ449" s="447"/>
      <c r="DK449" s="447"/>
      <c r="DL449" s="447"/>
      <c r="DM449" s="447"/>
      <c r="DN449" s="447"/>
      <c r="DO449" s="447"/>
      <c r="DP449" s="447"/>
      <c r="DQ449" s="447"/>
      <c r="DR449" s="447"/>
      <c r="DS449" s="447"/>
      <c r="DT449" s="447"/>
      <c r="DU449" s="447"/>
      <c r="DV449" s="447"/>
      <c r="DW449" s="447"/>
      <c r="DX449" s="447"/>
      <c r="DY449" s="447"/>
    </row>
    <row r="450" spans="1:2368" s="38" customFormat="1" ht="75" x14ac:dyDescent="0.25">
      <c r="A450" s="140"/>
      <c r="B450" s="121" t="s">
        <v>399</v>
      </c>
      <c r="C450" s="121"/>
      <c r="D450" s="121"/>
      <c r="E450" s="162"/>
      <c r="F450" s="167"/>
      <c r="G450" s="136"/>
      <c r="H450" s="72" t="s">
        <v>57</v>
      </c>
      <c r="I450" s="78" t="s">
        <v>136</v>
      </c>
      <c r="J450" s="83">
        <v>45250</v>
      </c>
      <c r="K450" s="123">
        <f>J450</f>
        <v>45250</v>
      </c>
      <c r="L450" s="162"/>
      <c r="M450" s="83"/>
      <c r="N450" s="83"/>
      <c r="O450" s="475">
        <f t="shared" si="188"/>
        <v>45250</v>
      </c>
      <c r="P450" s="555"/>
      <c r="Q450" s="447"/>
      <c r="R450" s="447"/>
      <c r="S450" s="447"/>
      <c r="T450" s="447"/>
      <c r="U450" s="447"/>
      <c r="V450" s="447"/>
      <c r="W450" s="447"/>
      <c r="X450" s="447"/>
      <c r="Y450" s="447"/>
      <c r="Z450" s="447"/>
      <c r="AA450" s="447"/>
      <c r="AB450" s="447"/>
      <c r="AC450" s="447"/>
      <c r="AD450" s="447"/>
      <c r="AE450" s="447"/>
      <c r="AF450" s="447"/>
      <c r="AG450" s="447"/>
      <c r="AH450" s="447"/>
      <c r="AI450" s="447"/>
      <c r="AJ450" s="447"/>
      <c r="AK450" s="447"/>
      <c r="AL450" s="447"/>
      <c r="AM450" s="447"/>
      <c r="AN450" s="447"/>
      <c r="AO450" s="447"/>
      <c r="AP450" s="447"/>
      <c r="AQ450" s="447"/>
      <c r="AR450" s="447"/>
      <c r="AS450" s="447"/>
      <c r="AT450" s="447"/>
      <c r="AU450" s="447"/>
      <c r="AV450" s="447"/>
      <c r="AW450" s="447"/>
      <c r="AX450" s="447"/>
      <c r="AY450" s="447"/>
      <c r="AZ450" s="447"/>
      <c r="BA450" s="447"/>
      <c r="BB450" s="447"/>
      <c r="BC450" s="447"/>
      <c r="BD450" s="447"/>
      <c r="BE450" s="447"/>
      <c r="BF450" s="447"/>
      <c r="BG450" s="447"/>
      <c r="BH450" s="447"/>
      <c r="BI450" s="447"/>
      <c r="BJ450" s="447"/>
      <c r="BK450" s="447"/>
      <c r="BL450" s="447"/>
      <c r="BM450" s="447"/>
      <c r="BN450" s="447"/>
      <c r="BO450" s="447"/>
      <c r="BP450" s="447"/>
      <c r="BQ450" s="447"/>
      <c r="BR450" s="447"/>
      <c r="BS450" s="447"/>
      <c r="BT450" s="447"/>
      <c r="BU450" s="447"/>
      <c r="BV450" s="447"/>
      <c r="BW450" s="447"/>
      <c r="BX450" s="447"/>
      <c r="BY450" s="447"/>
      <c r="BZ450" s="447"/>
      <c r="CA450" s="447"/>
      <c r="CB450" s="447"/>
      <c r="CC450" s="447"/>
      <c r="CD450" s="447"/>
      <c r="CE450" s="447"/>
      <c r="CF450" s="447"/>
      <c r="CG450" s="447"/>
      <c r="CH450" s="447"/>
      <c r="CI450" s="447"/>
      <c r="CJ450" s="447"/>
      <c r="CK450" s="447"/>
      <c r="CL450" s="447"/>
      <c r="CM450" s="447"/>
      <c r="CN450" s="447"/>
      <c r="CO450" s="447"/>
      <c r="CP450" s="447"/>
      <c r="CQ450" s="447"/>
      <c r="CR450" s="447"/>
      <c r="CS450" s="447"/>
      <c r="CT450" s="447"/>
      <c r="CU450" s="447"/>
      <c r="CV450" s="447"/>
      <c r="CW450" s="447"/>
      <c r="CX450" s="447"/>
      <c r="CY450" s="447"/>
      <c r="CZ450" s="447"/>
      <c r="DA450" s="447"/>
      <c r="DB450" s="447"/>
      <c r="DC450" s="447"/>
      <c r="DD450" s="447"/>
      <c r="DE450" s="447"/>
      <c r="DF450" s="447"/>
      <c r="DG450" s="447"/>
      <c r="DH450" s="447"/>
      <c r="DI450" s="447"/>
      <c r="DJ450" s="447"/>
      <c r="DK450" s="447"/>
      <c r="DL450" s="447"/>
      <c r="DM450" s="447"/>
      <c r="DN450" s="447"/>
      <c r="DO450" s="447"/>
      <c r="DP450" s="447"/>
      <c r="DQ450" s="447"/>
      <c r="DR450" s="447"/>
      <c r="DS450" s="447"/>
      <c r="DT450" s="447"/>
      <c r="DU450" s="447"/>
      <c r="DV450" s="447"/>
      <c r="DW450" s="447"/>
      <c r="DX450" s="447"/>
      <c r="DY450" s="447"/>
    </row>
    <row r="451" spans="1:2368" s="38" customFormat="1" ht="15.75" x14ac:dyDescent="0.25">
      <c r="A451" s="133">
        <v>65</v>
      </c>
      <c r="B451" s="121" t="s">
        <v>399</v>
      </c>
      <c r="C451" s="121" t="s">
        <v>6</v>
      </c>
      <c r="D451" s="121" t="s">
        <v>321</v>
      </c>
      <c r="E451" s="164" t="s">
        <v>199</v>
      </c>
      <c r="F451" s="181">
        <v>3107.4</v>
      </c>
      <c r="G451" s="122">
        <v>107</v>
      </c>
      <c r="H451" s="121" t="s">
        <v>30</v>
      </c>
      <c r="I451" s="66" t="s">
        <v>1</v>
      </c>
      <c r="J451" s="162">
        <f>J452+J453</f>
        <v>295250</v>
      </c>
      <c r="K451" s="162">
        <f t="shared" ref="K451:N451" si="196">K452+K453</f>
        <v>45250</v>
      </c>
      <c r="L451" s="162">
        <f t="shared" si="196"/>
        <v>0</v>
      </c>
      <c r="M451" s="162">
        <f t="shared" si="196"/>
        <v>237500</v>
      </c>
      <c r="N451" s="162">
        <f t="shared" si="196"/>
        <v>12500</v>
      </c>
      <c r="O451" s="475">
        <f t="shared" si="188"/>
        <v>295250</v>
      </c>
      <c r="P451" s="555"/>
      <c r="Q451" s="447"/>
      <c r="R451" s="447"/>
      <c r="S451" s="447"/>
      <c r="T451" s="447"/>
      <c r="U451" s="447"/>
      <c r="V451" s="447"/>
      <c r="W451" s="447"/>
      <c r="X451" s="447"/>
      <c r="Y451" s="447"/>
      <c r="Z451" s="447"/>
      <c r="AA451" s="447"/>
      <c r="AB451" s="447"/>
      <c r="AC451" s="447"/>
      <c r="AD451" s="447"/>
      <c r="AE451" s="447"/>
      <c r="AF451" s="447"/>
      <c r="AG451" s="447"/>
      <c r="AH451" s="447"/>
      <c r="AI451" s="447"/>
      <c r="AJ451" s="447"/>
      <c r="AK451" s="447"/>
      <c r="AL451" s="447"/>
      <c r="AM451" s="447"/>
      <c r="AN451" s="447"/>
      <c r="AO451" s="447"/>
      <c r="AP451" s="447"/>
      <c r="AQ451" s="447"/>
      <c r="AR451" s="447"/>
      <c r="AS451" s="447"/>
      <c r="AT451" s="447"/>
      <c r="AU451" s="447"/>
      <c r="AV451" s="447"/>
      <c r="AW451" s="447"/>
      <c r="AX451" s="447"/>
      <c r="AY451" s="447"/>
      <c r="AZ451" s="447"/>
      <c r="BA451" s="447"/>
      <c r="BB451" s="447"/>
      <c r="BC451" s="447"/>
      <c r="BD451" s="447"/>
      <c r="BE451" s="447"/>
      <c r="BF451" s="447"/>
      <c r="BG451" s="447"/>
      <c r="BH451" s="447"/>
      <c r="BI451" s="447"/>
      <c r="BJ451" s="447"/>
      <c r="BK451" s="447"/>
      <c r="BL451" s="447"/>
      <c r="BM451" s="447"/>
      <c r="BN451" s="447"/>
      <c r="BO451" s="447"/>
      <c r="BP451" s="447"/>
      <c r="BQ451" s="447"/>
      <c r="BR451" s="447"/>
      <c r="BS451" s="447"/>
      <c r="BT451" s="447"/>
      <c r="BU451" s="447"/>
      <c r="BV451" s="447"/>
      <c r="BW451" s="447"/>
      <c r="BX451" s="447"/>
      <c r="BY451" s="447"/>
      <c r="BZ451" s="447"/>
      <c r="CA451" s="447"/>
      <c r="CB451" s="447"/>
      <c r="CC451" s="447"/>
      <c r="CD451" s="447"/>
      <c r="CE451" s="447"/>
      <c r="CF451" s="447"/>
      <c r="CG451" s="447"/>
      <c r="CH451" s="447"/>
      <c r="CI451" s="447"/>
      <c r="CJ451" s="447"/>
      <c r="CK451" s="447"/>
      <c r="CL451" s="447"/>
      <c r="CM451" s="447"/>
      <c r="CN451" s="447"/>
      <c r="CO451" s="447"/>
      <c r="CP451" s="447"/>
      <c r="CQ451" s="447"/>
      <c r="CR451" s="447"/>
      <c r="CS451" s="447"/>
      <c r="CT451" s="447"/>
      <c r="CU451" s="447"/>
      <c r="CV451" s="447"/>
      <c r="CW451" s="447"/>
      <c r="CX451" s="447"/>
      <c r="CY451" s="447"/>
      <c r="CZ451" s="447"/>
      <c r="DA451" s="447"/>
      <c r="DB451" s="447"/>
      <c r="DC451" s="447"/>
      <c r="DD451" s="447"/>
      <c r="DE451" s="447"/>
      <c r="DF451" s="447"/>
      <c r="DG451" s="447"/>
      <c r="DH451" s="447"/>
      <c r="DI451" s="447"/>
      <c r="DJ451" s="447"/>
      <c r="DK451" s="447"/>
      <c r="DL451" s="447"/>
      <c r="DM451" s="447"/>
      <c r="DN451" s="447"/>
      <c r="DO451" s="447"/>
      <c r="DP451" s="447"/>
      <c r="DQ451" s="447"/>
      <c r="DR451" s="447"/>
      <c r="DS451" s="447"/>
      <c r="DT451" s="447"/>
      <c r="DU451" s="447"/>
      <c r="DV451" s="447"/>
      <c r="DW451" s="447"/>
      <c r="DX451" s="447"/>
      <c r="DY451" s="447"/>
    </row>
    <row r="452" spans="1:2368" s="39" customFormat="1" ht="45" x14ac:dyDescent="0.25">
      <c r="A452" s="137"/>
      <c r="B452" s="121" t="s">
        <v>399</v>
      </c>
      <c r="C452" s="121"/>
      <c r="D452" s="121"/>
      <c r="E452" s="164"/>
      <c r="F452" s="167"/>
      <c r="G452" s="136"/>
      <c r="H452" s="72" t="s">
        <v>58</v>
      </c>
      <c r="I452" s="78" t="s">
        <v>31</v>
      </c>
      <c r="J452" s="162">
        <v>250000</v>
      </c>
      <c r="K452" s="162"/>
      <c r="L452" s="162"/>
      <c r="M452" s="162">
        <v>237500</v>
      </c>
      <c r="N452" s="162">
        <v>12500</v>
      </c>
      <c r="O452" s="475">
        <f t="shared" si="188"/>
        <v>250000</v>
      </c>
      <c r="P452" s="555"/>
      <c r="Q452" s="448"/>
      <c r="R452" s="448"/>
      <c r="S452" s="448"/>
      <c r="T452" s="448"/>
      <c r="U452" s="448"/>
      <c r="V452" s="448"/>
      <c r="W452" s="448"/>
      <c r="X452" s="448"/>
      <c r="Y452" s="448"/>
      <c r="Z452" s="448"/>
      <c r="AA452" s="448"/>
      <c r="AB452" s="448"/>
      <c r="AC452" s="448"/>
      <c r="AD452" s="448"/>
      <c r="AE452" s="448"/>
      <c r="AF452" s="448"/>
      <c r="AG452" s="448"/>
      <c r="AH452" s="448"/>
      <c r="AI452" s="448"/>
      <c r="AJ452" s="448"/>
      <c r="AK452" s="448"/>
      <c r="AL452" s="448"/>
      <c r="AM452" s="448"/>
      <c r="AN452" s="448"/>
      <c r="AO452" s="448"/>
      <c r="AP452" s="448"/>
      <c r="AQ452" s="448"/>
      <c r="AR452" s="448"/>
      <c r="AS452" s="448"/>
      <c r="AT452" s="448"/>
      <c r="AU452" s="448"/>
      <c r="AV452" s="448"/>
      <c r="AW452" s="448"/>
      <c r="AX452" s="448"/>
      <c r="AY452" s="448"/>
      <c r="AZ452" s="448"/>
      <c r="BA452" s="448"/>
      <c r="BB452" s="448"/>
      <c r="BC452" s="448"/>
      <c r="BD452" s="448"/>
      <c r="BE452" s="448"/>
      <c r="BF452" s="448"/>
      <c r="BG452" s="448"/>
      <c r="BH452" s="448"/>
      <c r="BI452" s="448"/>
      <c r="BJ452" s="448"/>
      <c r="BK452" s="448"/>
      <c r="BL452" s="448"/>
      <c r="BM452" s="448"/>
      <c r="BN452" s="448"/>
      <c r="BO452" s="448"/>
      <c r="BP452" s="448"/>
      <c r="BQ452" s="448"/>
      <c r="BR452" s="448"/>
      <c r="BS452" s="448"/>
      <c r="BT452" s="448"/>
      <c r="BU452" s="448"/>
      <c r="BV452" s="448"/>
      <c r="BW452" s="448"/>
      <c r="BX452" s="448"/>
      <c r="BY452" s="448"/>
      <c r="BZ452" s="448"/>
      <c r="CA452" s="448"/>
      <c r="CB452" s="448"/>
      <c r="CC452" s="448"/>
      <c r="CD452" s="448"/>
      <c r="CE452" s="448"/>
      <c r="CF452" s="448"/>
      <c r="CG452" s="448"/>
      <c r="CH452" s="448"/>
      <c r="CI452" s="448"/>
      <c r="CJ452" s="448"/>
      <c r="CK452" s="448"/>
      <c r="CL452" s="448"/>
      <c r="CM452" s="448"/>
      <c r="CN452" s="448"/>
      <c r="CO452" s="448"/>
      <c r="CP452" s="448"/>
      <c r="CQ452" s="448"/>
      <c r="CR452" s="448"/>
      <c r="CS452" s="448"/>
      <c r="CT452" s="448"/>
      <c r="CU452" s="448"/>
      <c r="CV452" s="448"/>
      <c r="CW452" s="448"/>
      <c r="CX452" s="448"/>
      <c r="CY452" s="448"/>
      <c r="CZ452" s="448"/>
      <c r="DA452" s="448"/>
      <c r="DB452" s="448"/>
      <c r="DC452" s="448"/>
      <c r="DD452" s="448"/>
      <c r="DE452" s="448"/>
      <c r="DF452" s="448"/>
      <c r="DG452" s="448"/>
      <c r="DH452" s="448"/>
      <c r="DI452" s="448"/>
      <c r="DJ452" s="448"/>
      <c r="DK452" s="448"/>
      <c r="DL452" s="448"/>
      <c r="DM452" s="448"/>
      <c r="DN452" s="448"/>
      <c r="DO452" s="448"/>
      <c r="DP452" s="448"/>
      <c r="DQ452" s="448"/>
      <c r="DR452" s="448"/>
      <c r="DS452" s="448"/>
      <c r="DT452" s="448"/>
      <c r="DU452" s="448"/>
      <c r="DV452" s="448"/>
      <c r="DW452" s="448"/>
      <c r="DX452" s="448"/>
      <c r="DY452" s="448"/>
    </row>
    <row r="453" spans="1:2368" s="39" customFormat="1" ht="75" x14ac:dyDescent="0.25">
      <c r="A453" s="140"/>
      <c r="B453" s="121" t="s">
        <v>399</v>
      </c>
      <c r="C453" s="121"/>
      <c r="D453" s="121"/>
      <c r="E453" s="162"/>
      <c r="F453" s="167"/>
      <c r="G453" s="136"/>
      <c r="H453" s="72" t="s">
        <v>57</v>
      </c>
      <c r="I453" s="78" t="s">
        <v>136</v>
      </c>
      <c r="J453" s="83">
        <v>45250</v>
      </c>
      <c r="K453" s="123">
        <f>J453</f>
        <v>45250</v>
      </c>
      <c r="L453" s="162"/>
      <c r="M453" s="83"/>
      <c r="N453" s="83"/>
      <c r="O453" s="475">
        <f t="shared" si="188"/>
        <v>45250</v>
      </c>
      <c r="P453" s="555"/>
      <c r="Q453" s="448"/>
      <c r="R453" s="448"/>
      <c r="S453" s="448"/>
      <c r="T453" s="448"/>
      <c r="U453" s="448"/>
      <c r="V453" s="448"/>
      <c r="W453" s="448"/>
      <c r="X453" s="448"/>
      <c r="Y453" s="448"/>
      <c r="Z453" s="448"/>
      <c r="AA453" s="448"/>
      <c r="AB453" s="448"/>
      <c r="AC453" s="448"/>
      <c r="AD453" s="448"/>
      <c r="AE453" s="448"/>
      <c r="AF453" s="448"/>
      <c r="AG453" s="448"/>
      <c r="AH453" s="448"/>
      <c r="AI453" s="448"/>
      <c r="AJ453" s="448"/>
      <c r="AK453" s="448"/>
      <c r="AL453" s="448"/>
      <c r="AM453" s="448"/>
      <c r="AN453" s="448"/>
      <c r="AO453" s="448"/>
      <c r="AP453" s="448"/>
      <c r="AQ453" s="448"/>
      <c r="AR453" s="448"/>
      <c r="AS453" s="448"/>
      <c r="AT453" s="448"/>
      <c r="AU453" s="448"/>
      <c r="AV453" s="448"/>
      <c r="AW453" s="448"/>
      <c r="AX453" s="448"/>
      <c r="AY453" s="448"/>
      <c r="AZ453" s="448"/>
      <c r="BA453" s="448"/>
      <c r="BB453" s="448"/>
      <c r="BC453" s="448"/>
      <c r="BD453" s="448"/>
      <c r="BE453" s="448"/>
      <c r="BF453" s="448"/>
      <c r="BG453" s="448"/>
      <c r="BH453" s="448"/>
      <c r="BI453" s="448"/>
      <c r="BJ453" s="448"/>
      <c r="BK453" s="448"/>
      <c r="BL453" s="448"/>
      <c r="BM453" s="448"/>
      <c r="BN453" s="448"/>
      <c r="BO453" s="448"/>
      <c r="BP453" s="448"/>
      <c r="BQ453" s="448"/>
      <c r="BR453" s="448"/>
      <c r="BS453" s="448"/>
      <c r="BT453" s="448"/>
      <c r="BU453" s="448"/>
      <c r="BV453" s="448"/>
      <c r="BW453" s="448"/>
      <c r="BX453" s="448"/>
      <c r="BY453" s="448"/>
      <c r="BZ453" s="448"/>
      <c r="CA453" s="448"/>
      <c r="CB453" s="448"/>
      <c r="CC453" s="448"/>
      <c r="CD453" s="448"/>
      <c r="CE453" s="448"/>
      <c r="CF453" s="448"/>
      <c r="CG453" s="448"/>
      <c r="CH453" s="448"/>
      <c r="CI453" s="448"/>
      <c r="CJ453" s="448"/>
      <c r="CK453" s="448"/>
      <c r="CL453" s="448"/>
      <c r="CM453" s="448"/>
      <c r="CN453" s="448"/>
      <c r="CO453" s="448"/>
      <c r="CP453" s="448"/>
      <c r="CQ453" s="448"/>
      <c r="CR453" s="448"/>
      <c r="CS453" s="448"/>
      <c r="CT453" s="448"/>
      <c r="CU453" s="448"/>
      <c r="CV453" s="448"/>
      <c r="CW453" s="448"/>
      <c r="CX453" s="448"/>
      <c r="CY453" s="448"/>
      <c r="CZ453" s="448"/>
      <c r="DA453" s="448"/>
      <c r="DB453" s="448"/>
      <c r="DC453" s="448"/>
      <c r="DD453" s="448"/>
      <c r="DE453" s="448"/>
      <c r="DF453" s="448"/>
      <c r="DG453" s="448"/>
      <c r="DH453" s="448"/>
      <c r="DI453" s="448"/>
      <c r="DJ453" s="448"/>
      <c r="DK453" s="448"/>
      <c r="DL453" s="448"/>
      <c r="DM453" s="448"/>
      <c r="DN453" s="448"/>
      <c r="DO453" s="448"/>
      <c r="DP453" s="448"/>
      <c r="DQ453" s="448"/>
      <c r="DR453" s="448"/>
      <c r="DS453" s="448"/>
      <c r="DT453" s="448"/>
      <c r="DU453" s="448"/>
      <c r="DV453" s="448"/>
      <c r="DW453" s="448"/>
      <c r="DX453" s="448"/>
      <c r="DY453" s="448"/>
    </row>
    <row r="454" spans="1:2368" s="38" customFormat="1" ht="15.75" x14ac:dyDescent="0.25">
      <c r="A454" s="133">
        <v>66</v>
      </c>
      <c r="B454" s="121" t="s">
        <v>399</v>
      </c>
      <c r="C454" s="121" t="s">
        <v>6</v>
      </c>
      <c r="D454" s="121" t="s">
        <v>138</v>
      </c>
      <c r="E454" s="164" t="s">
        <v>81</v>
      </c>
      <c r="F454" s="165">
        <v>4953.2</v>
      </c>
      <c r="G454" s="166">
        <v>267</v>
      </c>
      <c r="H454" s="121" t="s">
        <v>30</v>
      </c>
      <c r="I454" s="66" t="s">
        <v>1</v>
      </c>
      <c r="J454" s="162">
        <f>J455+J456</f>
        <v>295250</v>
      </c>
      <c r="K454" s="162">
        <f t="shared" ref="K454:N454" si="197">K455+K456</f>
        <v>45250</v>
      </c>
      <c r="L454" s="162">
        <f t="shared" si="197"/>
        <v>0</v>
      </c>
      <c r="M454" s="162">
        <f t="shared" si="197"/>
        <v>237500</v>
      </c>
      <c r="N454" s="162">
        <f t="shared" si="197"/>
        <v>12500</v>
      </c>
      <c r="O454" s="475">
        <f t="shared" si="188"/>
        <v>295250</v>
      </c>
      <c r="P454" s="555"/>
      <c r="Q454" s="447"/>
      <c r="R454" s="447"/>
      <c r="S454" s="447"/>
      <c r="T454" s="447"/>
      <c r="U454" s="447"/>
      <c r="V454" s="447"/>
      <c r="W454" s="447"/>
      <c r="X454" s="447"/>
      <c r="Y454" s="447"/>
      <c r="Z454" s="447"/>
      <c r="AA454" s="447"/>
      <c r="AB454" s="447"/>
      <c r="AC454" s="447"/>
      <c r="AD454" s="447"/>
      <c r="AE454" s="447"/>
      <c r="AF454" s="447"/>
      <c r="AG454" s="447"/>
      <c r="AH454" s="447"/>
      <c r="AI454" s="447"/>
      <c r="AJ454" s="447"/>
      <c r="AK454" s="447"/>
      <c r="AL454" s="447"/>
      <c r="AM454" s="447"/>
      <c r="AN454" s="447"/>
      <c r="AO454" s="447"/>
      <c r="AP454" s="447"/>
      <c r="AQ454" s="447"/>
      <c r="AR454" s="447"/>
      <c r="AS454" s="447"/>
      <c r="AT454" s="447"/>
      <c r="AU454" s="447"/>
      <c r="AV454" s="447"/>
      <c r="AW454" s="447"/>
      <c r="AX454" s="447"/>
      <c r="AY454" s="447"/>
      <c r="AZ454" s="447"/>
      <c r="BA454" s="447"/>
      <c r="BB454" s="447"/>
      <c r="BC454" s="447"/>
      <c r="BD454" s="447"/>
      <c r="BE454" s="447"/>
      <c r="BF454" s="447"/>
      <c r="BG454" s="447"/>
      <c r="BH454" s="447"/>
      <c r="BI454" s="447"/>
      <c r="BJ454" s="447"/>
      <c r="BK454" s="447"/>
      <c r="BL454" s="447"/>
      <c r="BM454" s="447"/>
      <c r="BN454" s="447"/>
      <c r="BO454" s="447"/>
      <c r="BP454" s="447"/>
      <c r="BQ454" s="447"/>
      <c r="BR454" s="447"/>
      <c r="BS454" s="447"/>
      <c r="BT454" s="447"/>
      <c r="BU454" s="447"/>
      <c r="BV454" s="447"/>
      <c r="BW454" s="447"/>
      <c r="BX454" s="447"/>
      <c r="BY454" s="447"/>
      <c r="BZ454" s="447"/>
      <c r="CA454" s="447"/>
      <c r="CB454" s="447"/>
      <c r="CC454" s="447"/>
      <c r="CD454" s="447"/>
      <c r="CE454" s="447"/>
      <c r="CF454" s="447"/>
      <c r="CG454" s="447"/>
      <c r="CH454" s="447"/>
      <c r="CI454" s="447"/>
      <c r="CJ454" s="447"/>
      <c r="CK454" s="447"/>
      <c r="CL454" s="447"/>
      <c r="CM454" s="447"/>
      <c r="CN454" s="447"/>
      <c r="CO454" s="447"/>
      <c r="CP454" s="447"/>
      <c r="CQ454" s="447"/>
      <c r="CR454" s="447"/>
      <c r="CS454" s="447"/>
      <c r="CT454" s="447"/>
      <c r="CU454" s="447"/>
      <c r="CV454" s="447"/>
      <c r="CW454" s="447"/>
      <c r="CX454" s="447"/>
      <c r="CY454" s="447"/>
      <c r="CZ454" s="447"/>
      <c r="DA454" s="447"/>
      <c r="DB454" s="447"/>
      <c r="DC454" s="447"/>
      <c r="DD454" s="447"/>
      <c r="DE454" s="447"/>
      <c r="DF454" s="447"/>
      <c r="DG454" s="447"/>
      <c r="DH454" s="447"/>
      <c r="DI454" s="447"/>
      <c r="DJ454" s="447"/>
      <c r="DK454" s="447"/>
      <c r="DL454" s="447"/>
      <c r="DM454" s="447"/>
      <c r="DN454" s="447"/>
      <c r="DO454" s="447"/>
      <c r="DP454" s="447"/>
      <c r="DQ454" s="447"/>
      <c r="DR454" s="447"/>
      <c r="DS454" s="447"/>
      <c r="DT454" s="447"/>
      <c r="DU454" s="447"/>
      <c r="DV454" s="447"/>
      <c r="DW454" s="447"/>
      <c r="DX454" s="447"/>
      <c r="DY454" s="447"/>
    </row>
    <row r="455" spans="1:2368" s="38" customFormat="1" ht="45" x14ac:dyDescent="0.25">
      <c r="A455" s="137"/>
      <c r="B455" s="121" t="s">
        <v>399</v>
      </c>
      <c r="C455" s="121"/>
      <c r="D455" s="121"/>
      <c r="E455" s="164"/>
      <c r="F455" s="167"/>
      <c r="G455" s="136"/>
      <c r="H455" s="72" t="s">
        <v>58</v>
      </c>
      <c r="I455" s="78" t="s">
        <v>31</v>
      </c>
      <c r="J455" s="162">
        <v>250000</v>
      </c>
      <c r="K455" s="162"/>
      <c r="L455" s="162"/>
      <c r="M455" s="162">
        <v>237500</v>
      </c>
      <c r="N455" s="162">
        <v>12500</v>
      </c>
      <c r="O455" s="475">
        <f t="shared" si="188"/>
        <v>250000</v>
      </c>
      <c r="P455" s="555"/>
      <c r="Q455" s="447"/>
      <c r="R455" s="447"/>
      <c r="S455" s="447"/>
      <c r="T455" s="447"/>
      <c r="U455" s="447"/>
      <c r="V455" s="447"/>
      <c r="W455" s="447"/>
      <c r="X455" s="447"/>
      <c r="Y455" s="447"/>
      <c r="Z455" s="447"/>
      <c r="AA455" s="447"/>
      <c r="AB455" s="447"/>
      <c r="AC455" s="447"/>
      <c r="AD455" s="447"/>
      <c r="AE455" s="447"/>
      <c r="AF455" s="447"/>
      <c r="AG455" s="447"/>
      <c r="AH455" s="447"/>
      <c r="AI455" s="447"/>
      <c r="AJ455" s="447"/>
      <c r="AK455" s="447"/>
      <c r="AL455" s="447"/>
      <c r="AM455" s="447"/>
      <c r="AN455" s="447"/>
      <c r="AO455" s="447"/>
      <c r="AP455" s="447"/>
      <c r="AQ455" s="447"/>
      <c r="AR455" s="447"/>
      <c r="AS455" s="447"/>
      <c r="AT455" s="447"/>
      <c r="AU455" s="447"/>
      <c r="AV455" s="447"/>
      <c r="AW455" s="447"/>
      <c r="AX455" s="447"/>
      <c r="AY455" s="447"/>
      <c r="AZ455" s="447"/>
      <c r="BA455" s="447"/>
      <c r="BB455" s="447"/>
      <c r="BC455" s="447"/>
      <c r="BD455" s="447"/>
      <c r="BE455" s="447"/>
      <c r="BF455" s="447"/>
      <c r="BG455" s="447"/>
      <c r="BH455" s="447"/>
      <c r="BI455" s="447"/>
      <c r="BJ455" s="447"/>
      <c r="BK455" s="447"/>
      <c r="BL455" s="447"/>
      <c r="BM455" s="447"/>
      <c r="BN455" s="447"/>
      <c r="BO455" s="447"/>
      <c r="BP455" s="447"/>
      <c r="BQ455" s="447"/>
      <c r="BR455" s="447"/>
      <c r="BS455" s="447"/>
      <c r="BT455" s="447"/>
      <c r="BU455" s="447"/>
      <c r="BV455" s="447"/>
      <c r="BW455" s="447"/>
      <c r="BX455" s="447"/>
      <c r="BY455" s="447"/>
      <c r="BZ455" s="447"/>
      <c r="CA455" s="447"/>
      <c r="CB455" s="447"/>
      <c r="CC455" s="447"/>
      <c r="CD455" s="447"/>
      <c r="CE455" s="447"/>
      <c r="CF455" s="447"/>
      <c r="CG455" s="447"/>
      <c r="CH455" s="447"/>
      <c r="CI455" s="447"/>
      <c r="CJ455" s="447"/>
      <c r="CK455" s="447"/>
      <c r="CL455" s="447"/>
      <c r="CM455" s="447"/>
      <c r="CN455" s="447"/>
      <c r="CO455" s="447"/>
      <c r="CP455" s="447"/>
      <c r="CQ455" s="447"/>
      <c r="CR455" s="447"/>
      <c r="CS455" s="447"/>
      <c r="CT455" s="447"/>
      <c r="CU455" s="447"/>
      <c r="CV455" s="447"/>
      <c r="CW455" s="447"/>
      <c r="CX455" s="447"/>
      <c r="CY455" s="447"/>
      <c r="CZ455" s="447"/>
      <c r="DA455" s="447"/>
      <c r="DB455" s="447"/>
      <c r="DC455" s="447"/>
      <c r="DD455" s="447"/>
      <c r="DE455" s="447"/>
      <c r="DF455" s="447"/>
      <c r="DG455" s="447"/>
      <c r="DH455" s="447"/>
      <c r="DI455" s="447"/>
      <c r="DJ455" s="447"/>
      <c r="DK455" s="447"/>
      <c r="DL455" s="447"/>
      <c r="DM455" s="447"/>
      <c r="DN455" s="447"/>
      <c r="DO455" s="447"/>
      <c r="DP455" s="447"/>
      <c r="DQ455" s="447"/>
      <c r="DR455" s="447"/>
      <c r="DS455" s="447"/>
      <c r="DT455" s="447"/>
      <c r="DU455" s="447"/>
      <c r="DV455" s="447"/>
      <c r="DW455" s="447"/>
      <c r="DX455" s="447"/>
      <c r="DY455" s="447"/>
    </row>
    <row r="456" spans="1:2368" s="38" customFormat="1" ht="75" x14ac:dyDescent="0.25">
      <c r="A456" s="140"/>
      <c r="B456" s="121" t="s">
        <v>399</v>
      </c>
      <c r="C456" s="121"/>
      <c r="D456" s="121"/>
      <c r="E456" s="162"/>
      <c r="F456" s="167"/>
      <c r="G456" s="136"/>
      <c r="H456" s="72" t="s">
        <v>57</v>
      </c>
      <c r="I456" s="78" t="s">
        <v>136</v>
      </c>
      <c r="J456" s="83">
        <v>45250</v>
      </c>
      <c r="K456" s="123">
        <f>J456</f>
        <v>45250</v>
      </c>
      <c r="L456" s="162"/>
      <c r="M456" s="83"/>
      <c r="N456" s="83"/>
      <c r="O456" s="475">
        <f t="shared" si="188"/>
        <v>45250</v>
      </c>
      <c r="P456" s="555"/>
      <c r="Q456" s="447"/>
      <c r="R456" s="447"/>
      <c r="S456" s="447"/>
      <c r="T456" s="447"/>
      <c r="U456" s="447"/>
      <c r="V456" s="447"/>
      <c r="W456" s="447"/>
      <c r="X456" s="447"/>
      <c r="Y456" s="447"/>
      <c r="Z456" s="447"/>
      <c r="AA456" s="447"/>
      <c r="AB456" s="447"/>
      <c r="AC456" s="447"/>
      <c r="AD456" s="447"/>
      <c r="AE456" s="447"/>
      <c r="AF456" s="447"/>
      <c r="AG456" s="447"/>
      <c r="AH456" s="447"/>
      <c r="AI456" s="447"/>
      <c r="AJ456" s="447"/>
      <c r="AK456" s="447"/>
      <c r="AL456" s="447"/>
      <c r="AM456" s="447"/>
      <c r="AN456" s="447"/>
      <c r="AO456" s="447"/>
      <c r="AP456" s="447"/>
      <c r="AQ456" s="447"/>
      <c r="AR456" s="447"/>
      <c r="AS456" s="447"/>
      <c r="AT456" s="447"/>
      <c r="AU456" s="447"/>
      <c r="AV456" s="447"/>
      <c r="AW456" s="447"/>
      <c r="AX456" s="447"/>
      <c r="AY456" s="447"/>
      <c r="AZ456" s="447"/>
      <c r="BA456" s="447"/>
      <c r="BB456" s="447"/>
      <c r="BC456" s="447"/>
      <c r="BD456" s="447"/>
      <c r="BE456" s="447"/>
      <c r="BF456" s="447"/>
      <c r="BG456" s="447"/>
      <c r="BH456" s="447"/>
      <c r="BI456" s="447"/>
      <c r="BJ456" s="447"/>
      <c r="BK456" s="447"/>
      <c r="BL456" s="447"/>
      <c r="BM456" s="447"/>
      <c r="BN456" s="447"/>
      <c r="BO456" s="447"/>
      <c r="BP456" s="447"/>
      <c r="BQ456" s="447"/>
      <c r="BR456" s="447"/>
      <c r="BS456" s="447"/>
      <c r="BT456" s="447"/>
      <c r="BU456" s="447"/>
      <c r="BV456" s="447"/>
      <c r="BW456" s="447"/>
      <c r="BX456" s="447"/>
      <c r="BY456" s="447"/>
      <c r="BZ456" s="447"/>
      <c r="CA456" s="447"/>
      <c r="CB456" s="447"/>
      <c r="CC456" s="447"/>
      <c r="CD456" s="447"/>
      <c r="CE456" s="447"/>
      <c r="CF456" s="447"/>
      <c r="CG456" s="447"/>
      <c r="CH456" s="447"/>
      <c r="CI456" s="447"/>
      <c r="CJ456" s="447"/>
      <c r="CK456" s="447"/>
      <c r="CL456" s="447"/>
      <c r="CM456" s="447"/>
      <c r="CN456" s="447"/>
      <c r="CO456" s="447"/>
      <c r="CP456" s="447"/>
      <c r="CQ456" s="447"/>
      <c r="CR456" s="447"/>
      <c r="CS456" s="447"/>
      <c r="CT456" s="447"/>
      <c r="CU456" s="447"/>
      <c r="CV456" s="447"/>
      <c r="CW456" s="447"/>
      <c r="CX456" s="447"/>
      <c r="CY456" s="447"/>
      <c r="CZ456" s="447"/>
      <c r="DA456" s="447"/>
      <c r="DB456" s="447"/>
      <c r="DC456" s="447"/>
      <c r="DD456" s="447"/>
      <c r="DE456" s="447"/>
      <c r="DF456" s="447"/>
      <c r="DG456" s="447"/>
      <c r="DH456" s="447"/>
      <c r="DI456" s="447"/>
      <c r="DJ456" s="447"/>
      <c r="DK456" s="447"/>
      <c r="DL456" s="447"/>
      <c r="DM456" s="447"/>
      <c r="DN456" s="447"/>
      <c r="DO456" s="447"/>
      <c r="DP456" s="447"/>
      <c r="DQ456" s="447"/>
      <c r="DR456" s="447"/>
      <c r="DS456" s="447"/>
      <c r="DT456" s="447"/>
      <c r="DU456" s="447"/>
      <c r="DV456" s="447"/>
      <c r="DW456" s="447"/>
      <c r="DX456" s="447"/>
      <c r="DY456" s="447"/>
    </row>
    <row r="457" spans="1:2368" s="34" customFormat="1" ht="18.75" x14ac:dyDescent="0.25">
      <c r="A457" s="133">
        <v>67</v>
      </c>
      <c r="B457" s="121" t="s">
        <v>399</v>
      </c>
      <c r="C457" s="121" t="s">
        <v>6</v>
      </c>
      <c r="D457" s="121" t="s">
        <v>138</v>
      </c>
      <c r="E457" s="164" t="s">
        <v>200</v>
      </c>
      <c r="F457" s="165">
        <v>11001.22</v>
      </c>
      <c r="G457" s="166">
        <v>381</v>
      </c>
      <c r="H457" s="121" t="s">
        <v>30</v>
      </c>
      <c r="I457" s="66" t="s">
        <v>1</v>
      </c>
      <c r="J457" s="162">
        <f>J458+J459</f>
        <v>295250</v>
      </c>
      <c r="K457" s="162">
        <f t="shared" ref="K457:N457" si="198">K458+K459</f>
        <v>45250</v>
      </c>
      <c r="L457" s="162">
        <f t="shared" si="198"/>
        <v>0</v>
      </c>
      <c r="M457" s="162">
        <f t="shared" si="198"/>
        <v>237500</v>
      </c>
      <c r="N457" s="162">
        <f t="shared" si="198"/>
        <v>12500</v>
      </c>
      <c r="O457" s="475">
        <f t="shared" si="188"/>
        <v>295250</v>
      </c>
      <c r="P457" s="555"/>
      <c r="Q457" s="445"/>
      <c r="R457" s="445"/>
      <c r="S457" s="445"/>
      <c r="T457" s="445"/>
      <c r="U457" s="445"/>
      <c r="V457" s="445"/>
      <c r="W457" s="445"/>
      <c r="X457" s="445"/>
      <c r="Y457" s="445"/>
      <c r="Z457" s="445"/>
      <c r="AA457" s="445"/>
      <c r="AB457" s="445"/>
      <c r="AC457" s="445"/>
      <c r="AD457" s="445"/>
      <c r="AE457" s="445"/>
      <c r="AF457" s="445"/>
      <c r="AG457" s="445"/>
      <c r="AH457" s="445"/>
      <c r="AI457" s="445"/>
      <c r="AJ457" s="445"/>
      <c r="AK457" s="445"/>
      <c r="AL457" s="445"/>
      <c r="AM457" s="445"/>
      <c r="AN457" s="445"/>
      <c r="AO457" s="445"/>
      <c r="AP457" s="445"/>
      <c r="AQ457" s="445"/>
      <c r="AR457" s="445"/>
      <c r="AS457" s="445"/>
      <c r="AT457" s="445"/>
      <c r="AU457" s="445"/>
      <c r="AV457" s="445"/>
      <c r="AW457" s="445"/>
      <c r="AX457" s="445"/>
      <c r="AY457" s="445"/>
      <c r="AZ457" s="445"/>
      <c r="BA457" s="445"/>
      <c r="BB457" s="445"/>
      <c r="BC457" s="445"/>
      <c r="BD457" s="445"/>
      <c r="BE457" s="445"/>
      <c r="BF457" s="445"/>
      <c r="BG457" s="445"/>
      <c r="BH457" s="445"/>
      <c r="BI457" s="445"/>
      <c r="BJ457" s="445"/>
      <c r="BK457" s="445"/>
      <c r="BL457" s="445"/>
      <c r="BM457" s="445"/>
      <c r="BN457" s="445"/>
      <c r="BO457" s="445"/>
      <c r="BP457" s="445"/>
      <c r="BQ457" s="445"/>
      <c r="BR457" s="445"/>
      <c r="BS457" s="445"/>
      <c r="BT457" s="445"/>
      <c r="BU457" s="445"/>
      <c r="BV457" s="445"/>
      <c r="BW457" s="445"/>
      <c r="BX457" s="445"/>
      <c r="BY457" s="445"/>
      <c r="BZ457" s="445"/>
      <c r="CA457" s="445"/>
      <c r="CB457" s="445"/>
      <c r="CC457" s="445"/>
      <c r="CD457" s="445"/>
      <c r="CE457" s="445"/>
      <c r="CF457" s="445"/>
      <c r="CG457" s="445"/>
      <c r="CH457" s="445"/>
      <c r="CI457" s="445"/>
      <c r="CJ457" s="445"/>
      <c r="CK457" s="445"/>
      <c r="CL457" s="445"/>
      <c r="CM457" s="445"/>
      <c r="CN457" s="445"/>
      <c r="CO457" s="445"/>
      <c r="CP457" s="445"/>
      <c r="CQ457" s="445"/>
      <c r="CR457" s="445"/>
      <c r="CS457" s="445"/>
      <c r="CT457" s="445"/>
      <c r="CU457" s="445"/>
      <c r="CV457" s="445"/>
      <c r="CW457" s="445"/>
      <c r="CX457" s="445"/>
      <c r="CY457" s="445"/>
      <c r="CZ457" s="445"/>
      <c r="DA457" s="445"/>
      <c r="DB457" s="445"/>
      <c r="DC457" s="445"/>
      <c r="DD457" s="445"/>
      <c r="DE457" s="445"/>
      <c r="DF457" s="445"/>
      <c r="DG457" s="445"/>
      <c r="DH457" s="445"/>
      <c r="DI457" s="445"/>
      <c r="DJ457" s="445"/>
      <c r="DK457" s="445"/>
      <c r="DL457" s="445"/>
      <c r="DM457" s="445"/>
      <c r="DN457" s="445"/>
      <c r="DO457" s="445"/>
      <c r="DP457" s="445"/>
      <c r="DQ457" s="445"/>
      <c r="DR457" s="445"/>
      <c r="DS457" s="445"/>
      <c r="DT457" s="445"/>
      <c r="DU457" s="445"/>
      <c r="DV457" s="445"/>
      <c r="DW457" s="445"/>
      <c r="DX457" s="445"/>
      <c r="DY457" s="445"/>
    </row>
    <row r="458" spans="1:2368" s="28" customFormat="1" ht="45" x14ac:dyDescent="0.3">
      <c r="A458" s="346"/>
      <c r="B458" s="121" t="s">
        <v>399</v>
      </c>
      <c r="C458" s="121"/>
      <c r="D458" s="121"/>
      <c r="E458" s="164"/>
      <c r="F458" s="167"/>
      <c r="G458" s="136"/>
      <c r="H458" s="72" t="s">
        <v>58</v>
      </c>
      <c r="I458" s="78" t="s">
        <v>31</v>
      </c>
      <c r="J458" s="162">
        <v>250000</v>
      </c>
      <c r="K458" s="162"/>
      <c r="L458" s="162"/>
      <c r="M458" s="162">
        <v>237500</v>
      </c>
      <c r="N458" s="162">
        <v>12500</v>
      </c>
      <c r="O458" s="475">
        <f t="shared" si="188"/>
        <v>250000</v>
      </c>
      <c r="P458" s="555"/>
      <c r="Q458" s="442"/>
      <c r="R458" s="442"/>
      <c r="S458" s="442"/>
      <c r="T458" s="442"/>
      <c r="U458" s="442"/>
      <c r="V458" s="442"/>
      <c r="W458" s="442"/>
      <c r="X458" s="442"/>
      <c r="Y458" s="442"/>
      <c r="Z458" s="442"/>
      <c r="AA458" s="442"/>
      <c r="AB458" s="442"/>
      <c r="AC458" s="442"/>
      <c r="AD458" s="442"/>
      <c r="AE458" s="442"/>
      <c r="AF458" s="442"/>
      <c r="AG458" s="442"/>
      <c r="AH458" s="442"/>
      <c r="AI458" s="442"/>
      <c r="AJ458" s="442"/>
      <c r="AK458" s="442"/>
      <c r="AL458" s="442"/>
      <c r="AM458" s="442"/>
      <c r="AN458" s="442"/>
      <c r="AO458" s="442"/>
      <c r="AP458" s="442"/>
      <c r="AQ458" s="442"/>
      <c r="AR458" s="442"/>
      <c r="AS458" s="442"/>
      <c r="AT458" s="442"/>
      <c r="AU458" s="442"/>
      <c r="AV458" s="442"/>
      <c r="AW458" s="442"/>
      <c r="AX458" s="442"/>
      <c r="AY458" s="442"/>
      <c r="AZ458" s="442"/>
      <c r="BA458" s="442"/>
      <c r="BB458" s="442"/>
      <c r="BC458" s="442"/>
      <c r="BD458" s="442"/>
      <c r="BE458" s="442"/>
      <c r="BF458" s="442"/>
      <c r="BG458" s="442"/>
      <c r="BH458" s="442"/>
      <c r="BI458" s="442"/>
      <c r="BJ458" s="442"/>
      <c r="BK458" s="442"/>
      <c r="BL458" s="442"/>
      <c r="BM458" s="442"/>
      <c r="BN458" s="442"/>
      <c r="BO458" s="442"/>
      <c r="BP458" s="442"/>
      <c r="BQ458" s="442"/>
      <c r="BR458" s="442"/>
      <c r="BS458" s="442"/>
      <c r="BT458" s="442"/>
      <c r="BU458" s="442"/>
      <c r="BV458" s="442"/>
      <c r="BW458" s="442"/>
      <c r="BX458" s="442"/>
      <c r="BY458" s="442"/>
      <c r="BZ458" s="442"/>
      <c r="CA458" s="442"/>
      <c r="CB458" s="442"/>
      <c r="CC458" s="442"/>
      <c r="CD458" s="442"/>
      <c r="CE458" s="442"/>
      <c r="CF458" s="442"/>
      <c r="CG458" s="442"/>
      <c r="CH458" s="442"/>
      <c r="CI458" s="442"/>
      <c r="CJ458" s="442"/>
      <c r="CK458" s="442"/>
      <c r="CL458" s="442"/>
      <c r="CM458" s="442"/>
      <c r="CN458" s="442"/>
      <c r="CO458" s="442"/>
      <c r="CP458" s="442"/>
      <c r="CQ458" s="442"/>
      <c r="CR458" s="442"/>
      <c r="CS458" s="442"/>
      <c r="CT458" s="442"/>
      <c r="CU458" s="442"/>
      <c r="CV458" s="442"/>
      <c r="CW458" s="442"/>
      <c r="CX458" s="442"/>
      <c r="CY458" s="442"/>
      <c r="CZ458" s="442"/>
      <c r="DA458" s="442"/>
      <c r="DB458" s="442"/>
      <c r="DC458" s="442"/>
      <c r="DD458" s="442"/>
      <c r="DE458" s="442"/>
      <c r="DF458" s="442"/>
      <c r="DG458" s="442"/>
      <c r="DH458" s="442"/>
      <c r="DI458" s="442"/>
      <c r="DJ458" s="442"/>
      <c r="DK458" s="442"/>
      <c r="DL458" s="442"/>
      <c r="DM458" s="442"/>
      <c r="DN458" s="442"/>
      <c r="DO458" s="442"/>
      <c r="DP458" s="442"/>
      <c r="DQ458" s="442"/>
      <c r="DR458" s="442"/>
      <c r="DS458" s="442"/>
      <c r="DT458" s="442"/>
      <c r="DU458" s="442"/>
      <c r="DV458" s="442"/>
      <c r="DW458" s="442"/>
      <c r="DX458" s="442"/>
      <c r="DY458" s="442"/>
    </row>
    <row r="459" spans="1:2368" s="28" customFormat="1" ht="75" x14ac:dyDescent="0.3">
      <c r="A459" s="347"/>
      <c r="B459" s="121" t="s">
        <v>399</v>
      </c>
      <c r="C459" s="121"/>
      <c r="D459" s="121"/>
      <c r="E459" s="162"/>
      <c r="F459" s="167"/>
      <c r="G459" s="136"/>
      <c r="H459" s="72" t="s">
        <v>57</v>
      </c>
      <c r="I459" s="78" t="s">
        <v>136</v>
      </c>
      <c r="J459" s="83">
        <v>45250</v>
      </c>
      <c r="K459" s="123">
        <f>J459</f>
        <v>45250</v>
      </c>
      <c r="L459" s="162"/>
      <c r="M459" s="83"/>
      <c r="N459" s="83"/>
      <c r="O459" s="475">
        <f t="shared" si="188"/>
        <v>45250</v>
      </c>
      <c r="P459" s="555"/>
      <c r="Q459" s="442"/>
      <c r="R459" s="442"/>
      <c r="S459" s="442"/>
      <c r="T459" s="442"/>
      <c r="U459" s="442"/>
      <c r="V459" s="442"/>
      <c r="W459" s="442"/>
      <c r="X459" s="442"/>
      <c r="Y459" s="442"/>
      <c r="Z459" s="442"/>
      <c r="AA459" s="442"/>
      <c r="AB459" s="442"/>
      <c r="AC459" s="442"/>
      <c r="AD459" s="442"/>
      <c r="AE459" s="442"/>
      <c r="AF459" s="442"/>
      <c r="AG459" s="442"/>
      <c r="AH459" s="442"/>
      <c r="AI459" s="442"/>
      <c r="AJ459" s="442"/>
      <c r="AK459" s="442"/>
      <c r="AL459" s="442"/>
      <c r="AM459" s="442"/>
      <c r="AN459" s="442"/>
      <c r="AO459" s="442"/>
      <c r="AP459" s="442"/>
      <c r="AQ459" s="442"/>
      <c r="AR459" s="442"/>
      <c r="AS459" s="442"/>
      <c r="AT459" s="442"/>
      <c r="AU459" s="442"/>
      <c r="AV459" s="442"/>
      <c r="AW459" s="442"/>
      <c r="AX459" s="442"/>
      <c r="AY459" s="442"/>
      <c r="AZ459" s="442"/>
      <c r="BA459" s="442"/>
      <c r="BB459" s="442"/>
      <c r="BC459" s="442"/>
      <c r="BD459" s="442"/>
      <c r="BE459" s="442"/>
      <c r="BF459" s="442"/>
      <c r="BG459" s="442"/>
      <c r="BH459" s="442"/>
      <c r="BI459" s="442"/>
      <c r="BJ459" s="442"/>
      <c r="BK459" s="442"/>
      <c r="BL459" s="442"/>
      <c r="BM459" s="442"/>
      <c r="BN459" s="442"/>
      <c r="BO459" s="442"/>
      <c r="BP459" s="442"/>
      <c r="BQ459" s="442"/>
      <c r="BR459" s="442"/>
      <c r="BS459" s="442"/>
      <c r="BT459" s="442"/>
      <c r="BU459" s="442"/>
      <c r="BV459" s="442"/>
      <c r="BW459" s="442"/>
      <c r="BX459" s="442"/>
      <c r="BY459" s="442"/>
      <c r="BZ459" s="442"/>
      <c r="CA459" s="442"/>
      <c r="CB459" s="442"/>
      <c r="CC459" s="442"/>
      <c r="CD459" s="442"/>
      <c r="CE459" s="442"/>
      <c r="CF459" s="442"/>
      <c r="CG459" s="442"/>
      <c r="CH459" s="442"/>
      <c r="CI459" s="442"/>
      <c r="CJ459" s="442"/>
      <c r="CK459" s="442"/>
      <c r="CL459" s="442"/>
      <c r="CM459" s="442"/>
      <c r="CN459" s="442"/>
      <c r="CO459" s="442"/>
      <c r="CP459" s="442"/>
      <c r="CQ459" s="442"/>
      <c r="CR459" s="442"/>
      <c r="CS459" s="442"/>
      <c r="CT459" s="442"/>
      <c r="CU459" s="442"/>
      <c r="CV459" s="442"/>
      <c r="CW459" s="442"/>
      <c r="CX459" s="442"/>
      <c r="CY459" s="442"/>
      <c r="CZ459" s="442"/>
      <c r="DA459" s="442"/>
      <c r="DB459" s="442"/>
      <c r="DC459" s="442"/>
      <c r="DD459" s="442"/>
      <c r="DE459" s="442"/>
      <c r="DF459" s="442"/>
      <c r="DG459" s="442"/>
      <c r="DH459" s="442"/>
      <c r="DI459" s="442"/>
      <c r="DJ459" s="442"/>
      <c r="DK459" s="442"/>
      <c r="DL459" s="442"/>
      <c r="DM459" s="442"/>
      <c r="DN459" s="442"/>
      <c r="DO459" s="442"/>
      <c r="DP459" s="442"/>
      <c r="DQ459" s="442"/>
      <c r="DR459" s="442"/>
      <c r="DS459" s="442"/>
      <c r="DT459" s="442"/>
      <c r="DU459" s="442"/>
      <c r="DV459" s="442"/>
      <c r="DW459" s="442"/>
      <c r="DX459" s="442"/>
      <c r="DY459" s="442"/>
    </row>
    <row r="460" spans="1:2368" s="32" customFormat="1" ht="15.75" x14ac:dyDescent="0.25">
      <c r="A460" s="133">
        <v>68</v>
      </c>
      <c r="B460" s="121" t="s">
        <v>399</v>
      </c>
      <c r="C460" s="121" t="s">
        <v>6</v>
      </c>
      <c r="D460" s="121" t="s">
        <v>138</v>
      </c>
      <c r="E460" s="164" t="s">
        <v>82</v>
      </c>
      <c r="F460" s="165">
        <v>7263.6</v>
      </c>
      <c r="G460" s="166">
        <v>355</v>
      </c>
      <c r="H460" s="121" t="s">
        <v>30</v>
      </c>
      <c r="I460" s="66" t="s">
        <v>1</v>
      </c>
      <c r="J460" s="162">
        <f>J461+J462</f>
        <v>295250</v>
      </c>
      <c r="K460" s="162">
        <f t="shared" ref="K460:N460" si="199">K461+K462</f>
        <v>45250</v>
      </c>
      <c r="L460" s="162">
        <f t="shared" si="199"/>
        <v>0</v>
      </c>
      <c r="M460" s="162">
        <f t="shared" si="199"/>
        <v>237500</v>
      </c>
      <c r="N460" s="162">
        <f t="shared" si="199"/>
        <v>12500</v>
      </c>
      <c r="O460" s="475">
        <f t="shared" si="188"/>
        <v>295250</v>
      </c>
      <c r="P460" s="555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</row>
    <row r="461" spans="1:2368" s="32" customFormat="1" ht="45" x14ac:dyDescent="0.25">
      <c r="A461" s="346"/>
      <c r="B461" s="121" t="s">
        <v>399</v>
      </c>
      <c r="C461" s="121"/>
      <c r="D461" s="121"/>
      <c r="E461" s="164"/>
      <c r="F461" s="167"/>
      <c r="G461" s="136"/>
      <c r="H461" s="72" t="s">
        <v>58</v>
      </c>
      <c r="I461" s="78" t="s">
        <v>31</v>
      </c>
      <c r="J461" s="162">
        <v>250000</v>
      </c>
      <c r="K461" s="162"/>
      <c r="L461" s="162"/>
      <c r="M461" s="162">
        <v>237500</v>
      </c>
      <c r="N461" s="162">
        <v>12500</v>
      </c>
      <c r="O461" s="475">
        <f t="shared" si="188"/>
        <v>250000</v>
      </c>
      <c r="P461" s="555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</row>
    <row r="462" spans="1:2368" s="32" customFormat="1" ht="75" x14ac:dyDescent="0.25">
      <c r="A462" s="347"/>
      <c r="B462" s="121" t="s">
        <v>399</v>
      </c>
      <c r="C462" s="121"/>
      <c r="D462" s="121"/>
      <c r="E462" s="162"/>
      <c r="F462" s="167"/>
      <c r="G462" s="136"/>
      <c r="H462" s="72" t="s">
        <v>57</v>
      </c>
      <c r="I462" s="78" t="s">
        <v>136</v>
      </c>
      <c r="J462" s="83">
        <v>45250</v>
      </c>
      <c r="K462" s="123">
        <f>J462</f>
        <v>45250</v>
      </c>
      <c r="L462" s="162"/>
      <c r="M462" s="83"/>
      <c r="N462" s="83"/>
      <c r="O462" s="475">
        <f t="shared" si="188"/>
        <v>45250</v>
      </c>
      <c r="P462" s="555"/>
      <c r="Q462" s="449"/>
      <c r="R462" s="449"/>
      <c r="S462" s="449"/>
      <c r="T462" s="449"/>
      <c r="U462" s="449"/>
      <c r="V462" s="449"/>
      <c r="W462" s="449"/>
      <c r="X462" s="449"/>
      <c r="Y462" s="449"/>
      <c r="Z462" s="449"/>
      <c r="AA462" s="449"/>
      <c r="AB462" s="449"/>
      <c r="AC462" s="449"/>
      <c r="AD462" s="449"/>
      <c r="AE462" s="449"/>
      <c r="AF462" s="449"/>
      <c r="AG462" s="449"/>
      <c r="AH462" s="449"/>
      <c r="AI462" s="449"/>
      <c r="AJ462" s="449"/>
      <c r="AK462" s="449"/>
      <c r="AL462" s="449"/>
      <c r="AM462" s="449"/>
      <c r="AN462" s="449"/>
      <c r="AO462" s="449"/>
      <c r="AP462" s="449"/>
      <c r="AQ462" s="449"/>
      <c r="AR462" s="449"/>
      <c r="AS462" s="449"/>
      <c r="AT462" s="449"/>
      <c r="AU462" s="449"/>
      <c r="AV462" s="449"/>
      <c r="AW462" s="449"/>
      <c r="AX462" s="449"/>
      <c r="AY462" s="449"/>
      <c r="AZ462" s="449"/>
      <c r="BA462" s="449"/>
      <c r="BB462" s="449"/>
      <c r="BC462" s="449"/>
      <c r="BD462" s="449"/>
      <c r="BE462" s="449"/>
      <c r="BF462" s="449"/>
      <c r="BG462" s="449"/>
      <c r="BH462" s="449"/>
      <c r="BI462" s="449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</row>
    <row r="463" spans="1:2368" s="41" customFormat="1" ht="15.75" x14ac:dyDescent="0.25">
      <c r="A463" s="133">
        <v>69</v>
      </c>
      <c r="B463" s="121" t="s">
        <v>399</v>
      </c>
      <c r="C463" s="121" t="s">
        <v>6</v>
      </c>
      <c r="D463" s="121" t="s">
        <v>364</v>
      </c>
      <c r="E463" s="164" t="s">
        <v>201</v>
      </c>
      <c r="F463" s="181">
        <v>5025.8999999999996</v>
      </c>
      <c r="G463" s="136">
        <v>12</v>
      </c>
      <c r="H463" s="121" t="s">
        <v>30</v>
      </c>
      <c r="I463" s="66" t="s">
        <v>1</v>
      </c>
      <c r="J463" s="162">
        <f>J464+J465</f>
        <v>295250</v>
      </c>
      <c r="K463" s="162">
        <f t="shared" ref="K463:N463" si="200">K464+K465</f>
        <v>45250</v>
      </c>
      <c r="L463" s="162">
        <f t="shared" si="200"/>
        <v>0</v>
      </c>
      <c r="M463" s="162">
        <f t="shared" si="200"/>
        <v>237500</v>
      </c>
      <c r="N463" s="162">
        <f t="shared" si="200"/>
        <v>12500</v>
      </c>
      <c r="O463" s="475">
        <f t="shared" si="188"/>
        <v>295250</v>
      </c>
      <c r="P463" s="555"/>
      <c r="Q463" s="449"/>
      <c r="R463" s="449"/>
      <c r="S463" s="449"/>
      <c r="T463" s="449"/>
      <c r="U463" s="449"/>
      <c r="V463" s="449"/>
      <c r="W463" s="449"/>
      <c r="X463" s="449"/>
      <c r="Y463" s="449"/>
      <c r="Z463" s="449"/>
      <c r="AA463" s="449"/>
      <c r="AB463" s="449"/>
      <c r="AC463" s="449"/>
      <c r="AD463" s="449"/>
      <c r="AE463" s="449"/>
      <c r="AF463" s="449"/>
      <c r="AG463" s="449"/>
      <c r="AH463" s="449"/>
      <c r="AI463" s="449"/>
      <c r="AJ463" s="449"/>
      <c r="AK463" s="449"/>
      <c r="AL463" s="449"/>
      <c r="AM463" s="449"/>
      <c r="AN463" s="449"/>
      <c r="AO463" s="449"/>
      <c r="AP463" s="449"/>
      <c r="AQ463" s="449"/>
      <c r="AR463" s="449"/>
      <c r="AS463" s="449"/>
      <c r="AT463" s="449"/>
      <c r="AU463" s="449"/>
      <c r="AV463" s="449"/>
      <c r="AW463" s="449"/>
      <c r="AX463" s="449"/>
      <c r="AY463" s="449"/>
      <c r="AZ463" s="449"/>
      <c r="BA463" s="449"/>
      <c r="BB463" s="449"/>
      <c r="BC463" s="449"/>
      <c r="BD463" s="449"/>
      <c r="BE463" s="449"/>
      <c r="BF463" s="449"/>
      <c r="BG463" s="449"/>
      <c r="BH463" s="449"/>
      <c r="BI463" s="449"/>
      <c r="BJ463" s="449"/>
      <c r="BK463" s="449"/>
      <c r="BL463" s="449"/>
      <c r="BM463" s="449"/>
      <c r="BN463" s="449"/>
      <c r="BO463" s="449"/>
      <c r="BP463" s="449"/>
      <c r="BQ463" s="449"/>
      <c r="BR463" s="449"/>
      <c r="BS463" s="449"/>
      <c r="BT463" s="449"/>
      <c r="BU463" s="449"/>
      <c r="BV463" s="449"/>
      <c r="BW463" s="449"/>
      <c r="BX463" s="449"/>
      <c r="BY463" s="449"/>
      <c r="BZ463" s="449"/>
      <c r="CA463" s="449"/>
      <c r="CB463" s="449"/>
      <c r="CC463" s="449"/>
      <c r="CD463" s="449"/>
      <c r="CE463" s="449"/>
      <c r="CF463" s="449"/>
      <c r="CG463" s="449"/>
      <c r="CH463" s="449"/>
      <c r="CI463" s="449"/>
      <c r="CJ463" s="449"/>
      <c r="CK463" s="449"/>
      <c r="CL463" s="449"/>
      <c r="CM463" s="449"/>
      <c r="CN463" s="449"/>
      <c r="CO463" s="449"/>
      <c r="CP463" s="449"/>
      <c r="CQ463" s="449"/>
      <c r="CR463" s="449"/>
      <c r="CS463" s="449"/>
      <c r="CT463" s="449"/>
      <c r="CU463" s="449"/>
      <c r="CV463" s="449"/>
      <c r="CW463" s="449"/>
      <c r="CX463" s="449"/>
      <c r="CY463" s="449"/>
      <c r="CZ463" s="449"/>
      <c r="DA463" s="449"/>
      <c r="DB463" s="449"/>
      <c r="DC463" s="449"/>
      <c r="DD463" s="449"/>
      <c r="DE463" s="449"/>
      <c r="DF463" s="449"/>
      <c r="DG463" s="449"/>
      <c r="DH463" s="449"/>
      <c r="DI463" s="449"/>
      <c r="DJ463" s="449"/>
      <c r="DK463" s="449"/>
      <c r="DL463" s="449"/>
      <c r="DM463" s="449"/>
      <c r="DN463" s="449"/>
      <c r="DO463" s="449"/>
      <c r="DP463" s="449"/>
      <c r="DQ463" s="449"/>
      <c r="DR463" s="449"/>
      <c r="DS463" s="449"/>
      <c r="DT463" s="449"/>
      <c r="DU463" s="449"/>
      <c r="DV463" s="449"/>
      <c r="DW463" s="449"/>
      <c r="DX463" s="449"/>
      <c r="DY463" s="449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40"/>
      <c r="GF463" s="40"/>
      <c r="GG463" s="40"/>
      <c r="GH463" s="40"/>
      <c r="GI463" s="40"/>
      <c r="GJ463" s="40"/>
      <c r="GK463" s="40"/>
      <c r="GL463" s="40"/>
      <c r="GM463" s="40"/>
      <c r="GN463" s="40"/>
      <c r="GO463" s="40"/>
      <c r="GP463" s="40"/>
      <c r="GQ463" s="40"/>
      <c r="GR463" s="40"/>
      <c r="GS463" s="40"/>
      <c r="GT463" s="40"/>
      <c r="GU463" s="40"/>
      <c r="GV463" s="40"/>
      <c r="GW463" s="40"/>
      <c r="GX463" s="40"/>
      <c r="GY463" s="40"/>
      <c r="GZ463" s="40"/>
      <c r="HA463" s="40"/>
      <c r="HB463" s="40"/>
      <c r="HC463" s="40"/>
      <c r="HD463" s="40"/>
      <c r="HE463" s="40"/>
      <c r="HF463" s="40"/>
      <c r="HG463" s="40"/>
      <c r="HH463" s="40"/>
      <c r="HI463" s="40"/>
      <c r="HJ463" s="40"/>
      <c r="HK463" s="40"/>
      <c r="HL463" s="40"/>
      <c r="HM463" s="40"/>
      <c r="HN463" s="40"/>
      <c r="HO463" s="40"/>
      <c r="HP463" s="40"/>
      <c r="HQ463" s="40"/>
      <c r="HR463" s="40"/>
      <c r="HS463" s="40"/>
      <c r="HT463" s="40"/>
      <c r="HU463" s="40"/>
      <c r="HV463" s="40"/>
      <c r="HW463" s="40"/>
      <c r="HX463" s="40"/>
      <c r="HY463" s="40"/>
      <c r="HZ463" s="40"/>
      <c r="IA463" s="40"/>
      <c r="IB463" s="40"/>
      <c r="IC463" s="40"/>
      <c r="ID463" s="40"/>
      <c r="IE463" s="40"/>
      <c r="IF463" s="40"/>
      <c r="IG463" s="40"/>
      <c r="IH463" s="40"/>
      <c r="II463" s="40"/>
      <c r="IJ463" s="40"/>
      <c r="IK463" s="40"/>
      <c r="IL463" s="40"/>
      <c r="IM463" s="40"/>
      <c r="IN463" s="40"/>
      <c r="IO463" s="40"/>
      <c r="IP463" s="40"/>
      <c r="IQ463" s="40"/>
      <c r="IR463" s="40"/>
      <c r="IS463" s="40"/>
      <c r="IT463" s="40"/>
      <c r="IU463" s="40"/>
      <c r="IV463" s="40"/>
      <c r="IW463" s="40"/>
      <c r="IX463" s="40"/>
      <c r="IY463" s="40"/>
      <c r="IZ463" s="40"/>
      <c r="JA463" s="40"/>
      <c r="JB463" s="40"/>
      <c r="JC463" s="40"/>
      <c r="JD463" s="40"/>
      <c r="JE463" s="40"/>
      <c r="JF463" s="40"/>
      <c r="JG463" s="40"/>
      <c r="JH463" s="40"/>
      <c r="JI463" s="40"/>
      <c r="JJ463" s="40"/>
      <c r="JK463" s="40"/>
      <c r="JL463" s="40"/>
      <c r="JM463" s="40"/>
      <c r="JN463" s="40"/>
      <c r="JO463" s="40"/>
      <c r="JP463" s="40"/>
      <c r="JQ463" s="40"/>
      <c r="JR463" s="40"/>
      <c r="JS463" s="40"/>
      <c r="JT463" s="40"/>
      <c r="JU463" s="40"/>
      <c r="JV463" s="40"/>
      <c r="JW463" s="40"/>
      <c r="JX463" s="40"/>
      <c r="JY463" s="40"/>
      <c r="JZ463" s="40"/>
      <c r="KA463" s="40"/>
      <c r="KB463" s="40"/>
      <c r="KC463" s="40"/>
      <c r="KD463" s="40"/>
      <c r="KE463" s="40"/>
      <c r="KF463" s="40"/>
      <c r="KG463" s="40"/>
      <c r="KH463" s="40"/>
      <c r="KI463" s="40"/>
      <c r="KJ463" s="40"/>
      <c r="KK463" s="40"/>
      <c r="KL463" s="40"/>
      <c r="KM463" s="40"/>
      <c r="KN463" s="40"/>
      <c r="KO463" s="40"/>
      <c r="KP463" s="40"/>
      <c r="KQ463" s="40"/>
      <c r="KR463" s="40"/>
      <c r="KS463" s="40"/>
      <c r="KT463" s="40"/>
      <c r="KU463" s="40"/>
      <c r="KV463" s="40"/>
      <c r="KW463" s="40"/>
      <c r="KX463" s="40"/>
      <c r="KY463" s="40"/>
      <c r="KZ463" s="40"/>
      <c r="LA463" s="40"/>
      <c r="LB463" s="40"/>
      <c r="LC463" s="40"/>
      <c r="LD463" s="40"/>
      <c r="LE463" s="40"/>
      <c r="LF463" s="40"/>
      <c r="LG463" s="40"/>
      <c r="LH463" s="40"/>
      <c r="LI463" s="40"/>
      <c r="LJ463" s="40"/>
      <c r="LK463" s="40"/>
      <c r="LL463" s="40"/>
      <c r="LM463" s="40"/>
      <c r="LN463" s="40"/>
      <c r="LO463" s="40"/>
      <c r="LP463" s="40"/>
      <c r="LQ463" s="40"/>
      <c r="LR463" s="40"/>
      <c r="LS463" s="40"/>
      <c r="LT463" s="40"/>
      <c r="LU463" s="40"/>
      <c r="LV463" s="40"/>
      <c r="LW463" s="40"/>
      <c r="LX463" s="40"/>
      <c r="LY463" s="40"/>
      <c r="LZ463" s="40"/>
      <c r="MA463" s="40"/>
      <c r="MB463" s="40"/>
      <c r="MC463" s="40"/>
      <c r="MD463" s="40"/>
      <c r="ME463" s="40"/>
      <c r="MF463" s="40"/>
      <c r="MG463" s="40"/>
      <c r="MH463" s="40"/>
      <c r="MI463" s="40"/>
      <c r="MJ463" s="40"/>
      <c r="MK463" s="40"/>
      <c r="ML463" s="40"/>
      <c r="MM463" s="40"/>
      <c r="MN463" s="40"/>
      <c r="MO463" s="40"/>
      <c r="MP463" s="40"/>
      <c r="MQ463" s="40"/>
      <c r="MR463" s="40"/>
      <c r="MS463" s="40"/>
      <c r="MT463" s="40"/>
      <c r="MU463" s="40"/>
      <c r="MV463" s="40"/>
      <c r="MW463" s="40"/>
      <c r="MX463" s="40"/>
      <c r="MY463" s="40"/>
      <c r="MZ463" s="40"/>
      <c r="NA463" s="40"/>
      <c r="NB463" s="40"/>
      <c r="NC463" s="40"/>
      <c r="ND463" s="40"/>
      <c r="NE463" s="40"/>
      <c r="NF463" s="40"/>
      <c r="NG463" s="40"/>
      <c r="NH463" s="40"/>
      <c r="NI463" s="40"/>
      <c r="NJ463" s="40"/>
      <c r="NK463" s="40"/>
      <c r="NL463" s="40"/>
      <c r="NM463" s="40"/>
      <c r="NN463" s="40"/>
      <c r="NO463" s="40"/>
      <c r="NP463" s="40"/>
      <c r="NQ463" s="40"/>
      <c r="NR463" s="40"/>
      <c r="NS463" s="40"/>
      <c r="NT463" s="40"/>
      <c r="NU463" s="40"/>
      <c r="NV463" s="40"/>
      <c r="NW463" s="40"/>
      <c r="NX463" s="40"/>
      <c r="NY463" s="40"/>
      <c r="NZ463" s="40"/>
      <c r="OA463" s="40"/>
      <c r="OB463" s="40"/>
      <c r="OC463" s="40"/>
      <c r="OD463" s="40"/>
      <c r="OE463" s="40"/>
      <c r="OF463" s="40"/>
      <c r="OG463" s="40"/>
      <c r="OH463" s="40"/>
      <c r="OI463" s="40"/>
      <c r="OJ463" s="40"/>
      <c r="OK463" s="40"/>
      <c r="OL463" s="40"/>
      <c r="OM463" s="40"/>
      <c r="ON463" s="40"/>
      <c r="OO463" s="40"/>
      <c r="OP463" s="40"/>
      <c r="OQ463" s="40"/>
      <c r="OR463" s="40"/>
      <c r="OS463" s="40"/>
      <c r="OT463" s="40"/>
      <c r="OU463" s="40"/>
      <c r="OV463" s="40"/>
      <c r="OW463" s="40"/>
      <c r="OX463" s="40"/>
      <c r="OY463" s="40"/>
      <c r="OZ463" s="40"/>
      <c r="PA463" s="40"/>
      <c r="PB463" s="40"/>
      <c r="PC463" s="40"/>
      <c r="PD463" s="40"/>
      <c r="PE463" s="40"/>
      <c r="PF463" s="40"/>
      <c r="PG463" s="40"/>
      <c r="PH463" s="40"/>
      <c r="PI463" s="40"/>
      <c r="PJ463" s="40"/>
      <c r="PK463" s="40"/>
      <c r="PL463" s="40"/>
      <c r="PM463" s="40"/>
      <c r="PN463" s="40"/>
      <c r="PO463" s="40"/>
      <c r="PP463" s="40"/>
      <c r="PQ463" s="40"/>
      <c r="PR463" s="40"/>
      <c r="PS463" s="40"/>
      <c r="PT463" s="40"/>
      <c r="PU463" s="40"/>
      <c r="PV463" s="40"/>
      <c r="PW463" s="40"/>
      <c r="PX463" s="40"/>
      <c r="PY463" s="40"/>
      <c r="PZ463" s="40"/>
      <c r="QA463" s="40"/>
      <c r="QB463" s="40"/>
      <c r="QC463" s="40"/>
      <c r="QD463" s="40"/>
      <c r="QE463" s="40"/>
      <c r="QF463" s="40"/>
      <c r="QG463" s="40"/>
      <c r="QH463" s="40"/>
      <c r="QI463" s="40"/>
      <c r="QJ463" s="40"/>
      <c r="QK463" s="40"/>
      <c r="QL463" s="40"/>
      <c r="QM463" s="40"/>
      <c r="QN463" s="40"/>
      <c r="QO463" s="40"/>
      <c r="QP463" s="40"/>
      <c r="QQ463" s="40"/>
      <c r="QR463" s="40"/>
      <c r="QS463" s="40"/>
      <c r="QT463" s="40"/>
      <c r="QU463" s="40"/>
      <c r="QV463" s="40"/>
      <c r="QW463" s="40"/>
      <c r="QX463" s="40"/>
      <c r="QY463" s="40"/>
      <c r="QZ463" s="40"/>
      <c r="RA463" s="40"/>
      <c r="RB463" s="40"/>
      <c r="RC463" s="40"/>
      <c r="RD463" s="40"/>
      <c r="RE463" s="40"/>
      <c r="RF463" s="40"/>
      <c r="RG463" s="40"/>
      <c r="RH463" s="40"/>
      <c r="RI463" s="40"/>
      <c r="RJ463" s="40"/>
      <c r="RK463" s="40"/>
      <c r="RL463" s="40"/>
      <c r="RM463" s="40"/>
      <c r="RN463" s="40"/>
      <c r="RO463" s="40"/>
      <c r="RP463" s="40"/>
      <c r="RQ463" s="40"/>
      <c r="RR463" s="40"/>
      <c r="RS463" s="40"/>
      <c r="RT463" s="40"/>
      <c r="RU463" s="40"/>
      <c r="RV463" s="40"/>
      <c r="RW463" s="40"/>
      <c r="RX463" s="40"/>
      <c r="RY463" s="40"/>
      <c r="RZ463" s="40"/>
      <c r="SA463" s="40"/>
      <c r="SB463" s="40"/>
      <c r="SC463" s="40"/>
      <c r="SD463" s="40"/>
      <c r="SE463" s="40"/>
      <c r="SF463" s="40"/>
      <c r="SG463" s="40"/>
      <c r="SH463" s="40"/>
      <c r="SI463" s="40"/>
      <c r="SJ463" s="40"/>
      <c r="SK463" s="40"/>
      <c r="SL463" s="40"/>
      <c r="SM463" s="40"/>
      <c r="SN463" s="40"/>
      <c r="SO463" s="40"/>
      <c r="SP463" s="40"/>
      <c r="SQ463" s="40"/>
      <c r="SR463" s="40"/>
      <c r="SS463" s="40"/>
      <c r="ST463" s="40"/>
      <c r="SU463" s="40"/>
      <c r="SV463" s="40"/>
      <c r="SW463" s="40"/>
      <c r="SX463" s="40"/>
      <c r="SY463" s="40"/>
      <c r="SZ463" s="40"/>
      <c r="TA463" s="40"/>
      <c r="TB463" s="40"/>
      <c r="TC463" s="40"/>
      <c r="TD463" s="40"/>
      <c r="TE463" s="40"/>
      <c r="TF463" s="40"/>
      <c r="TG463" s="40"/>
      <c r="TH463" s="40"/>
      <c r="TI463" s="40"/>
      <c r="TJ463" s="40"/>
      <c r="TK463" s="40"/>
      <c r="TL463" s="40"/>
      <c r="TM463" s="40"/>
      <c r="TN463" s="40"/>
      <c r="TO463" s="40"/>
      <c r="TP463" s="40"/>
      <c r="TQ463" s="40"/>
      <c r="TR463" s="40"/>
      <c r="TS463" s="40"/>
      <c r="TT463" s="40"/>
      <c r="TU463" s="40"/>
      <c r="TV463" s="40"/>
      <c r="TW463" s="40"/>
      <c r="TX463" s="40"/>
      <c r="TY463" s="40"/>
      <c r="TZ463" s="40"/>
      <c r="UA463" s="40"/>
      <c r="UB463" s="40"/>
      <c r="UC463" s="40"/>
      <c r="UD463" s="40"/>
      <c r="UE463" s="40"/>
      <c r="UF463" s="40"/>
      <c r="UG463" s="40"/>
      <c r="UH463" s="40"/>
      <c r="UI463" s="40"/>
      <c r="UJ463" s="40"/>
      <c r="UK463" s="40"/>
      <c r="UL463" s="40"/>
      <c r="UM463" s="40"/>
      <c r="UN463" s="40"/>
      <c r="UO463" s="40"/>
      <c r="UP463" s="40"/>
      <c r="UQ463" s="40"/>
      <c r="UR463" s="40"/>
      <c r="US463" s="40"/>
      <c r="UT463" s="40"/>
      <c r="UU463" s="40"/>
      <c r="UV463" s="40"/>
      <c r="UW463" s="40"/>
      <c r="UX463" s="40"/>
      <c r="UY463" s="40"/>
      <c r="UZ463" s="40"/>
      <c r="VA463" s="40"/>
      <c r="VB463" s="40"/>
      <c r="VC463" s="40"/>
      <c r="VD463" s="40"/>
      <c r="VE463" s="40"/>
      <c r="VF463" s="40"/>
      <c r="VG463" s="40"/>
      <c r="VH463" s="40"/>
      <c r="VI463" s="40"/>
      <c r="VJ463" s="40"/>
      <c r="VK463" s="40"/>
      <c r="VL463" s="40"/>
      <c r="VM463" s="40"/>
      <c r="VN463" s="40"/>
      <c r="VO463" s="40"/>
      <c r="VP463" s="40"/>
      <c r="VQ463" s="40"/>
      <c r="VR463" s="40"/>
      <c r="VS463" s="40"/>
      <c r="VT463" s="40"/>
      <c r="VU463" s="40"/>
      <c r="VV463" s="40"/>
      <c r="VW463" s="40"/>
      <c r="VX463" s="40"/>
      <c r="VY463" s="40"/>
      <c r="VZ463" s="40"/>
      <c r="WA463" s="40"/>
      <c r="WB463" s="40"/>
      <c r="WC463" s="40"/>
      <c r="WD463" s="40"/>
      <c r="WE463" s="40"/>
      <c r="WF463" s="40"/>
      <c r="WG463" s="40"/>
      <c r="WH463" s="40"/>
      <c r="WI463" s="40"/>
      <c r="WJ463" s="40"/>
      <c r="WK463" s="40"/>
      <c r="WL463" s="40"/>
      <c r="WM463" s="40"/>
      <c r="WN463" s="40"/>
      <c r="WO463" s="40"/>
      <c r="WP463" s="40"/>
      <c r="WQ463" s="40"/>
      <c r="WR463" s="40"/>
      <c r="WS463" s="40"/>
      <c r="WT463" s="40"/>
      <c r="WU463" s="40"/>
      <c r="WV463" s="40"/>
      <c r="WW463" s="40"/>
      <c r="WX463" s="40"/>
      <c r="WY463" s="40"/>
      <c r="WZ463" s="40"/>
      <c r="XA463" s="40"/>
      <c r="XB463" s="40"/>
      <c r="XC463" s="40"/>
      <c r="XD463" s="40"/>
      <c r="XE463" s="40"/>
      <c r="XF463" s="40"/>
      <c r="XG463" s="40"/>
      <c r="XH463" s="40"/>
      <c r="XI463" s="40"/>
      <c r="XJ463" s="40"/>
      <c r="XK463" s="40"/>
      <c r="XL463" s="40"/>
      <c r="XM463" s="40"/>
      <c r="XN463" s="40"/>
      <c r="XO463" s="40"/>
      <c r="XP463" s="40"/>
      <c r="XQ463" s="40"/>
      <c r="XR463" s="40"/>
      <c r="XS463" s="40"/>
      <c r="XT463" s="40"/>
      <c r="XU463" s="40"/>
      <c r="XV463" s="40"/>
      <c r="XW463" s="40"/>
      <c r="XX463" s="40"/>
      <c r="XY463" s="40"/>
      <c r="XZ463" s="40"/>
      <c r="YA463" s="40"/>
      <c r="YB463" s="40"/>
      <c r="YC463" s="40"/>
      <c r="YD463" s="40"/>
      <c r="YE463" s="40"/>
      <c r="YF463" s="40"/>
      <c r="YG463" s="40"/>
      <c r="YH463" s="40"/>
      <c r="YI463" s="40"/>
      <c r="YJ463" s="40"/>
      <c r="YK463" s="40"/>
      <c r="YL463" s="40"/>
      <c r="YM463" s="40"/>
      <c r="YN463" s="40"/>
      <c r="YO463" s="40"/>
      <c r="YP463" s="40"/>
      <c r="YQ463" s="40"/>
      <c r="YR463" s="40"/>
      <c r="YS463" s="40"/>
      <c r="YT463" s="40"/>
      <c r="YU463" s="40"/>
      <c r="YV463" s="40"/>
      <c r="YW463" s="40"/>
      <c r="YX463" s="40"/>
      <c r="YY463" s="40"/>
      <c r="YZ463" s="40"/>
      <c r="ZA463" s="40"/>
      <c r="ZB463" s="40"/>
      <c r="ZC463" s="40"/>
      <c r="ZD463" s="40"/>
      <c r="ZE463" s="40"/>
      <c r="ZF463" s="40"/>
      <c r="ZG463" s="40"/>
      <c r="ZH463" s="40"/>
      <c r="ZI463" s="40"/>
      <c r="ZJ463" s="40"/>
      <c r="ZK463" s="40"/>
      <c r="ZL463" s="40"/>
      <c r="ZM463" s="40"/>
      <c r="ZN463" s="40"/>
      <c r="ZO463" s="40"/>
      <c r="ZP463" s="40"/>
      <c r="ZQ463" s="40"/>
      <c r="ZR463" s="40"/>
      <c r="ZS463" s="40"/>
      <c r="ZT463" s="40"/>
      <c r="ZU463" s="40"/>
      <c r="ZV463" s="40"/>
      <c r="ZW463" s="40"/>
      <c r="ZX463" s="40"/>
      <c r="ZY463" s="40"/>
      <c r="ZZ463" s="40"/>
      <c r="AAA463" s="40"/>
      <c r="AAB463" s="40"/>
      <c r="AAC463" s="40"/>
      <c r="AAD463" s="40"/>
      <c r="AAE463" s="40"/>
      <c r="AAF463" s="40"/>
      <c r="AAG463" s="40"/>
      <c r="AAH463" s="40"/>
      <c r="AAI463" s="40"/>
      <c r="AAJ463" s="40"/>
      <c r="AAK463" s="40"/>
      <c r="AAL463" s="40"/>
      <c r="AAM463" s="40"/>
      <c r="AAN463" s="40"/>
      <c r="AAO463" s="40"/>
      <c r="AAP463" s="40"/>
      <c r="AAQ463" s="40"/>
      <c r="AAR463" s="40"/>
      <c r="AAS463" s="40"/>
      <c r="AAT463" s="40"/>
      <c r="AAU463" s="40"/>
      <c r="AAV463" s="40"/>
      <c r="AAW463" s="40"/>
      <c r="AAX463" s="40"/>
      <c r="AAY463" s="40"/>
      <c r="AAZ463" s="40"/>
      <c r="ABA463" s="40"/>
      <c r="ABB463" s="40"/>
      <c r="ABC463" s="40"/>
      <c r="ABD463" s="40"/>
      <c r="ABE463" s="40"/>
      <c r="ABF463" s="40"/>
      <c r="ABG463" s="40"/>
      <c r="ABH463" s="40"/>
      <c r="ABI463" s="40"/>
      <c r="ABJ463" s="40"/>
      <c r="ABK463" s="40"/>
      <c r="ABL463" s="40"/>
      <c r="ABM463" s="40"/>
      <c r="ABN463" s="40"/>
      <c r="ABO463" s="40"/>
      <c r="ABP463" s="40"/>
      <c r="ABQ463" s="40"/>
      <c r="ABR463" s="40"/>
      <c r="ABS463" s="40"/>
      <c r="ABT463" s="40"/>
      <c r="ABU463" s="40"/>
      <c r="ABV463" s="40"/>
      <c r="ABW463" s="40"/>
      <c r="ABX463" s="40"/>
      <c r="ABY463" s="40"/>
      <c r="ABZ463" s="40"/>
      <c r="ACA463" s="40"/>
      <c r="ACB463" s="40"/>
      <c r="ACC463" s="40"/>
      <c r="ACD463" s="40"/>
      <c r="ACE463" s="40"/>
      <c r="ACF463" s="40"/>
      <c r="ACG463" s="40"/>
      <c r="ACH463" s="40"/>
      <c r="ACI463" s="40"/>
      <c r="ACJ463" s="40"/>
      <c r="ACK463" s="40"/>
      <c r="ACL463" s="40"/>
      <c r="ACM463" s="40"/>
      <c r="ACN463" s="40"/>
      <c r="ACO463" s="40"/>
      <c r="ACP463" s="40"/>
      <c r="ACQ463" s="40"/>
      <c r="ACR463" s="40"/>
      <c r="ACS463" s="40"/>
      <c r="ACT463" s="40"/>
      <c r="ACU463" s="40"/>
      <c r="ACV463" s="40"/>
      <c r="ACW463" s="40"/>
      <c r="ACX463" s="40"/>
      <c r="ACY463" s="40"/>
      <c r="ACZ463" s="40"/>
      <c r="ADA463" s="40"/>
      <c r="ADB463" s="40"/>
      <c r="ADC463" s="40"/>
      <c r="ADD463" s="40"/>
      <c r="ADE463" s="40"/>
      <c r="ADF463" s="40"/>
      <c r="ADG463" s="40"/>
      <c r="ADH463" s="40"/>
      <c r="ADI463" s="40"/>
      <c r="ADJ463" s="40"/>
      <c r="ADK463" s="40"/>
      <c r="ADL463" s="40"/>
      <c r="ADM463" s="40"/>
      <c r="ADN463" s="40"/>
      <c r="ADO463" s="40"/>
      <c r="ADP463" s="40"/>
      <c r="ADQ463" s="40"/>
      <c r="ADR463" s="40"/>
      <c r="ADS463" s="40"/>
      <c r="ADT463" s="40"/>
      <c r="ADU463" s="40"/>
      <c r="ADV463" s="40"/>
      <c r="ADW463" s="40"/>
      <c r="ADX463" s="40"/>
      <c r="ADY463" s="40"/>
      <c r="ADZ463" s="40"/>
      <c r="AEA463" s="40"/>
      <c r="AEB463" s="40"/>
      <c r="AEC463" s="40"/>
      <c r="AED463" s="40"/>
      <c r="AEE463" s="40"/>
      <c r="AEF463" s="40"/>
      <c r="AEG463" s="40"/>
      <c r="AEH463" s="40"/>
      <c r="AEI463" s="40"/>
      <c r="AEJ463" s="40"/>
      <c r="AEK463" s="40"/>
      <c r="AEL463" s="40"/>
      <c r="AEM463" s="40"/>
      <c r="AEN463" s="40"/>
      <c r="AEO463" s="40"/>
      <c r="AEP463" s="40"/>
      <c r="AEQ463" s="40"/>
      <c r="AER463" s="40"/>
      <c r="AES463" s="40"/>
      <c r="AET463" s="40"/>
      <c r="AEU463" s="40"/>
      <c r="AEV463" s="40"/>
      <c r="AEW463" s="40"/>
      <c r="AEX463" s="40"/>
      <c r="AEY463" s="40"/>
      <c r="AEZ463" s="40"/>
      <c r="AFA463" s="40"/>
      <c r="AFB463" s="40"/>
      <c r="AFC463" s="40"/>
      <c r="AFD463" s="40"/>
      <c r="AFE463" s="40"/>
      <c r="AFF463" s="40"/>
      <c r="AFG463" s="40"/>
      <c r="AFH463" s="40"/>
      <c r="AFI463" s="40"/>
      <c r="AFJ463" s="40"/>
      <c r="AFK463" s="40"/>
      <c r="AFL463" s="40"/>
      <c r="AFM463" s="40"/>
      <c r="AFN463" s="40"/>
      <c r="AFO463" s="40"/>
      <c r="AFP463" s="40"/>
      <c r="AFQ463" s="40"/>
      <c r="AFR463" s="40"/>
      <c r="AFS463" s="40"/>
      <c r="AFT463" s="40"/>
      <c r="AFU463" s="40"/>
      <c r="AFV463" s="40"/>
      <c r="AFW463" s="40"/>
      <c r="AFX463" s="40"/>
      <c r="AFY463" s="40"/>
      <c r="AFZ463" s="40"/>
      <c r="AGA463" s="40"/>
      <c r="AGB463" s="40"/>
      <c r="AGC463" s="40"/>
      <c r="AGD463" s="40"/>
      <c r="AGE463" s="40"/>
      <c r="AGF463" s="40"/>
      <c r="AGG463" s="40"/>
      <c r="AGH463" s="40"/>
      <c r="AGI463" s="40"/>
      <c r="AGJ463" s="40"/>
      <c r="AGK463" s="40"/>
      <c r="AGL463" s="40"/>
      <c r="AGM463" s="40"/>
      <c r="AGN463" s="40"/>
      <c r="AGO463" s="40"/>
      <c r="AGP463" s="40"/>
      <c r="AGQ463" s="40"/>
      <c r="AGR463" s="40"/>
      <c r="AGS463" s="40"/>
      <c r="AGT463" s="40"/>
      <c r="AGU463" s="40"/>
      <c r="AGV463" s="40"/>
      <c r="AGW463" s="40"/>
      <c r="AGX463" s="40"/>
      <c r="AGY463" s="40"/>
      <c r="AGZ463" s="40"/>
      <c r="AHA463" s="40"/>
      <c r="AHB463" s="40"/>
      <c r="AHC463" s="40"/>
      <c r="AHD463" s="40"/>
      <c r="AHE463" s="40"/>
      <c r="AHF463" s="40"/>
      <c r="AHG463" s="40"/>
      <c r="AHH463" s="40"/>
      <c r="AHI463" s="40"/>
      <c r="AHJ463" s="40"/>
      <c r="AHK463" s="40"/>
      <c r="AHL463" s="40"/>
      <c r="AHM463" s="40"/>
      <c r="AHN463" s="40"/>
      <c r="AHO463" s="40"/>
      <c r="AHP463" s="40"/>
      <c r="AHQ463" s="40"/>
      <c r="AHR463" s="40"/>
      <c r="AHS463" s="40"/>
      <c r="AHT463" s="40"/>
      <c r="AHU463" s="40"/>
      <c r="AHV463" s="40"/>
      <c r="AHW463" s="40"/>
      <c r="AHX463" s="40"/>
      <c r="AHY463" s="40"/>
      <c r="AHZ463" s="40"/>
      <c r="AIA463" s="40"/>
      <c r="AIB463" s="40"/>
      <c r="AIC463" s="40"/>
      <c r="AID463" s="40"/>
      <c r="AIE463" s="40"/>
      <c r="AIF463" s="40"/>
      <c r="AIG463" s="40"/>
      <c r="AIH463" s="40"/>
      <c r="AII463" s="40"/>
      <c r="AIJ463" s="40"/>
      <c r="AIK463" s="40"/>
      <c r="AIL463" s="40"/>
      <c r="AIM463" s="40"/>
      <c r="AIN463" s="40"/>
      <c r="AIO463" s="40"/>
      <c r="AIP463" s="40"/>
      <c r="AIQ463" s="40"/>
      <c r="AIR463" s="40"/>
      <c r="AIS463" s="40"/>
      <c r="AIT463" s="40"/>
      <c r="AIU463" s="40"/>
      <c r="AIV463" s="40"/>
      <c r="AIW463" s="40"/>
      <c r="AIX463" s="40"/>
      <c r="AIY463" s="40"/>
      <c r="AIZ463" s="40"/>
      <c r="AJA463" s="40"/>
      <c r="AJB463" s="40"/>
      <c r="AJC463" s="40"/>
      <c r="AJD463" s="40"/>
      <c r="AJE463" s="40"/>
      <c r="AJF463" s="40"/>
      <c r="AJG463" s="40"/>
      <c r="AJH463" s="40"/>
      <c r="AJI463" s="40"/>
      <c r="AJJ463" s="40"/>
      <c r="AJK463" s="40"/>
      <c r="AJL463" s="40"/>
      <c r="AJM463" s="40"/>
      <c r="AJN463" s="40"/>
      <c r="AJO463" s="40"/>
      <c r="AJP463" s="40"/>
      <c r="AJQ463" s="40"/>
      <c r="AJR463" s="40"/>
      <c r="AJS463" s="40"/>
      <c r="AJT463" s="40"/>
      <c r="AJU463" s="40"/>
      <c r="AJV463" s="40"/>
      <c r="AJW463" s="40"/>
      <c r="AJX463" s="40"/>
      <c r="AJY463" s="40"/>
      <c r="AJZ463" s="40"/>
      <c r="AKA463" s="40"/>
      <c r="AKB463" s="40"/>
      <c r="AKC463" s="40"/>
      <c r="AKD463" s="40"/>
      <c r="AKE463" s="40"/>
      <c r="AKF463" s="40"/>
      <c r="AKG463" s="40"/>
      <c r="AKH463" s="40"/>
      <c r="AKI463" s="40"/>
      <c r="AKJ463" s="40"/>
      <c r="AKK463" s="40"/>
      <c r="AKL463" s="40"/>
      <c r="AKM463" s="40"/>
      <c r="AKN463" s="40"/>
      <c r="AKO463" s="40"/>
      <c r="AKP463" s="40"/>
      <c r="AKQ463" s="40"/>
      <c r="AKR463" s="40"/>
      <c r="AKS463" s="40"/>
      <c r="AKT463" s="40"/>
      <c r="AKU463" s="40"/>
      <c r="AKV463" s="40"/>
      <c r="AKW463" s="40"/>
      <c r="AKX463" s="40"/>
      <c r="AKY463" s="40"/>
      <c r="AKZ463" s="40"/>
      <c r="ALA463" s="40"/>
      <c r="ALB463" s="40"/>
      <c r="ALC463" s="40"/>
      <c r="ALD463" s="40"/>
      <c r="ALE463" s="40"/>
      <c r="ALF463" s="40"/>
      <c r="ALG463" s="40"/>
      <c r="ALH463" s="40"/>
      <c r="ALI463" s="40"/>
      <c r="ALJ463" s="40"/>
      <c r="ALK463" s="40"/>
      <c r="ALL463" s="40"/>
      <c r="ALM463" s="40"/>
      <c r="ALN463" s="40"/>
      <c r="ALO463" s="40"/>
      <c r="ALP463" s="40"/>
      <c r="ALQ463" s="40"/>
      <c r="ALR463" s="40"/>
      <c r="ALS463" s="40"/>
      <c r="ALT463" s="40"/>
      <c r="ALU463" s="40"/>
      <c r="ALV463" s="40"/>
      <c r="ALW463" s="40"/>
      <c r="ALX463" s="40"/>
      <c r="ALY463" s="40"/>
      <c r="ALZ463" s="40"/>
      <c r="AMA463" s="40"/>
      <c r="AMB463" s="40"/>
      <c r="AMC463" s="40"/>
      <c r="AMD463" s="40"/>
      <c r="AME463" s="40"/>
      <c r="AMF463" s="40"/>
      <c r="AMG463" s="40"/>
      <c r="AMH463" s="40"/>
      <c r="AMI463" s="40"/>
      <c r="AMJ463" s="40"/>
      <c r="AMK463" s="40"/>
      <c r="AML463" s="40"/>
      <c r="AMM463" s="40"/>
      <c r="AMN463" s="40"/>
      <c r="AMO463" s="40"/>
      <c r="AMP463" s="40"/>
      <c r="AMQ463" s="40"/>
      <c r="AMR463" s="40"/>
      <c r="AMS463" s="40"/>
      <c r="AMT463" s="40"/>
      <c r="AMU463" s="40"/>
      <c r="AMV463" s="40"/>
      <c r="AMW463" s="40"/>
      <c r="AMX463" s="40"/>
      <c r="AMY463" s="40"/>
      <c r="AMZ463" s="40"/>
      <c r="ANA463" s="40"/>
      <c r="ANB463" s="40"/>
      <c r="ANC463" s="40"/>
      <c r="AND463" s="40"/>
      <c r="ANE463" s="40"/>
      <c r="ANF463" s="40"/>
      <c r="ANG463" s="40"/>
      <c r="ANH463" s="40"/>
      <c r="ANI463" s="40"/>
      <c r="ANJ463" s="40"/>
      <c r="ANK463" s="40"/>
      <c r="ANL463" s="40"/>
      <c r="ANM463" s="40"/>
      <c r="ANN463" s="40"/>
      <c r="ANO463" s="40"/>
      <c r="ANP463" s="40"/>
      <c r="ANQ463" s="40"/>
      <c r="ANR463" s="40"/>
      <c r="ANS463" s="40"/>
      <c r="ANT463" s="40"/>
      <c r="ANU463" s="40"/>
      <c r="ANV463" s="40"/>
      <c r="ANW463" s="40"/>
      <c r="ANX463" s="40"/>
      <c r="ANY463" s="40"/>
      <c r="ANZ463" s="40"/>
      <c r="AOA463" s="40"/>
      <c r="AOB463" s="40"/>
      <c r="AOC463" s="40"/>
      <c r="AOD463" s="40"/>
      <c r="AOE463" s="40"/>
      <c r="AOF463" s="40"/>
      <c r="AOG463" s="40"/>
      <c r="AOH463" s="40"/>
      <c r="AOI463" s="40"/>
      <c r="AOJ463" s="40"/>
      <c r="AOK463" s="40"/>
      <c r="AOL463" s="40"/>
      <c r="AOM463" s="40"/>
      <c r="AON463" s="40"/>
      <c r="AOO463" s="40"/>
      <c r="AOP463" s="40"/>
      <c r="AOQ463" s="40"/>
      <c r="AOR463" s="40"/>
      <c r="AOS463" s="40"/>
      <c r="AOT463" s="40"/>
      <c r="AOU463" s="40"/>
      <c r="AOV463" s="40"/>
      <c r="AOW463" s="40"/>
      <c r="AOX463" s="40"/>
      <c r="AOY463" s="40"/>
      <c r="AOZ463" s="40"/>
      <c r="APA463" s="40"/>
      <c r="APB463" s="40"/>
      <c r="APC463" s="40"/>
      <c r="APD463" s="40"/>
      <c r="APE463" s="40"/>
      <c r="APF463" s="40"/>
      <c r="APG463" s="40"/>
      <c r="APH463" s="40"/>
      <c r="API463" s="40"/>
      <c r="APJ463" s="40"/>
      <c r="APK463" s="40"/>
      <c r="APL463" s="40"/>
      <c r="APM463" s="40"/>
      <c r="APN463" s="40"/>
      <c r="APO463" s="40"/>
      <c r="APP463" s="40"/>
      <c r="APQ463" s="40"/>
      <c r="APR463" s="40"/>
      <c r="APS463" s="40"/>
      <c r="APT463" s="40"/>
      <c r="APU463" s="40"/>
      <c r="APV463" s="40"/>
      <c r="APW463" s="40"/>
      <c r="APX463" s="40"/>
      <c r="APY463" s="40"/>
      <c r="APZ463" s="40"/>
      <c r="AQA463" s="40"/>
      <c r="AQB463" s="40"/>
      <c r="AQC463" s="40"/>
      <c r="AQD463" s="40"/>
      <c r="AQE463" s="40"/>
      <c r="AQF463" s="40"/>
      <c r="AQG463" s="40"/>
      <c r="AQH463" s="40"/>
      <c r="AQI463" s="40"/>
      <c r="AQJ463" s="40"/>
      <c r="AQK463" s="40"/>
      <c r="AQL463" s="40"/>
      <c r="AQM463" s="40"/>
      <c r="AQN463" s="40"/>
      <c r="AQO463" s="40"/>
      <c r="AQP463" s="40"/>
      <c r="AQQ463" s="40"/>
      <c r="AQR463" s="40"/>
      <c r="AQS463" s="40"/>
      <c r="AQT463" s="40"/>
      <c r="AQU463" s="40"/>
      <c r="AQV463" s="40"/>
      <c r="AQW463" s="40"/>
      <c r="AQX463" s="40"/>
      <c r="AQY463" s="40"/>
      <c r="AQZ463" s="40"/>
      <c r="ARA463" s="40"/>
      <c r="ARB463" s="40"/>
      <c r="ARC463" s="40"/>
      <c r="ARD463" s="40"/>
      <c r="ARE463" s="40"/>
      <c r="ARF463" s="40"/>
      <c r="ARG463" s="40"/>
      <c r="ARH463" s="40"/>
      <c r="ARI463" s="40"/>
      <c r="ARJ463" s="40"/>
      <c r="ARK463" s="40"/>
      <c r="ARL463" s="40"/>
      <c r="ARM463" s="40"/>
      <c r="ARN463" s="40"/>
      <c r="ARO463" s="40"/>
      <c r="ARP463" s="40"/>
      <c r="ARQ463" s="40"/>
      <c r="ARR463" s="40"/>
      <c r="ARS463" s="40"/>
      <c r="ART463" s="40"/>
      <c r="ARU463" s="40"/>
      <c r="ARV463" s="40"/>
      <c r="ARW463" s="40"/>
      <c r="ARX463" s="40"/>
      <c r="ARY463" s="40"/>
      <c r="ARZ463" s="40"/>
      <c r="ASA463" s="40"/>
      <c r="ASB463" s="40"/>
      <c r="ASC463" s="40"/>
      <c r="ASD463" s="40"/>
      <c r="ASE463" s="40"/>
      <c r="ASF463" s="40"/>
      <c r="ASG463" s="40"/>
      <c r="ASH463" s="40"/>
      <c r="ASI463" s="40"/>
      <c r="ASJ463" s="40"/>
      <c r="ASK463" s="40"/>
      <c r="ASL463" s="40"/>
      <c r="ASM463" s="40"/>
      <c r="ASN463" s="40"/>
      <c r="ASO463" s="40"/>
      <c r="ASP463" s="40"/>
      <c r="ASQ463" s="40"/>
      <c r="ASR463" s="40"/>
      <c r="ASS463" s="40"/>
      <c r="AST463" s="40"/>
      <c r="ASU463" s="40"/>
      <c r="ASV463" s="40"/>
      <c r="ASW463" s="40"/>
      <c r="ASX463" s="40"/>
      <c r="ASY463" s="40"/>
      <c r="ASZ463" s="40"/>
      <c r="ATA463" s="40"/>
      <c r="ATB463" s="40"/>
      <c r="ATC463" s="40"/>
      <c r="ATD463" s="40"/>
      <c r="ATE463" s="40"/>
      <c r="ATF463" s="40"/>
      <c r="ATG463" s="40"/>
      <c r="ATH463" s="40"/>
      <c r="ATI463" s="40"/>
      <c r="ATJ463" s="40"/>
      <c r="ATK463" s="40"/>
      <c r="ATL463" s="40"/>
      <c r="ATM463" s="40"/>
      <c r="ATN463" s="40"/>
      <c r="ATO463" s="40"/>
      <c r="ATP463" s="40"/>
      <c r="ATQ463" s="40"/>
      <c r="ATR463" s="40"/>
      <c r="ATS463" s="40"/>
      <c r="ATT463" s="40"/>
      <c r="ATU463" s="40"/>
      <c r="ATV463" s="40"/>
      <c r="ATW463" s="40"/>
      <c r="ATX463" s="40"/>
      <c r="ATY463" s="40"/>
      <c r="ATZ463" s="40"/>
      <c r="AUA463" s="40"/>
      <c r="AUB463" s="40"/>
      <c r="AUC463" s="40"/>
      <c r="AUD463" s="40"/>
      <c r="AUE463" s="40"/>
      <c r="AUF463" s="40"/>
      <c r="AUG463" s="40"/>
      <c r="AUH463" s="40"/>
      <c r="AUI463" s="40"/>
      <c r="AUJ463" s="40"/>
      <c r="AUK463" s="40"/>
      <c r="AUL463" s="40"/>
      <c r="AUM463" s="40"/>
      <c r="AUN463" s="40"/>
      <c r="AUO463" s="40"/>
      <c r="AUP463" s="40"/>
      <c r="AUQ463" s="40"/>
      <c r="AUR463" s="40"/>
      <c r="AUS463" s="40"/>
      <c r="AUT463" s="40"/>
      <c r="AUU463" s="40"/>
      <c r="AUV463" s="40"/>
      <c r="AUW463" s="40"/>
      <c r="AUX463" s="40"/>
      <c r="AUY463" s="40"/>
      <c r="AUZ463" s="40"/>
      <c r="AVA463" s="40"/>
      <c r="AVB463" s="40"/>
      <c r="AVC463" s="40"/>
      <c r="AVD463" s="40"/>
      <c r="AVE463" s="40"/>
      <c r="AVF463" s="40"/>
      <c r="AVG463" s="40"/>
      <c r="AVH463" s="40"/>
      <c r="AVI463" s="40"/>
      <c r="AVJ463" s="40"/>
      <c r="AVK463" s="40"/>
      <c r="AVL463" s="40"/>
      <c r="AVM463" s="40"/>
      <c r="AVN463" s="40"/>
      <c r="AVO463" s="40"/>
      <c r="AVP463" s="40"/>
      <c r="AVQ463" s="40"/>
      <c r="AVR463" s="40"/>
      <c r="AVS463" s="40"/>
      <c r="AVT463" s="40"/>
      <c r="AVU463" s="40"/>
      <c r="AVV463" s="40"/>
      <c r="AVW463" s="40"/>
      <c r="AVX463" s="40"/>
      <c r="AVY463" s="40"/>
      <c r="AVZ463" s="40"/>
      <c r="AWA463" s="40"/>
      <c r="AWB463" s="40"/>
      <c r="AWC463" s="40"/>
      <c r="AWD463" s="40"/>
      <c r="AWE463" s="40"/>
      <c r="AWF463" s="40"/>
      <c r="AWG463" s="40"/>
      <c r="AWH463" s="40"/>
      <c r="AWI463" s="40"/>
      <c r="AWJ463" s="40"/>
      <c r="AWK463" s="40"/>
      <c r="AWL463" s="40"/>
      <c r="AWM463" s="40"/>
      <c r="AWN463" s="40"/>
      <c r="AWO463" s="40"/>
      <c r="AWP463" s="40"/>
      <c r="AWQ463" s="40"/>
      <c r="AWR463" s="40"/>
      <c r="AWS463" s="40"/>
      <c r="AWT463" s="40"/>
      <c r="AWU463" s="40"/>
      <c r="AWV463" s="40"/>
      <c r="AWW463" s="40"/>
      <c r="AWX463" s="40"/>
      <c r="AWY463" s="40"/>
      <c r="AWZ463" s="40"/>
      <c r="AXA463" s="40"/>
      <c r="AXB463" s="40"/>
      <c r="AXC463" s="40"/>
      <c r="AXD463" s="40"/>
      <c r="AXE463" s="40"/>
      <c r="AXF463" s="40"/>
      <c r="AXG463" s="40"/>
      <c r="AXH463" s="40"/>
      <c r="AXI463" s="40"/>
      <c r="AXJ463" s="40"/>
      <c r="AXK463" s="40"/>
      <c r="AXL463" s="40"/>
      <c r="AXM463" s="40"/>
      <c r="AXN463" s="40"/>
      <c r="AXO463" s="40"/>
      <c r="AXP463" s="40"/>
      <c r="AXQ463" s="40"/>
      <c r="AXR463" s="40"/>
      <c r="AXS463" s="40"/>
      <c r="AXT463" s="40"/>
      <c r="AXU463" s="40"/>
      <c r="AXV463" s="40"/>
      <c r="AXW463" s="40"/>
      <c r="AXX463" s="40"/>
      <c r="AXY463" s="40"/>
      <c r="AXZ463" s="40"/>
      <c r="AYA463" s="40"/>
      <c r="AYB463" s="40"/>
      <c r="AYC463" s="40"/>
      <c r="AYD463" s="40"/>
      <c r="AYE463" s="40"/>
      <c r="AYF463" s="40"/>
      <c r="AYG463" s="40"/>
      <c r="AYH463" s="40"/>
      <c r="AYI463" s="40"/>
      <c r="AYJ463" s="40"/>
      <c r="AYK463" s="40"/>
      <c r="AYL463" s="40"/>
      <c r="AYM463" s="40"/>
      <c r="AYN463" s="40"/>
      <c r="AYO463" s="40"/>
      <c r="AYP463" s="40"/>
      <c r="AYQ463" s="40"/>
      <c r="AYR463" s="40"/>
      <c r="AYS463" s="40"/>
      <c r="AYT463" s="40"/>
      <c r="AYU463" s="40"/>
      <c r="AYV463" s="40"/>
      <c r="AYW463" s="40"/>
      <c r="AYX463" s="40"/>
      <c r="AYY463" s="40"/>
      <c r="AYZ463" s="40"/>
      <c r="AZA463" s="40"/>
      <c r="AZB463" s="40"/>
      <c r="AZC463" s="40"/>
      <c r="AZD463" s="40"/>
      <c r="AZE463" s="40"/>
      <c r="AZF463" s="40"/>
      <c r="AZG463" s="40"/>
      <c r="AZH463" s="40"/>
      <c r="AZI463" s="40"/>
      <c r="AZJ463" s="40"/>
      <c r="AZK463" s="40"/>
      <c r="AZL463" s="40"/>
      <c r="AZM463" s="40"/>
      <c r="AZN463" s="40"/>
      <c r="AZO463" s="40"/>
      <c r="AZP463" s="40"/>
      <c r="AZQ463" s="40"/>
      <c r="AZR463" s="40"/>
      <c r="AZS463" s="40"/>
      <c r="AZT463" s="40"/>
      <c r="AZU463" s="40"/>
      <c r="AZV463" s="40"/>
      <c r="AZW463" s="40"/>
      <c r="AZX463" s="40"/>
      <c r="AZY463" s="40"/>
      <c r="AZZ463" s="40"/>
      <c r="BAA463" s="40"/>
      <c r="BAB463" s="40"/>
      <c r="BAC463" s="40"/>
      <c r="BAD463" s="40"/>
      <c r="BAE463" s="40"/>
      <c r="BAF463" s="40"/>
      <c r="BAG463" s="40"/>
      <c r="BAH463" s="40"/>
      <c r="BAI463" s="40"/>
      <c r="BAJ463" s="40"/>
      <c r="BAK463" s="40"/>
      <c r="BAL463" s="40"/>
      <c r="BAM463" s="40"/>
      <c r="BAN463" s="40"/>
      <c r="BAO463" s="40"/>
      <c r="BAP463" s="40"/>
      <c r="BAQ463" s="40"/>
      <c r="BAR463" s="40"/>
      <c r="BAS463" s="40"/>
      <c r="BAT463" s="40"/>
      <c r="BAU463" s="40"/>
      <c r="BAV463" s="40"/>
      <c r="BAW463" s="40"/>
      <c r="BAX463" s="40"/>
      <c r="BAY463" s="40"/>
      <c r="BAZ463" s="40"/>
      <c r="BBA463" s="40"/>
      <c r="BBB463" s="40"/>
      <c r="BBC463" s="40"/>
      <c r="BBD463" s="40"/>
      <c r="BBE463" s="40"/>
      <c r="BBF463" s="40"/>
      <c r="BBG463" s="40"/>
      <c r="BBH463" s="40"/>
      <c r="BBI463" s="40"/>
      <c r="BBJ463" s="40"/>
      <c r="BBK463" s="40"/>
      <c r="BBL463" s="40"/>
      <c r="BBM463" s="40"/>
      <c r="BBN463" s="40"/>
      <c r="BBO463" s="40"/>
      <c r="BBP463" s="40"/>
      <c r="BBQ463" s="40"/>
      <c r="BBR463" s="40"/>
      <c r="BBS463" s="40"/>
      <c r="BBT463" s="40"/>
      <c r="BBU463" s="40"/>
      <c r="BBV463" s="40"/>
      <c r="BBW463" s="40"/>
      <c r="BBX463" s="40"/>
      <c r="BBY463" s="40"/>
      <c r="BBZ463" s="40"/>
      <c r="BCA463" s="40"/>
      <c r="BCB463" s="40"/>
      <c r="BCC463" s="40"/>
      <c r="BCD463" s="40"/>
      <c r="BCE463" s="40"/>
      <c r="BCF463" s="40"/>
      <c r="BCG463" s="40"/>
      <c r="BCH463" s="40"/>
      <c r="BCI463" s="40"/>
      <c r="BCJ463" s="40"/>
      <c r="BCK463" s="40"/>
      <c r="BCL463" s="40"/>
      <c r="BCM463" s="40"/>
      <c r="BCN463" s="40"/>
      <c r="BCO463" s="40"/>
      <c r="BCP463" s="40"/>
      <c r="BCQ463" s="40"/>
      <c r="BCR463" s="40"/>
      <c r="BCS463" s="40"/>
      <c r="BCT463" s="40"/>
      <c r="BCU463" s="40"/>
      <c r="BCV463" s="40"/>
      <c r="BCW463" s="40"/>
      <c r="BCX463" s="40"/>
      <c r="BCY463" s="40"/>
      <c r="BCZ463" s="40"/>
      <c r="BDA463" s="40"/>
      <c r="BDB463" s="40"/>
      <c r="BDC463" s="40"/>
      <c r="BDD463" s="40"/>
      <c r="BDE463" s="40"/>
      <c r="BDF463" s="40"/>
      <c r="BDG463" s="40"/>
      <c r="BDH463" s="40"/>
      <c r="BDI463" s="40"/>
      <c r="BDJ463" s="40"/>
      <c r="BDK463" s="40"/>
      <c r="BDL463" s="40"/>
      <c r="BDM463" s="40"/>
      <c r="BDN463" s="40"/>
      <c r="BDO463" s="40"/>
      <c r="BDP463" s="40"/>
      <c r="BDQ463" s="40"/>
      <c r="BDR463" s="40"/>
      <c r="BDS463" s="40"/>
      <c r="BDT463" s="40"/>
      <c r="BDU463" s="40"/>
      <c r="BDV463" s="40"/>
      <c r="BDW463" s="40"/>
      <c r="BDX463" s="40"/>
      <c r="BDY463" s="40"/>
      <c r="BDZ463" s="40"/>
      <c r="BEA463" s="40"/>
      <c r="BEB463" s="40"/>
      <c r="BEC463" s="40"/>
      <c r="BED463" s="40"/>
      <c r="BEE463" s="40"/>
      <c r="BEF463" s="40"/>
      <c r="BEG463" s="40"/>
      <c r="BEH463" s="40"/>
      <c r="BEI463" s="40"/>
      <c r="BEJ463" s="40"/>
      <c r="BEK463" s="40"/>
      <c r="BEL463" s="40"/>
      <c r="BEM463" s="40"/>
      <c r="BEN463" s="40"/>
      <c r="BEO463" s="40"/>
      <c r="BEP463" s="40"/>
      <c r="BEQ463" s="40"/>
      <c r="BER463" s="40"/>
      <c r="BES463" s="40"/>
      <c r="BET463" s="40"/>
      <c r="BEU463" s="40"/>
      <c r="BEV463" s="40"/>
      <c r="BEW463" s="40"/>
      <c r="BEX463" s="40"/>
      <c r="BEY463" s="40"/>
      <c r="BEZ463" s="40"/>
      <c r="BFA463" s="40"/>
      <c r="BFB463" s="40"/>
      <c r="BFC463" s="40"/>
      <c r="BFD463" s="40"/>
      <c r="BFE463" s="40"/>
      <c r="BFF463" s="40"/>
      <c r="BFG463" s="40"/>
      <c r="BFH463" s="40"/>
      <c r="BFI463" s="40"/>
      <c r="BFJ463" s="40"/>
      <c r="BFK463" s="40"/>
      <c r="BFL463" s="40"/>
      <c r="BFM463" s="40"/>
      <c r="BFN463" s="40"/>
      <c r="BFO463" s="40"/>
      <c r="BFP463" s="40"/>
      <c r="BFQ463" s="40"/>
      <c r="BFR463" s="40"/>
      <c r="BFS463" s="40"/>
      <c r="BFT463" s="40"/>
      <c r="BFU463" s="40"/>
      <c r="BFV463" s="40"/>
      <c r="BFW463" s="40"/>
      <c r="BFX463" s="40"/>
      <c r="BFY463" s="40"/>
      <c r="BFZ463" s="40"/>
      <c r="BGA463" s="40"/>
      <c r="BGB463" s="40"/>
      <c r="BGC463" s="40"/>
      <c r="BGD463" s="40"/>
      <c r="BGE463" s="40"/>
      <c r="BGF463" s="40"/>
      <c r="BGG463" s="40"/>
      <c r="BGH463" s="40"/>
      <c r="BGI463" s="40"/>
      <c r="BGJ463" s="40"/>
      <c r="BGK463" s="40"/>
      <c r="BGL463" s="40"/>
      <c r="BGM463" s="40"/>
      <c r="BGN463" s="40"/>
      <c r="BGO463" s="40"/>
      <c r="BGP463" s="40"/>
      <c r="BGQ463" s="40"/>
      <c r="BGR463" s="40"/>
      <c r="BGS463" s="40"/>
      <c r="BGT463" s="40"/>
      <c r="BGU463" s="40"/>
      <c r="BGV463" s="40"/>
      <c r="BGW463" s="40"/>
      <c r="BGX463" s="40"/>
      <c r="BGY463" s="40"/>
      <c r="BGZ463" s="40"/>
      <c r="BHA463" s="40"/>
      <c r="BHB463" s="40"/>
      <c r="BHC463" s="40"/>
      <c r="BHD463" s="40"/>
      <c r="BHE463" s="40"/>
      <c r="BHF463" s="40"/>
      <c r="BHG463" s="40"/>
      <c r="BHH463" s="40"/>
      <c r="BHI463" s="40"/>
      <c r="BHJ463" s="40"/>
      <c r="BHK463" s="40"/>
      <c r="BHL463" s="40"/>
      <c r="BHM463" s="40"/>
      <c r="BHN463" s="40"/>
      <c r="BHO463" s="40"/>
      <c r="BHP463" s="40"/>
      <c r="BHQ463" s="40"/>
      <c r="BHR463" s="40"/>
      <c r="BHS463" s="40"/>
      <c r="BHT463" s="40"/>
      <c r="BHU463" s="40"/>
      <c r="BHV463" s="40"/>
      <c r="BHW463" s="40"/>
      <c r="BHX463" s="40"/>
      <c r="BHY463" s="40"/>
      <c r="BHZ463" s="40"/>
      <c r="BIA463" s="40"/>
      <c r="BIB463" s="40"/>
      <c r="BIC463" s="40"/>
      <c r="BID463" s="40"/>
      <c r="BIE463" s="40"/>
      <c r="BIF463" s="40"/>
      <c r="BIG463" s="40"/>
      <c r="BIH463" s="40"/>
      <c r="BII463" s="40"/>
      <c r="BIJ463" s="40"/>
      <c r="BIK463" s="40"/>
      <c r="BIL463" s="40"/>
      <c r="BIM463" s="40"/>
      <c r="BIN463" s="40"/>
      <c r="BIO463" s="40"/>
      <c r="BIP463" s="40"/>
      <c r="BIQ463" s="40"/>
      <c r="BIR463" s="40"/>
      <c r="BIS463" s="40"/>
      <c r="BIT463" s="40"/>
      <c r="BIU463" s="40"/>
      <c r="BIV463" s="40"/>
      <c r="BIW463" s="40"/>
      <c r="BIX463" s="40"/>
      <c r="BIY463" s="40"/>
      <c r="BIZ463" s="40"/>
      <c r="BJA463" s="40"/>
      <c r="BJB463" s="40"/>
      <c r="BJC463" s="40"/>
      <c r="BJD463" s="40"/>
      <c r="BJE463" s="40"/>
      <c r="BJF463" s="40"/>
      <c r="BJG463" s="40"/>
      <c r="BJH463" s="40"/>
      <c r="BJI463" s="40"/>
      <c r="BJJ463" s="40"/>
      <c r="BJK463" s="40"/>
      <c r="BJL463" s="40"/>
      <c r="BJM463" s="40"/>
      <c r="BJN463" s="40"/>
      <c r="BJO463" s="40"/>
      <c r="BJP463" s="40"/>
      <c r="BJQ463" s="40"/>
      <c r="BJR463" s="40"/>
      <c r="BJS463" s="40"/>
      <c r="BJT463" s="40"/>
      <c r="BJU463" s="40"/>
      <c r="BJV463" s="40"/>
      <c r="BJW463" s="40"/>
      <c r="BJX463" s="40"/>
      <c r="BJY463" s="40"/>
      <c r="BJZ463" s="40"/>
      <c r="BKA463" s="40"/>
      <c r="BKB463" s="40"/>
      <c r="BKC463" s="40"/>
      <c r="BKD463" s="40"/>
      <c r="BKE463" s="40"/>
      <c r="BKF463" s="40"/>
      <c r="BKG463" s="40"/>
      <c r="BKH463" s="40"/>
      <c r="BKI463" s="40"/>
      <c r="BKJ463" s="40"/>
      <c r="BKK463" s="40"/>
      <c r="BKL463" s="40"/>
      <c r="BKM463" s="40"/>
      <c r="BKN463" s="40"/>
      <c r="BKO463" s="40"/>
      <c r="BKP463" s="40"/>
      <c r="BKQ463" s="40"/>
      <c r="BKR463" s="40"/>
      <c r="BKS463" s="40"/>
      <c r="BKT463" s="40"/>
      <c r="BKU463" s="40"/>
      <c r="BKV463" s="40"/>
      <c r="BKW463" s="40"/>
      <c r="BKX463" s="40"/>
      <c r="BKY463" s="40"/>
      <c r="BKZ463" s="40"/>
      <c r="BLA463" s="40"/>
      <c r="BLB463" s="40"/>
      <c r="BLC463" s="40"/>
      <c r="BLD463" s="40"/>
      <c r="BLE463" s="40"/>
      <c r="BLF463" s="40"/>
      <c r="BLG463" s="40"/>
      <c r="BLH463" s="40"/>
      <c r="BLI463" s="40"/>
      <c r="BLJ463" s="40"/>
      <c r="BLK463" s="40"/>
      <c r="BLL463" s="40"/>
      <c r="BLM463" s="40"/>
      <c r="BLN463" s="40"/>
      <c r="BLO463" s="40"/>
      <c r="BLP463" s="40"/>
      <c r="BLQ463" s="40"/>
      <c r="BLR463" s="40"/>
      <c r="BLS463" s="40"/>
      <c r="BLT463" s="40"/>
      <c r="BLU463" s="40"/>
      <c r="BLV463" s="40"/>
      <c r="BLW463" s="40"/>
      <c r="BLX463" s="40"/>
      <c r="BLY463" s="40"/>
      <c r="BLZ463" s="40"/>
      <c r="BMA463" s="40"/>
      <c r="BMB463" s="40"/>
      <c r="BMC463" s="40"/>
      <c r="BMD463" s="40"/>
      <c r="BME463" s="40"/>
      <c r="BMF463" s="40"/>
      <c r="BMG463" s="40"/>
      <c r="BMH463" s="40"/>
      <c r="BMI463" s="40"/>
      <c r="BMJ463" s="40"/>
      <c r="BMK463" s="40"/>
      <c r="BML463" s="40"/>
      <c r="BMM463" s="40"/>
      <c r="BMN463" s="40"/>
      <c r="BMO463" s="40"/>
      <c r="BMP463" s="40"/>
      <c r="BMQ463" s="40"/>
      <c r="BMR463" s="40"/>
      <c r="BMS463" s="40"/>
      <c r="BMT463" s="40"/>
      <c r="BMU463" s="40"/>
      <c r="BMV463" s="40"/>
      <c r="BMW463" s="40"/>
      <c r="BMX463" s="40"/>
      <c r="BMY463" s="40"/>
      <c r="BMZ463" s="40"/>
      <c r="BNA463" s="40"/>
      <c r="BNB463" s="40"/>
      <c r="BNC463" s="40"/>
      <c r="BND463" s="40"/>
      <c r="BNE463" s="40"/>
      <c r="BNF463" s="40"/>
      <c r="BNG463" s="40"/>
      <c r="BNH463" s="40"/>
      <c r="BNI463" s="40"/>
      <c r="BNJ463" s="40"/>
      <c r="BNK463" s="40"/>
      <c r="BNL463" s="40"/>
      <c r="BNM463" s="40"/>
      <c r="BNN463" s="40"/>
      <c r="BNO463" s="40"/>
      <c r="BNP463" s="40"/>
      <c r="BNQ463" s="40"/>
      <c r="BNR463" s="40"/>
      <c r="BNS463" s="40"/>
      <c r="BNT463" s="40"/>
      <c r="BNU463" s="40"/>
      <c r="BNV463" s="40"/>
      <c r="BNW463" s="40"/>
      <c r="BNX463" s="40"/>
      <c r="BNY463" s="40"/>
      <c r="BNZ463" s="40"/>
      <c r="BOA463" s="40"/>
      <c r="BOB463" s="40"/>
      <c r="BOC463" s="40"/>
      <c r="BOD463" s="40"/>
      <c r="BOE463" s="40"/>
      <c r="BOF463" s="40"/>
      <c r="BOG463" s="40"/>
      <c r="BOH463" s="40"/>
      <c r="BOI463" s="40"/>
      <c r="BOJ463" s="40"/>
      <c r="BOK463" s="40"/>
      <c r="BOL463" s="40"/>
      <c r="BOM463" s="40"/>
      <c r="BON463" s="40"/>
      <c r="BOO463" s="40"/>
      <c r="BOP463" s="40"/>
      <c r="BOQ463" s="40"/>
      <c r="BOR463" s="40"/>
      <c r="BOS463" s="40"/>
      <c r="BOT463" s="40"/>
      <c r="BOU463" s="40"/>
      <c r="BOV463" s="40"/>
      <c r="BOW463" s="40"/>
      <c r="BOX463" s="40"/>
      <c r="BOY463" s="40"/>
      <c r="BOZ463" s="40"/>
      <c r="BPA463" s="40"/>
      <c r="BPB463" s="40"/>
      <c r="BPC463" s="40"/>
      <c r="BPD463" s="40"/>
      <c r="BPE463" s="40"/>
      <c r="BPF463" s="40"/>
      <c r="BPG463" s="40"/>
      <c r="BPH463" s="40"/>
      <c r="BPI463" s="40"/>
      <c r="BPJ463" s="40"/>
      <c r="BPK463" s="40"/>
      <c r="BPL463" s="40"/>
      <c r="BPM463" s="40"/>
      <c r="BPN463" s="40"/>
      <c r="BPO463" s="40"/>
      <c r="BPP463" s="40"/>
      <c r="BPQ463" s="40"/>
      <c r="BPR463" s="40"/>
      <c r="BPS463" s="40"/>
      <c r="BPT463" s="40"/>
      <c r="BPU463" s="40"/>
      <c r="BPV463" s="40"/>
      <c r="BPW463" s="40"/>
      <c r="BPX463" s="40"/>
      <c r="BPY463" s="40"/>
      <c r="BPZ463" s="40"/>
      <c r="BQA463" s="40"/>
      <c r="BQB463" s="40"/>
      <c r="BQC463" s="40"/>
      <c r="BQD463" s="40"/>
      <c r="BQE463" s="40"/>
      <c r="BQF463" s="40"/>
      <c r="BQG463" s="40"/>
      <c r="BQH463" s="40"/>
      <c r="BQI463" s="40"/>
      <c r="BQJ463" s="40"/>
      <c r="BQK463" s="40"/>
      <c r="BQL463" s="40"/>
      <c r="BQM463" s="40"/>
      <c r="BQN463" s="40"/>
      <c r="BQO463" s="40"/>
      <c r="BQP463" s="40"/>
      <c r="BQQ463" s="40"/>
      <c r="BQR463" s="40"/>
      <c r="BQS463" s="40"/>
      <c r="BQT463" s="40"/>
      <c r="BQU463" s="40"/>
      <c r="BQV463" s="40"/>
      <c r="BQW463" s="40"/>
      <c r="BQX463" s="40"/>
      <c r="BQY463" s="40"/>
      <c r="BQZ463" s="40"/>
      <c r="BRA463" s="40"/>
      <c r="BRB463" s="40"/>
      <c r="BRC463" s="40"/>
      <c r="BRD463" s="40"/>
      <c r="BRE463" s="40"/>
      <c r="BRF463" s="40"/>
      <c r="BRG463" s="40"/>
      <c r="BRH463" s="40"/>
      <c r="BRI463" s="40"/>
      <c r="BRJ463" s="40"/>
      <c r="BRK463" s="40"/>
      <c r="BRL463" s="40"/>
      <c r="BRM463" s="40"/>
      <c r="BRN463" s="40"/>
      <c r="BRO463" s="40"/>
      <c r="BRP463" s="40"/>
      <c r="BRQ463" s="40"/>
      <c r="BRR463" s="40"/>
      <c r="BRS463" s="40"/>
      <c r="BRT463" s="40"/>
      <c r="BRU463" s="40"/>
      <c r="BRV463" s="40"/>
      <c r="BRW463" s="40"/>
      <c r="BRX463" s="40"/>
      <c r="BRY463" s="40"/>
      <c r="BRZ463" s="40"/>
      <c r="BSA463" s="40"/>
      <c r="BSB463" s="40"/>
      <c r="BSC463" s="40"/>
      <c r="BSD463" s="40"/>
      <c r="BSE463" s="40"/>
      <c r="BSF463" s="40"/>
      <c r="BSG463" s="40"/>
      <c r="BSH463" s="40"/>
      <c r="BSI463" s="40"/>
      <c r="BSJ463" s="40"/>
      <c r="BSK463" s="40"/>
      <c r="BSL463" s="40"/>
      <c r="BSM463" s="40"/>
      <c r="BSN463" s="40"/>
      <c r="BSO463" s="40"/>
      <c r="BSP463" s="40"/>
      <c r="BSQ463" s="40"/>
      <c r="BSR463" s="40"/>
      <c r="BSS463" s="40"/>
      <c r="BST463" s="40"/>
      <c r="BSU463" s="40"/>
      <c r="BSV463" s="40"/>
      <c r="BSW463" s="40"/>
      <c r="BSX463" s="40"/>
      <c r="BSY463" s="40"/>
      <c r="BSZ463" s="40"/>
      <c r="BTA463" s="40"/>
      <c r="BTB463" s="40"/>
      <c r="BTC463" s="40"/>
      <c r="BTD463" s="40"/>
      <c r="BTE463" s="40"/>
      <c r="BTF463" s="40"/>
      <c r="BTG463" s="40"/>
      <c r="BTH463" s="40"/>
      <c r="BTI463" s="40"/>
      <c r="BTJ463" s="40"/>
      <c r="BTK463" s="40"/>
      <c r="BTL463" s="40"/>
      <c r="BTM463" s="40"/>
      <c r="BTN463" s="40"/>
      <c r="BTO463" s="40"/>
      <c r="BTP463" s="40"/>
      <c r="BTQ463" s="40"/>
      <c r="BTR463" s="40"/>
      <c r="BTS463" s="40"/>
      <c r="BTT463" s="40"/>
      <c r="BTU463" s="40"/>
      <c r="BTV463" s="40"/>
      <c r="BTW463" s="40"/>
      <c r="BTX463" s="40"/>
      <c r="BTY463" s="40"/>
      <c r="BTZ463" s="40"/>
      <c r="BUA463" s="40"/>
      <c r="BUB463" s="40"/>
      <c r="BUC463" s="40"/>
      <c r="BUD463" s="40"/>
      <c r="BUE463" s="40"/>
      <c r="BUF463" s="40"/>
      <c r="BUG463" s="40"/>
      <c r="BUH463" s="40"/>
      <c r="BUI463" s="40"/>
      <c r="BUJ463" s="40"/>
      <c r="BUK463" s="40"/>
      <c r="BUL463" s="40"/>
      <c r="BUM463" s="40"/>
      <c r="BUN463" s="40"/>
      <c r="BUO463" s="40"/>
      <c r="BUP463" s="40"/>
      <c r="BUQ463" s="40"/>
      <c r="BUR463" s="40"/>
      <c r="BUS463" s="40"/>
      <c r="BUT463" s="40"/>
      <c r="BUU463" s="40"/>
      <c r="BUV463" s="40"/>
      <c r="BUW463" s="40"/>
      <c r="BUX463" s="40"/>
      <c r="BUY463" s="40"/>
      <c r="BUZ463" s="40"/>
      <c r="BVA463" s="40"/>
      <c r="BVB463" s="40"/>
      <c r="BVC463" s="40"/>
      <c r="BVD463" s="40"/>
      <c r="BVE463" s="40"/>
      <c r="BVF463" s="40"/>
      <c r="BVG463" s="40"/>
      <c r="BVH463" s="40"/>
      <c r="BVI463" s="40"/>
      <c r="BVJ463" s="40"/>
      <c r="BVK463" s="40"/>
      <c r="BVL463" s="40"/>
      <c r="BVM463" s="40"/>
      <c r="BVN463" s="40"/>
      <c r="BVO463" s="40"/>
      <c r="BVP463" s="40"/>
      <c r="BVQ463" s="40"/>
      <c r="BVR463" s="40"/>
      <c r="BVS463" s="40"/>
      <c r="BVT463" s="40"/>
      <c r="BVU463" s="40"/>
      <c r="BVV463" s="40"/>
      <c r="BVW463" s="40"/>
      <c r="BVX463" s="40"/>
      <c r="BVY463" s="40"/>
      <c r="BVZ463" s="40"/>
      <c r="BWA463" s="40"/>
      <c r="BWB463" s="40"/>
      <c r="BWC463" s="40"/>
      <c r="BWD463" s="40"/>
      <c r="BWE463" s="40"/>
      <c r="BWF463" s="40"/>
      <c r="BWG463" s="40"/>
      <c r="BWH463" s="40"/>
      <c r="BWI463" s="40"/>
      <c r="BWJ463" s="40"/>
      <c r="BWK463" s="40"/>
      <c r="BWL463" s="40"/>
      <c r="BWM463" s="40"/>
      <c r="BWN463" s="40"/>
      <c r="BWO463" s="40"/>
      <c r="BWP463" s="40"/>
      <c r="BWQ463" s="40"/>
      <c r="BWR463" s="40"/>
      <c r="BWS463" s="40"/>
      <c r="BWT463" s="40"/>
      <c r="BWU463" s="40"/>
      <c r="BWV463" s="40"/>
      <c r="BWW463" s="40"/>
      <c r="BWX463" s="40"/>
      <c r="BWY463" s="40"/>
      <c r="BWZ463" s="40"/>
      <c r="BXA463" s="40"/>
      <c r="BXB463" s="40"/>
      <c r="BXC463" s="40"/>
      <c r="BXD463" s="40"/>
      <c r="BXE463" s="40"/>
      <c r="BXF463" s="40"/>
      <c r="BXG463" s="40"/>
      <c r="BXH463" s="40"/>
      <c r="BXI463" s="40"/>
      <c r="BXJ463" s="40"/>
      <c r="BXK463" s="40"/>
      <c r="BXL463" s="40"/>
      <c r="BXM463" s="40"/>
      <c r="BXN463" s="40"/>
      <c r="BXO463" s="40"/>
      <c r="BXP463" s="40"/>
      <c r="BXQ463" s="40"/>
      <c r="BXR463" s="40"/>
      <c r="BXS463" s="40"/>
      <c r="BXT463" s="40"/>
      <c r="BXU463" s="40"/>
      <c r="BXV463" s="40"/>
      <c r="BXW463" s="40"/>
      <c r="BXX463" s="40"/>
      <c r="BXY463" s="40"/>
      <c r="BXZ463" s="40"/>
      <c r="BYA463" s="40"/>
      <c r="BYB463" s="40"/>
      <c r="BYC463" s="40"/>
      <c r="BYD463" s="40"/>
      <c r="BYE463" s="40"/>
      <c r="BYF463" s="40"/>
      <c r="BYG463" s="40"/>
      <c r="BYH463" s="40"/>
      <c r="BYI463" s="40"/>
      <c r="BYJ463" s="40"/>
      <c r="BYK463" s="40"/>
      <c r="BYL463" s="40"/>
      <c r="BYM463" s="40"/>
      <c r="BYN463" s="40"/>
      <c r="BYO463" s="40"/>
      <c r="BYP463" s="40"/>
      <c r="BYQ463" s="40"/>
      <c r="BYR463" s="40"/>
      <c r="BYS463" s="40"/>
      <c r="BYT463" s="40"/>
      <c r="BYU463" s="40"/>
      <c r="BYV463" s="40"/>
      <c r="BYW463" s="40"/>
      <c r="BYX463" s="40"/>
      <c r="BYY463" s="40"/>
      <c r="BYZ463" s="40"/>
      <c r="BZA463" s="40"/>
      <c r="BZB463" s="40"/>
      <c r="BZC463" s="40"/>
      <c r="BZD463" s="40"/>
      <c r="BZE463" s="40"/>
      <c r="BZF463" s="40"/>
      <c r="BZG463" s="40"/>
      <c r="BZH463" s="40"/>
      <c r="BZI463" s="40"/>
      <c r="BZJ463" s="40"/>
      <c r="BZK463" s="40"/>
      <c r="BZL463" s="40"/>
      <c r="BZM463" s="40"/>
      <c r="BZN463" s="40"/>
      <c r="BZO463" s="40"/>
      <c r="BZP463" s="40"/>
      <c r="BZQ463" s="40"/>
      <c r="BZR463" s="40"/>
      <c r="BZS463" s="40"/>
      <c r="BZT463" s="40"/>
      <c r="BZU463" s="40"/>
      <c r="BZV463" s="40"/>
      <c r="BZW463" s="40"/>
      <c r="BZX463" s="40"/>
      <c r="BZY463" s="40"/>
      <c r="BZZ463" s="40"/>
      <c r="CAA463" s="40"/>
      <c r="CAB463" s="40"/>
      <c r="CAC463" s="40"/>
      <c r="CAD463" s="40"/>
      <c r="CAE463" s="40"/>
      <c r="CAF463" s="40"/>
      <c r="CAG463" s="40"/>
      <c r="CAH463" s="40"/>
      <c r="CAI463" s="40"/>
      <c r="CAJ463" s="40"/>
      <c r="CAK463" s="40"/>
      <c r="CAL463" s="40"/>
      <c r="CAM463" s="40"/>
      <c r="CAN463" s="40"/>
      <c r="CAO463" s="40"/>
      <c r="CAP463" s="40"/>
      <c r="CAQ463" s="40"/>
      <c r="CAR463" s="40"/>
      <c r="CAS463" s="40"/>
      <c r="CAT463" s="40"/>
      <c r="CAU463" s="40"/>
      <c r="CAV463" s="40"/>
      <c r="CAW463" s="40"/>
      <c r="CAX463" s="40"/>
      <c r="CAY463" s="40"/>
      <c r="CAZ463" s="40"/>
      <c r="CBA463" s="40"/>
      <c r="CBB463" s="40"/>
      <c r="CBC463" s="40"/>
      <c r="CBD463" s="40"/>
      <c r="CBE463" s="40"/>
      <c r="CBF463" s="40"/>
      <c r="CBG463" s="40"/>
      <c r="CBH463" s="40"/>
      <c r="CBI463" s="40"/>
      <c r="CBJ463" s="40"/>
      <c r="CBK463" s="40"/>
      <c r="CBL463" s="40"/>
      <c r="CBM463" s="40"/>
      <c r="CBN463" s="40"/>
      <c r="CBO463" s="40"/>
      <c r="CBP463" s="40"/>
      <c r="CBQ463" s="40"/>
      <c r="CBR463" s="40"/>
      <c r="CBS463" s="40"/>
      <c r="CBT463" s="40"/>
      <c r="CBU463" s="40"/>
      <c r="CBV463" s="40"/>
      <c r="CBW463" s="40"/>
      <c r="CBX463" s="40"/>
      <c r="CBY463" s="40"/>
      <c r="CBZ463" s="40"/>
      <c r="CCA463" s="40"/>
      <c r="CCB463" s="40"/>
      <c r="CCC463" s="40"/>
      <c r="CCD463" s="40"/>
      <c r="CCE463" s="40"/>
      <c r="CCF463" s="40"/>
      <c r="CCG463" s="40"/>
      <c r="CCH463" s="40"/>
      <c r="CCI463" s="40"/>
      <c r="CCJ463" s="40"/>
      <c r="CCK463" s="40"/>
      <c r="CCL463" s="40"/>
      <c r="CCM463" s="40"/>
      <c r="CCN463" s="40"/>
      <c r="CCO463" s="40"/>
      <c r="CCP463" s="40"/>
      <c r="CCQ463" s="40"/>
      <c r="CCR463" s="40"/>
      <c r="CCS463" s="40"/>
      <c r="CCT463" s="40"/>
      <c r="CCU463" s="40"/>
      <c r="CCV463" s="40"/>
      <c r="CCW463" s="40"/>
      <c r="CCX463" s="40"/>
      <c r="CCY463" s="40"/>
      <c r="CCZ463" s="40"/>
      <c r="CDA463" s="40"/>
      <c r="CDB463" s="40"/>
      <c r="CDC463" s="40"/>
      <c r="CDD463" s="40"/>
      <c r="CDE463" s="40"/>
      <c r="CDF463" s="40"/>
      <c r="CDG463" s="40"/>
      <c r="CDH463" s="40"/>
      <c r="CDI463" s="40"/>
      <c r="CDJ463" s="40"/>
      <c r="CDK463" s="40"/>
      <c r="CDL463" s="40"/>
      <c r="CDM463" s="40"/>
      <c r="CDN463" s="40"/>
      <c r="CDO463" s="40"/>
      <c r="CDP463" s="40"/>
      <c r="CDQ463" s="40"/>
      <c r="CDR463" s="40"/>
      <c r="CDS463" s="40"/>
      <c r="CDT463" s="40"/>
      <c r="CDU463" s="40"/>
      <c r="CDV463" s="40"/>
      <c r="CDW463" s="40"/>
      <c r="CDX463" s="40"/>
      <c r="CDY463" s="40"/>
      <c r="CDZ463" s="40"/>
      <c r="CEA463" s="40"/>
      <c r="CEB463" s="40"/>
      <c r="CEC463" s="40"/>
      <c r="CED463" s="40"/>
      <c r="CEE463" s="40"/>
      <c r="CEF463" s="40"/>
      <c r="CEG463" s="40"/>
      <c r="CEH463" s="40"/>
      <c r="CEI463" s="40"/>
      <c r="CEJ463" s="40"/>
      <c r="CEK463" s="40"/>
      <c r="CEL463" s="40"/>
      <c r="CEM463" s="40"/>
      <c r="CEN463" s="40"/>
      <c r="CEO463" s="40"/>
      <c r="CEP463" s="40"/>
      <c r="CEQ463" s="40"/>
      <c r="CER463" s="40"/>
      <c r="CES463" s="40"/>
      <c r="CET463" s="40"/>
      <c r="CEU463" s="40"/>
      <c r="CEV463" s="40"/>
      <c r="CEW463" s="40"/>
      <c r="CEX463" s="40"/>
      <c r="CEY463" s="40"/>
      <c r="CEZ463" s="40"/>
      <c r="CFA463" s="40"/>
      <c r="CFB463" s="40"/>
      <c r="CFC463" s="40"/>
      <c r="CFD463" s="40"/>
      <c r="CFE463" s="40"/>
      <c r="CFF463" s="40"/>
      <c r="CFG463" s="40"/>
      <c r="CFH463" s="40"/>
      <c r="CFI463" s="40"/>
      <c r="CFJ463" s="40"/>
      <c r="CFK463" s="40"/>
      <c r="CFL463" s="40"/>
      <c r="CFM463" s="40"/>
      <c r="CFN463" s="40"/>
      <c r="CFO463" s="40"/>
      <c r="CFP463" s="40"/>
      <c r="CFQ463" s="40"/>
      <c r="CFR463" s="40"/>
      <c r="CFS463" s="40"/>
      <c r="CFT463" s="40"/>
      <c r="CFU463" s="40"/>
      <c r="CFV463" s="40"/>
      <c r="CFW463" s="40"/>
      <c r="CFX463" s="40"/>
      <c r="CFY463" s="40"/>
      <c r="CFZ463" s="40"/>
      <c r="CGA463" s="40"/>
      <c r="CGB463" s="40"/>
      <c r="CGC463" s="40"/>
      <c r="CGD463" s="40"/>
      <c r="CGE463" s="40"/>
      <c r="CGF463" s="40"/>
      <c r="CGG463" s="40"/>
      <c r="CGH463" s="40"/>
      <c r="CGI463" s="40"/>
      <c r="CGJ463" s="40"/>
      <c r="CGK463" s="40"/>
      <c r="CGL463" s="40"/>
      <c r="CGM463" s="40"/>
      <c r="CGN463" s="40"/>
      <c r="CGO463" s="40"/>
      <c r="CGP463" s="40"/>
      <c r="CGQ463" s="40"/>
      <c r="CGR463" s="40"/>
      <c r="CGS463" s="40"/>
      <c r="CGT463" s="40"/>
      <c r="CGU463" s="40"/>
      <c r="CGV463" s="40"/>
      <c r="CGW463" s="40"/>
      <c r="CGX463" s="40"/>
      <c r="CGY463" s="40"/>
      <c r="CGZ463" s="40"/>
      <c r="CHA463" s="40"/>
      <c r="CHB463" s="40"/>
      <c r="CHC463" s="40"/>
      <c r="CHD463" s="40"/>
      <c r="CHE463" s="40"/>
      <c r="CHF463" s="40"/>
      <c r="CHG463" s="40"/>
      <c r="CHH463" s="40"/>
      <c r="CHI463" s="40"/>
      <c r="CHJ463" s="40"/>
      <c r="CHK463" s="40"/>
      <c r="CHL463" s="40"/>
      <c r="CHM463" s="40"/>
      <c r="CHN463" s="40"/>
      <c r="CHO463" s="40"/>
      <c r="CHP463" s="40"/>
      <c r="CHQ463" s="40"/>
      <c r="CHR463" s="40"/>
      <c r="CHS463" s="40"/>
      <c r="CHT463" s="40"/>
      <c r="CHU463" s="40"/>
      <c r="CHV463" s="40"/>
      <c r="CHW463" s="40"/>
      <c r="CHX463" s="40"/>
      <c r="CHY463" s="40"/>
      <c r="CHZ463" s="40"/>
      <c r="CIA463" s="40"/>
      <c r="CIB463" s="40"/>
      <c r="CIC463" s="40"/>
      <c r="CID463" s="40"/>
      <c r="CIE463" s="40"/>
      <c r="CIF463" s="40"/>
      <c r="CIG463" s="40"/>
      <c r="CIH463" s="40"/>
      <c r="CII463" s="40"/>
      <c r="CIJ463" s="40"/>
      <c r="CIK463" s="40"/>
      <c r="CIL463" s="40"/>
      <c r="CIM463" s="40"/>
      <c r="CIN463" s="40"/>
      <c r="CIO463" s="40"/>
      <c r="CIP463" s="40"/>
      <c r="CIQ463" s="40"/>
      <c r="CIR463" s="40"/>
      <c r="CIS463" s="40"/>
      <c r="CIT463" s="40"/>
      <c r="CIU463" s="40"/>
      <c r="CIV463" s="40"/>
      <c r="CIW463" s="40"/>
      <c r="CIX463" s="40"/>
      <c r="CIY463" s="40"/>
      <c r="CIZ463" s="40"/>
      <c r="CJA463" s="40"/>
      <c r="CJB463" s="40"/>
      <c r="CJC463" s="40"/>
      <c r="CJD463" s="40"/>
      <c r="CJE463" s="40"/>
      <c r="CJF463" s="40"/>
      <c r="CJG463" s="40"/>
      <c r="CJH463" s="40"/>
      <c r="CJI463" s="40"/>
      <c r="CJJ463" s="40"/>
      <c r="CJK463" s="40"/>
      <c r="CJL463" s="40"/>
      <c r="CJM463" s="40"/>
      <c r="CJN463" s="40"/>
      <c r="CJO463" s="40"/>
      <c r="CJP463" s="40"/>
      <c r="CJQ463" s="40"/>
      <c r="CJR463" s="40"/>
      <c r="CJS463" s="40"/>
      <c r="CJT463" s="40"/>
      <c r="CJU463" s="40"/>
      <c r="CJV463" s="40"/>
      <c r="CJW463" s="40"/>
      <c r="CJX463" s="40"/>
      <c r="CJY463" s="40"/>
      <c r="CJZ463" s="40"/>
      <c r="CKA463" s="40"/>
      <c r="CKB463" s="40"/>
      <c r="CKC463" s="40"/>
      <c r="CKD463" s="40"/>
      <c r="CKE463" s="40"/>
      <c r="CKF463" s="40"/>
      <c r="CKG463" s="40"/>
      <c r="CKH463" s="40"/>
      <c r="CKI463" s="40"/>
      <c r="CKJ463" s="40"/>
      <c r="CKK463" s="40"/>
      <c r="CKL463" s="40"/>
      <c r="CKM463" s="40"/>
      <c r="CKN463" s="40"/>
      <c r="CKO463" s="40"/>
      <c r="CKP463" s="40"/>
      <c r="CKQ463" s="40"/>
      <c r="CKR463" s="40"/>
      <c r="CKS463" s="40"/>
      <c r="CKT463" s="40"/>
      <c r="CKU463" s="40"/>
      <c r="CKV463" s="40"/>
      <c r="CKW463" s="40"/>
      <c r="CKX463" s="40"/>
      <c r="CKY463" s="40"/>
      <c r="CKZ463" s="40"/>
      <c r="CLA463" s="40"/>
      <c r="CLB463" s="40"/>
      <c r="CLC463" s="40"/>
      <c r="CLD463" s="40"/>
      <c r="CLE463" s="40"/>
      <c r="CLF463" s="40"/>
      <c r="CLG463" s="40"/>
      <c r="CLH463" s="40"/>
      <c r="CLI463" s="40"/>
      <c r="CLJ463" s="40"/>
      <c r="CLK463" s="40"/>
      <c r="CLL463" s="40"/>
      <c r="CLM463" s="40"/>
      <c r="CLN463" s="40"/>
      <c r="CLO463" s="40"/>
      <c r="CLP463" s="40"/>
      <c r="CLQ463" s="40"/>
      <c r="CLR463" s="40"/>
      <c r="CLS463" s="40"/>
      <c r="CLT463" s="40"/>
      <c r="CLU463" s="40"/>
      <c r="CLV463" s="40"/>
      <c r="CLW463" s="40"/>
      <c r="CLX463" s="40"/>
      <c r="CLY463" s="40"/>
      <c r="CLZ463" s="40"/>
      <c r="CMA463" s="40"/>
      <c r="CMB463" s="40"/>
    </row>
    <row r="464" spans="1:2368" s="41" customFormat="1" ht="45" x14ac:dyDescent="0.25">
      <c r="A464" s="137"/>
      <c r="B464" s="121" t="s">
        <v>399</v>
      </c>
      <c r="C464" s="121"/>
      <c r="D464" s="121"/>
      <c r="E464" s="164"/>
      <c r="F464" s="167"/>
      <c r="G464" s="136"/>
      <c r="H464" s="72" t="s">
        <v>58</v>
      </c>
      <c r="I464" s="78" t="s">
        <v>31</v>
      </c>
      <c r="J464" s="162">
        <v>250000</v>
      </c>
      <c r="K464" s="162"/>
      <c r="L464" s="162"/>
      <c r="M464" s="162">
        <v>237500</v>
      </c>
      <c r="N464" s="162">
        <v>12500</v>
      </c>
      <c r="O464" s="475">
        <f t="shared" si="188"/>
        <v>250000</v>
      </c>
      <c r="P464" s="555"/>
      <c r="Q464" s="449"/>
      <c r="R464" s="449"/>
      <c r="S464" s="449"/>
      <c r="T464" s="449"/>
      <c r="U464" s="449"/>
      <c r="V464" s="449"/>
      <c r="W464" s="449"/>
      <c r="X464" s="449"/>
      <c r="Y464" s="449"/>
      <c r="Z464" s="449"/>
      <c r="AA464" s="449"/>
      <c r="AB464" s="449"/>
      <c r="AC464" s="449"/>
      <c r="AD464" s="449"/>
      <c r="AE464" s="449"/>
      <c r="AF464" s="449"/>
      <c r="AG464" s="449"/>
      <c r="AH464" s="449"/>
      <c r="AI464" s="449"/>
      <c r="AJ464" s="449"/>
      <c r="AK464" s="449"/>
      <c r="AL464" s="449"/>
      <c r="AM464" s="449"/>
      <c r="AN464" s="449"/>
      <c r="AO464" s="449"/>
      <c r="AP464" s="449"/>
      <c r="AQ464" s="449"/>
      <c r="AR464" s="449"/>
      <c r="AS464" s="449"/>
      <c r="AT464" s="449"/>
      <c r="AU464" s="449"/>
      <c r="AV464" s="449"/>
      <c r="AW464" s="449"/>
      <c r="AX464" s="449"/>
      <c r="AY464" s="449"/>
      <c r="AZ464" s="449"/>
      <c r="BA464" s="449"/>
      <c r="BB464" s="449"/>
      <c r="BC464" s="449"/>
      <c r="BD464" s="449"/>
      <c r="BE464" s="449"/>
      <c r="BF464" s="449"/>
      <c r="BG464" s="449"/>
      <c r="BH464" s="449"/>
      <c r="BI464" s="449"/>
      <c r="BJ464" s="449"/>
      <c r="BK464" s="449"/>
      <c r="BL464" s="449"/>
      <c r="BM464" s="449"/>
      <c r="BN464" s="449"/>
      <c r="BO464" s="449"/>
      <c r="BP464" s="449"/>
      <c r="BQ464" s="449"/>
      <c r="BR464" s="449"/>
      <c r="BS464" s="449"/>
      <c r="BT464" s="449"/>
      <c r="BU464" s="449"/>
      <c r="BV464" s="449"/>
      <c r="BW464" s="449"/>
      <c r="BX464" s="449"/>
      <c r="BY464" s="449"/>
      <c r="BZ464" s="449"/>
      <c r="CA464" s="449"/>
      <c r="CB464" s="449"/>
      <c r="CC464" s="449"/>
      <c r="CD464" s="449"/>
      <c r="CE464" s="449"/>
      <c r="CF464" s="449"/>
      <c r="CG464" s="449"/>
      <c r="CH464" s="449"/>
      <c r="CI464" s="449"/>
      <c r="CJ464" s="449"/>
      <c r="CK464" s="449"/>
      <c r="CL464" s="449"/>
      <c r="CM464" s="449"/>
      <c r="CN464" s="449"/>
      <c r="CO464" s="449"/>
      <c r="CP464" s="449"/>
      <c r="CQ464" s="449"/>
      <c r="CR464" s="449"/>
      <c r="CS464" s="449"/>
      <c r="CT464" s="449"/>
      <c r="CU464" s="449"/>
      <c r="CV464" s="449"/>
      <c r="CW464" s="449"/>
      <c r="CX464" s="449"/>
      <c r="CY464" s="449"/>
      <c r="CZ464" s="449"/>
      <c r="DA464" s="449"/>
      <c r="DB464" s="449"/>
      <c r="DC464" s="449"/>
      <c r="DD464" s="449"/>
      <c r="DE464" s="449"/>
      <c r="DF464" s="449"/>
      <c r="DG464" s="449"/>
      <c r="DH464" s="449"/>
      <c r="DI464" s="449"/>
      <c r="DJ464" s="449"/>
      <c r="DK464" s="449"/>
      <c r="DL464" s="449"/>
      <c r="DM464" s="449"/>
      <c r="DN464" s="449"/>
      <c r="DO464" s="449"/>
      <c r="DP464" s="449"/>
      <c r="DQ464" s="449"/>
      <c r="DR464" s="449"/>
      <c r="DS464" s="449"/>
      <c r="DT464" s="449"/>
      <c r="DU464" s="449"/>
      <c r="DV464" s="449"/>
      <c r="DW464" s="449"/>
      <c r="DX464" s="449"/>
      <c r="DY464" s="449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40"/>
      <c r="GF464" s="40"/>
      <c r="GG464" s="40"/>
      <c r="GH464" s="40"/>
      <c r="GI464" s="40"/>
      <c r="GJ464" s="40"/>
      <c r="GK464" s="40"/>
      <c r="GL464" s="40"/>
      <c r="GM464" s="40"/>
      <c r="GN464" s="40"/>
      <c r="GO464" s="40"/>
      <c r="GP464" s="40"/>
      <c r="GQ464" s="40"/>
      <c r="GR464" s="40"/>
      <c r="GS464" s="40"/>
      <c r="GT464" s="40"/>
      <c r="GU464" s="40"/>
      <c r="GV464" s="40"/>
      <c r="GW464" s="40"/>
      <c r="GX464" s="40"/>
      <c r="GY464" s="40"/>
      <c r="GZ464" s="40"/>
      <c r="HA464" s="40"/>
      <c r="HB464" s="40"/>
      <c r="HC464" s="40"/>
      <c r="HD464" s="40"/>
      <c r="HE464" s="40"/>
      <c r="HF464" s="40"/>
      <c r="HG464" s="40"/>
      <c r="HH464" s="40"/>
      <c r="HI464" s="40"/>
      <c r="HJ464" s="40"/>
      <c r="HK464" s="40"/>
      <c r="HL464" s="40"/>
      <c r="HM464" s="40"/>
      <c r="HN464" s="40"/>
      <c r="HO464" s="40"/>
      <c r="HP464" s="40"/>
      <c r="HQ464" s="40"/>
      <c r="HR464" s="40"/>
      <c r="HS464" s="40"/>
      <c r="HT464" s="40"/>
      <c r="HU464" s="40"/>
      <c r="HV464" s="40"/>
      <c r="HW464" s="40"/>
      <c r="HX464" s="40"/>
      <c r="HY464" s="40"/>
      <c r="HZ464" s="40"/>
      <c r="IA464" s="40"/>
      <c r="IB464" s="40"/>
      <c r="IC464" s="40"/>
      <c r="ID464" s="40"/>
      <c r="IE464" s="40"/>
      <c r="IF464" s="40"/>
      <c r="IG464" s="40"/>
      <c r="IH464" s="40"/>
      <c r="II464" s="40"/>
      <c r="IJ464" s="40"/>
      <c r="IK464" s="40"/>
      <c r="IL464" s="40"/>
      <c r="IM464" s="40"/>
      <c r="IN464" s="40"/>
      <c r="IO464" s="40"/>
      <c r="IP464" s="40"/>
      <c r="IQ464" s="40"/>
      <c r="IR464" s="40"/>
      <c r="IS464" s="40"/>
      <c r="IT464" s="40"/>
      <c r="IU464" s="40"/>
      <c r="IV464" s="40"/>
      <c r="IW464" s="40"/>
      <c r="IX464" s="40"/>
      <c r="IY464" s="40"/>
      <c r="IZ464" s="40"/>
      <c r="JA464" s="40"/>
      <c r="JB464" s="40"/>
      <c r="JC464" s="40"/>
      <c r="JD464" s="40"/>
      <c r="JE464" s="40"/>
      <c r="JF464" s="40"/>
      <c r="JG464" s="40"/>
      <c r="JH464" s="40"/>
      <c r="JI464" s="40"/>
      <c r="JJ464" s="40"/>
      <c r="JK464" s="40"/>
      <c r="JL464" s="40"/>
      <c r="JM464" s="40"/>
      <c r="JN464" s="40"/>
      <c r="JO464" s="40"/>
      <c r="JP464" s="40"/>
      <c r="JQ464" s="40"/>
      <c r="JR464" s="40"/>
      <c r="JS464" s="40"/>
      <c r="JT464" s="40"/>
      <c r="JU464" s="40"/>
      <c r="JV464" s="40"/>
      <c r="JW464" s="40"/>
      <c r="JX464" s="40"/>
      <c r="JY464" s="40"/>
      <c r="JZ464" s="40"/>
      <c r="KA464" s="40"/>
      <c r="KB464" s="40"/>
      <c r="KC464" s="40"/>
      <c r="KD464" s="40"/>
      <c r="KE464" s="40"/>
      <c r="KF464" s="40"/>
      <c r="KG464" s="40"/>
      <c r="KH464" s="40"/>
      <c r="KI464" s="40"/>
      <c r="KJ464" s="40"/>
      <c r="KK464" s="40"/>
      <c r="KL464" s="40"/>
      <c r="KM464" s="40"/>
      <c r="KN464" s="40"/>
      <c r="KO464" s="40"/>
      <c r="KP464" s="40"/>
      <c r="KQ464" s="40"/>
      <c r="KR464" s="40"/>
      <c r="KS464" s="40"/>
      <c r="KT464" s="40"/>
      <c r="KU464" s="40"/>
      <c r="KV464" s="40"/>
      <c r="KW464" s="40"/>
      <c r="KX464" s="40"/>
      <c r="KY464" s="40"/>
      <c r="KZ464" s="40"/>
      <c r="LA464" s="40"/>
      <c r="LB464" s="40"/>
      <c r="LC464" s="40"/>
      <c r="LD464" s="40"/>
      <c r="LE464" s="40"/>
      <c r="LF464" s="40"/>
      <c r="LG464" s="40"/>
      <c r="LH464" s="40"/>
      <c r="LI464" s="40"/>
      <c r="LJ464" s="40"/>
      <c r="LK464" s="40"/>
      <c r="LL464" s="40"/>
      <c r="LM464" s="40"/>
      <c r="LN464" s="40"/>
      <c r="LO464" s="40"/>
      <c r="LP464" s="40"/>
      <c r="LQ464" s="40"/>
      <c r="LR464" s="40"/>
      <c r="LS464" s="40"/>
      <c r="LT464" s="40"/>
      <c r="LU464" s="40"/>
      <c r="LV464" s="40"/>
      <c r="LW464" s="40"/>
      <c r="LX464" s="40"/>
      <c r="LY464" s="40"/>
      <c r="LZ464" s="40"/>
      <c r="MA464" s="40"/>
      <c r="MB464" s="40"/>
      <c r="MC464" s="40"/>
      <c r="MD464" s="40"/>
      <c r="ME464" s="40"/>
      <c r="MF464" s="40"/>
      <c r="MG464" s="40"/>
      <c r="MH464" s="40"/>
      <c r="MI464" s="40"/>
      <c r="MJ464" s="40"/>
      <c r="MK464" s="40"/>
      <c r="ML464" s="40"/>
      <c r="MM464" s="40"/>
      <c r="MN464" s="40"/>
      <c r="MO464" s="40"/>
      <c r="MP464" s="40"/>
      <c r="MQ464" s="40"/>
      <c r="MR464" s="40"/>
      <c r="MS464" s="40"/>
      <c r="MT464" s="40"/>
      <c r="MU464" s="40"/>
      <c r="MV464" s="40"/>
      <c r="MW464" s="40"/>
      <c r="MX464" s="40"/>
      <c r="MY464" s="40"/>
      <c r="MZ464" s="40"/>
      <c r="NA464" s="40"/>
      <c r="NB464" s="40"/>
      <c r="NC464" s="40"/>
      <c r="ND464" s="40"/>
      <c r="NE464" s="40"/>
      <c r="NF464" s="40"/>
      <c r="NG464" s="40"/>
      <c r="NH464" s="40"/>
      <c r="NI464" s="40"/>
      <c r="NJ464" s="40"/>
      <c r="NK464" s="40"/>
      <c r="NL464" s="40"/>
      <c r="NM464" s="40"/>
      <c r="NN464" s="40"/>
      <c r="NO464" s="40"/>
      <c r="NP464" s="40"/>
      <c r="NQ464" s="40"/>
      <c r="NR464" s="40"/>
      <c r="NS464" s="40"/>
      <c r="NT464" s="40"/>
      <c r="NU464" s="40"/>
      <c r="NV464" s="40"/>
      <c r="NW464" s="40"/>
      <c r="NX464" s="40"/>
      <c r="NY464" s="40"/>
      <c r="NZ464" s="40"/>
      <c r="OA464" s="40"/>
      <c r="OB464" s="40"/>
      <c r="OC464" s="40"/>
      <c r="OD464" s="40"/>
      <c r="OE464" s="40"/>
      <c r="OF464" s="40"/>
      <c r="OG464" s="40"/>
      <c r="OH464" s="40"/>
      <c r="OI464" s="40"/>
      <c r="OJ464" s="40"/>
      <c r="OK464" s="40"/>
      <c r="OL464" s="40"/>
      <c r="OM464" s="40"/>
      <c r="ON464" s="40"/>
      <c r="OO464" s="40"/>
      <c r="OP464" s="40"/>
      <c r="OQ464" s="40"/>
      <c r="OR464" s="40"/>
      <c r="OS464" s="40"/>
      <c r="OT464" s="40"/>
      <c r="OU464" s="40"/>
      <c r="OV464" s="40"/>
      <c r="OW464" s="40"/>
      <c r="OX464" s="40"/>
      <c r="OY464" s="40"/>
      <c r="OZ464" s="40"/>
      <c r="PA464" s="40"/>
      <c r="PB464" s="40"/>
      <c r="PC464" s="40"/>
      <c r="PD464" s="40"/>
      <c r="PE464" s="40"/>
      <c r="PF464" s="40"/>
      <c r="PG464" s="40"/>
      <c r="PH464" s="40"/>
      <c r="PI464" s="40"/>
      <c r="PJ464" s="40"/>
      <c r="PK464" s="40"/>
      <c r="PL464" s="40"/>
      <c r="PM464" s="40"/>
      <c r="PN464" s="40"/>
      <c r="PO464" s="40"/>
      <c r="PP464" s="40"/>
      <c r="PQ464" s="40"/>
      <c r="PR464" s="40"/>
      <c r="PS464" s="40"/>
      <c r="PT464" s="40"/>
      <c r="PU464" s="40"/>
      <c r="PV464" s="40"/>
      <c r="PW464" s="40"/>
      <c r="PX464" s="40"/>
      <c r="PY464" s="40"/>
      <c r="PZ464" s="40"/>
      <c r="QA464" s="40"/>
      <c r="QB464" s="40"/>
      <c r="QC464" s="40"/>
      <c r="QD464" s="40"/>
      <c r="QE464" s="40"/>
      <c r="QF464" s="40"/>
      <c r="QG464" s="40"/>
      <c r="QH464" s="40"/>
      <c r="QI464" s="40"/>
      <c r="QJ464" s="40"/>
      <c r="QK464" s="40"/>
      <c r="QL464" s="40"/>
      <c r="QM464" s="40"/>
      <c r="QN464" s="40"/>
      <c r="QO464" s="40"/>
      <c r="QP464" s="40"/>
      <c r="QQ464" s="40"/>
      <c r="QR464" s="40"/>
      <c r="QS464" s="40"/>
      <c r="QT464" s="40"/>
      <c r="QU464" s="40"/>
      <c r="QV464" s="40"/>
      <c r="QW464" s="40"/>
      <c r="QX464" s="40"/>
      <c r="QY464" s="40"/>
      <c r="QZ464" s="40"/>
      <c r="RA464" s="40"/>
      <c r="RB464" s="40"/>
      <c r="RC464" s="40"/>
      <c r="RD464" s="40"/>
      <c r="RE464" s="40"/>
      <c r="RF464" s="40"/>
      <c r="RG464" s="40"/>
      <c r="RH464" s="40"/>
      <c r="RI464" s="40"/>
      <c r="RJ464" s="40"/>
      <c r="RK464" s="40"/>
      <c r="RL464" s="40"/>
      <c r="RM464" s="40"/>
      <c r="RN464" s="40"/>
      <c r="RO464" s="40"/>
      <c r="RP464" s="40"/>
      <c r="RQ464" s="40"/>
      <c r="RR464" s="40"/>
      <c r="RS464" s="40"/>
      <c r="RT464" s="40"/>
      <c r="RU464" s="40"/>
      <c r="RV464" s="40"/>
      <c r="RW464" s="40"/>
      <c r="RX464" s="40"/>
      <c r="RY464" s="40"/>
      <c r="RZ464" s="40"/>
      <c r="SA464" s="40"/>
      <c r="SB464" s="40"/>
      <c r="SC464" s="40"/>
      <c r="SD464" s="40"/>
      <c r="SE464" s="40"/>
      <c r="SF464" s="40"/>
      <c r="SG464" s="40"/>
      <c r="SH464" s="40"/>
      <c r="SI464" s="40"/>
      <c r="SJ464" s="40"/>
      <c r="SK464" s="40"/>
      <c r="SL464" s="40"/>
      <c r="SM464" s="40"/>
      <c r="SN464" s="40"/>
      <c r="SO464" s="40"/>
      <c r="SP464" s="40"/>
      <c r="SQ464" s="40"/>
      <c r="SR464" s="40"/>
      <c r="SS464" s="40"/>
      <c r="ST464" s="40"/>
      <c r="SU464" s="40"/>
      <c r="SV464" s="40"/>
      <c r="SW464" s="40"/>
      <c r="SX464" s="40"/>
      <c r="SY464" s="40"/>
      <c r="SZ464" s="40"/>
      <c r="TA464" s="40"/>
      <c r="TB464" s="40"/>
      <c r="TC464" s="40"/>
      <c r="TD464" s="40"/>
      <c r="TE464" s="40"/>
      <c r="TF464" s="40"/>
      <c r="TG464" s="40"/>
      <c r="TH464" s="40"/>
      <c r="TI464" s="40"/>
      <c r="TJ464" s="40"/>
      <c r="TK464" s="40"/>
      <c r="TL464" s="40"/>
      <c r="TM464" s="40"/>
      <c r="TN464" s="40"/>
      <c r="TO464" s="40"/>
      <c r="TP464" s="40"/>
      <c r="TQ464" s="40"/>
      <c r="TR464" s="40"/>
      <c r="TS464" s="40"/>
      <c r="TT464" s="40"/>
      <c r="TU464" s="40"/>
      <c r="TV464" s="40"/>
      <c r="TW464" s="40"/>
      <c r="TX464" s="40"/>
      <c r="TY464" s="40"/>
      <c r="TZ464" s="40"/>
      <c r="UA464" s="40"/>
      <c r="UB464" s="40"/>
      <c r="UC464" s="40"/>
      <c r="UD464" s="40"/>
      <c r="UE464" s="40"/>
      <c r="UF464" s="40"/>
      <c r="UG464" s="40"/>
      <c r="UH464" s="40"/>
      <c r="UI464" s="40"/>
      <c r="UJ464" s="40"/>
      <c r="UK464" s="40"/>
      <c r="UL464" s="40"/>
      <c r="UM464" s="40"/>
      <c r="UN464" s="40"/>
      <c r="UO464" s="40"/>
      <c r="UP464" s="40"/>
      <c r="UQ464" s="40"/>
      <c r="UR464" s="40"/>
      <c r="US464" s="40"/>
      <c r="UT464" s="40"/>
      <c r="UU464" s="40"/>
      <c r="UV464" s="40"/>
      <c r="UW464" s="40"/>
      <c r="UX464" s="40"/>
      <c r="UY464" s="40"/>
      <c r="UZ464" s="40"/>
      <c r="VA464" s="40"/>
      <c r="VB464" s="40"/>
      <c r="VC464" s="40"/>
      <c r="VD464" s="40"/>
      <c r="VE464" s="40"/>
      <c r="VF464" s="40"/>
      <c r="VG464" s="40"/>
      <c r="VH464" s="40"/>
      <c r="VI464" s="40"/>
      <c r="VJ464" s="40"/>
      <c r="VK464" s="40"/>
      <c r="VL464" s="40"/>
      <c r="VM464" s="40"/>
      <c r="VN464" s="40"/>
      <c r="VO464" s="40"/>
      <c r="VP464" s="40"/>
      <c r="VQ464" s="40"/>
      <c r="VR464" s="40"/>
      <c r="VS464" s="40"/>
      <c r="VT464" s="40"/>
      <c r="VU464" s="40"/>
      <c r="VV464" s="40"/>
      <c r="VW464" s="40"/>
      <c r="VX464" s="40"/>
      <c r="VY464" s="40"/>
      <c r="VZ464" s="40"/>
      <c r="WA464" s="40"/>
      <c r="WB464" s="40"/>
      <c r="WC464" s="40"/>
      <c r="WD464" s="40"/>
      <c r="WE464" s="40"/>
      <c r="WF464" s="40"/>
      <c r="WG464" s="40"/>
      <c r="WH464" s="40"/>
      <c r="WI464" s="40"/>
      <c r="WJ464" s="40"/>
      <c r="WK464" s="40"/>
      <c r="WL464" s="40"/>
      <c r="WM464" s="40"/>
      <c r="WN464" s="40"/>
      <c r="WO464" s="40"/>
      <c r="WP464" s="40"/>
      <c r="WQ464" s="40"/>
      <c r="WR464" s="40"/>
      <c r="WS464" s="40"/>
      <c r="WT464" s="40"/>
      <c r="WU464" s="40"/>
      <c r="WV464" s="40"/>
      <c r="WW464" s="40"/>
      <c r="WX464" s="40"/>
      <c r="WY464" s="40"/>
      <c r="WZ464" s="40"/>
      <c r="XA464" s="40"/>
      <c r="XB464" s="40"/>
      <c r="XC464" s="40"/>
      <c r="XD464" s="40"/>
      <c r="XE464" s="40"/>
      <c r="XF464" s="40"/>
      <c r="XG464" s="40"/>
      <c r="XH464" s="40"/>
      <c r="XI464" s="40"/>
      <c r="XJ464" s="40"/>
      <c r="XK464" s="40"/>
      <c r="XL464" s="40"/>
      <c r="XM464" s="40"/>
      <c r="XN464" s="40"/>
      <c r="XO464" s="40"/>
      <c r="XP464" s="40"/>
      <c r="XQ464" s="40"/>
      <c r="XR464" s="40"/>
      <c r="XS464" s="40"/>
      <c r="XT464" s="40"/>
      <c r="XU464" s="40"/>
      <c r="XV464" s="40"/>
      <c r="XW464" s="40"/>
      <c r="XX464" s="40"/>
      <c r="XY464" s="40"/>
      <c r="XZ464" s="40"/>
      <c r="YA464" s="40"/>
      <c r="YB464" s="40"/>
      <c r="YC464" s="40"/>
      <c r="YD464" s="40"/>
      <c r="YE464" s="40"/>
      <c r="YF464" s="40"/>
      <c r="YG464" s="40"/>
      <c r="YH464" s="40"/>
      <c r="YI464" s="40"/>
      <c r="YJ464" s="40"/>
      <c r="YK464" s="40"/>
      <c r="YL464" s="40"/>
      <c r="YM464" s="40"/>
      <c r="YN464" s="40"/>
      <c r="YO464" s="40"/>
      <c r="YP464" s="40"/>
      <c r="YQ464" s="40"/>
      <c r="YR464" s="40"/>
      <c r="YS464" s="40"/>
      <c r="YT464" s="40"/>
      <c r="YU464" s="40"/>
      <c r="YV464" s="40"/>
      <c r="YW464" s="40"/>
      <c r="YX464" s="40"/>
      <c r="YY464" s="40"/>
      <c r="YZ464" s="40"/>
      <c r="ZA464" s="40"/>
      <c r="ZB464" s="40"/>
      <c r="ZC464" s="40"/>
      <c r="ZD464" s="40"/>
      <c r="ZE464" s="40"/>
      <c r="ZF464" s="40"/>
      <c r="ZG464" s="40"/>
      <c r="ZH464" s="40"/>
      <c r="ZI464" s="40"/>
      <c r="ZJ464" s="40"/>
      <c r="ZK464" s="40"/>
      <c r="ZL464" s="40"/>
      <c r="ZM464" s="40"/>
      <c r="ZN464" s="40"/>
      <c r="ZO464" s="40"/>
      <c r="ZP464" s="40"/>
      <c r="ZQ464" s="40"/>
      <c r="ZR464" s="40"/>
      <c r="ZS464" s="40"/>
      <c r="ZT464" s="40"/>
      <c r="ZU464" s="40"/>
      <c r="ZV464" s="40"/>
      <c r="ZW464" s="40"/>
      <c r="ZX464" s="40"/>
      <c r="ZY464" s="40"/>
      <c r="ZZ464" s="40"/>
      <c r="AAA464" s="40"/>
      <c r="AAB464" s="40"/>
      <c r="AAC464" s="40"/>
      <c r="AAD464" s="40"/>
      <c r="AAE464" s="40"/>
      <c r="AAF464" s="40"/>
      <c r="AAG464" s="40"/>
      <c r="AAH464" s="40"/>
      <c r="AAI464" s="40"/>
      <c r="AAJ464" s="40"/>
      <c r="AAK464" s="40"/>
      <c r="AAL464" s="40"/>
      <c r="AAM464" s="40"/>
      <c r="AAN464" s="40"/>
      <c r="AAO464" s="40"/>
      <c r="AAP464" s="40"/>
      <c r="AAQ464" s="40"/>
      <c r="AAR464" s="40"/>
      <c r="AAS464" s="40"/>
      <c r="AAT464" s="40"/>
      <c r="AAU464" s="40"/>
      <c r="AAV464" s="40"/>
      <c r="AAW464" s="40"/>
      <c r="AAX464" s="40"/>
      <c r="AAY464" s="40"/>
      <c r="AAZ464" s="40"/>
      <c r="ABA464" s="40"/>
      <c r="ABB464" s="40"/>
      <c r="ABC464" s="40"/>
      <c r="ABD464" s="40"/>
      <c r="ABE464" s="40"/>
      <c r="ABF464" s="40"/>
      <c r="ABG464" s="40"/>
      <c r="ABH464" s="40"/>
      <c r="ABI464" s="40"/>
      <c r="ABJ464" s="40"/>
      <c r="ABK464" s="40"/>
      <c r="ABL464" s="40"/>
      <c r="ABM464" s="40"/>
      <c r="ABN464" s="40"/>
      <c r="ABO464" s="40"/>
      <c r="ABP464" s="40"/>
      <c r="ABQ464" s="40"/>
      <c r="ABR464" s="40"/>
      <c r="ABS464" s="40"/>
      <c r="ABT464" s="40"/>
      <c r="ABU464" s="40"/>
      <c r="ABV464" s="40"/>
      <c r="ABW464" s="40"/>
      <c r="ABX464" s="40"/>
      <c r="ABY464" s="40"/>
      <c r="ABZ464" s="40"/>
      <c r="ACA464" s="40"/>
      <c r="ACB464" s="40"/>
      <c r="ACC464" s="40"/>
      <c r="ACD464" s="40"/>
      <c r="ACE464" s="40"/>
      <c r="ACF464" s="40"/>
      <c r="ACG464" s="40"/>
      <c r="ACH464" s="40"/>
      <c r="ACI464" s="40"/>
      <c r="ACJ464" s="40"/>
      <c r="ACK464" s="40"/>
      <c r="ACL464" s="40"/>
      <c r="ACM464" s="40"/>
      <c r="ACN464" s="40"/>
      <c r="ACO464" s="40"/>
      <c r="ACP464" s="40"/>
      <c r="ACQ464" s="40"/>
      <c r="ACR464" s="40"/>
      <c r="ACS464" s="40"/>
      <c r="ACT464" s="40"/>
      <c r="ACU464" s="40"/>
      <c r="ACV464" s="40"/>
      <c r="ACW464" s="40"/>
      <c r="ACX464" s="40"/>
      <c r="ACY464" s="40"/>
      <c r="ACZ464" s="40"/>
      <c r="ADA464" s="40"/>
      <c r="ADB464" s="40"/>
      <c r="ADC464" s="40"/>
      <c r="ADD464" s="40"/>
      <c r="ADE464" s="40"/>
      <c r="ADF464" s="40"/>
      <c r="ADG464" s="40"/>
      <c r="ADH464" s="40"/>
      <c r="ADI464" s="40"/>
      <c r="ADJ464" s="40"/>
      <c r="ADK464" s="40"/>
      <c r="ADL464" s="40"/>
      <c r="ADM464" s="40"/>
      <c r="ADN464" s="40"/>
      <c r="ADO464" s="40"/>
      <c r="ADP464" s="40"/>
      <c r="ADQ464" s="40"/>
      <c r="ADR464" s="40"/>
      <c r="ADS464" s="40"/>
      <c r="ADT464" s="40"/>
      <c r="ADU464" s="40"/>
      <c r="ADV464" s="40"/>
      <c r="ADW464" s="40"/>
      <c r="ADX464" s="40"/>
      <c r="ADY464" s="40"/>
      <c r="ADZ464" s="40"/>
      <c r="AEA464" s="40"/>
      <c r="AEB464" s="40"/>
      <c r="AEC464" s="40"/>
      <c r="AED464" s="40"/>
      <c r="AEE464" s="40"/>
      <c r="AEF464" s="40"/>
      <c r="AEG464" s="40"/>
      <c r="AEH464" s="40"/>
      <c r="AEI464" s="40"/>
      <c r="AEJ464" s="40"/>
      <c r="AEK464" s="40"/>
      <c r="AEL464" s="40"/>
      <c r="AEM464" s="40"/>
      <c r="AEN464" s="40"/>
      <c r="AEO464" s="40"/>
      <c r="AEP464" s="40"/>
      <c r="AEQ464" s="40"/>
      <c r="AER464" s="40"/>
      <c r="AES464" s="40"/>
      <c r="AET464" s="40"/>
      <c r="AEU464" s="40"/>
      <c r="AEV464" s="40"/>
      <c r="AEW464" s="40"/>
      <c r="AEX464" s="40"/>
      <c r="AEY464" s="40"/>
      <c r="AEZ464" s="40"/>
      <c r="AFA464" s="40"/>
      <c r="AFB464" s="40"/>
      <c r="AFC464" s="40"/>
      <c r="AFD464" s="40"/>
      <c r="AFE464" s="40"/>
      <c r="AFF464" s="40"/>
      <c r="AFG464" s="40"/>
      <c r="AFH464" s="40"/>
      <c r="AFI464" s="40"/>
      <c r="AFJ464" s="40"/>
      <c r="AFK464" s="40"/>
      <c r="AFL464" s="40"/>
      <c r="AFM464" s="40"/>
      <c r="AFN464" s="40"/>
      <c r="AFO464" s="40"/>
      <c r="AFP464" s="40"/>
      <c r="AFQ464" s="40"/>
      <c r="AFR464" s="40"/>
      <c r="AFS464" s="40"/>
      <c r="AFT464" s="40"/>
      <c r="AFU464" s="40"/>
      <c r="AFV464" s="40"/>
      <c r="AFW464" s="40"/>
      <c r="AFX464" s="40"/>
      <c r="AFY464" s="40"/>
      <c r="AFZ464" s="40"/>
      <c r="AGA464" s="40"/>
      <c r="AGB464" s="40"/>
      <c r="AGC464" s="40"/>
      <c r="AGD464" s="40"/>
      <c r="AGE464" s="40"/>
      <c r="AGF464" s="40"/>
      <c r="AGG464" s="40"/>
      <c r="AGH464" s="40"/>
      <c r="AGI464" s="40"/>
      <c r="AGJ464" s="40"/>
      <c r="AGK464" s="40"/>
      <c r="AGL464" s="40"/>
      <c r="AGM464" s="40"/>
      <c r="AGN464" s="40"/>
      <c r="AGO464" s="40"/>
      <c r="AGP464" s="40"/>
      <c r="AGQ464" s="40"/>
      <c r="AGR464" s="40"/>
      <c r="AGS464" s="40"/>
      <c r="AGT464" s="40"/>
      <c r="AGU464" s="40"/>
      <c r="AGV464" s="40"/>
      <c r="AGW464" s="40"/>
      <c r="AGX464" s="40"/>
      <c r="AGY464" s="40"/>
      <c r="AGZ464" s="40"/>
      <c r="AHA464" s="40"/>
      <c r="AHB464" s="40"/>
      <c r="AHC464" s="40"/>
      <c r="AHD464" s="40"/>
      <c r="AHE464" s="40"/>
      <c r="AHF464" s="40"/>
      <c r="AHG464" s="40"/>
      <c r="AHH464" s="40"/>
      <c r="AHI464" s="40"/>
      <c r="AHJ464" s="40"/>
      <c r="AHK464" s="40"/>
      <c r="AHL464" s="40"/>
      <c r="AHM464" s="40"/>
      <c r="AHN464" s="40"/>
      <c r="AHO464" s="40"/>
      <c r="AHP464" s="40"/>
      <c r="AHQ464" s="40"/>
      <c r="AHR464" s="40"/>
      <c r="AHS464" s="40"/>
      <c r="AHT464" s="40"/>
      <c r="AHU464" s="40"/>
      <c r="AHV464" s="40"/>
      <c r="AHW464" s="40"/>
      <c r="AHX464" s="40"/>
      <c r="AHY464" s="40"/>
      <c r="AHZ464" s="40"/>
      <c r="AIA464" s="40"/>
      <c r="AIB464" s="40"/>
      <c r="AIC464" s="40"/>
      <c r="AID464" s="40"/>
      <c r="AIE464" s="40"/>
      <c r="AIF464" s="40"/>
      <c r="AIG464" s="40"/>
      <c r="AIH464" s="40"/>
      <c r="AII464" s="40"/>
      <c r="AIJ464" s="40"/>
      <c r="AIK464" s="40"/>
      <c r="AIL464" s="40"/>
      <c r="AIM464" s="40"/>
      <c r="AIN464" s="40"/>
      <c r="AIO464" s="40"/>
      <c r="AIP464" s="40"/>
      <c r="AIQ464" s="40"/>
      <c r="AIR464" s="40"/>
      <c r="AIS464" s="40"/>
      <c r="AIT464" s="40"/>
      <c r="AIU464" s="40"/>
      <c r="AIV464" s="40"/>
      <c r="AIW464" s="40"/>
      <c r="AIX464" s="40"/>
      <c r="AIY464" s="40"/>
      <c r="AIZ464" s="40"/>
      <c r="AJA464" s="40"/>
      <c r="AJB464" s="40"/>
      <c r="AJC464" s="40"/>
      <c r="AJD464" s="40"/>
      <c r="AJE464" s="40"/>
      <c r="AJF464" s="40"/>
      <c r="AJG464" s="40"/>
      <c r="AJH464" s="40"/>
      <c r="AJI464" s="40"/>
      <c r="AJJ464" s="40"/>
      <c r="AJK464" s="40"/>
      <c r="AJL464" s="40"/>
      <c r="AJM464" s="40"/>
      <c r="AJN464" s="40"/>
      <c r="AJO464" s="40"/>
      <c r="AJP464" s="40"/>
      <c r="AJQ464" s="40"/>
      <c r="AJR464" s="40"/>
      <c r="AJS464" s="40"/>
      <c r="AJT464" s="40"/>
      <c r="AJU464" s="40"/>
      <c r="AJV464" s="40"/>
      <c r="AJW464" s="40"/>
      <c r="AJX464" s="40"/>
      <c r="AJY464" s="40"/>
      <c r="AJZ464" s="40"/>
      <c r="AKA464" s="40"/>
      <c r="AKB464" s="40"/>
      <c r="AKC464" s="40"/>
      <c r="AKD464" s="40"/>
      <c r="AKE464" s="40"/>
      <c r="AKF464" s="40"/>
      <c r="AKG464" s="40"/>
      <c r="AKH464" s="40"/>
      <c r="AKI464" s="40"/>
      <c r="AKJ464" s="40"/>
      <c r="AKK464" s="40"/>
      <c r="AKL464" s="40"/>
      <c r="AKM464" s="40"/>
      <c r="AKN464" s="40"/>
      <c r="AKO464" s="40"/>
      <c r="AKP464" s="40"/>
      <c r="AKQ464" s="40"/>
      <c r="AKR464" s="40"/>
      <c r="AKS464" s="40"/>
      <c r="AKT464" s="40"/>
      <c r="AKU464" s="40"/>
      <c r="AKV464" s="40"/>
      <c r="AKW464" s="40"/>
      <c r="AKX464" s="40"/>
      <c r="AKY464" s="40"/>
      <c r="AKZ464" s="40"/>
      <c r="ALA464" s="40"/>
      <c r="ALB464" s="40"/>
      <c r="ALC464" s="40"/>
      <c r="ALD464" s="40"/>
      <c r="ALE464" s="40"/>
      <c r="ALF464" s="40"/>
      <c r="ALG464" s="40"/>
      <c r="ALH464" s="40"/>
      <c r="ALI464" s="40"/>
      <c r="ALJ464" s="40"/>
      <c r="ALK464" s="40"/>
      <c r="ALL464" s="40"/>
      <c r="ALM464" s="40"/>
      <c r="ALN464" s="40"/>
      <c r="ALO464" s="40"/>
      <c r="ALP464" s="40"/>
      <c r="ALQ464" s="40"/>
      <c r="ALR464" s="40"/>
      <c r="ALS464" s="40"/>
      <c r="ALT464" s="40"/>
      <c r="ALU464" s="40"/>
      <c r="ALV464" s="40"/>
      <c r="ALW464" s="40"/>
      <c r="ALX464" s="40"/>
      <c r="ALY464" s="40"/>
      <c r="ALZ464" s="40"/>
      <c r="AMA464" s="40"/>
      <c r="AMB464" s="40"/>
      <c r="AMC464" s="40"/>
      <c r="AMD464" s="40"/>
      <c r="AME464" s="40"/>
      <c r="AMF464" s="40"/>
      <c r="AMG464" s="40"/>
      <c r="AMH464" s="40"/>
      <c r="AMI464" s="40"/>
      <c r="AMJ464" s="40"/>
      <c r="AMK464" s="40"/>
      <c r="AML464" s="40"/>
      <c r="AMM464" s="40"/>
      <c r="AMN464" s="40"/>
      <c r="AMO464" s="40"/>
      <c r="AMP464" s="40"/>
      <c r="AMQ464" s="40"/>
      <c r="AMR464" s="40"/>
      <c r="AMS464" s="40"/>
      <c r="AMT464" s="40"/>
      <c r="AMU464" s="40"/>
      <c r="AMV464" s="40"/>
      <c r="AMW464" s="40"/>
      <c r="AMX464" s="40"/>
      <c r="AMY464" s="40"/>
      <c r="AMZ464" s="40"/>
      <c r="ANA464" s="40"/>
      <c r="ANB464" s="40"/>
      <c r="ANC464" s="40"/>
      <c r="AND464" s="40"/>
      <c r="ANE464" s="40"/>
      <c r="ANF464" s="40"/>
      <c r="ANG464" s="40"/>
      <c r="ANH464" s="40"/>
      <c r="ANI464" s="40"/>
      <c r="ANJ464" s="40"/>
      <c r="ANK464" s="40"/>
      <c r="ANL464" s="40"/>
      <c r="ANM464" s="40"/>
      <c r="ANN464" s="40"/>
      <c r="ANO464" s="40"/>
      <c r="ANP464" s="40"/>
      <c r="ANQ464" s="40"/>
      <c r="ANR464" s="40"/>
      <c r="ANS464" s="40"/>
      <c r="ANT464" s="40"/>
      <c r="ANU464" s="40"/>
      <c r="ANV464" s="40"/>
      <c r="ANW464" s="40"/>
      <c r="ANX464" s="40"/>
      <c r="ANY464" s="40"/>
      <c r="ANZ464" s="40"/>
      <c r="AOA464" s="40"/>
      <c r="AOB464" s="40"/>
      <c r="AOC464" s="40"/>
      <c r="AOD464" s="40"/>
      <c r="AOE464" s="40"/>
      <c r="AOF464" s="40"/>
      <c r="AOG464" s="40"/>
      <c r="AOH464" s="40"/>
      <c r="AOI464" s="40"/>
      <c r="AOJ464" s="40"/>
      <c r="AOK464" s="40"/>
      <c r="AOL464" s="40"/>
      <c r="AOM464" s="40"/>
      <c r="AON464" s="40"/>
      <c r="AOO464" s="40"/>
      <c r="AOP464" s="40"/>
      <c r="AOQ464" s="40"/>
      <c r="AOR464" s="40"/>
      <c r="AOS464" s="40"/>
      <c r="AOT464" s="40"/>
      <c r="AOU464" s="40"/>
      <c r="AOV464" s="40"/>
      <c r="AOW464" s="40"/>
      <c r="AOX464" s="40"/>
      <c r="AOY464" s="40"/>
      <c r="AOZ464" s="40"/>
      <c r="APA464" s="40"/>
      <c r="APB464" s="40"/>
      <c r="APC464" s="40"/>
      <c r="APD464" s="40"/>
      <c r="APE464" s="40"/>
      <c r="APF464" s="40"/>
      <c r="APG464" s="40"/>
      <c r="APH464" s="40"/>
      <c r="API464" s="40"/>
      <c r="APJ464" s="40"/>
      <c r="APK464" s="40"/>
      <c r="APL464" s="40"/>
      <c r="APM464" s="40"/>
      <c r="APN464" s="40"/>
      <c r="APO464" s="40"/>
      <c r="APP464" s="40"/>
      <c r="APQ464" s="40"/>
      <c r="APR464" s="40"/>
      <c r="APS464" s="40"/>
      <c r="APT464" s="40"/>
      <c r="APU464" s="40"/>
      <c r="APV464" s="40"/>
      <c r="APW464" s="40"/>
      <c r="APX464" s="40"/>
      <c r="APY464" s="40"/>
      <c r="APZ464" s="40"/>
      <c r="AQA464" s="40"/>
      <c r="AQB464" s="40"/>
      <c r="AQC464" s="40"/>
      <c r="AQD464" s="40"/>
      <c r="AQE464" s="40"/>
      <c r="AQF464" s="40"/>
      <c r="AQG464" s="40"/>
      <c r="AQH464" s="40"/>
      <c r="AQI464" s="40"/>
      <c r="AQJ464" s="40"/>
      <c r="AQK464" s="40"/>
      <c r="AQL464" s="40"/>
      <c r="AQM464" s="40"/>
      <c r="AQN464" s="40"/>
      <c r="AQO464" s="40"/>
      <c r="AQP464" s="40"/>
      <c r="AQQ464" s="40"/>
      <c r="AQR464" s="40"/>
      <c r="AQS464" s="40"/>
      <c r="AQT464" s="40"/>
      <c r="AQU464" s="40"/>
      <c r="AQV464" s="40"/>
      <c r="AQW464" s="40"/>
      <c r="AQX464" s="40"/>
      <c r="AQY464" s="40"/>
      <c r="AQZ464" s="40"/>
      <c r="ARA464" s="40"/>
      <c r="ARB464" s="40"/>
      <c r="ARC464" s="40"/>
      <c r="ARD464" s="40"/>
      <c r="ARE464" s="40"/>
      <c r="ARF464" s="40"/>
      <c r="ARG464" s="40"/>
      <c r="ARH464" s="40"/>
      <c r="ARI464" s="40"/>
      <c r="ARJ464" s="40"/>
      <c r="ARK464" s="40"/>
      <c r="ARL464" s="40"/>
      <c r="ARM464" s="40"/>
      <c r="ARN464" s="40"/>
      <c r="ARO464" s="40"/>
      <c r="ARP464" s="40"/>
      <c r="ARQ464" s="40"/>
      <c r="ARR464" s="40"/>
      <c r="ARS464" s="40"/>
      <c r="ART464" s="40"/>
      <c r="ARU464" s="40"/>
      <c r="ARV464" s="40"/>
      <c r="ARW464" s="40"/>
      <c r="ARX464" s="40"/>
      <c r="ARY464" s="40"/>
      <c r="ARZ464" s="40"/>
      <c r="ASA464" s="40"/>
      <c r="ASB464" s="40"/>
      <c r="ASC464" s="40"/>
      <c r="ASD464" s="40"/>
      <c r="ASE464" s="40"/>
      <c r="ASF464" s="40"/>
      <c r="ASG464" s="40"/>
      <c r="ASH464" s="40"/>
      <c r="ASI464" s="40"/>
      <c r="ASJ464" s="40"/>
      <c r="ASK464" s="40"/>
      <c r="ASL464" s="40"/>
      <c r="ASM464" s="40"/>
      <c r="ASN464" s="40"/>
      <c r="ASO464" s="40"/>
      <c r="ASP464" s="40"/>
      <c r="ASQ464" s="40"/>
      <c r="ASR464" s="40"/>
      <c r="ASS464" s="40"/>
      <c r="AST464" s="40"/>
      <c r="ASU464" s="40"/>
      <c r="ASV464" s="40"/>
      <c r="ASW464" s="40"/>
      <c r="ASX464" s="40"/>
      <c r="ASY464" s="40"/>
      <c r="ASZ464" s="40"/>
      <c r="ATA464" s="40"/>
      <c r="ATB464" s="40"/>
      <c r="ATC464" s="40"/>
      <c r="ATD464" s="40"/>
      <c r="ATE464" s="40"/>
      <c r="ATF464" s="40"/>
      <c r="ATG464" s="40"/>
      <c r="ATH464" s="40"/>
      <c r="ATI464" s="40"/>
      <c r="ATJ464" s="40"/>
      <c r="ATK464" s="40"/>
      <c r="ATL464" s="40"/>
      <c r="ATM464" s="40"/>
      <c r="ATN464" s="40"/>
      <c r="ATO464" s="40"/>
      <c r="ATP464" s="40"/>
      <c r="ATQ464" s="40"/>
      <c r="ATR464" s="40"/>
      <c r="ATS464" s="40"/>
      <c r="ATT464" s="40"/>
      <c r="ATU464" s="40"/>
      <c r="ATV464" s="40"/>
      <c r="ATW464" s="40"/>
      <c r="ATX464" s="40"/>
      <c r="ATY464" s="40"/>
      <c r="ATZ464" s="40"/>
      <c r="AUA464" s="40"/>
      <c r="AUB464" s="40"/>
      <c r="AUC464" s="40"/>
      <c r="AUD464" s="40"/>
      <c r="AUE464" s="40"/>
      <c r="AUF464" s="40"/>
      <c r="AUG464" s="40"/>
      <c r="AUH464" s="40"/>
      <c r="AUI464" s="40"/>
      <c r="AUJ464" s="40"/>
      <c r="AUK464" s="40"/>
      <c r="AUL464" s="40"/>
      <c r="AUM464" s="40"/>
      <c r="AUN464" s="40"/>
      <c r="AUO464" s="40"/>
      <c r="AUP464" s="40"/>
      <c r="AUQ464" s="40"/>
      <c r="AUR464" s="40"/>
      <c r="AUS464" s="40"/>
      <c r="AUT464" s="40"/>
      <c r="AUU464" s="40"/>
      <c r="AUV464" s="40"/>
      <c r="AUW464" s="40"/>
      <c r="AUX464" s="40"/>
      <c r="AUY464" s="40"/>
      <c r="AUZ464" s="40"/>
      <c r="AVA464" s="40"/>
      <c r="AVB464" s="40"/>
      <c r="AVC464" s="40"/>
      <c r="AVD464" s="40"/>
      <c r="AVE464" s="40"/>
      <c r="AVF464" s="40"/>
      <c r="AVG464" s="40"/>
      <c r="AVH464" s="40"/>
      <c r="AVI464" s="40"/>
      <c r="AVJ464" s="40"/>
      <c r="AVK464" s="40"/>
      <c r="AVL464" s="40"/>
      <c r="AVM464" s="40"/>
      <c r="AVN464" s="40"/>
      <c r="AVO464" s="40"/>
      <c r="AVP464" s="40"/>
      <c r="AVQ464" s="40"/>
      <c r="AVR464" s="40"/>
      <c r="AVS464" s="40"/>
      <c r="AVT464" s="40"/>
      <c r="AVU464" s="40"/>
      <c r="AVV464" s="40"/>
      <c r="AVW464" s="40"/>
      <c r="AVX464" s="40"/>
      <c r="AVY464" s="40"/>
      <c r="AVZ464" s="40"/>
      <c r="AWA464" s="40"/>
      <c r="AWB464" s="40"/>
      <c r="AWC464" s="40"/>
      <c r="AWD464" s="40"/>
      <c r="AWE464" s="40"/>
      <c r="AWF464" s="40"/>
      <c r="AWG464" s="40"/>
      <c r="AWH464" s="40"/>
      <c r="AWI464" s="40"/>
      <c r="AWJ464" s="40"/>
      <c r="AWK464" s="40"/>
      <c r="AWL464" s="40"/>
      <c r="AWM464" s="40"/>
      <c r="AWN464" s="40"/>
      <c r="AWO464" s="40"/>
      <c r="AWP464" s="40"/>
      <c r="AWQ464" s="40"/>
      <c r="AWR464" s="40"/>
      <c r="AWS464" s="40"/>
      <c r="AWT464" s="40"/>
      <c r="AWU464" s="40"/>
      <c r="AWV464" s="40"/>
      <c r="AWW464" s="40"/>
      <c r="AWX464" s="40"/>
      <c r="AWY464" s="40"/>
      <c r="AWZ464" s="40"/>
      <c r="AXA464" s="40"/>
      <c r="AXB464" s="40"/>
      <c r="AXC464" s="40"/>
      <c r="AXD464" s="40"/>
      <c r="AXE464" s="40"/>
      <c r="AXF464" s="40"/>
      <c r="AXG464" s="40"/>
      <c r="AXH464" s="40"/>
      <c r="AXI464" s="40"/>
      <c r="AXJ464" s="40"/>
      <c r="AXK464" s="40"/>
      <c r="AXL464" s="40"/>
      <c r="AXM464" s="40"/>
      <c r="AXN464" s="40"/>
      <c r="AXO464" s="40"/>
      <c r="AXP464" s="40"/>
      <c r="AXQ464" s="40"/>
      <c r="AXR464" s="40"/>
      <c r="AXS464" s="40"/>
      <c r="AXT464" s="40"/>
      <c r="AXU464" s="40"/>
      <c r="AXV464" s="40"/>
      <c r="AXW464" s="40"/>
      <c r="AXX464" s="40"/>
      <c r="AXY464" s="40"/>
      <c r="AXZ464" s="40"/>
      <c r="AYA464" s="40"/>
      <c r="AYB464" s="40"/>
      <c r="AYC464" s="40"/>
      <c r="AYD464" s="40"/>
      <c r="AYE464" s="40"/>
      <c r="AYF464" s="40"/>
      <c r="AYG464" s="40"/>
      <c r="AYH464" s="40"/>
      <c r="AYI464" s="40"/>
      <c r="AYJ464" s="40"/>
      <c r="AYK464" s="40"/>
      <c r="AYL464" s="40"/>
      <c r="AYM464" s="40"/>
      <c r="AYN464" s="40"/>
      <c r="AYO464" s="40"/>
      <c r="AYP464" s="40"/>
      <c r="AYQ464" s="40"/>
      <c r="AYR464" s="40"/>
      <c r="AYS464" s="40"/>
      <c r="AYT464" s="40"/>
      <c r="AYU464" s="40"/>
      <c r="AYV464" s="40"/>
      <c r="AYW464" s="40"/>
      <c r="AYX464" s="40"/>
      <c r="AYY464" s="40"/>
      <c r="AYZ464" s="40"/>
      <c r="AZA464" s="40"/>
      <c r="AZB464" s="40"/>
      <c r="AZC464" s="40"/>
      <c r="AZD464" s="40"/>
      <c r="AZE464" s="40"/>
      <c r="AZF464" s="40"/>
      <c r="AZG464" s="40"/>
      <c r="AZH464" s="40"/>
      <c r="AZI464" s="40"/>
      <c r="AZJ464" s="40"/>
      <c r="AZK464" s="40"/>
      <c r="AZL464" s="40"/>
      <c r="AZM464" s="40"/>
      <c r="AZN464" s="40"/>
      <c r="AZO464" s="40"/>
      <c r="AZP464" s="40"/>
      <c r="AZQ464" s="40"/>
      <c r="AZR464" s="40"/>
      <c r="AZS464" s="40"/>
      <c r="AZT464" s="40"/>
      <c r="AZU464" s="40"/>
      <c r="AZV464" s="40"/>
      <c r="AZW464" s="40"/>
      <c r="AZX464" s="40"/>
      <c r="AZY464" s="40"/>
      <c r="AZZ464" s="40"/>
      <c r="BAA464" s="40"/>
      <c r="BAB464" s="40"/>
      <c r="BAC464" s="40"/>
      <c r="BAD464" s="40"/>
      <c r="BAE464" s="40"/>
      <c r="BAF464" s="40"/>
      <c r="BAG464" s="40"/>
      <c r="BAH464" s="40"/>
      <c r="BAI464" s="40"/>
      <c r="BAJ464" s="40"/>
      <c r="BAK464" s="40"/>
      <c r="BAL464" s="40"/>
      <c r="BAM464" s="40"/>
      <c r="BAN464" s="40"/>
      <c r="BAO464" s="40"/>
      <c r="BAP464" s="40"/>
      <c r="BAQ464" s="40"/>
      <c r="BAR464" s="40"/>
      <c r="BAS464" s="40"/>
      <c r="BAT464" s="40"/>
      <c r="BAU464" s="40"/>
      <c r="BAV464" s="40"/>
      <c r="BAW464" s="40"/>
      <c r="BAX464" s="40"/>
      <c r="BAY464" s="40"/>
      <c r="BAZ464" s="40"/>
      <c r="BBA464" s="40"/>
      <c r="BBB464" s="40"/>
      <c r="BBC464" s="40"/>
      <c r="BBD464" s="40"/>
      <c r="BBE464" s="40"/>
      <c r="BBF464" s="40"/>
      <c r="BBG464" s="40"/>
      <c r="BBH464" s="40"/>
      <c r="BBI464" s="40"/>
      <c r="BBJ464" s="40"/>
      <c r="BBK464" s="40"/>
      <c r="BBL464" s="40"/>
      <c r="BBM464" s="40"/>
      <c r="BBN464" s="40"/>
      <c r="BBO464" s="40"/>
      <c r="BBP464" s="40"/>
      <c r="BBQ464" s="40"/>
      <c r="BBR464" s="40"/>
      <c r="BBS464" s="40"/>
      <c r="BBT464" s="40"/>
      <c r="BBU464" s="40"/>
      <c r="BBV464" s="40"/>
      <c r="BBW464" s="40"/>
      <c r="BBX464" s="40"/>
      <c r="BBY464" s="40"/>
      <c r="BBZ464" s="40"/>
      <c r="BCA464" s="40"/>
      <c r="BCB464" s="40"/>
      <c r="BCC464" s="40"/>
      <c r="BCD464" s="40"/>
      <c r="BCE464" s="40"/>
      <c r="BCF464" s="40"/>
      <c r="BCG464" s="40"/>
      <c r="BCH464" s="40"/>
      <c r="BCI464" s="40"/>
      <c r="BCJ464" s="40"/>
      <c r="BCK464" s="40"/>
      <c r="BCL464" s="40"/>
      <c r="BCM464" s="40"/>
      <c r="BCN464" s="40"/>
      <c r="BCO464" s="40"/>
      <c r="BCP464" s="40"/>
      <c r="BCQ464" s="40"/>
      <c r="BCR464" s="40"/>
      <c r="BCS464" s="40"/>
      <c r="BCT464" s="40"/>
      <c r="BCU464" s="40"/>
      <c r="BCV464" s="40"/>
      <c r="BCW464" s="40"/>
      <c r="BCX464" s="40"/>
      <c r="BCY464" s="40"/>
      <c r="BCZ464" s="40"/>
      <c r="BDA464" s="40"/>
      <c r="BDB464" s="40"/>
      <c r="BDC464" s="40"/>
      <c r="BDD464" s="40"/>
      <c r="BDE464" s="40"/>
      <c r="BDF464" s="40"/>
      <c r="BDG464" s="40"/>
      <c r="BDH464" s="40"/>
      <c r="BDI464" s="40"/>
      <c r="BDJ464" s="40"/>
      <c r="BDK464" s="40"/>
      <c r="BDL464" s="40"/>
      <c r="BDM464" s="40"/>
      <c r="BDN464" s="40"/>
      <c r="BDO464" s="40"/>
      <c r="BDP464" s="40"/>
      <c r="BDQ464" s="40"/>
      <c r="BDR464" s="40"/>
      <c r="BDS464" s="40"/>
      <c r="BDT464" s="40"/>
      <c r="BDU464" s="40"/>
      <c r="BDV464" s="40"/>
      <c r="BDW464" s="40"/>
      <c r="BDX464" s="40"/>
      <c r="BDY464" s="40"/>
      <c r="BDZ464" s="40"/>
      <c r="BEA464" s="40"/>
      <c r="BEB464" s="40"/>
      <c r="BEC464" s="40"/>
      <c r="BED464" s="40"/>
      <c r="BEE464" s="40"/>
      <c r="BEF464" s="40"/>
      <c r="BEG464" s="40"/>
      <c r="BEH464" s="40"/>
      <c r="BEI464" s="40"/>
      <c r="BEJ464" s="40"/>
      <c r="BEK464" s="40"/>
      <c r="BEL464" s="40"/>
      <c r="BEM464" s="40"/>
      <c r="BEN464" s="40"/>
      <c r="BEO464" s="40"/>
      <c r="BEP464" s="40"/>
      <c r="BEQ464" s="40"/>
      <c r="BER464" s="40"/>
      <c r="BES464" s="40"/>
      <c r="BET464" s="40"/>
      <c r="BEU464" s="40"/>
      <c r="BEV464" s="40"/>
      <c r="BEW464" s="40"/>
      <c r="BEX464" s="40"/>
      <c r="BEY464" s="40"/>
      <c r="BEZ464" s="40"/>
      <c r="BFA464" s="40"/>
      <c r="BFB464" s="40"/>
      <c r="BFC464" s="40"/>
      <c r="BFD464" s="40"/>
      <c r="BFE464" s="40"/>
      <c r="BFF464" s="40"/>
      <c r="BFG464" s="40"/>
      <c r="BFH464" s="40"/>
      <c r="BFI464" s="40"/>
      <c r="BFJ464" s="40"/>
      <c r="BFK464" s="40"/>
      <c r="BFL464" s="40"/>
      <c r="BFM464" s="40"/>
      <c r="BFN464" s="40"/>
      <c r="BFO464" s="40"/>
      <c r="BFP464" s="40"/>
      <c r="BFQ464" s="40"/>
      <c r="BFR464" s="40"/>
      <c r="BFS464" s="40"/>
      <c r="BFT464" s="40"/>
      <c r="BFU464" s="40"/>
      <c r="BFV464" s="40"/>
      <c r="BFW464" s="40"/>
      <c r="BFX464" s="40"/>
      <c r="BFY464" s="40"/>
      <c r="BFZ464" s="40"/>
      <c r="BGA464" s="40"/>
      <c r="BGB464" s="40"/>
      <c r="BGC464" s="40"/>
      <c r="BGD464" s="40"/>
      <c r="BGE464" s="40"/>
      <c r="BGF464" s="40"/>
      <c r="BGG464" s="40"/>
      <c r="BGH464" s="40"/>
      <c r="BGI464" s="40"/>
      <c r="BGJ464" s="40"/>
      <c r="BGK464" s="40"/>
      <c r="BGL464" s="40"/>
      <c r="BGM464" s="40"/>
      <c r="BGN464" s="40"/>
      <c r="BGO464" s="40"/>
      <c r="BGP464" s="40"/>
      <c r="BGQ464" s="40"/>
      <c r="BGR464" s="40"/>
      <c r="BGS464" s="40"/>
      <c r="BGT464" s="40"/>
      <c r="BGU464" s="40"/>
      <c r="BGV464" s="40"/>
      <c r="BGW464" s="40"/>
      <c r="BGX464" s="40"/>
      <c r="BGY464" s="40"/>
      <c r="BGZ464" s="40"/>
      <c r="BHA464" s="40"/>
      <c r="BHB464" s="40"/>
      <c r="BHC464" s="40"/>
      <c r="BHD464" s="40"/>
      <c r="BHE464" s="40"/>
      <c r="BHF464" s="40"/>
      <c r="BHG464" s="40"/>
      <c r="BHH464" s="40"/>
      <c r="BHI464" s="40"/>
      <c r="BHJ464" s="40"/>
      <c r="BHK464" s="40"/>
      <c r="BHL464" s="40"/>
      <c r="BHM464" s="40"/>
      <c r="BHN464" s="40"/>
      <c r="BHO464" s="40"/>
      <c r="BHP464" s="40"/>
      <c r="BHQ464" s="40"/>
      <c r="BHR464" s="40"/>
      <c r="BHS464" s="40"/>
      <c r="BHT464" s="40"/>
      <c r="BHU464" s="40"/>
      <c r="BHV464" s="40"/>
      <c r="BHW464" s="40"/>
      <c r="BHX464" s="40"/>
      <c r="BHY464" s="40"/>
      <c r="BHZ464" s="40"/>
      <c r="BIA464" s="40"/>
      <c r="BIB464" s="40"/>
      <c r="BIC464" s="40"/>
      <c r="BID464" s="40"/>
      <c r="BIE464" s="40"/>
      <c r="BIF464" s="40"/>
      <c r="BIG464" s="40"/>
      <c r="BIH464" s="40"/>
      <c r="BII464" s="40"/>
      <c r="BIJ464" s="40"/>
      <c r="BIK464" s="40"/>
      <c r="BIL464" s="40"/>
      <c r="BIM464" s="40"/>
      <c r="BIN464" s="40"/>
      <c r="BIO464" s="40"/>
      <c r="BIP464" s="40"/>
      <c r="BIQ464" s="40"/>
      <c r="BIR464" s="40"/>
      <c r="BIS464" s="40"/>
      <c r="BIT464" s="40"/>
      <c r="BIU464" s="40"/>
      <c r="BIV464" s="40"/>
      <c r="BIW464" s="40"/>
      <c r="BIX464" s="40"/>
      <c r="BIY464" s="40"/>
      <c r="BIZ464" s="40"/>
      <c r="BJA464" s="40"/>
      <c r="BJB464" s="40"/>
      <c r="BJC464" s="40"/>
      <c r="BJD464" s="40"/>
      <c r="BJE464" s="40"/>
      <c r="BJF464" s="40"/>
      <c r="BJG464" s="40"/>
      <c r="BJH464" s="40"/>
      <c r="BJI464" s="40"/>
      <c r="BJJ464" s="40"/>
      <c r="BJK464" s="40"/>
      <c r="BJL464" s="40"/>
      <c r="BJM464" s="40"/>
      <c r="BJN464" s="40"/>
      <c r="BJO464" s="40"/>
      <c r="BJP464" s="40"/>
      <c r="BJQ464" s="40"/>
      <c r="BJR464" s="40"/>
      <c r="BJS464" s="40"/>
      <c r="BJT464" s="40"/>
      <c r="BJU464" s="40"/>
      <c r="BJV464" s="40"/>
      <c r="BJW464" s="40"/>
      <c r="BJX464" s="40"/>
      <c r="BJY464" s="40"/>
      <c r="BJZ464" s="40"/>
      <c r="BKA464" s="40"/>
      <c r="BKB464" s="40"/>
      <c r="BKC464" s="40"/>
      <c r="BKD464" s="40"/>
      <c r="BKE464" s="40"/>
      <c r="BKF464" s="40"/>
      <c r="BKG464" s="40"/>
      <c r="BKH464" s="40"/>
      <c r="BKI464" s="40"/>
      <c r="BKJ464" s="40"/>
      <c r="BKK464" s="40"/>
      <c r="BKL464" s="40"/>
      <c r="BKM464" s="40"/>
      <c r="BKN464" s="40"/>
      <c r="BKO464" s="40"/>
      <c r="BKP464" s="40"/>
      <c r="BKQ464" s="40"/>
      <c r="BKR464" s="40"/>
      <c r="BKS464" s="40"/>
      <c r="BKT464" s="40"/>
      <c r="BKU464" s="40"/>
      <c r="BKV464" s="40"/>
      <c r="BKW464" s="40"/>
      <c r="BKX464" s="40"/>
      <c r="BKY464" s="40"/>
      <c r="BKZ464" s="40"/>
      <c r="BLA464" s="40"/>
      <c r="BLB464" s="40"/>
      <c r="BLC464" s="40"/>
      <c r="BLD464" s="40"/>
      <c r="BLE464" s="40"/>
      <c r="BLF464" s="40"/>
      <c r="BLG464" s="40"/>
      <c r="BLH464" s="40"/>
      <c r="BLI464" s="40"/>
      <c r="BLJ464" s="40"/>
      <c r="BLK464" s="40"/>
      <c r="BLL464" s="40"/>
      <c r="BLM464" s="40"/>
      <c r="BLN464" s="40"/>
      <c r="BLO464" s="40"/>
      <c r="BLP464" s="40"/>
      <c r="BLQ464" s="40"/>
      <c r="BLR464" s="40"/>
      <c r="BLS464" s="40"/>
      <c r="BLT464" s="40"/>
      <c r="BLU464" s="40"/>
      <c r="BLV464" s="40"/>
      <c r="BLW464" s="40"/>
      <c r="BLX464" s="40"/>
      <c r="BLY464" s="40"/>
      <c r="BLZ464" s="40"/>
      <c r="BMA464" s="40"/>
      <c r="BMB464" s="40"/>
      <c r="BMC464" s="40"/>
      <c r="BMD464" s="40"/>
      <c r="BME464" s="40"/>
      <c r="BMF464" s="40"/>
      <c r="BMG464" s="40"/>
      <c r="BMH464" s="40"/>
      <c r="BMI464" s="40"/>
      <c r="BMJ464" s="40"/>
      <c r="BMK464" s="40"/>
      <c r="BML464" s="40"/>
      <c r="BMM464" s="40"/>
      <c r="BMN464" s="40"/>
      <c r="BMO464" s="40"/>
      <c r="BMP464" s="40"/>
      <c r="BMQ464" s="40"/>
      <c r="BMR464" s="40"/>
      <c r="BMS464" s="40"/>
      <c r="BMT464" s="40"/>
      <c r="BMU464" s="40"/>
      <c r="BMV464" s="40"/>
      <c r="BMW464" s="40"/>
      <c r="BMX464" s="40"/>
      <c r="BMY464" s="40"/>
      <c r="BMZ464" s="40"/>
      <c r="BNA464" s="40"/>
      <c r="BNB464" s="40"/>
      <c r="BNC464" s="40"/>
      <c r="BND464" s="40"/>
      <c r="BNE464" s="40"/>
      <c r="BNF464" s="40"/>
      <c r="BNG464" s="40"/>
      <c r="BNH464" s="40"/>
      <c r="BNI464" s="40"/>
      <c r="BNJ464" s="40"/>
      <c r="BNK464" s="40"/>
      <c r="BNL464" s="40"/>
      <c r="BNM464" s="40"/>
      <c r="BNN464" s="40"/>
      <c r="BNO464" s="40"/>
      <c r="BNP464" s="40"/>
      <c r="BNQ464" s="40"/>
      <c r="BNR464" s="40"/>
      <c r="BNS464" s="40"/>
      <c r="BNT464" s="40"/>
      <c r="BNU464" s="40"/>
      <c r="BNV464" s="40"/>
      <c r="BNW464" s="40"/>
      <c r="BNX464" s="40"/>
      <c r="BNY464" s="40"/>
      <c r="BNZ464" s="40"/>
      <c r="BOA464" s="40"/>
      <c r="BOB464" s="40"/>
      <c r="BOC464" s="40"/>
      <c r="BOD464" s="40"/>
      <c r="BOE464" s="40"/>
      <c r="BOF464" s="40"/>
      <c r="BOG464" s="40"/>
      <c r="BOH464" s="40"/>
      <c r="BOI464" s="40"/>
      <c r="BOJ464" s="40"/>
      <c r="BOK464" s="40"/>
      <c r="BOL464" s="40"/>
      <c r="BOM464" s="40"/>
      <c r="BON464" s="40"/>
      <c r="BOO464" s="40"/>
      <c r="BOP464" s="40"/>
      <c r="BOQ464" s="40"/>
      <c r="BOR464" s="40"/>
      <c r="BOS464" s="40"/>
      <c r="BOT464" s="40"/>
      <c r="BOU464" s="40"/>
      <c r="BOV464" s="40"/>
      <c r="BOW464" s="40"/>
      <c r="BOX464" s="40"/>
      <c r="BOY464" s="40"/>
      <c r="BOZ464" s="40"/>
      <c r="BPA464" s="40"/>
      <c r="BPB464" s="40"/>
      <c r="BPC464" s="40"/>
      <c r="BPD464" s="40"/>
      <c r="BPE464" s="40"/>
      <c r="BPF464" s="40"/>
      <c r="BPG464" s="40"/>
      <c r="BPH464" s="40"/>
      <c r="BPI464" s="40"/>
      <c r="BPJ464" s="40"/>
      <c r="BPK464" s="40"/>
      <c r="BPL464" s="40"/>
      <c r="BPM464" s="40"/>
      <c r="BPN464" s="40"/>
      <c r="BPO464" s="40"/>
      <c r="BPP464" s="40"/>
      <c r="BPQ464" s="40"/>
      <c r="BPR464" s="40"/>
      <c r="BPS464" s="40"/>
      <c r="BPT464" s="40"/>
      <c r="BPU464" s="40"/>
      <c r="BPV464" s="40"/>
      <c r="BPW464" s="40"/>
      <c r="BPX464" s="40"/>
      <c r="BPY464" s="40"/>
      <c r="BPZ464" s="40"/>
      <c r="BQA464" s="40"/>
      <c r="BQB464" s="40"/>
      <c r="BQC464" s="40"/>
      <c r="BQD464" s="40"/>
      <c r="BQE464" s="40"/>
      <c r="BQF464" s="40"/>
      <c r="BQG464" s="40"/>
      <c r="BQH464" s="40"/>
      <c r="BQI464" s="40"/>
      <c r="BQJ464" s="40"/>
      <c r="BQK464" s="40"/>
      <c r="BQL464" s="40"/>
      <c r="BQM464" s="40"/>
      <c r="BQN464" s="40"/>
      <c r="BQO464" s="40"/>
      <c r="BQP464" s="40"/>
      <c r="BQQ464" s="40"/>
      <c r="BQR464" s="40"/>
      <c r="BQS464" s="40"/>
      <c r="BQT464" s="40"/>
      <c r="BQU464" s="40"/>
      <c r="BQV464" s="40"/>
      <c r="BQW464" s="40"/>
      <c r="BQX464" s="40"/>
      <c r="BQY464" s="40"/>
      <c r="BQZ464" s="40"/>
      <c r="BRA464" s="40"/>
      <c r="BRB464" s="40"/>
      <c r="BRC464" s="40"/>
      <c r="BRD464" s="40"/>
      <c r="BRE464" s="40"/>
      <c r="BRF464" s="40"/>
      <c r="BRG464" s="40"/>
      <c r="BRH464" s="40"/>
      <c r="BRI464" s="40"/>
      <c r="BRJ464" s="40"/>
      <c r="BRK464" s="40"/>
      <c r="BRL464" s="40"/>
      <c r="BRM464" s="40"/>
      <c r="BRN464" s="40"/>
      <c r="BRO464" s="40"/>
      <c r="BRP464" s="40"/>
      <c r="BRQ464" s="40"/>
      <c r="BRR464" s="40"/>
      <c r="BRS464" s="40"/>
      <c r="BRT464" s="40"/>
      <c r="BRU464" s="40"/>
      <c r="BRV464" s="40"/>
      <c r="BRW464" s="40"/>
      <c r="BRX464" s="40"/>
      <c r="BRY464" s="40"/>
      <c r="BRZ464" s="40"/>
      <c r="BSA464" s="40"/>
      <c r="BSB464" s="40"/>
      <c r="BSC464" s="40"/>
      <c r="BSD464" s="40"/>
      <c r="BSE464" s="40"/>
      <c r="BSF464" s="40"/>
      <c r="BSG464" s="40"/>
      <c r="BSH464" s="40"/>
      <c r="BSI464" s="40"/>
      <c r="BSJ464" s="40"/>
      <c r="BSK464" s="40"/>
      <c r="BSL464" s="40"/>
      <c r="BSM464" s="40"/>
      <c r="BSN464" s="40"/>
      <c r="BSO464" s="40"/>
      <c r="BSP464" s="40"/>
      <c r="BSQ464" s="40"/>
      <c r="BSR464" s="40"/>
      <c r="BSS464" s="40"/>
      <c r="BST464" s="40"/>
      <c r="BSU464" s="40"/>
      <c r="BSV464" s="40"/>
      <c r="BSW464" s="40"/>
      <c r="BSX464" s="40"/>
      <c r="BSY464" s="40"/>
      <c r="BSZ464" s="40"/>
      <c r="BTA464" s="40"/>
      <c r="BTB464" s="40"/>
      <c r="BTC464" s="40"/>
      <c r="BTD464" s="40"/>
      <c r="BTE464" s="40"/>
      <c r="BTF464" s="40"/>
      <c r="BTG464" s="40"/>
      <c r="BTH464" s="40"/>
      <c r="BTI464" s="40"/>
      <c r="BTJ464" s="40"/>
      <c r="BTK464" s="40"/>
      <c r="BTL464" s="40"/>
      <c r="BTM464" s="40"/>
      <c r="BTN464" s="40"/>
      <c r="BTO464" s="40"/>
      <c r="BTP464" s="40"/>
      <c r="BTQ464" s="40"/>
      <c r="BTR464" s="40"/>
      <c r="BTS464" s="40"/>
      <c r="BTT464" s="40"/>
      <c r="BTU464" s="40"/>
      <c r="BTV464" s="40"/>
      <c r="BTW464" s="40"/>
      <c r="BTX464" s="40"/>
      <c r="BTY464" s="40"/>
      <c r="BTZ464" s="40"/>
      <c r="BUA464" s="40"/>
      <c r="BUB464" s="40"/>
      <c r="BUC464" s="40"/>
      <c r="BUD464" s="40"/>
      <c r="BUE464" s="40"/>
      <c r="BUF464" s="40"/>
      <c r="BUG464" s="40"/>
      <c r="BUH464" s="40"/>
      <c r="BUI464" s="40"/>
      <c r="BUJ464" s="40"/>
      <c r="BUK464" s="40"/>
      <c r="BUL464" s="40"/>
      <c r="BUM464" s="40"/>
      <c r="BUN464" s="40"/>
      <c r="BUO464" s="40"/>
      <c r="BUP464" s="40"/>
      <c r="BUQ464" s="40"/>
      <c r="BUR464" s="40"/>
      <c r="BUS464" s="40"/>
      <c r="BUT464" s="40"/>
      <c r="BUU464" s="40"/>
      <c r="BUV464" s="40"/>
      <c r="BUW464" s="40"/>
      <c r="BUX464" s="40"/>
      <c r="BUY464" s="40"/>
      <c r="BUZ464" s="40"/>
      <c r="BVA464" s="40"/>
      <c r="BVB464" s="40"/>
      <c r="BVC464" s="40"/>
      <c r="BVD464" s="40"/>
      <c r="BVE464" s="40"/>
      <c r="BVF464" s="40"/>
      <c r="BVG464" s="40"/>
      <c r="BVH464" s="40"/>
      <c r="BVI464" s="40"/>
      <c r="BVJ464" s="40"/>
      <c r="BVK464" s="40"/>
      <c r="BVL464" s="40"/>
      <c r="BVM464" s="40"/>
      <c r="BVN464" s="40"/>
      <c r="BVO464" s="40"/>
      <c r="BVP464" s="40"/>
      <c r="BVQ464" s="40"/>
      <c r="BVR464" s="40"/>
      <c r="BVS464" s="40"/>
      <c r="BVT464" s="40"/>
      <c r="BVU464" s="40"/>
      <c r="BVV464" s="40"/>
      <c r="BVW464" s="40"/>
      <c r="BVX464" s="40"/>
      <c r="BVY464" s="40"/>
      <c r="BVZ464" s="40"/>
      <c r="BWA464" s="40"/>
      <c r="BWB464" s="40"/>
      <c r="BWC464" s="40"/>
      <c r="BWD464" s="40"/>
      <c r="BWE464" s="40"/>
      <c r="BWF464" s="40"/>
      <c r="BWG464" s="40"/>
      <c r="BWH464" s="40"/>
      <c r="BWI464" s="40"/>
      <c r="BWJ464" s="40"/>
      <c r="BWK464" s="40"/>
      <c r="BWL464" s="40"/>
      <c r="BWM464" s="40"/>
      <c r="BWN464" s="40"/>
      <c r="BWO464" s="40"/>
      <c r="BWP464" s="40"/>
      <c r="BWQ464" s="40"/>
      <c r="BWR464" s="40"/>
      <c r="BWS464" s="40"/>
      <c r="BWT464" s="40"/>
      <c r="BWU464" s="40"/>
      <c r="BWV464" s="40"/>
      <c r="BWW464" s="40"/>
      <c r="BWX464" s="40"/>
      <c r="BWY464" s="40"/>
      <c r="BWZ464" s="40"/>
      <c r="BXA464" s="40"/>
      <c r="BXB464" s="40"/>
      <c r="BXC464" s="40"/>
      <c r="BXD464" s="40"/>
      <c r="BXE464" s="40"/>
      <c r="BXF464" s="40"/>
      <c r="BXG464" s="40"/>
      <c r="BXH464" s="40"/>
      <c r="BXI464" s="40"/>
      <c r="BXJ464" s="40"/>
      <c r="BXK464" s="40"/>
      <c r="BXL464" s="40"/>
      <c r="BXM464" s="40"/>
      <c r="BXN464" s="40"/>
      <c r="BXO464" s="40"/>
      <c r="BXP464" s="40"/>
      <c r="BXQ464" s="40"/>
      <c r="BXR464" s="40"/>
      <c r="BXS464" s="40"/>
      <c r="BXT464" s="40"/>
      <c r="BXU464" s="40"/>
      <c r="BXV464" s="40"/>
      <c r="BXW464" s="40"/>
      <c r="BXX464" s="40"/>
      <c r="BXY464" s="40"/>
      <c r="BXZ464" s="40"/>
      <c r="BYA464" s="40"/>
      <c r="BYB464" s="40"/>
      <c r="BYC464" s="40"/>
      <c r="BYD464" s="40"/>
      <c r="BYE464" s="40"/>
      <c r="BYF464" s="40"/>
      <c r="BYG464" s="40"/>
      <c r="BYH464" s="40"/>
      <c r="BYI464" s="40"/>
      <c r="BYJ464" s="40"/>
      <c r="BYK464" s="40"/>
      <c r="BYL464" s="40"/>
      <c r="BYM464" s="40"/>
      <c r="BYN464" s="40"/>
      <c r="BYO464" s="40"/>
      <c r="BYP464" s="40"/>
      <c r="BYQ464" s="40"/>
      <c r="BYR464" s="40"/>
      <c r="BYS464" s="40"/>
      <c r="BYT464" s="40"/>
      <c r="BYU464" s="40"/>
      <c r="BYV464" s="40"/>
      <c r="BYW464" s="40"/>
      <c r="BYX464" s="40"/>
      <c r="BYY464" s="40"/>
      <c r="BYZ464" s="40"/>
      <c r="BZA464" s="40"/>
      <c r="BZB464" s="40"/>
      <c r="BZC464" s="40"/>
      <c r="BZD464" s="40"/>
      <c r="BZE464" s="40"/>
      <c r="BZF464" s="40"/>
      <c r="BZG464" s="40"/>
      <c r="BZH464" s="40"/>
      <c r="BZI464" s="40"/>
      <c r="BZJ464" s="40"/>
      <c r="BZK464" s="40"/>
      <c r="BZL464" s="40"/>
      <c r="BZM464" s="40"/>
      <c r="BZN464" s="40"/>
      <c r="BZO464" s="40"/>
      <c r="BZP464" s="40"/>
      <c r="BZQ464" s="40"/>
      <c r="BZR464" s="40"/>
      <c r="BZS464" s="40"/>
      <c r="BZT464" s="40"/>
      <c r="BZU464" s="40"/>
      <c r="BZV464" s="40"/>
      <c r="BZW464" s="40"/>
      <c r="BZX464" s="40"/>
      <c r="BZY464" s="40"/>
      <c r="BZZ464" s="40"/>
      <c r="CAA464" s="40"/>
      <c r="CAB464" s="40"/>
      <c r="CAC464" s="40"/>
      <c r="CAD464" s="40"/>
      <c r="CAE464" s="40"/>
      <c r="CAF464" s="40"/>
      <c r="CAG464" s="40"/>
      <c r="CAH464" s="40"/>
      <c r="CAI464" s="40"/>
      <c r="CAJ464" s="40"/>
      <c r="CAK464" s="40"/>
      <c r="CAL464" s="40"/>
      <c r="CAM464" s="40"/>
      <c r="CAN464" s="40"/>
      <c r="CAO464" s="40"/>
      <c r="CAP464" s="40"/>
      <c r="CAQ464" s="40"/>
      <c r="CAR464" s="40"/>
      <c r="CAS464" s="40"/>
      <c r="CAT464" s="40"/>
      <c r="CAU464" s="40"/>
      <c r="CAV464" s="40"/>
      <c r="CAW464" s="40"/>
      <c r="CAX464" s="40"/>
      <c r="CAY464" s="40"/>
      <c r="CAZ464" s="40"/>
      <c r="CBA464" s="40"/>
      <c r="CBB464" s="40"/>
      <c r="CBC464" s="40"/>
      <c r="CBD464" s="40"/>
      <c r="CBE464" s="40"/>
      <c r="CBF464" s="40"/>
      <c r="CBG464" s="40"/>
      <c r="CBH464" s="40"/>
      <c r="CBI464" s="40"/>
      <c r="CBJ464" s="40"/>
      <c r="CBK464" s="40"/>
      <c r="CBL464" s="40"/>
      <c r="CBM464" s="40"/>
      <c r="CBN464" s="40"/>
      <c r="CBO464" s="40"/>
      <c r="CBP464" s="40"/>
      <c r="CBQ464" s="40"/>
      <c r="CBR464" s="40"/>
      <c r="CBS464" s="40"/>
      <c r="CBT464" s="40"/>
      <c r="CBU464" s="40"/>
      <c r="CBV464" s="40"/>
      <c r="CBW464" s="40"/>
      <c r="CBX464" s="40"/>
      <c r="CBY464" s="40"/>
      <c r="CBZ464" s="40"/>
      <c r="CCA464" s="40"/>
      <c r="CCB464" s="40"/>
      <c r="CCC464" s="40"/>
      <c r="CCD464" s="40"/>
      <c r="CCE464" s="40"/>
      <c r="CCF464" s="40"/>
      <c r="CCG464" s="40"/>
      <c r="CCH464" s="40"/>
      <c r="CCI464" s="40"/>
      <c r="CCJ464" s="40"/>
      <c r="CCK464" s="40"/>
      <c r="CCL464" s="40"/>
      <c r="CCM464" s="40"/>
      <c r="CCN464" s="40"/>
      <c r="CCO464" s="40"/>
      <c r="CCP464" s="40"/>
      <c r="CCQ464" s="40"/>
      <c r="CCR464" s="40"/>
      <c r="CCS464" s="40"/>
      <c r="CCT464" s="40"/>
      <c r="CCU464" s="40"/>
      <c r="CCV464" s="40"/>
      <c r="CCW464" s="40"/>
      <c r="CCX464" s="40"/>
      <c r="CCY464" s="40"/>
      <c r="CCZ464" s="40"/>
      <c r="CDA464" s="40"/>
      <c r="CDB464" s="40"/>
      <c r="CDC464" s="40"/>
      <c r="CDD464" s="40"/>
      <c r="CDE464" s="40"/>
      <c r="CDF464" s="40"/>
      <c r="CDG464" s="40"/>
      <c r="CDH464" s="40"/>
      <c r="CDI464" s="40"/>
      <c r="CDJ464" s="40"/>
      <c r="CDK464" s="40"/>
      <c r="CDL464" s="40"/>
      <c r="CDM464" s="40"/>
      <c r="CDN464" s="40"/>
      <c r="CDO464" s="40"/>
      <c r="CDP464" s="40"/>
      <c r="CDQ464" s="40"/>
      <c r="CDR464" s="40"/>
      <c r="CDS464" s="40"/>
      <c r="CDT464" s="40"/>
      <c r="CDU464" s="40"/>
      <c r="CDV464" s="40"/>
      <c r="CDW464" s="40"/>
      <c r="CDX464" s="40"/>
      <c r="CDY464" s="40"/>
      <c r="CDZ464" s="40"/>
      <c r="CEA464" s="40"/>
      <c r="CEB464" s="40"/>
      <c r="CEC464" s="40"/>
      <c r="CED464" s="40"/>
      <c r="CEE464" s="40"/>
      <c r="CEF464" s="40"/>
      <c r="CEG464" s="40"/>
      <c r="CEH464" s="40"/>
      <c r="CEI464" s="40"/>
      <c r="CEJ464" s="40"/>
      <c r="CEK464" s="40"/>
      <c r="CEL464" s="40"/>
      <c r="CEM464" s="40"/>
      <c r="CEN464" s="40"/>
      <c r="CEO464" s="40"/>
      <c r="CEP464" s="40"/>
      <c r="CEQ464" s="40"/>
      <c r="CER464" s="40"/>
      <c r="CES464" s="40"/>
      <c r="CET464" s="40"/>
      <c r="CEU464" s="40"/>
      <c r="CEV464" s="40"/>
      <c r="CEW464" s="40"/>
      <c r="CEX464" s="40"/>
      <c r="CEY464" s="40"/>
      <c r="CEZ464" s="40"/>
      <c r="CFA464" s="40"/>
      <c r="CFB464" s="40"/>
      <c r="CFC464" s="40"/>
      <c r="CFD464" s="40"/>
      <c r="CFE464" s="40"/>
      <c r="CFF464" s="40"/>
      <c r="CFG464" s="40"/>
      <c r="CFH464" s="40"/>
      <c r="CFI464" s="40"/>
      <c r="CFJ464" s="40"/>
      <c r="CFK464" s="40"/>
      <c r="CFL464" s="40"/>
      <c r="CFM464" s="40"/>
      <c r="CFN464" s="40"/>
      <c r="CFO464" s="40"/>
      <c r="CFP464" s="40"/>
      <c r="CFQ464" s="40"/>
      <c r="CFR464" s="40"/>
      <c r="CFS464" s="40"/>
      <c r="CFT464" s="40"/>
      <c r="CFU464" s="40"/>
      <c r="CFV464" s="40"/>
      <c r="CFW464" s="40"/>
      <c r="CFX464" s="40"/>
      <c r="CFY464" s="40"/>
      <c r="CFZ464" s="40"/>
      <c r="CGA464" s="40"/>
      <c r="CGB464" s="40"/>
      <c r="CGC464" s="40"/>
      <c r="CGD464" s="40"/>
      <c r="CGE464" s="40"/>
      <c r="CGF464" s="40"/>
      <c r="CGG464" s="40"/>
      <c r="CGH464" s="40"/>
      <c r="CGI464" s="40"/>
      <c r="CGJ464" s="40"/>
      <c r="CGK464" s="40"/>
      <c r="CGL464" s="40"/>
      <c r="CGM464" s="40"/>
      <c r="CGN464" s="40"/>
      <c r="CGO464" s="40"/>
      <c r="CGP464" s="40"/>
      <c r="CGQ464" s="40"/>
      <c r="CGR464" s="40"/>
      <c r="CGS464" s="40"/>
      <c r="CGT464" s="40"/>
      <c r="CGU464" s="40"/>
      <c r="CGV464" s="40"/>
      <c r="CGW464" s="40"/>
      <c r="CGX464" s="40"/>
      <c r="CGY464" s="40"/>
      <c r="CGZ464" s="40"/>
      <c r="CHA464" s="40"/>
      <c r="CHB464" s="40"/>
      <c r="CHC464" s="40"/>
      <c r="CHD464" s="40"/>
      <c r="CHE464" s="40"/>
      <c r="CHF464" s="40"/>
      <c r="CHG464" s="40"/>
      <c r="CHH464" s="40"/>
      <c r="CHI464" s="40"/>
      <c r="CHJ464" s="40"/>
      <c r="CHK464" s="40"/>
      <c r="CHL464" s="40"/>
      <c r="CHM464" s="40"/>
      <c r="CHN464" s="40"/>
      <c r="CHO464" s="40"/>
      <c r="CHP464" s="40"/>
      <c r="CHQ464" s="40"/>
      <c r="CHR464" s="40"/>
      <c r="CHS464" s="40"/>
      <c r="CHT464" s="40"/>
      <c r="CHU464" s="40"/>
      <c r="CHV464" s="40"/>
      <c r="CHW464" s="40"/>
      <c r="CHX464" s="40"/>
      <c r="CHY464" s="40"/>
      <c r="CHZ464" s="40"/>
      <c r="CIA464" s="40"/>
      <c r="CIB464" s="40"/>
      <c r="CIC464" s="40"/>
      <c r="CID464" s="40"/>
      <c r="CIE464" s="40"/>
      <c r="CIF464" s="40"/>
      <c r="CIG464" s="40"/>
      <c r="CIH464" s="40"/>
      <c r="CII464" s="40"/>
      <c r="CIJ464" s="40"/>
      <c r="CIK464" s="40"/>
      <c r="CIL464" s="40"/>
      <c r="CIM464" s="40"/>
      <c r="CIN464" s="40"/>
      <c r="CIO464" s="40"/>
      <c r="CIP464" s="40"/>
      <c r="CIQ464" s="40"/>
      <c r="CIR464" s="40"/>
      <c r="CIS464" s="40"/>
      <c r="CIT464" s="40"/>
      <c r="CIU464" s="40"/>
      <c r="CIV464" s="40"/>
      <c r="CIW464" s="40"/>
      <c r="CIX464" s="40"/>
      <c r="CIY464" s="40"/>
      <c r="CIZ464" s="40"/>
      <c r="CJA464" s="40"/>
      <c r="CJB464" s="40"/>
      <c r="CJC464" s="40"/>
      <c r="CJD464" s="40"/>
      <c r="CJE464" s="40"/>
      <c r="CJF464" s="40"/>
      <c r="CJG464" s="40"/>
      <c r="CJH464" s="40"/>
      <c r="CJI464" s="40"/>
      <c r="CJJ464" s="40"/>
      <c r="CJK464" s="40"/>
      <c r="CJL464" s="40"/>
      <c r="CJM464" s="40"/>
      <c r="CJN464" s="40"/>
      <c r="CJO464" s="40"/>
      <c r="CJP464" s="40"/>
      <c r="CJQ464" s="40"/>
      <c r="CJR464" s="40"/>
      <c r="CJS464" s="40"/>
      <c r="CJT464" s="40"/>
      <c r="CJU464" s="40"/>
      <c r="CJV464" s="40"/>
      <c r="CJW464" s="40"/>
      <c r="CJX464" s="40"/>
      <c r="CJY464" s="40"/>
      <c r="CJZ464" s="40"/>
      <c r="CKA464" s="40"/>
      <c r="CKB464" s="40"/>
      <c r="CKC464" s="40"/>
      <c r="CKD464" s="40"/>
      <c r="CKE464" s="40"/>
      <c r="CKF464" s="40"/>
      <c r="CKG464" s="40"/>
      <c r="CKH464" s="40"/>
      <c r="CKI464" s="40"/>
      <c r="CKJ464" s="40"/>
      <c r="CKK464" s="40"/>
      <c r="CKL464" s="40"/>
      <c r="CKM464" s="40"/>
      <c r="CKN464" s="40"/>
      <c r="CKO464" s="40"/>
      <c r="CKP464" s="40"/>
      <c r="CKQ464" s="40"/>
      <c r="CKR464" s="40"/>
      <c r="CKS464" s="40"/>
      <c r="CKT464" s="40"/>
      <c r="CKU464" s="40"/>
      <c r="CKV464" s="40"/>
      <c r="CKW464" s="40"/>
      <c r="CKX464" s="40"/>
      <c r="CKY464" s="40"/>
      <c r="CKZ464" s="40"/>
      <c r="CLA464" s="40"/>
      <c r="CLB464" s="40"/>
      <c r="CLC464" s="40"/>
      <c r="CLD464" s="40"/>
      <c r="CLE464" s="40"/>
      <c r="CLF464" s="40"/>
      <c r="CLG464" s="40"/>
      <c r="CLH464" s="40"/>
      <c r="CLI464" s="40"/>
      <c r="CLJ464" s="40"/>
      <c r="CLK464" s="40"/>
      <c r="CLL464" s="40"/>
      <c r="CLM464" s="40"/>
      <c r="CLN464" s="40"/>
      <c r="CLO464" s="40"/>
      <c r="CLP464" s="40"/>
      <c r="CLQ464" s="40"/>
      <c r="CLR464" s="40"/>
      <c r="CLS464" s="40"/>
      <c r="CLT464" s="40"/>
      <c r="CLU464" s="40"/>
      <c r="CLV464" s="40"/>
      <c r="CLW464" s="40"/>
      <c r="CLX464" s="40"/>
      <c r="CLY464" s="40"/>
      <c r="CLZ464" s="40"/>
      <c r="CMA464" s="40"/>
      <c r="CMB464" s="40"/>
    </row>
    <row r="465" spans="1:2368" s="41" customFormat="1" ht="96.75" customHeight="1" x14ac:dyDescent="0.25">
      <c r="A465" s="140"/>
      <c r="B465" s="121" t="s">
        <v>399</v>
      </c>
      <c r="C465" s="121"/>
      <c r="D465" s="121"/>
      <c r="E465" s="162"/>
      <c r="F465" s="167"/>
      <c r="G465" s="136"/>
      <c r="H465" s="72" t="s">
        <v>57</v>
      </c>
      <c r="I465" s="78" t="s">
        <v>136</v>
      </c>
      <c r="J465" s="83">
        <v>45250</v>
      </c>
      <c r="K465" s="123">
        <f>J465</f>
        <v>45250</v>
      </c>
      <c r="L465" s="162"/>
      <c r="M465" s="83"/>
      <c r="N465" s="83"/>
      <c r="O465" s="475">
        <f t="shared" si="188"/>
        <v>45250</v>
      </c>
      <c r="P465" s="555"/>
      <c r="Q465" s="449"/>
      <c r="R465" s="449"/>
      <c r="S465" s="449"/>
      <c r="T465" s="449"/>
      <c r="U465" s="449"/>
      <c r="V465" s="449"/>
      <c r="W465" s="449"/>
      <c r="X465" s="449"/>
      <c r="Y465" s="449"/>
      <c r="Z465" s="449"/>
      <c r="AA465" s="449"/>
      <c r="AB465" s="449"/>
      <c r="AC465" s="449"/>
      <c r="AD465" s="449"/>
      <c r="AE465" s="449"/>
      <c r="AF465" s="449"/>
      <c r="AG465" s="449"/>
      <c r="AH465" s="449"/>
      <c r="AI465" s="449"/>
      <c r="AJ465" s="449"/>
      <c r="AK465" s="449"/>
      <c r="AL465" s="449"/>
      <c r="AM465" s="449"/>
      <c r="AN465" s="449"/>
      <c r="AO465" s="449"/>
      <c r="AP465" s="449"/>
      <c r="AQ465" s="449"/>
      <c r="AR465" s="449"/>
      <c r="AS465" s="449"/>
      <c r="AT465" s="449"/>
      <c r="AU465" s="449"/>
      <c r="AV465" s="449"/>
      <c r="AW465" s="449"/>
      <c r="AX465" s="449"/>
      <c r="AY465" s="449"/>
      <c r="AZ465" s="449"/>
      <c r="BA465" s="449"/>
      <c r="BB465" s="449"/>
      <c r="BC465" s="449"/>
      <c r="BD465" s="449"/>
      <c r="BE465" s="449"/>
      <c r="BF465" s="449"/>
      <c r="BG465" s="449"/>
      <c r="BH465" s="449"/>
      <c r="BI465" s="449"/>
      <c r="BJ465" s="449"/>
      <c r="BK465" s="449"/>
      <c r="BL465" s="449"/>
      <c r="BM465" s="449"/>
      <c r="BN465" s="449"/>
      <c r="BO465" s="449"/>
      <c r="BP465" s="449"/>
      <c r="BQ465" s="449"/>
      <c r="BR465" s="449"/>
      <c r="BS465" s="449"/>
      <c r="BT465" s="449"/>
      <c r="BU465" s="449"/>
      <c r="BV465" s="449"/>
      <c r="BW465" s="449"/>
      <c r="BX465" s="449"/>
      <c r="BY465" s="449"/>
      <c r="BZ465" s="449"/>
      <c r="CA465" s="449"/>
      <c r="CB465" s="449"/>
      <c r="CC465" s="449"/>
      <c r="CD465" s="449"/>
      <c r="CE465" s="449"/>
      <c r="CF465" s="449"/>
      <c r="CG465" s="449"/>
      <c r="CH465" s="449"/>
      <c r="CI465" s="449"/>
      <c r="CJ465" s="449"/>
      <c r="CK465" s="449"/>
      <c r="CL465" s="449"/>
      <c r="CM465" s="449"/>
      <c r="CN465" s="449"/>
      <c r="CO465" s="449"/>
      <c r="CP465" s="449"/>
      <c r="CQ465" s="449"/>
      <c r="CR465" s="449"/>
      <c r="CS465" s="449"/>
      <c r="CT465" s="449"/>
      <c r="CU465" s="449"/>
      <c r="CV465" s="449"/>
      <c r="CW465" s="449"/>
      <c r="CX465" s="449"/>
      <c r="CY465" s="449"/>
      <c r="CZ465" s="449"/>
      <c r="DA465" s="449"/>
      <c r="DB465" s="449"/>
      <c r="DC465" s="449"/>
      <c r="DD465" s="449"/>
      <c r="DE465" s="449"/>
      <c r="DF465" s="449"/>
      <c r="DG465" s="449"/>
      <c r="DH465" s="449"/>
      <c r="DI465" s="449"/>
      <c r="DJ465" s="449"/>
      <c r="DK465" s="449"/>
      <c r="DL465" s="449"/>
      <c r="DM465" s="449"/>
      <c r="DN465" s="449"/>
      <c r="DO465" s="449"/>
      <c r="DP465" s="449"/>
      <c r="DQ465" s="449"/>
      <c r="DR465" s="449"/>
      <c r="DS465" s="449"/>
      <c r="DT465" s="449"/>
      <c r="DU465" s="449"/>
      <c r="DV465" s="449"/>
      <c r="DW465" s="449"/>
      <c r="DX465" s="449"/>
      <c r="DY465" s="449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  <c r="GG465" s="40"/>
      <c r="GH465" s="40"/>
      <c r="GI465" s="40"/>
      <c r="GJ465" s="40"/>
      <c r="GK465" s="40"/>
      <c r="GL465" s="40"/>
      <c r="GM465" s="40"/>
      <c r="GN465" s="40"/>
      <c r="GO465" s="40"/>
      <c r="GP465" s="40"/>
      <c r="GQ465" s="40"/>
      <c r="GR465" s="40"/>
      <c r="GS465" s="40"/>
      <c r="GT465" s="40"/>
      <c r="GU465" s="40"/>
      <c r="GV465" s="40"/>
      <c r="GW465" s="40"/>
      <c r="GX465" s="40"/>
      <c r="GY465" s="40"/>
      <c r="GZ465" s="40"/>
      <c r="HA465" s="40"/>
      <c r="HB465" s="40"/>
      <c r="HC465" s="40"/>
      <c r="HD465" s="40"/>
      <c r="HE465" s="40"/>
      <c r="HF465" s="40"/>
      <c r="HG465" s="40"/>
      <c r="HH465" s="40"/>
      <c r="HI465" s="40"/>
      <c r="HJ465" s="40"/>
      <c r="HK465" s="40"/>
      <c r="HL465" s="40"/>
      <c r="HM465" s="40"/>
      <c r="HN465" s="40"/>
      <c r="HO465" s="40"/>
      <c r="HP465" s="40"/>
      <c r="HQ465" s="40"/>
      <c r="HR465" s="40"/>
      <c r="HS465" s="40"/>
      <c r="HT465" s="40"/>
      <c r="HU465" s="40"/>
      <c r="HV465" s="40"/>
      <c r="HW465" s="40"/>
      <c r="HX465" s="40"/>
      <c r="HY465" s="40"/>
      <c r="HZ465" s="40"/>
      <c r="IA465" s="40"/>
      <c r="IB465" s="40"/>
      <c r="IC465" s="40"/>
      <c r="ID465" s="40"/>
      <c r="IE465" s="40"/>
      <c r="IF465" s="40"/>
      <c r="IG465" s="40"/>
      <c r="IH465" s="40"/>
      <c r="II465" s="40"/>
      <c r="IJ465" s="40"/>
      <c r="IK465" s="40"/>
      <c r="IL465" s="40"/>
      <c r="IM465" s="40"/>
      <c r="IN465" s="40"/>
      <c r="IO465" s="40"/>
      <c r="IP465" s="40"/>
      <c r="IQ465" s="40"/>
      <c r="IR465" s="40"/>
      <c r="IS465" s="40"/>
      <c r="IT465" s="40"/>
      <c r="IU465" s="40"/>
      <c r="IV465" s="40"/>
      <c r="IW465" s="40"/>
      <c r="IX465" s="40"/>
      <c r="IY465" s="40"/>
      <c r="IZ465" s="40"/>
      <c r="JA465" s="40"/>
      <c r="JB465" s="40"/>
      <c r="JC465" s="40"/>
      <c r="JD465" s="40"/>
      <c r="JE465" s="40"/>
      <c r="JF465" s="40"/>
      <c r="JG465" s="40"/>
      <c r="JH465" s="40"/>
      <c r="JI465" s="40"/>
      <c r="JJ465" s="40"/>
      <c r="JK465" s="40"/>
      <c r="JL465" s="40"/>
      <c r="JM465" s="40"/>
      <c r="JN465" s="40"/>
      <c r="JO465" s="40"/>
      <c r="JP465" s="40"/>
      <c r="JQ465" s="40"/>
      <c r="JR465" s="40"/>
      <c r="JS465" s="40"/>
      <c r="JT465" s="40"/>
      <c r="JU465" s="40"/>
      <c r="JV465" s="40"/>
      <c r="JW465" s="40"/>
      <c r="JX465" s="40"/>
      <c r="JY465" s="40"/>
      <c r="JZ465" s="40"/>
      <c r="KA465" s="40"/>
      <c r="KB465" s="40"/>
      <c r="KC465" s="40"/>
      <c r="KD465" s="40"/>
      <c r="KE465" s="40"/>
      <c r="KF465" s="40"/>
      <c r="KG465" s="40"/>
      <c r="KH465" s="40"/>
      <c r="KI465" s="40"/>
      <c r="KJ465" s="40"/>
      <c r="KK465" s="40"/>
      <c r="KL465" s="40"/>
      <c r="KM465" s="40"/>
      <c r="KN465" s="40"/>
      <c r="KO465" s="40"/>
      <c r="KP465" s="40"/>
      <c r="KQ465" s="40"/>
      <c r="KR465" s="40"/>
      <c r="KS465" s="40"/>
      <c r="KT465" s="40"/>
      <c r="KU465" s="40"/>
      <c r="KV465" s="40"/>
      <c r="KW465" s="40"/>
      <c r="KX465" s="40"/>
      <c r="KY465" s="40"/>
      <c r="KZ465" s="40"/>
      <c r="LA465" s="40"/>
      <c r="LB465" s="40"/>
      <c r="LC465" s="40"/>
      <c r="LD465" s="40"/>
      <c r="LE465" s="40"/>
      <c r="LF465" s="40"/>
      <c r="LG465" s="40"/>
      <c r="LH465" s="40"/>
      <c r="LI465" s="40"/>
      <c r="LJ465" s="40"/>
      <c r="LK465" s="40"/>
      <c r="LL465" s="40"/>
      <c r="LM465" s="40"/>
      <c r="LN465" s="40"/>
      <c r="LO465" s="40"/>
      <c r="LP465" s="40"/>
      <c r="LQ465" s="40"/>
      <c r="LR465" s="40"/>
      <c r="LS465" s="40"/>
      <c r="LT465" s="40"/>
      <c r="LU465" s="40"/>
      <c r="LV465" s="40"/>
      <c r="LW465" s="40"/>
      <c r="LX465" s="40"/>
      <c r="LY465" s="40"/>
      <c r="LZ465" s="40"/>
      <c r="MA465" s="40"/>
      <c r="MB465" s="40"/>
      <c r="MC465" s="40"/>
      <c r="MD465" s="40"/>
      <c r="ME465" s="40"/>
      <c r="MF465" s="40"/>
      <c r="MG465" s="40"/>
      <c r="MH465" s="40"/>
      <c r="MI465" s="40"/>
      <c r="MJ465" s="40"/>
      <c r="MK465" s="40"/>
      <c r="ML465" s="40"/>
      <c r="MM465" s="40"/>
      <c r="MN465" s="40"/>
      <c r="MO465" s="40"/>
      <c r="MP465" s="40"/>
      <c r="MQ465" s="40"/>
      <c r="MR465" s="40"/>
      <c r="MS465" s="40"/>
      <c r="MT465" s="40"/>
      <c r="MU465" s="40"/>
      <c r="MV465" s="40"/>
      <c r="MW465" s="40"/>
      <c r="MX465" s="40"/>
      <c r="MY465" s="40"/>
      <c r="MZ465" s="40"/>
      <c r="NA465" s="40"/>
      <c r="NB465" s="40"/>
      <c r="NC465" s="40"/>
      <c r="ND465" s="40"/>
      <c r="NE465" s="40"/>
      <c r="NF465" s="40"/>
      <c r="NG465" s="40"/>
      <c r="NH465" s="40"/>
      <c r="NI465" s="40"/>
      <c r="NJ465" s="40"/>
      <c r="NK465" s="40"/>
      <c r="NL465" s="40"/>
      <c r="NM465" s="40"/>
      <c r="NN465" s="40"/>
      <c r="NO465" s="40"/>
      <c r="NP465" s="40"/>
      <c r="NQ465" s="40"/>
      <c r="NR465" s="40"/>
      <c r="NS465" s="40"/>
      <c r="NT465" s="40"/>
      <c r="NU465" s="40"/>
      <c r="NV465" s="40"/>
      <c r="NW465" s="40"/>
      <c r="NX465" s="40"/>
      <c r="NY465" s="40"/>
      <c r="NZ465" s="40"/>
      <c r="OA465" s="40"/>
      <c r="OB465" s="40"/>
      <c r="OC465" s="40"/>
      <c r="OD465" s="40"/>
      <c r="OE465" s="40"/>
      <c r="OF465" s="40"/>
      <c r="OG465" s="40"/>
      <c r="OH465" s="40"/>
      <c r="OI465" s="40"/>
      <c r="OJ465" s="40"/>
      <c r="OK465" s="40"/>
      <c r="OL465" s="40"/>
      <c r="OM465" s="40"/>
      <c r="ON465" s="40"/>
      <c r="OO465" s="40"/>
      <c r="OP465" s="40"/>
      <c r="OQ465" s="40"/>
      <c r="OR465" s="40"/>
      <c r="OS465" s="40"/>
      <c r="OT465" s="40"/>
      <c r="OU465" s="40"/>
      <c r="OV465" s="40"/>
      <c r="OW465" s="40"/>
      <c r="OX465" s="40"/>
      <c r="OY465" s="40"/>
      <c r="OZ465" s="40"/>
      <c r="PA465" s="40"/>
      <c r="PB465" s="40"/>
      <c r="PC465" s="40"/>
      <c r="PD465" s="40"/>
      <c r="PE465" s="40"/>
      <c r="PF465" s="40"/>
      <c r="PG465" s="40"/>
      <c r="PH465" s="40"/>
      <c r="PI465" s="40"/>
      <c r="PJ465" s="40"/>
      <c r="PK465" s="40"/>
      <c r="PL465" s="40"/>
      <c r="PM465" s="40"/>
      <c r="PN465" s="40"/>
      <c r="PO465" s="40"/>
      <c r="PP465" s="40"/>
      <c r="PQ465" s="40"/>
      <c r="PR465" s="40"/>
      <c r="PS465" s="40"/>
      <c r="PT465" s="40"/>
      <c r="PU465" s="40"/>
      <c r="PV465" s="40"/>
      <c r="PW465" s="40"/>
      <c r="PX465" s="40"/>
      <c r="PY465" s="40"/>
      <c r="PZ465" s="40"/>
      <c r="QA465" s="40"/>
      <c r="QB465" s="40"/>
      <c r="QC465" s="40"/>
      <c r="QD465" s="40"/>
      <c r="QE465" s="40"/>
      <c r="QF465" s="40"/>
      <c r="QG465" s="40"/>
      <c r="QH465" s="40"/>
      <c r="QI465" s="40"/>
      <c r="QJ465" s="40"/>
      <c r="QK465" s="40"/>
      <c r="QL465" s="40"/>
      <c r="QM465" s="40"/>
      <c r="QN465" s="40"/>
      <c r="QO465" s="40"/>
      <c r="QP465" s="40"/>
      <c r="QQ465" s="40"/>
      <c r="QR465" s="40"/>
      <c r="QS465" s="40"/>
      <c r="QT465" s="40"/>
      <c r="QU465" s="40"/>
      <c r="QV465" s="40"/>
      <c r="QW465" s="40"/>
      <c r="QX465" s="40"/>
      <c r="QY465" s="40"/>
      <c r="QZ465" s="40"/>
      <c r="RA465" s="40"/>
      <c r="RB465" s="40"/>
      <c r="RC465" s="40"/>
      <c r="RD465" s="40"/>
      <c r="RE465" s="40"/>
      <c r="RF465" s="40"/>
      <c r="RG465" s="40"/>
      <c r="RH465" s="40"/>
      <c r="RI465" s="40"/>
      <c r="RJ465" s="40"/>
      <c r="RK465" s="40"/>
      <c r="RL465" s="40"/>
      <c r="RM465" s="40"/>
      <c r="RN465" s="40"/>
      <c r="RO465" s="40"/>
      <c r="RP465" s="40"/>
      <c r="RQ465" s="40"/>
      <c r="RR465" s="40"/>
      <c r="RS465" s="40"/>
      <c r="RT465" s="40"/>
      <c r="RU465" s="40"/>
      <c r="RV465" s="40"/>
      <c r="RW465" s="40"/>
      <c r="RX465" s="40"/>
      <c r="RY465" s="40"/>
      <c r="RZ465" s="40"/>
      <c r="SA465" s="40"/>
      <c r="SB465" s="40"/>
      <c r="SC465" s="40"/>
      <c r="SD465" s="40"/>
      <c r="SE465" s="40"/>
      <c r="SF465" s="40"/>
      <c r="SG465" s="40"/>
      <c r="SH465" s="40"/>
      <c r="SI465" s="40"/>
      <c r="SJ465" s="40"/>
      <c r="SK465" s="40"/>
      <c r="SL465" s="40"/>
      <c r="SM465" s="40"/>
      <c r="SN465" s="40"/>
      <c r="SO465" s="40"/>
      <c r="SP465" s="40"/>
      <c r="SQ465" s="40"/>
      <c r="SR465" s="40"/>
      <c r="SS465" s="40"/>
      <c r="ST465" s="40"/>
      <c r="SU465" s="40"/>
      <c r="SV465" s="40"/>
      <c r="SW465" s="40"/>
      <c r="SX465" s="40"/>
      <c r="SY465" s="40"/>
      <c r="SZ465" s="40"/>
      <c r="TA465" s="40"/>
      <c r="TB465" s="40"/>
      <c r="TC465" s="40"/>
      <c r="TD465" s="40"/>
      <c r="TE465" s="40"/>
      <c r="TF465" s="40"/>
      <c r="TG465" s="40"/>
      <c r="TH465" s="40"/>
      <c r="TI465" s="40"/>
      <c r="TJ465" s="40"/>
      <c r="TK465" s="40"/>
      <c r="TL465" s="40"/>
      <c r="TM465" s="40"/>
      <c r="TN465" s="40"/>
      <c r="TO465" s="40"/>
      <c r="TP465" s="40"/>
      <c r="TQ465" s="40"/>
      <c r="TR465" s="40"/>
      <c r="TS465" s="40"/>
      <c r="TT465" s="40"/>
      <c r="TU465" s="40"/>
      <c r="TV465" s="40"/>
      <c r="TW465" s="40"/>
      <c r="TX465" s="40"/>
      <c r="TY465" s="40"/>
      <c r="TZ465" s="40"/>
      <c r="UA465" s="40"/>
      <c r="UB465" s="40"/>
      <c r="UC465" s="40"/>
      <c r="UD465" s="40"/>
      <c r="UE465" s="40"/>
      <c r="UF465" s="40"/>
      <c r="UG465" s="40"/>
      <c r="UH465" s="40"/>
      <c r="UI465" s="40"/>
      <c r="UJ465" s="40"/>
      <c r="UK465" s="40"/>
      <c r="UL465" s="40"/>
      <c r="UM465" s="40"/>
      <c r="UN465" s="40"/>
      <c r="UO465" s="40"/>
      <c r="UP465" s="40"/>
      <c r="UQ465" s="40"/>
      <c r="UR465" s="40"/>
      <c r="US465" s="40"/>
      <c r="UT465" s="40"/>
      <c r="UU465" s="40"/>
      <c r="UV465" s="40"/>
      <c r="UW465" s="40"/>
      <c r="UX465" s="40"/>
      <c r="UY465" s="40"/>
      <c r="UZ465" s="40"/>
      <c r="VA465" s="40"/>
      <c r="VB465" s="40"/>
      <c r="VC465" s="40"/>
      <c r="VD465" s="40"/>
      <c r="VE465" s="40"/>
      <c r="VF465" s="40"/>
      <c r="VG465" s="40"/>
      <c r="VH465" s="40"/>
      <c r="VI465" s="40"/>
      <c r="VJ465" s="40"/>
      <c r="VK465" s="40"/>
      <c r="VL465" s="40"/>
      <c r="VM465" s="40"/>
      <c r="VN465" s="40"/>
      <c r="VO465" s="40"/>
      <c r="VP465" s="40"/>
      <c r="VQ465" s="40"/>
      <c r="VR465" s="40"/>
      <c r="VS465" s="40"/>
      <c r="VT465" s="40"/>
      <c r="VU465" s="40"/>
      <c r="VV465" s="40"/>
      <c r="VW465" s="40"/>
      <c r="VX465" s="40"/>
      <c r="VY465" s="40"/>
      <c r="VZ465" s="40"/>
      <c r="WA465" s="40"/>
      <c r="WB465" s="40"/>
      <c r="WC465" s="40"/>
      <c r="WD465" s="40"/>
      <c r="WE465" s="40"/>
      <c r="WF465" s="40"/>
      <c r="WG465" s="40"/>
      <c r="WH465" s="40"/>
      <c r="WI465" s="40"/>
      <c r="WJ465" s="40"/>
      <c r="WK465" s="40"/>
      <c r="WL465" s="40"/>
      <c r="WM465" s="40"/>
      <c r="WN465" s="40"/>
      <c r="WO465" s="40"/>
      <c r="WP465" s="40"/>
      <c r="WQ465" s="40"/>
      <c r="WR465" s="40"/>
      <c r="WS465" s="40"/>
      <c r="WT465" s="40"/>
      <c r="WU465" s="40"/>
      <c r="WV465" s="40"/>
      <c r="WW465" s="40"/>
      <c r="WX465" s="40"/>
      <c r="WY465" s="40"/>
      <c r="WZ465" s="40"/>
      <c r="XA465" s="40"/>
      <c r="XB465" s="40"/>
      <c r="XC465" s="40"/>
      <c r="XD465" s="40"/>
      <c r="XE465" s="40"/>
      <c r="XF465" s="40"/>
      <c r="XG465" s="40"/>
      <c r="XH465" s="40"/>
      <c r="XI465" s="40"/>
      <c r="XJ465" s="40"/>
      <c r="XK465" s="40"/>
      <c r="XL465" s="40"/>
      <c r="XM465" s="40"/>
      <c r="XN465" s="40"/>
      <c r="XO465" s="40"/>
      <c r="XP465" s="40"/>
      <c r="XQ465" s="40"/>
      <c r="XR465" s="40"/>
      <c r="XS465" s="40"/>
      <c r="XT465" s="40"/>
      <c r="XU465" s="40"/>
      <c r="XV465" s="40"/>
      <c r="XW465" s="40"/>
      <c r="XX465" s="40"/>
      <c r="XY465" s="40"/>
      <c r="XZ465" s="40"/>
      <c r="YA465" s="40"/>
      <c r="YB465" s="40"/>
      <c r="YC465" s="40"/>
      <c r="YD465" s="40"/>
      <c r="YE465" s="40"/>
      <c r="YF465" s="40"/>
      <c r="YG465" s="40"/>
      <c r="YH465" s="40"/>
      <c r="YI465" s="40"/>
      <c r="YJ465" s="40"/>
      <c r="YK465" s="40"/>
      <c r="YL465" s="40"/>
      <c r="YM465" s="40"/>
      <c r="YN465" s="40"/>
      <c r="YO465" s="40"/>
      <c r="YP465" s="40"/>
      <c r="YQ465" s="40"/>
      <c r="YR465" s="40"/>
      <c r="YS465" s="40"/>
      <c r="YT465" s="40"/>
      <c r="YU465" s="40"/>
      <c r="YV465" s="40"/>
      <c r="YW465" s="40"/>
      <c r="YX465" s="40"/>
      <c r="YY465" s="40"/>
      <c r="YZ465" s="40"/>
      <c r="ZA465" s="40"/>
      <c r="ZB465" s="40"/>
      <c r="ZC465" s="40"/>
      <c r="ZD465" s="40"/>
      <c r="ZE465" s="40"/>
      <c r="ZF465" s="40"/>
      <c r="ZG465" s="40"/>
      <c r="ZH465" s="40"/>
      <c r="ZI465" s="40"/>
      <c r="ZJ465" s="40"/>
      <c r="ZK465" s="40"/>
      <c r="ZL465" s="40"/>
      <c r="ZM465" s="40"/>
      <c r="ZN465" s="40"/>
      <c r="ZO465" s="40"/>
      <c r="ZP465" s="40"/>
      <c r="ZQ465" s="40"/>
      <c r="ZR465" s="40"/>
      <c r="ZS465" s="40"/>
      <c r="ZT465" s="40"/>
      <c r="ZU465" s="40"/>
      <c r="ZV465" s="40"/>
      <c r="ZW465" s="40"/>
      <c r="ZX465" s="40"/>
      <c r="ZY465" s="40"/>
      <c r="ZZ465" s="40"/>
      <c r="AAA465" s="40"/>
      <c r="AAB465" s="40"/>
      <c r="AAC465" s="40"/>
      <c r="AAD465" s="40"/>
      <c r="AAE465" s="40"/>
      <c r="AAF465" s="40"/>
      <c r="AAG465" s="40"/>
      <c r="AAH465" s="40"/>
      <c r="AAI465" s="40"/>
      <c r="AAJ465" s="40"/>
      <c r="AAK465" s="40"/>
      <c r="AAL465" s="40"/>
      <c r="AAM465" s="40"/>
      <c r="AAN465" s="40"/>
      <c r="AAO465" s="40"/>
      <c r="AAP465" s="40"/>
      <c r="AAQ465" s="40"/>
      <c r="AAR465" s="40"/>
      <c r="AAS465" s="40"/>
      <c r="AAT465" s="40"/>
      <c r="AAU465" s="40"/>
      <c r="AAV465" s="40"/>
      <c r="AAW465" s="40"/>
      <c r="AAX465" s="40"/>
      <c r="AAY465" s="40"/>
      <c r="AAZ465" s="40"/>
      <c r="ABA465" s="40"/>
      <c r="ABB465" s="40"/>
      <c r="ABC465" s="40"/>
      <c r="ABD465" s="40"/>
      <c r="ABE465" s="40"/>
      <c r="ABF465" s="40"/>
      <c r="ABG465" s="40"/>
      <c r="ABH465" s="40"/>
      <c r="ABI465" s="40"/>
      <c r="ABJ465" s="40"/>
      <c r="ABK465" s="40"/>
      <c r="ABL465" s="40"/>
      <c r="ABM465" s="40"/>
      <c r="ABN465" s="40"/>
      <c r="ABO465" s="40"/>
      <c r="ABP465" s="40"/>
      <c r="ABQ465" s="40"/>
      <c r="ABR465" s="40"/>
      <c r="ABS465" s="40"/>
      <c r="ABT465" s="40"/>
      <c r="ABU465" s="40"/>
      <c r="ABV465" s="40"/>
      <c r="ABW465" s="40"/>
      <c r="ABX465" s="40"/>
      <c r="ABY465" s="40"/>
      <c r="ABZ465" s="40"/>
      <c r="ACA465" s="40"/>
      <c r="ACB465" s="40"/>
      <c r="ACC465" s="40"/>
      <c r="ACD465" s="40"/>
      <c r="ACE465" s="40"/>
      <c r="ACF465" s="40"/>
      <c r="ACG465" s="40"/>
      <c r="ACH465" s="40"/>
      <c r="ACI465" s="40"/>
      <c r="ACJ465" s="40"/>
      <c r="ACK465" s="40"/>
      <c r="ACL465" s="40"/>
      <c r="ACM465" s="40"/>
      <c r="ACN465" s="40"/>
      <c r="ACO465" s="40"/>
      <c r="ACP465" s="40"/>
      <c r="ACQ465" s="40"/>
      <c r="ACR465" s="40"/>
      <c r="ACS465" s="40"/>
      <c r="ACT465" s="40"/>
      <c r="ACU465" s="40"/>
      <c r="ACV465" s="40"/>
      <c r="ACW465" s="40"/>
      <c r="ACX465" s="40"/>
      <c r="ACY465" s="40"/>
      <c r="ACZ465" s="40"/>
      <c r="ADA465" s="40"/>
      <c r="ADB465" s="40"/>
      <c r="ADC465" s="40"/>
      <c r="ADD465" s="40"/>
      <c r="ADE465" s="40"/>
      <c r="ADF465" s="40"/>
      <c r="ADG465" s="40"/>
      <c r="ADH465" s="40"/>
      <c r="ADI465" s="40"/>
      <c r="ADJ465" s="40"/>
      <c r="ADK465" s="40"/>
      <c r="ADL465" s="40"/>
      <c r="ADM465" s="40"/>
      <c r="ADN465" s="40"/>
      <c r="ADO465" s="40"/>
      <c r="ADP465" s="40"/>
      <c r="ADQ465" s="40"/>
      <c r="ADR465" s="40"/>
      <c r="ADS465" s="40"/>
      <c r="ADT465" s="40"/>
      <c r="ADU465" s="40"/>
      <c r="ADV465" s="40"/>
      <c r="ADW465" s="40"/>
      <c r="ADX465" s="40"/>
      <c r="ADY465" s="40"/>
      <c r="ADZ465" s="40"/>
      <c r="AEA465" s="40"/>
      <c r="AEB465" s="40"/>
      <c r="AEC465" s="40"/>
      <c r="AED465" s="40"/>
      <c r="AEE465" s="40"/>
      <c r="AEF465" s="40"/>
      <c r="AEG465" s="40"/>
      <c r="AEH465" s="40"/>
      <c r="AEI465" s="40"/>
      <c r="AEJ465" s="40"/>
      <c r="AEK465" s="40"/>
      <c r="AEL465" s="40"/>
      <c r="AEM465" s="40"/>
      <c r="AEN465" s="40"/>
      <c r="AEO465" s="40"/>
      <c r="AEP465" s="40"/>
      <c r="AEQ465" s="40"/>
      <c r="AER465" s="40"/>
      <c r="AES465" s="40"/>
      <c r="AET465" s="40"/>
      <c r="AEU465" s="40"/>
      <c r="AEV465" s="40"/>
      <c r="AEW465" s="40"/>
      <c r="AEX465" s="40"/>
      <c r="AEY465" s="40"/>
      <c r="AEZ465" s="40"/>
      <c r="AFA465" s="40"/>
      <c r="AFB465" s="40"/>
      <c r="AFC465" s="40"/>
      <c r="AFD465" s="40"/>
      <c r="AFE465" s="40"/>
      <c r="AFF465" s="40"/>
      <c r="AFG465" s="40"/>
      <c r="AFH465" s="40"/>
      <c r="AFI465" s="40"/>
      <c r="AFJ465" s="40"/>
      <c r="AFK465" s="40"/>
      <c r="AFL465" s="40"/>
      <c r="AFM465" s="40"/>
      <c r="AFN465" s="40"/>
      <c r="AFO465" s="40"/>
      <c r="AFP465" s="40"/>
      <c r="AFQ465" s="40"/>
      <c r="AFR465" s="40"/>
      <c r="AFS465" s="40"/>
      <c r="AFT465" s="40"/>
      <c r="AFU465" s="40"/>
      <c r="AFV465" s="40"/>
      <c r="AFW465" s="40"/>
      <c r="AFX465" s="40"/>
      <c r="AFY465" s="40"/>
      <c r="AFZ465" s="40"/>
      <c r="AGA465" s="40"/>
      <c r="AGB465" s="40"/>
      <c r="AGC465" s="40"/>
      <c r="AGD465" s="40"/>
      <c r="AGE465" s="40"/>
      <c r="AGF465" s="40"/>
      <c r="AGG465" s="40"/>
      <c r="AGH465" s="40"/>
      <c r="AGI465" s="40"/>
      <c r="AGJ465" s="40"/>
      <c r="AGK465" s="40"/>
      <c r="AGL465" s="40"/>
      <c r="AGM465" s="40"/>
      <c r="AGN465" s="40"/>
      <c r="AGO465" s="40"/>
      <c r="AGP465" s="40"/>
      <c r="AGQ465" s="40"/>
      <c r="AGR465" s="40"/>
      <c r="AGS465" s="40"/>
      <c r="AGT465" s="40"/>
      <c r="AGU465" s="40"/>
      <c r="AGV465" s="40"/>
      <c r="AGW465" s="40"/>
      <c r="AGX465" s="40"/>
      <c r="AGY465" s="40"/>
      <c r="AGZ465" s="40"/>
      <c r="AHA465" s="40"/>
      <c r="AHB465" s="40"/>
      <c r="AHC465" s="40"/>
      <c r="AHD465" s="40"/>
      <c r="AHE465" s="40"/>
      <c r="AHF465" s="40"/>
      <c r="AHG465" s="40"/>
      <c r="AHH465" s="40"/>
      <c r="AHI465" s="40"/>
      <c r="AHJ465" s="40"/>
      <c r="AHK465" s="40"/>
      <c r="AHL465" s="40"/>
      <c r="AHM465" s="40"/>
      <c r="AHN465" s="40"/>
      <c r="AHO465" s="40"/>
      <c r="AHP465" s="40"/>
      <c r="AHQ465" s="40"/>
      <c r="AHR465" s="40"/>
      <c r="AHS465" s="40"/>
      <c r="AHT465" s="40"/>
      <c r="AHU465" s="40"/>
      <c r="AHV465" s="40"/>
      <c r="AHW465" s="40"/>
      <c r="AHX465" s="40"/>
      <c r="AHY465" s="40"/>
      <c r="AHZ465" s="40"/>
      <c r="AIA465" s="40"/>
      <c r="AIB465" s="40"/>
      <c r="AIC465" s="40"/>
      <c r="AID465" s="40"/>
      <c r="AIE465" s="40"/>
      <c r="AIF465" s="40"/>
      <c r="AIG465" s="40"/>
      <c r="AIH465" s="40"/>
      <c r="AII465" s="40"/>
      <c r="AIJ465" s="40"/>
      <c r="AIK465" s="40"/>
      <c r="AIL465" s="40"/>
      <c r="AIM465" s="40"/>
      <c r="AIN465" s="40"/>
      <c r="AIO465" s="40"/>
      <c r="AIP465" s="40"/>
      <c r="AIQ465" s="40"/>
      <c r="AIR465" s="40"/>
      <c r="AIS465" s="40"/>
      <c r="AIT465" s="40"/>
      <c r="AIU465" s="40"/>
      <c r="AIV465" s="40"/>
      <c r="AIW465" s="40"/>
      <c r="AIX465" s="40"/>
      <c r="AIY465" s="40"/>
      <c r="AIZ465" s="40"/>
      <c r="AJA465" s="40"/>
      <c r="AJB465" s="40"/>
      <c r="AJC465" s="40"/>
      <c r="AJD465" s="40"/>
      <c r="AJE465" s="40"/>
      <c r="AJF465" s="40"/>
      <c r="AJG465" s="40"/>
      <c r="AJH465" s="40"/>
      <c r="AJI465" s="40"/>
      <c r="AJJ465" s="40"/>
      <c r="AJK465" s="40"/>
      <c r="AJL465" s="40"/>
      <c r="AJM465" s="40"/>
      <c r="AJN465" s="40"/>
      <c r="AJO465" s="40"/>
      <c r="AJP465" s="40"/>
      <c r="AJQ465" s="40"/>
      <c r="AJR465" s="40"/>
      <c r="AJS465" s="40"/>
      <c r="AJT465" s="40"/>
      <c r="AJU465" s="40"/>
      <c r="AJV465" s="40"/>
      <c r="AJW465" s="40"/>
      <c r="AJX465" s="40"/>
      <c r="AJY465" s="40"/>
      <c r="AJZ465" s="40"/>
      <c r="AKA465" s="40"/>
      <c r="AKB465" s="40"/>
      <c r="AKC465" s="40"/>
      <c r="AKD465" s="40"/>
      <c r="AKE465" s="40"/>
      <c r="AKF465" s="40"/>
      <c r="AKG465" s="40"/>
      <c r="AKH465" s="40"/>
      <c r="AKI465" s="40"/>
      <c r="AKJ465" s="40"/>
      <c r="AKK465" s="40"/>
      <c r="AKL465" s="40"/>
      <c r="AKM465" s="40"/>
      <c r="AKN465" s="40"/>
      <c r="AKO465" s="40"/>
      <c r="AKP465" s="40"/>
      <c r="AKQ465" s="40"/>
      <c r="AKR465" s="40"/>
      <c r="AKS465" s="40"/>
      <c r="AKT465" s="40"/>
      <c r="AKU465" s="40"/>
      <c r="AKV465" s="40"/>
      <c r="AKW465" s="40"/>
      <c r="AKX465" s="40"/>
      <c r="AKY465" s="40"/>
      <c r="AKZ465" s="40"/>
      <c r="ALA465" s="40"/>
      <c r="ALB465" s="40"/>
      <c r="ALC465" s="40"/>
      <c r="ALD465" s="40"/>
      <c r="ALE465" s="40"/>
      <c r="ALF465" s="40"/>
      <c r="ALG465" s="40"/>
      <c r="ALH465" s="40"/>
      <c r="ALI465" s="40"/>
      <c r="ALJ465" s="40"/>
      <c r="ALK465" s="40"/>
      <c r="ALL465" s="40"/>
      <c r="ALM465" s="40"/>
      <c r="ALN465" s="40"/>
      <c r="ALO465" s="40"/>
      <c r="ALP465" s="40"/>
      <c r="ALQ465" s="40"/>
      <c r="ALR465" s="40"/>
      <c r="ALS465" s="40"/>
      <c r="ALT465" s="40"/>
      <c r="ALU465" s="40"/>
      <c r="ALV465" s="40"/>
      <c r="ALW465" s="40"/>
      <c r="ALX465" s="40"/>
      <c r="ALY465" s="40"/>
      <c r="ALZ465" s="40"/>
      <c r="AMA465" s="40"/>
      <c r="AMB465" s="40"/>
      <c r="AMC465" s="40"/>
      <c r="AMD465" s="40"/>
      <c r="AME465" s="40"/>
      <c r="AMF465" s="40"/>
      <c r="AMG465" s="40"/>
      <c r="AMH465" s="40"/>
      <c r="AMI465" s="40"/>
      <c r="AMJ465" s="40"/>
      <c r="AMK465" s="40"/>
      <c r="AML465" s="40"/>
      <c r="AMM465" s="40"/>
      <c r="AMN465" s="40"/>
      <c r="AMO465" s="40"/>
      <c r="AMP465" s="40"/>
      <c r="AMQ465" s="40"/>
      <c r="AMR465" s="40"/>
      <c r="AMS465" s="40"/>
      <c r="AMT465" s="40"/>
      <c r="AMU465" s="40"/>
      <c r="AMV465" s="40"/>
      <c r="AMW465" s="40"/>
      <c r="AMX465" s="40"/>
      <c r="AMY465" s="40"/>
      <c r="AMZ465" s="40"/>
      <c r="ANA465" s="40"/>
      <c r="ANB465" s="40"/>
      <c r="ANC465" s="40"/>
      <c r="AND465" s="40"/>
      <c r="ANE465" s="40"/>
      <c r="ANF465" s="40"/>
      <c r="ANG465" s="40"/>
      <c r="ANH465" s="40"/>
      <c r="ANI465" s="40"/>
      <c r="ANJ465" s="40"/>
      <c r="ANK465" s="40"/>
      <c r="ANL465" s="40"/>
      <c r="ANM465" s="40"/>
      <c r="ANN465" s="40"/>
      <c r="ANO465" s="40"/>
      <c r="ANP465" s="40"/>
      <c r="ANQ465" s="40"/>
      <c r="ANR465" s="40"/>
      <c r="ANS465" s="40"/>
      <c r="ANT465" s="40"/>
      <c r="ANU465" s="40"/>
      <c r="ANV465" s="40"/>
      <c r="ANW465" s="40"/>
      <c r="ANX465" s="40"/>
      <c r="ANY465" s="40"/>
      <c r="ANZ465" s="40"/>
      <c r="AOA465" s="40"/>
      <c r="AOB465" s="40"/>
      <c r="AOC465" s="40"/>
      <c r="AOD465" s="40"/>
      <c r="AOE465" s="40"/>
      <c r="AOF465" s="40"/>
      <c r="AOG465" s="40"/>
      <c r="AOH465" s="40"/>
      <c r="AOI465" s="40"/>
      <c r="AOJ465" s="40"/>
      <c r="AOK465" s="40"/>
      <c r="AOL465" s="40"/>
      <c r="AOM465" s="40"/>
      <c r="AON465" s="40"/>
      <c r="AOO465" s="40"/>
      <c r="AOP465" s="40"/>
      <c r="AOQ465" s="40"/>
      <c r="AOR465" s="40"/>
      <c r="AOS465" s="40"/>
      <c r="AOT465" s="40"/>
      <c r="AOU465" s="40"/>
      <c r="AOV465" s="40"/>
      <c r="AOW465" s="40"/>
      <c r="AOX465" s="40"/>
      <c r="AOY465" s="40"/>
      <c r="AOZ465" s="40"/>
      <c r="APA465" s="40"/>
      <c r="APB465" s="40"/>
      <c r="APC465" s="40"/>
      <c r="APD465" s="40"/>
      <c r="APE465" s="40"/>
      <c r="APF465" s="40"/>
      <c r="APG465" s="40"/>
      <c r="APH465" s="40"/>
      <c r="API465" s="40"/>
      <c r="APJ465" s="40"/>
      <c r="APK465" s="40"/>
      <c r="APL465" s="40"/>
      <c r="APM465" s="40"/>
      <c r="APN465" s="40"/>
      <c r="APO465" s="40"/>
      <c r="APP465" s="40"/>
      <c r="APQ465" s="40"/>
      <c r="APR465" s="40"/>
      <c r="APS465" s="40"/>
      <c r="APT465" s="40"/>
      <c r="APU465" s="40"/>
      <c r="APV465" s="40"/>
      <c r="APW465" s="40"/>
      <c r="APX465" s="40"/>
      <c r="APY465" s="40"/>
      <c r="APZ465" s="40"/>
      <c r="AQA465" s="40"/>
      <c r="AQB465" s="40"/>
      <c r="AQC465" s="40"/>
      <c r="AQD465" s="40"/>
      <c r="AQE465" s="40"/>
      <c r="AQF465" s="40"/>
      <c r="AQG465" s="40"/>
      <c r="AQH465" s="40"/>
      <c r="AQI465" s="40"/>
      <c r="AQJ465" s="40"/>
      <c r="AQK465" s="40"/>
      <c r="AQL465" s="40"/>
      <c r="AQM465" s="40"/>
      <c r="AQN465" s="40"/>
      <c r="AQO465" s="40"/>
      <c r="AQP465" s="40"/>
      <c r="AQQ465" s="40"/>
      <c r="AQR465" s="40"/>
      <c r="AQS465" s="40"/>
      <c r="AQT465" s="40"/>
      <c r="AQU465" s="40"/>
      <c r="AQV465" s="40"/>
      <c r="AQW465" s="40"/>
      <c r="AQX465" s="40"/>
      <c r="AQY465" s="40"/>
      <c r="AQZ465" s="40"/>
      <c r="ARA465" s="40"/>
      <c r="ARB465" s="40"/>
      <c r="ARC465" s="40"/>
      <c r="ARD465" s="40"/>
      <c r="ARE465" s="40"/>
      <c r="ARF465" s="40"/>
      <c r="ARG465" s="40"/>
      <c r="ARH465" s="40"/>
      <c r="ARI465" s="40"/>
      <c r="ARJ465" s="40"/>
      <c r="ARK465" s="40"/>
      <c r="ARL465" s="40"/>
      <c r="ARM465" s="40"/>
      <c r="ARN465" s="40"/>
      <c r="ARO465" s="40"/>
      <c r="ARP465" s="40"/>
      <c r="ARQ465" s="40"/>
      <c r="ARR465" s="40"/>
      <c r="ARS465" s="40"/>
      <c r="ART465" s="40"/>
      <c r="ARU465" s="40"/>
      <c r="ARV465" s="40"/>
      <c r="ARW465" s="40"/>
      <c r="ARX465" s="40"/>
      <c r="ARY465" s="40"/>
      <c r="ARZ465" s="40"/>
      <c r="ASA465" s="40"/>
      <c r="ASB465" s="40"/>
      <c r="ASC465" s="40"/>
      <c r="ASD465" s="40"/>
      <c r="ASE465" s="40"/>
      <c r="ASF465" s="40"/>
      <c r="ASG465" s="40"/>
      <c r="ASH465" s="40"/>
      <c r="ASI465" s="40"/>
      <c r="ASJ465" s="40"/>
      <c r="ASK465" s="40"/>
      <c r="ASL465" s="40"/>
      <c r="ASM465" s="40"/>
      <c r="ASN465" s="40"/>
      <c r="ASO465" s="40"/>
      <c r="ASP465" s="40"/>
      <c r="ASQ465" s="40"/>
      <c r="ASR465" s="40"/>
      <c r="ASS465" s="40"/>
      <c r="AST465" s="40"/>
      <c r="ASU465" s="40"/>
      <c r="ASV465" s="40"/>
      <c r="ASW465" s="40"/>
      <c r="ASX465" s="40"/>
      <c r="ASY465" s="40"/>
      <c r="ASZ465" s="40"/>
      <c r="ATA465" s="40"/>
      <c r="ATB465" s="40"/>
      <c r="ATC465" s="40"/>
      <c r="ATD465" s="40"/>
      <c r="ATE465" s="40"/>
      <c r="ATF465" s="40"/>
      <c r="ATG465" s="40"/>
      <c r="ATH465" s="40"/>
      <c r="ATI465" s="40"/>
      <c r="ATJ465" s="40"/>
      <c r="ATK465" s="40"/>
      <c r="ATL465" s="40"/>
      <c r="ATM465" s="40"/>
      <c r="ATN465" s="40"/>
      <c r="ATO465" s="40"/>
      <c r="ATP465" s="40"/>
      <c r="ATQ465" s="40"/>
      <c r="ATR465" s="40"/>
      <c r="ATS465" s="40"/>
      <c r="ATT465" s="40"/>
      <c r="ATU465" s="40"/>
      <c r="ATV465" s="40"/>
      <c r="ATW465" s="40"/>
      <c r="ATX465" s="40"/>
      <c r="ATY465" s="40"/>
      <c r="ATZ465" s="40"/>
      <c r="AUA465" s="40"/>
      <c r="AUB465" s="40"/>
      <c r="AUC465" s="40"/>
      <c r="AUD465" s="40"/>
      <c r="AUE465" s="40"/>
      <c r="AUF465" s="40"/>
      <c r="AUG465" s="40"/>
      <c r="AUH465" s="40"/>
      <c r="AUI465" s="40"/>
      <c r="AUJ465" s="40"/>
      <c r="AUK465" s="40"/>
      <c r="AUL465" s="40"/>
      <c r="AUM465" s="40"/>
      <c r="AUN465" s="40"/>
      <c r="AUO465" s="40"/>
      <c r="AUP465" s="40"/>
      <c r="AUQ465" s="40"/>
      <c r="AUR465" s="40"/>
      <c r="AUS465" s="40"/>
      <c r="AUT465" s="40"/>
      <c r="AUU465" s="40"/>
      <c r="AUV465" s="40"/>
      <c r="AUW465" s="40"/>
      <c r="AUX465" s="40"/>
      <c r="AUY465" s="40"/>
      <c r="AUZ465" s="40"/>
      <c r="AVA465" s="40"/>
      <c r="AVB465" s="40"/>
      <c r="AVC465" s="40"/>
      <c r="AVD465" s="40"/>
      <c r="AVE465" s="40"/>
      <c r="AVF465" s="40"/>
      <c r="AVG465" s="40"/>
      <c r="AVH465" s="40"/>
      <c r="AVI465" s="40"/>
      <c r="AVJ465" s="40"/>
      <c r="AVK465" s="40"/>
      <c r="AVL465" s="40"/>
      <c r="AVM465" s="40"/>
      <c r="AVN465" s="40"/>
      <c r="AVO465" s="40"/>
      <c r="AVP465" s="40"/>
      <c r="AVQ465" s="40"/>
      <c r="AVR465" s="40"/>
      <c r="AVS465" s="40"/>
      <c r="AVT465" s="40"/>
      <c r="AVU465" s="40"/>
      <c r="AVV465" s="40"/>
      <c r="AVW465" s="40"/>
      <c r="AVX465" s="40"/>
      <c r="AVY465" s="40"/>
      <c r="AVZ465" s="40"/>
      <c r="AWA465" s="40"/>
      <c r="AWB465" s="40"/>
      <c r="AWC465" s="40"/>
      <c r="AWD465" s="40"/>
      <c r="AWE465" s="40"/>
      <c r="AWF465" s="40"/>
      <c r="AWG465" s="40"/>
      <c r="AWH465" s="40"/>
      <c r="AWI465" s="40"/>
      <c r="AWJ465" s="40"/>
      <c r="AWK465" s="40"/>
      <c r="AWL465" s="40"/>
      <c r="AWM465" s="40"/>
      <c r="AWN465" s="40"/>
      <c r="AWO465" s="40"/>
      <c r="AWP465" s="40"/>
      <c r="AWQ465" s="40"/>
      <c r="AWR465" s="40"/>
      <c r="AWS465" s="40"/>
      <c r="AWT465" s="40"/>
      <c r="AWU465" s="40"/>
      <c r="AWV465" s="40"/>
      <c r="AWW465" s="40"/>
      <c r="AWX465" s="40"/>
      <c r="AWY465" s="40"/>
      <c r="AWZ465" s="40"/>
      <c r="AXA465" s="40"/>
      <c r="AXB465" s="40"/>
      <c r="AXC465" s="40"/>
      <c r="AXD465" s="40"/>
      <c r="AXE465" s="40"/>
      <c r="AXF465" s="40"/>
      <c r="AXG465" s="40"/>
      <c r="AXH465" s="40"/>
      <c r="AXI465" s="40"/>
      <c r="AXJ465" s="40"/>
      <c r="AXK465" s="40"/>
      <c r="AXL465" s="40"/>
      <c r="AXM465" s="40"/>
      <c r="AXN465" s="40"/>
      <c r="AXO465" s="40"/>
      <c r="AXP465" s="40"/>
      <c r="AXQ465" s="40"/>
      <c r="AXR465" s="40"/>
      <c r="AXS465" s="40"/>
      <c r="AXT465" s="40"/>
      <c r="AXU465" s="40"/>
      <c r="AXV465" s="40"/>
      <c r="AXW465" s="40"/>
      <c r="AXX465" s="40"/>
      <c r="AXY465" s="40"/>
      <c r="AXZ465" s="40"/>
      <c r="AYA465" s="40"/>
      <c r="AYB465" s="40"/>
      <c r="AYC465" s="40"/>
      <c r="AYD465" s="40"/>
      <c r="AYE465" s="40"/>
      <c r="AYF465" s="40"/>
      <c r="AYG465" s="40"/>
      <c r="AYH465" s="40"/>
      <c r="AYI465" s="40"/>
      <c r="AYJ465" s="40"/>
      <c r="AYK465" s="40"/>
      <c r="AYL465" s="40"/>
      <c r="AYM465" s="40"/>
      <c r="AYN465" s="40"/>
      <c r="AYO465" s="40"/>
      <c r="AYP465" s="40"/>
      <c r="AYQ465" s="40"/>
      <c r="AYR465" s="40"/>
      <c r="AYS465" s="40"/>
      <c r="AYT465" s="40"/>
      <c r="AYU465" s="40"/>
      <c r="AYV465" s="40"/>
      <c r="AYW465" s="40"/>
      <c r="AYX465" s="40"/>
      <c r="AYY465" s="40"/>
      <c r="AYZ465" s="40"/>
      <c r="AZA465" s="40"/>
      <c r="AZB465" s="40"/>
      <c r="AZC465" s="40"/>
      <c r="AZD465" s="40"/>
      <c r="AZE465" s="40"/>
      <c r="AZF465" s="40"/>
      <c r="AZG465" s="40"/>
      <c r="AZH465" s="40"/>
      <c r="AZI465" s="40"/>
      <c r="AZJ465" s="40"/>
      <c r="AZK465" s="40"/>
      <c r="AZL465" s="40"/>
      <c r="AZM465" s="40"/>
      <c r="AZN465" s="40"/>
      <c r="AZO465" s="40"/>
      <c r="AZP465" s="40"/>
      <c r="AZQ465" s="40"/>
      <c r="AZR465" s="40"/>
      <c r="AZS465" s="40"/>
      <c r="AZT465" s="40"/>
      <c r="AZU465" s="40"/>
      <c r="AZV465" s="40"/>
      <c r="AZW465" s="40"/>
      <c r="AZX465" s="40"/>
      <c r="AZY465" s="40"/>
      <c r="AZZ465" s="40"/>
      <c r="BAA465" s="40"/>
      <c r="BAB465" s="40"/>
      <c r="BAC465" s="40"/>
      <c r="BAD465" s="40"/>
      <c r="BAE465" s="40"/>
      <c r="BAF465" s="40"/>
      <c r="BAG465" s="40"/>
      <c r="BAH465" s="40"/>
      <c r="BAI465" s="40"/>
      <c r="BAJ465" s="40"/>
      <c r="BAK465" s="40"/>
      <c r="BAL465" s="40"/>
      <c r="BAM465" s="40"/>
      <c r="BAN465" s="40"/>
      <c r="BAO465" s="40"/>
      <c r="BAP465" s="40"/>
      <c r="BAQ465" s="40"/>
      <c r="BAR465" s="40"/>
      <c r="BAS465" s="40"/>
      <c r="BAT465" s="40"/>
      <c r="BAU465" s="40"/>
      <c r="BAV465" s="40"/>
      <c r="BAW465" s="40"/>
      <c r="BAX465" s="40"/>
      <c r="BAY465" s="40"/>
      <c r="BAZ465" s="40"/>
      <c r="BBA465" s="40"/>
      <c r="BBB465" s="40"/>
      <c r="BBC465" s="40"/>
      <c r="BBD465" s="40"/>
      <c r="BBE465" s="40"/>
      <c r="BBF465" s="40"/>
      <c r="BBG465" s="40"/>
      <c r="BBH465" s="40"/>
      <c r="BBI465" s="40"/>
      <c r="BBJ465" s="40"/>
      <c r="BBK465" s="40"/>
      <c r="BBL465" s="40"/>
      <c r="BBM465" s="40"/>
      <c r="BBN465" s="40"/>
      <c r="BBO465" s="40"/>
      <c r="BBP465" s="40"/>
      <c r="BBQ465" s="40"/>
      <c r="BBR465" s="40"/>
      <c r="BBS465" s="40"/>
      <c r="BBT465" s="40"/>
      <c r="BBU465" s="40"/>
      <c r="BBV465" s="40"/>
      <c r="BBW465" s="40"/>
      <c r="BBX465" s="40"/>
      <c r="BBY465" s="40"/>
      <c r="BBZ465" s="40"/>
      <c r="BCA465" s="40"/>
      <c r="BCB465" s="40"/>
      <c r="BCC465" s="40"/>
      <c r="BCD465" s="40"/>
      <c r="BCE465" s="40"/>
      <c r="BCF465" s="40"/>
      <c r="BCG465" s="40"/>
      <c r="BCH465" s="40"/>
      <c r="BCI465" s="40"/>
      <c r="BCJ465" s="40"/>
      <c r="BCK465" s="40"/>
      <c r="BCL465" s="40"/>
      <c r="BCM465" s="40"/>
      <c r="BCN465" s="40"/>
      <c r="BCO465" s="40"/>
      <c r="BCP465" s="40"/>
      <c r="BCQ465" s="40"/>
      <c r="BCR465" s="40"/>
      <c r="BCS465" s="40"/>
      <c r="BCT465" s="40"/>
      <c r="BCU465" s="40"/>
      <c r="BCV465" s="40"/>
      <c r="BCW465" s="40"/>
      <c r="BCX465" s="40"/>
      <c r="BCY465" s="40"/>
      <c r="BCZ465" s="40"/>
      <c r="BDA465" s="40"/>
      <c r="BDB465" s="40"/>
      <c r="BDC465" s="40"/>
      <c r="BDD465" s="40"/>
      <c r="BDE465" s="40"/>
      <c r="BDF465" s="40"/>
      <c r="BDG465" s="40"/>
      <c r="BDH465" s="40"/>
      <c r="BDI465" s="40"/>
      <c r="BDJ465" s="40"/>
      <c r="BDK465" s="40"/>
      <c r="BDL465" s="40"/>
      <c r="BDM465" s="40"/>
      <c r="BDN465" s="40"/>
      <c r="BDO465" s="40"/>
      <c r="BDP465" s="40"/>
      <c r="BDQ465" s="40"/>
      <c r="BDR465" s="40"/>
      <c r="BDS465" s="40"/>
      <c r="BDT465" s="40"/>
      <c r="BDU465" s="40"/>
      <c r="BDV465" s="40"/>
      <c r="BDW465" s="40"/>
      <c r="BDX465" s="40"/>
      <c r="BDY465" s="40"/>
      <c r="BDZ465" s="40"/>
      <c r="BEA465" s="40"/>
      <c r="BEB465" s="40"/>
      <c r="BEC465" s="40"/>
      <c r="BED465" s="40"/>
      <c r="BEE465" s="40"/>
      <c r="BEF465" s="40"/>
      <c r="BEG465" s="40"/>
      <c r="BEH465" s="40"/>
      <c r="BEI465" s="40"/>
      <c r="BEJ465" s="40"/>
      <c r="BEK465" s="40"/>
      <c r="BEL465" s="40"/>
      <c r="BEM465" s="40"/>
      <c r="BEN465" s="40"/>
      <c r="BEO465" s="40"/>
      <c r="BEP465" s="40"/>
      <c r="BEQ465" s="40"/>
      <c r="BER465" s="40"/>
      <c r="BES465" s="40"/>
      <c r="BET465" s="40"/>
      <c r="BEU465" s="40"/>
      <c r="BEV465" s="40"/>
      <c r="BEW465" s="40"/>
      <c r="BEX465" s="40"/>
      <c r="BEY465" s="40"/>
      <c r="BEZ465" s="40"/>
      <c r="BFA465" s="40"/>
      <c r="BFB465" s="40"/>
      <c r="BFC465" s="40"/>
      <c r="BFD465" s="40"/>
      <c r="BFE465" s="40"/>
      <c r="BFF465" s="40"/>
      <c r="BFG465" s="40"/>
      <c r="BFH465" s="40"/>
      <c r="BFI465" s="40"/>
      <c r="BFJ465" s="40"/>
      <c r="BFK465" s="40"/>
      <c r="BFL465" s="40"/>
      <c r="BFM465" s="40"/>
      <c r="BFN465" s="40"/>
      <c r="BFO465" s="40"/>
      <c r="BFP465" s="40"/>
      <c r="BFQ465" s="40"/>
      <c r="BFR465" s="40"/>
      <c r="BFS465" s="40"/>
      <c r="BFT465" s="40"/>
      <c r="BFU465" s="40"/>
      <c r="BFV465" s="40"/>
      <c r="BFW465" s="40"/>
      <c r="BFX465" s="40"/>
      <c r="BFY465" s="40"/>
      <c r="BFZ465" s="40"/>
      <c r="BGA465" s="40"/>
      <c r="BGB465" s="40"/>
      <c r="BGC465" s="40"/>
      <c r="BGD465" s="40"/>
      <c r="BGE465" s="40"/>
      <c r="BGF465" s="40"/>
      <c r="BGG465" s="40"/>
      <c r="BGH465" s="40"/>
      <c r="BGI465" s="40"/>
      <c r="BGJ465" s="40"/>
      <c r="BGK465" s="40"/>
      <c r="BGL465" s="40"/>
      <c r="BGM465" s="40"/>
      <c r="BGN465" s="40"/>
      <c r="BGO465" s="40"/>
      <c r="BGP465" s="40"/>
      <c r="BGQ465" s="40"/>
      <c r="BGR465" s="40"/>
      <c r="BGS465" s="40"/>
      <c r="BGT465" s="40"/>
      <c r="BGU465" s="40"/>
      <c r="BGV465" s="40"/>
      <c r="BGW465" s="40"/>
      <c r="BGX465" s="40"/>
      <c r="BGY465" s="40"/>
      <c r="BGZ465" s="40"/>
      <c r="BHA465" s="40"/>
      <c r="BHB465" s="40"/>
      <c r="BHC465" s="40"/>
      <c r="BHD465" s="40"/>
      <c r="BHE465" s="40"/>
      <c r="BHF465" s="40"/>
      <c r="BHG465" s="40"/>
      <c r="BHH465" s="40"/>
      <c r="BHI465" s="40"/>
      <c r="BHJ465" s="40"/>
      <c r="BHK465" s="40"/>
      <c r="BHL465" s="40"/>
      <c r="BHM465" s="40"/>
      <c r="BHN465" s="40"/>
      <c r="BHO465" s="40"/>
      <c r="BHP465" s="40"/>
      <c r="BHQ465" s="40"/>
      <c r="BHR465" s="40"/>
      <c r="BHS465" s="40"/>
      <c r="BHT465" s="40"/>
      <c r="BHU465" s="40"/>
      <c r="BHV465" s="40"/>
      <c r="BHW465" s="40"/>
      <c r="BHX465" s="40"/>
      <c r="BHY465" s="40"/>
      <c r="BHZ465" s="40"/>
      <c r="BIA465" s="40"/>
      <c r="BIB465" s="40"/>
      <c r="BIC465" s="40"/>
      <c r="BID465" s="40"/>
      <c r="BIE465" s="40"/>
      <c r="BIF465" s="40"/>
      <c r="BIG465" s="40"/>
      <c r="BIH465" s="40"/>
      <c r="BII465" s="40"/>
      <c r="BIJ465" s="40"/>
      <c r="BIK465" s="40"/>
      <c r="BIL465" s="40"/>
      <c r="BIM465" s="40"/>
      <c r="BIN465" s="40"/>
      <c r="BIO465" s="40"/>
      <c r="BIP465" s="40"/>
      <c r="BIQ465" s="40"/>
      <c r="BIR465" s="40"/>
      <c r="BIS465" s="40"/>
      <c r="BIT465" s="40"/>
      <c r="BIU465" s="40"/>
      <c r="BIV465" s="40"/>
      <c r="BIW465" s="40"/>
      <c r="BIX465" s="40"/>
      <c r="BIY465" s="40"/>
      <c r="BIZ465" s="40"/>
      <c r="BJA465" s="40"/>
      <c r="BJB465" s="40"/>
      <c r="BJC465" s="40"/>
      <c r="BJD465" s="40"/>
      <c r="BJE465" s="40"/>
      <c r="BJF465" s="40"/>
      <c r="BJG465" s="40"/>
      <c r="BJH465" s="40"/>
      <c r="BJI465" s="40"/>
      <c r="BJJ465" s="40"/>
      <c r="BJK465" s="40"/>
      <c r="BJL465" s="40"/>
      <c r="BJM465" s="40"/>
      <c r="BJN465" s="40"/>
      <c r="BJO465" s="40"/>
      <c r="BJP465" s="40"/>
      <c r="BJQ465" s="40"/>
      <c r="BJR465" s="40"/>
      <c r="BJS465" s="40"/>
      <c r="BJT465" s="40"/>
      <c r="BJU465" s="40"/>
      <c r="BJV465" s="40"/>
      <c r="BJW465" s="40"/>
      <c r="BJX465" s="40"/>
      <c r="BJY465" s="40"/>
      <c r="BJZ465" s="40"/>
      <c r="BKA465" s="40"/>
      <c r="BKB465" s="40"/>
      <c r="BKC465" s="40"/>
      <c r="BKD465" s="40"/>
      <c r="BKE465" s="40"/>
      <c r="BKF465" s="40"/>
      <c r="BKG465" s="40"/>
      <c r="BKH465" s="40"/>
      <c r="BKI465" s="40"/>
      <c r="BKJ465" s="40"/>
      <c r="BKK465" s="40"/>
      <c r="BKL465" s="40"/>
      <c r="BKM465" s="40"/>
      <c r="BKN465" s="40"/>
      <c r="BKO465" s="40"/>
      <c r="BKP465" s="40"/>
      <c r="BKQ465" s="40"/>
      <c r="BKR465" s="40"/>
      <c r="BKS465" s="40"/>
      <c r="BKT465" s="40"/>
      <c r="BKU465" s="40"/>
      <c r="BKV465" s="40"/>
      <c r="BKW465" s="40"/>
      <c r="BKX465" s="40"/>
      <c r="BKY465" s="40"/>
      <c r="BKZ465" s="40"/>
      <c r="BLA465" s="40"/>
      <c r="BLB465" s="40"/>
      <c r="BLC465" s="40"/>
      <c r="BLD465" s="40"/>
      <c r="BLE465" s="40"/>
      <c r="BLF465" s="40"/>
      <c r="BLG465" s="40"/>
      <c r="BLH465" s="40"/>
      <c r="BLI465" s="40"/>
      <c r="BLJ465" s="40"/>
      <c r="BLK465" s="40"/>
      <c r="BLL465" s="40"/>
      <c r="BLM465" s="40"/>
      <c r="BLN465" s="40"/>
      <c r="BLO465" s="40"/>
      <c r="BLP465" s="40"/>
      <c r="BLQ465" s="40"/>
      <c r="BLR465" s="40"/>
      <c r="BLS465" s="40"/>
      <c r="BLT465" s="40"/>
      <c r="BLU465" s="40"/>
      <c r="BLV465" s="40"/>
      <c r="BLW465" s="40"/>
      <c r="BLX465" s="40"/>
      <c r="BLY465" s="40"/>
      <c r="BLZ465" s="40"/>
      <c r="BMA465" s="40"/>
      <c r="BMB465" s="40"/>
      <c r="BMC465" s="40"/>
      <c r="BMD465" s="40"/>
      <c r="BME465" s="40"/>
      <c r="BMF465" s="40"/>
      <c r="BMG465" s="40"/>
      <c r="BMH465" s="40"/>
      <c r="BMI465" s="40"/>
      <c r="BMJ465" s="40"/>
      <c r="BMK465" s="40"/>
      <c r="BML465" s="40"/>
      <c r="BMM465" s="40"/>
      <c r="BMN465" s="40"/>
      <c r="BMO465" s="40"/>
      <c r="BMP465" s="40"/>
      <c r="BMQ465" s="40"/>
      <c r="BMR465" s="40"/>
      <c r="BMS465" s="40"/>
      <c r="BMT465" s="40"/>
      <c r="BMU465" s="40"/>
      <c r="BMV465" s="40"/>
      <c r="BMW465" s="40"/>
      <c r="BMX465" s="40"/>
      <c r="BMY465" s="40"/>
      <c r="BMZ465" s="40"/>
      <c r="BNA465" s="40"/>
      <c r="BNB465" s="40"/>
      <c r="BNC465" s="40"/>
      <c r="BND465" s="40"/>
      <c r="BNE465" s="40"/>
      <c r="BNF465" s="40"/>
      <c r="BNG465" s="40"/>
      <c r="BNH465" s="40"/>
      <c r="BNI465" s="40"/>
      <c r="BNJ465" s="40"/>
      <c r="BNK465" s="40"/>
      <c r="BNL465" s="40"/>
      <c r="BNM465" s="40"/>
      <c r="BNN465" s="40"/>
      <c r="BNO465" s="40"/>
      <c r="BNP465" s="40"/>
      <c r="BNQ465" s="40"/>
      <c r="BNR465" s="40"/>
      <c r="BNS465" s="40"/>
      <c r="BNT465" s="40"/>
      <c r="BNU465" s="40"/>
      <c r="BNV465" s="40"/>
      <c r="BNW465" s="40"/>
      <c r="BNX465" s="40"/>
      <c r="BNY465" s="40"/>
      <c r="BNZ465" s="40"/>
      <c r="BOA465" s="40"/>
      <c r="BOB465" s="40"/>
      <c r="BOC465" s="40"/>
      <c r="BOD465" s="40"/>
      <c r="BOE465" s="40"/>
      <c r="BOF465" s="40"/>
      <c r="BOG465" s="40"/>
      <c r="BOH465" s="40"/>
      <c r="BOI465" s="40"/>
      <c r="BOJ465" s="40"/>
      <c r="BOK465" s="40"/>
      <c r="BOL465" s="40"/>
      <c r="BOM465" s="40"/>
      <c r="BON465" s="40"/>
      <c r="BOO465" s="40"/>
      <c r="BOP465" s="40"/>
      <c r="BOQ465" s="40"/>
      <c r="BOR465" s="40"/>
      <c r="BOS465" s="40"/>
      <c r="BOT465" s="40"/>
      <c r="BOU465" s="40"/>
      <c r="BOV465" s="40"/>
      <c r="BOW465" s="40"/>
      <c r="BOX465" s="40"/>
      <c r="BOY465" s="40"/>
      <c r="BOZ465" s="40"/>
      <c r="BPA465" s="40"/>
      <c r="BPB465" s="40"/>
      <c r="BPC465" s="40"/>
      <c r="BPD465" s="40"/>
      <c r="BPE465" s="40"/>
      <c r="BPF465" s="40"/>
      <c r="BPG465" s="40"/>
      <c r="BPH465" s="40"/>
      <c r="BPI465" s="40"/>
      <c r="BPJ465" s="40"/>
      <c r="BPK465" s="40"/>
      <c r="BPL465" s="40"/>
      <c r="BPM465" s="40"/>
      <c r="BPN465" s="40"/>
      <c r="BPO465" s="40"/>
      <c r="BPP465" s="40"/>
      <c r="BPQ465" s="40"/>
      <c r="BPR465" s="40"/>
      <c r="BPS465" s="40"/>
      <c r="BPT465" s="40"/>
      <c r="BPU465" s="40"/>
      <c r="BPV465" s="40"/>
      <c r="BPW465" s="40"/>
      <c r="BPX465" s="40"/>
      <c r="BPY465" s="40"/>
      <c r="BPZ465" s="40"/>
      <c r="BQA465" s="40"/>
      <c r="BQB465" s="40"/>
      <c r="BQC465" s="40"/>
      <c r="BQD465" s="40"/>
      <c r="BQE465" s="40"/>
      <c r="BQF465" s="40"/>
      <c r="BQG465" s="40"/>
      <c r="BQH465" s="40"/>
      <c r="BQI465" s="40"/>
      <c r="BQJ465" s="40"/>
      <c r="BQK465" s="40"/>
      <c r="BQL465" s="40"/>
      <c r="BQM465" s="40"/>
      <c r="BQN465" s="40"/>
      <c r="BQO465" s="40"/>
      <c r="BQP465" s="40"/>
      <c r="BQQ465" s="40"/>
      <c r="BQR465" s="40"/>
      <c r="BQS465" s="40"/>
      <c r="BQT465" s="40"/>
      <c r="BQU465" s="40"/>
      <c r="BQV465" s="40"/>
      <c r="BQW465" s="40"/>
      <c r="BQX465" s="40"/>
      <c r="BQY465" s="40"/>
      <c r="BQZ465" s="40"/>
      <c r="BRA465" s="40"/>
      <c r="BRB465" s="40"/>
      <c r="BRC465" s="40"/>
      <c r="BRD465" s="40"/>
      <c r="BRE465" s="40"/>
      <c r="BRF465" s="40"/>
      <c r="BRG465" s="40"/>
      <c r="BRH465" s="40"/>
      <c r="BRI465" s="40"/>
      <c r="BRJ465" s="40"/>
      <c r="BRK465" s="40"/>
      <c r="BRL465" s="40"/>
      <c r="BRM465" s="40"/>
      <c r="BRN465" s="40"/>
      <c r="BRO465" s="40"/>
      <c r="BRP465" s="40"/>
      <c r="BRQ465" s="40"/>
      <c r="BRR465" s="40"/>
      <c r="BRS465" s="40"/>
      <c r="BRT465" s="40"/>
      <c r="BRU465" s="40"/>
      <c r="BRV465" s="40"/>
      <c r="BRW465" s="40"/>
      <c r="BRX465" s="40"/>
      <c r="BRY465" s="40"/>
      <c r="BRZ465" s="40"/>
      <c r="BSA465" s="40"/>
      <c r="BSB465" s="40"/>
      <c r="BSC465" s="40"/>
      <c r="BSD465" s="40"/>
      <c r="BSE465" s="40"/>
      <c r="BSF465" s="40"/>
      <c r="BSG465" s="40"/>
      <c r="BSH465" s="40"/>
      <c r="BSI465" s="40"/>
      <c r="BSJ465" s="40"/>
      <c r="BSK465" s="40"/>
      <c r="BSL465" s="40"/>
      <c r="BSM465" s="40"/>
      <c r="BSN465" s="40"/>
      <c r="BSO465" s="40"/>
      <c r="BSP465" s="40"/>
      <c r="BSQ465" s="40"/>
      <c r="BSR465" s="40"/>
      <c r="BSS465" s="40"/>
      <c r="BST465" s="40"/>
      <c r="BSU465" s="40"/>
      <c r="BSV465" s="40"/>
      <c r="BSW465" s="40"/>
      <c r="BSX465" s="40"/>
      <c r="BSY465" s="40"/>
      <c r="BSZ465" s="40"/>
      <c r="BTA465" s="40"/>
      <c r="BTB465" s="40"/>
      <c r="BTC465" s="40"/>
      <c r="BTD465" s="40"/>
      <c r="BTE465" s="40"/>
      <c r="BTF465" s="40"/>
      <c r="BTG465" s="40"/>
      <c r="BTH465" s="40"/>
      <c r="BTI465" s="40"/>
      <c r="BTJ465" s="40"/>
      <c r="BTK465" s="40"/>
      <c r="BTL465" s="40"/>
      <c r="BTM465" s="40"/>
      <c r="BTN465" s="40"/>
      <c r="BTO465" s="40"/>
      <c r="BTP465" s="40"/>
      <c r="BTQ465" s="40"/>
      <c r="BTR465" s="40"/>
      <c r="BTS465" s="40"/>
      <c r="BTT465" s="40"/>
      <c r="BTU465" s="40"/>
      <c r="BTV465" s="40"/>
      <c r="BTW465" s="40"/>
      <c r="BTX465" s="40"/>
      <c r="BTY465" s="40"/>
      <c r="BTZ465" s="40"/>
      <c r="BUA465" s="40"/>
      <c r="BUB465" s="40"/>
      <c r="BUC465" s="40"/>
      <c r="BUD465" s="40"/>
      <c r="BUE465" s="40"/>
      <c r="BUF465" s="40"/>
      <c r="BUG465" s="40"/>
      <c r="BUH465" s="40"/>
      <c r="BUI465" s="40"/>
      <c r="BUJ465" s="40"/>
      <c r="BUK465" s="40"/>
      <c r="BUL465" s="40"/>
      <c r="BUM465" s="40"/>
      <c r="BUN465" s="40"/>
      <c r="BUO465" s="40"/>
      <c r="BUP465" s="40"/>
      <c r="BUQ465" s="40"/>
      <c r="BUR465" s="40"/>
      <c r="BUS465" s="40"/>
      <c r="BUT465" s="40"/>
      <c r="BUU465" s="40"/>
      <c r="BUV465" s="40"/>
      <c r="BUW465" s="40"/>
      <c r="BUX465" s="40"/>
      <c r="BUY465" s="40"/>
      <c r="BUZ465" s="40"/>
      <c r="BVA465" s="40"/>
      <c r="BVB465" s="40"/>
      <c r="BVC465" s="40"/>
      <c r="BVD465" s="40"/>
      <c r="BVE465" s="40"/>
      <c r="BVF465" s="40"/>
      <c r="BVG465" s="40"/>
      <c r="BVH465" s="40"/>
      <c r="BVI465" s="40"/>
      <c r="BVJ465" s="40"/>
      <c r="BVK465" s="40"/>
      <c r="BVL465" s="40"/>
      <c r="BVM465" s="40"/>
      <c r="BVN465" s="40"/>
      <c r="BVO465" s="40"/>
      <c r="BVP465" s="40"/>
      <c r="BVQ465" s="40"/>
      <c r="BVR465" s="40"/>
      <c r="BVS465" s="40"/>
      <c r="BVT465" s="40"/>
      <c r="BVU465" s="40"/>
      <c r="BVV465" s="40"/>
      <c r="BVW465" s="40"/>
      <c r="BVX465" s="40"/>
      <c r="BVY465" s="40"/>
      <c r="BVZ465" s="40"/>
      <c r="BWA465" s="40"/>
      <c r="BWB465" s="40"/>
      <c r="BWC465" s="40"/>
      <c r="BWD465" s="40"/>
      <c r="BWE465" s="40"/>
      <c r="BWF465" s="40"/>
      <c r="BWG465" s="40"/>
      <c r="BWH465" s="40"/>
      <c r="BWI465" s="40"/>
      <c r="BWJ465" s="40"/>
      <c r="BWK465" s="40"/>
      <c r="BWL465" s="40"/>
      <c r="BWM465" s="40"/>
      <c r="BWN465" s="40"/>
      <c r="BWO465" s="40"/>
      <c r="BWP465" s="40"/>
      <c r="BWQ465" s="40"/>
      <c r="BWR465" s="40"/>
      <c r="BWS465" s="40"/>
      <c r="BWT465" s="40"/>
      <c r="BWU465" s="40"/>
      <c r="BWV465" s="40"/>
      <c r="BWW465" s="40"/>
      <c r="BWX465" s="40"/>
      <c r="BWY465" s="40"/>
      <c r="BWZ465" s="40"/>
      <c r="BXA465" s="40"/>
      <c r="BXB465" s="40"/>
      <c r="BXC465" s="40"/>
      <c r="BXD465" s="40"/>
      <c r="BXE465" s="40"/>
      <c r="BXF465" s="40"/>
      <c r="BXG465" s="40"/>
      <c r="BXH465" s="40"/>
      <c r="BXI465" s="40"/>
      <c r="BXJ465" s="40"/>
      <c r="BXK465" s="40"/>
      <c r="BXL465" s="40"/>
      <c r="BXM465" s="40"/>
      <c r="BXN465" s="40"/>
      <c r="BXO465" s="40"/>
      <c r="BXP465" s="40"/>
      <c r="BXQ465" s="40"/>
      <c r="BXR465" s="40"/>
      <c r="BXS465" s="40"/>
      <c r="BXT465" s="40"/>
      <c r="BXU465" s="40"/>
      <c r="BXV465" s="40"/>
      <c r="BXW465" s="40"/>
      <c r="BXX465" s="40"/>
      <c r="BXY465" s="40"/>
      <c r="BXZ465" s="40"/>
      <c r="BYA465" s="40"/>
      <c r="BYB465" s="40"/>
      <c r="BYC465" s="40"/>
      <c r="BYD465" s="40"/>
      <c r="BYE465" s="40"/>
      <c r="BYF465" s="40"/>
      <c r="BYG465" s="40"/>
      <c r="BYH465" s="40"/>
      <c r="BYI465" s="40"/>
      <c r="BYJ465" s="40"/>
      <c r="BYK465" s="40"/>
      <c r="BYL465" s="40"/>
      <c r="BYM465" s="40"/>
      <c r="BYN465" s="40"/>
      <c r="BYO465" s="40"/>
      <c r="BYP465" s="40"/>
      <c r="BYQ465" s="40"/>
      <c r="BYR465" s="40"/>
      <c r="BYS465" s="40"/>
      <c r="BYT465" s="40"/>
      <c r="BYU465" s="40"/>
      <c r="BYV465" s="40"/>
      <c r="BYW465" s="40"/>
      <c r="BYX465" s="40"/>
      <c r="BYY465" s="40"/>
      <c r="BYZ465" s="40"/>
      <c r="BZA465" s="40"/>
      <c r="BZB465" s="40"/>
      <c r="BZC465" s="40"/>
      <c r="BZD465" s="40"/>
      <c r="BZE465" s="40"/>
      <c r="BZF465" s="40"/>
      <c r="BZG465" s="40"/>
      <c r="BZH465" s="40"/>
      <c r="BZI465" s="40"/>
      <c r="BZJ465" s="40"/>
      <c r="BZK465" s="40"/>
      <c r="BZL465" s="40"/>
      <c r="BZM465" s="40"/>
      <c r="BZN465" s="40"/>
      <c r="BZO465" s="40"/>
      <c r="BZP465" s="40"/>
      <c r="BZQ465" s="40"/>
      <c r="BZR465" s="40"/>
      <c r="BZS465" s="40"/>
      <c r="BZT465" s="40"/>
      <c r="BZU465" s="40"/>
      <c r="BZV465" s="40"/>
      <c r="BZW465" s="40"/>
      <c r="BZX465" s="40"/>
      <c r="BZY465" s="40"/>
      <c r="BZZ465" s="40"/>
      <c r="CAA465" s="40"/>
      <c r="CAB465" s="40"/>
      <c r="CAC465" s="40"/>
      <c r="CAD465" s="40"/>
      <c r="CAE465" s="40"/>
      <c r="CAF465" s="40"/>
      <c r="CAG465" s="40"/>
      <c r="CAH465" s="40"/>
      <c r="CAI465" s="40"/>
      <c r="CAJ465" s="40"/>
      <c r="CAK465" s="40"/>
      <c r="CAL465" s="40"/>
      <c r="CAM465" s="40"/>
      <c r="CAN465" s="40"/>
      <c r="CAO465" s="40"/>
      <c r="CAP465" s="40"/>
      <c r="CAQ465" s="40"/>
      <c r="CAR465" s="40"/>
      <c r="CAS465" s="40"/>
      <c r="CAT465" s="40"/>
      <c r="CAU465" s="40"/>
      <c r="CAV465" s="40"/>
      <c r="CAW465" s="40"/>
      <c r="CAX465" s="40"/>
      <c r="CAY465" s="40"/>
      <c r="CAZ465" s="40"/>
      <c r="CBA465" s="40"/>
      <c r="CBB465" s="40"/>
      <c r="CBC465" s="40"/>
      <c r="CBD465" s="40"/>
      <c r="CBE465" s="40"/>
      <c r="CBF465" s="40"/>
      <c r="CBG465" s="40"/>
      <c r="CBH465" s="40"/>
      <c r="CBI465" s="40"/>
      <c r="CBJ465" s="40"/>
      <c r="CBK465" s="40"/>
      <c r="CBL465" s="40"/>
      <c r="CBM465" s="40"/>
      <c r="CBN465" s="40"/>
      <c r="CBO465" s="40"/>
      <c r="CBP465" s="40"/>
      <c r="CBQ465" s="40"/>
      <c r="CBR465" s="40"/>
      <c r="CBS465" s="40"/>
      <c r="CBT465" s="40"/>
      <c r="CBU465" s="40"/>
      <c r="CBV465" s="40"/>
      <c r="CBW465" s="40"/>
      <c r="CBX465" s="40"/>
      <c r="CBY465" s="40"/>
      <c r="CBZ465" s="40"/>
      <c r="CCA465" s="40"/>
      <c r="CCB465" s="40"/>
      <c r="CCC465" s="40"/>
      <c r="CCD465" s="40"/>
      <c r="CCE465" s="40"/>
      <c r="CCF465" s="40"/>
      <c r="CCG465" s="40"/>
      <c r="CCH465" s="40"/>
      <c r="CCI465" s="40"/>
      <c r="CCJ465" s="40"/>
      <c r="CCK465" s="40"/>
      <c r="CCL465" s="40"/>
      <c r="CCM465" s="40"/>
      <c r="CCN465" s="40"/>
      <c r="CCO465" s="40"/>
      <c r="CCP465" s="40"/>
      <c r="CCQ465" s="40"/>
      <c r="CCR465" s="40"/>
      <c r="CCS465" s="40"/>
      <c r="CCT465" s="40"/>
      <c r="CCU465" s="40"/>
      <c r="CCV465" s="40"/>
      <c r="CCW465" s="40"/>
      <c r="CCX465" s="40"/>
      <c r="CCY465" s="40"/>
      <c r="CCZ465" s="40"/>
      <c r="CDA465" s="40"/>
      <c r="CDB465" s="40"/>
      <c r="CDC465" s="40"/>
      <c r="CDD465" s="40"/>
      <c r="CDE465" s="40"/>
      <c r="CDF465" s="40"/>
      <c r="CDG465" s="40"/>
      <c r="CDH465" s="40"/>
      <c r="CDI465" s="40"/>
      <c r="CDJ465" s="40"/>
      <c r="CDK465" s="40"/>
      <c r="CDL465" s="40"/>
      <c r="CDM465" s="40"/>
      <c r="CDN465" s="40"/>
      <c r="CDO465" s="40"/>
      <c r="CDP465" s="40"/>
      <c r="CDQ465" s="40"/>
      <c r="CDR465" s="40"/>
      <c r="CDS465" s="40"/>
      <c r="CDT465" s="40"/>
      <c r="CDU465" s="40"/>
      <c r="CDV465" s="40"/>
      <c r="CDW465" s="40"/>
      <c r="CDX465" s="40"/>
      <c r="CDY465" s="40"/>
      <c r="CDZ465" s="40"/>
      <c r="CEA465" s="40"/>
      <c r="CEB465" s="40"/>
      <c r="CEC465" s="40"/>
      <c r="CED465" s="40"/>
      <c r="CEE465" s="40"/>
      <c r="CEF465" s="40"/>
      <c r="CEG465" s="40"/>
      <c r="CEH465" s="40"/>
      <c r="CEI465" s="40"/>
      <c r="CEJ465" s="40"/>
      <c r="CEK465" s="40"/>
      <c r="CEL465" s="40"/>
      <c r="CEM465" s="40"/>
      <c r="CEN465" s="40"/>
      <c r="CEO465" s="40"/>
      <c r="CEP465" s="40"/>
      <c r="CEQ465" s="40"/>
      <c r="CER465" s="40"/>
      <c r="CES465" s="40"/>
      <c r="CET465" s="40"/>
      <c r="CEU465" s="40"/>
      <c r="CEV465" s="40"/>
      <c r="CEW465" s="40"/>
      <c r="CEX465" s="40"/>
      <c r="CEY465" s="40"/>
      <c r="CEZ465" s="40"/>
      <c r="CFA465" s="40"/>
      <c r="CFB465" s="40"/>
      <c r="CFC465" s="40"/>
      <c r="CFD465" s="40"/>
      <c r="CFE465" s="40"/>
      <c r="CFF465" s="40"/>
      <c r="CFG465" s="40"/>
      <c r="CFH465" s="40"/>
      <c r="CFI465" s="40"/>
      <c r="CFJ465" s="40"/>
      <c r="CFK465" s="40"/>
      <c r="CFL465" s="40"/>
      <c r="CFM465" s="40"/>
      <c r="CFN465" s="40"/>
      <c r="CFO465" s="40"/>
      <c r="CFP465" s="40"/>
      <c r="CFQ465" s="40"/>
      <c r="CFR465" s="40"/>
      <c r="CFS465" s="40"/>
      <c r="CFT465" s="40"/>
      <c r="CFU465" s="40"/>
      <c r="CFV465" s="40"/>
      <c r="CFW465" s="40"/>
      <c r="CFX465" s="40"/>
      <c r="CFY465" s="40"/>
      <c r="CFZ465" s="40"/>
      <c r="CGA465" s="40"/>
      <c r="CGB465" s="40"/>
      <c r="CGC465" s="40"/>
      <c r="CGD465" s="40"/>
      <c r="CGE465" s="40"/>
      <c r="CGF465" s="40"/>
      <c r="CGG465" s="40"/>
      <c r="CGH465" s="40"/>
      <c r="CGI465" s="40"/>
      <c r="CGJ465" s="40"/>
      <c r="CGK465" s="40"/>
      <c r="CGL465" s="40"/>
      <c r="CGM465" s="40"/>
      <c r="CGN465" s="40"/>
      <c r="CGO465" s="40"/>
      <c r="CGP465" s="40"/>
      <c r="CGQ465" s="40"/>
      <c r="CGR465" s="40"/>
      <c r="CGS465" s="40"/>
      <c r="CGT465" s="40"/>
      <c r="CGU465" s="40"/>
      <c r="CGV465" s="40"/>
      <c r="CGW465" s="40"/>
      <c r="CGX465" s="40"/>
      <c r="CGY465" s="40"/>
      <c r="CGZ465" s="40"/>
      <c r="CHA465" s="40"/>
      <c r="CHB465" s="40"/>
      <c r="CHC465" s="40"/>
      <c r="CHD465" s="40"/>
      <c r="CHE465" s="40"/>
      <c r="CHF465" s="40"/>
      <c r="CHG465" s="40"/>
      <c r="CHH465" s="40"/>
      <c r="CHI465" s="40"/>
      <c r="CHJ465" s="40"/>
      <c r="CHK465" s="40"/>
      <c r="CHL465" s="40"/>
      <c r="CHM465" s="40"/>
      <c r="CHN465" s="40"/>
      <c r="CHO465" s="40"/>
      <c r="CHP465" s="40"/>
      <c r="CHQ465" s="40"/>
      <c r="CHR465" s="40"/>
      <c r="CHS465" s="40"/>
      <c r="CHT465" s="40"/>
      <c r="CHU465" s="40"/>
      <c r="CHV465" s="40"/>
      <c r="CHW465" s="40"/>
      <c r="CHX465" s="40"/>
      <c r="CHY465" s="40"/>
      <c r="CHZ465" s="40"/>
      <c r="CIA465" s="40"/>
      <c r="CIB465" s="40"/>
      <c r="CIC465" s="40"/>
      <c r="CID465" s="40"/>
      <c r="CIE465" s="40"/>
      <c r="CIF465" s="40"/>
      <c r="CIG465" s="40"/>
      <c r="CIH465" s="40"/>
      <c r="CII465" s="40"/>
      <c r="CIJ465" s="40"/>
      <c r="CIK465" s="40"/>
      <c r="CIL465" s="40"/>
      <c r="CIM465" s="40"/>
      <c r="CIN465" s="40"/>
      <c r="CIO465" s="40"/>
      <c r="CIP465" s="40"/>
      <c r="CIQ465" s="40"/>
      <c r="CIR465" s="40"/>
      <c r="CIS465" s="40"/>
      <c r="CIT465" s="40"/>
      <c r="CIU465" s="40"/>
      <c r="CIV465" s="40"/>
      <c r="CIW465" s="40"/>
      <c r="CIX465" s="40"/>
      <c r="CIY465" s="40"/>
      <c r="CIZ465" s="40"/>
      <c r="CJA465" s="40"/>
      <c r="CJB465" s="40"/>
      <c r="CJC465" s="40"/>
      <c r="CJD465" s="40"/>
      <c r="CJE465" s="40"/>
      <c r="CJF465" s="40"/>
      <c r="CJG465" s="40"/>
      <c r="CJH465" s="40"/>
      <c r="CJI465" s="40"/>
      <c r="CJJ465" s="40"/>
      <c r="CJK465" s="40"/>
      <c r="CJL465" s="40"/>
      <c r="CJM465" s="40"/>
      <c r="CJN465" s="40"/>
      <c r="CJO465" s="40"/>
      <c r="CJP465" s="40"/>
      <c r="CJQ465" s="40"/>
      <c r="CJR465" s="40"/>
      <c r="CJS465" s="40"/>
      <c r="CJT465" s="40"/>
      <c r="CJU465" s="40"/>
      <c r="CJV465" s="40"/>
      <c r="CJW465" s="40"/>
      <c r="CJX465" s="40"/>
      <c r="CJY465" s="40"/>
      <c r="CJZ465" s="40"/>
      <c r="CKA465" s="40"/>
      <c r="CKB465" s="40"/>
      <c r="CKC465" s="40"/>
      <c r="CKD465" s="40"/>
      <c r="CKE465" s="40"/>
      <c r="CKF465" s="40"/>
      <c r="CKG465" s="40"/>
      <c r="CKH465" s="40"/>
      <c r="CKI465" s="40"/>
      <c r="CKJ465" s="40"/>
      <c r="CKK465" s="40"/>
      <c r="CKL465" s="40"/>
      <c r="CKM465" s="40"/>
      <c r="CKN465" s="40"/>
      <c r="CKO465" s="40"/>
      <c r="CKP465" s="40"/>
      <c r="CKQ465" s="40"/>
      <c r="CKR465" s="40"/>
      <c r="CKS465" s="40"/>
      <c r="CKT465" s="40"/>
      <c r="CKU465" s="40"/>
      <c r="CKV465" s="40"/>
      <c r="CKW465" s="40"/>
      <c r="CKX465" s="40"/>
      <c r="CKY465" s="40"/>
      <c r="CKZ465" s="40"/>
      <c r="CLA465" s="40"/>
      <c r="CLB465" s="40"/>
      <c r="CLC465" s="40"/>
      <c r="CLD465" s="40"/>
      <c r="CLE465" s="40"/>
      <c r="CLF465" s="40"/>
      <c r="CLG465" s="40"/>
      <c r="CLH465" s="40"/>
      <c r="CLI465" s="40"/>
      <c r="CLJ465" s="40"/>
      <c r="CLK465" s="40"/>
      <c r="CLL465" s="40"/>
      <c r="CLM465" s="40"/>
      <c r="CLN465" s="40"/>
      <c r="CLO465" s="40"/>
      <c r="CLP465" s="40"/>
      <c r="CLQ465" s="40"/>
      <c r="CLR465" s="40"/>
      <c r="CLS465" s="40"/>
      <c r="CLT465" s="40"/>
      <c r="CLU465" s="40"/>
      <c r="CLV465" s="40"/>
      <c r="CLW465" s="40"/>
      <c r="CLX465" s="40"/>
      <c r="CLY465" s="40"/>
      <c r="CLZ465" s="40"/>
      <c r="CMA465" s="40"/>
      <c r="CMB465" s="40"/>
    </row>
    <row r="466" spans="1:2368" s="5" customFormat="1" ht="21" customHeight="1" x14ac:dyDescent="0.25">
      <c r="A466" s="510" t="s">
        <v>407</v>
      </c>
      <c r="B466" s="509"/>
      <c r="C466" s="509"/>
      <c r="D466" s="509"/>
      <c r="E466" s="182">
        <v>40</v>
      </c>
      <c r="F466" s="354">
        <f>F468+F471+F476+F480+F484+F489+F497+F501+F505+F509+F514+F518+F522+F526+F529+F533+F538+F541+F545+F550+F555+F559+F564+F567+F570+F573+F576+F579+F582+F585+F588+F591+F594+F597+F600+F603+F606+F609+F612+F615</f>
        <v>163417.09999999998</v>
      </c>
      <c r="G466" s="67">
        <f>G468+G471+G476+G480+G484+G489+G497+G501+G505+G509+G514+G518+G522+G526+G529+G533+G538+G541+G545+G550+G555+G559+G564+G567+G570+G573+G576+G579+G582+G585+G588+G591+G594+G597+G600+G603+G606+G609+G612+G615</f>
        <v>7695</v>
      </c>
      <c r="H466" s="63" t="s">
        <v>1</v>
      </c>
      <c r="I466" s="66" t="s">
        <v>1</v>
      </c>
      <c r="J466" s="354">
        <f>J468+J471+J476+J480+J484+J489+J497+J501+J505+J509+J514+J518+J522+J526+J529+J533+J538+J541+J545+J550+J555+J559+J564+J567+J570+J573+J576+J579+J582+J585+J588+J591+J594+J597+J600+J603+J606+J609+J612+J615</f>
        <v>262557693.65658206</v>
      </c>
      <c r="K466" s="354">
        <f>K468+K471+K476+K480+K484+K489+K497+K501+K505+K509+K514+K518+K522+K526+K529+K533+K538+K541+K545+K550+K555+K559+K564+K567+K570+K573+K576+K579+K582+K585+K588+K591+K594+K597+K600+K603+K606+K609+K612+K615</f>
        <v>253447693.65658206</v>
      </c>
      <c r="L466" s="354">
        <f>L468+L471+L476+L480+L484+L489+L497+L501+L505+L509+L514+L518+L522+L526+L529+L533+L538+L541+L545+L550+L555+L559+L564+L567+L570+L573+L576+L579+L582+L585+L588+L591+L594+L597+L600+L603+L606+L609+L612+L615</f>
        <v>0</v>
      </c>
      <c r="M466" s="354">
        <f>M468+M471+M476+M480+M484+M489+M497+M501+M505+M509+M514+M518+M522+M526+M529+M533+M538+M541+M545+M550+M555+M559+M564+M567+M570+M573+M576+M579+M582+M585+M588+M591+M594+M597+M600+M603+M606+M609+M612+M615+M467</f>
        <v>8655000</v>
      </c>
      <c r="N466" s="354">
        <f>N468+N471+N476+N480+N484+N489+N497+N501+N505+N509+N514+N518+N522+N526+N529+N533+N538+N541+N545+N550+N555+N559+N564+N567+N570+N573+N576+N579+N582+N585+N588+N591+N594+N597+N600+N603+N606+N609+N612+N615</f>
        <v>455500</v>
      </c>
      <c r="O466" s="354">
        <f>K466+L466+M466+N466</f>
        <v>262558193.65658206</v>
      </c>
      <c r="P466" s="355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</row>
    <row r="467" spans="1:2368" s="5" customFormat="1" ht="19.5" customHeight="1" x14ac:dyDescent="0.25">
      <c r="A467" s="514" t="s">
        <v>410</v>
      </c>
      <c r="B467" s="520"/>
      <c r="C467" s="520"/>
      <c r="D467" s="520"/>
      <c r="E467" s="520"/>
      <c r="F467" s="520"/>
      <c r="G467" s="521"/>
      <c r="H467" s="63" t="s">
        <v>1</v>
      </c>
      <c r="I467" s="66" t="s">
        <v>1</v>
      </c>
      <c r="J467" s="354"/>
      <c r="K467" s="354"/>
      <c r="L467" s="354"/>
      <c r="M467" s="354">
        <v>500</v>
      </c>
      <c r="N467" s="354"/>
      <c r="O467" s="354">
        <f t="shared" ref="O467:O492" si="201">K467+L467+M467+N467</f>
        <v>500</v>
      </c>
      <c r="P467" s="355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</row>
    <row r="468" spans="1:2368" s="29" customFormat="1" ht="15.75" x14ac:dyDescent="0.25">
      <c r="A468" s="486">
        <v>1</v>
      </c>
      <c r="B468" s="183" t="s">
        <v>406</v>
      </c>
      <c r="C468" s="183" t="s">
        <v>5</v>
      </c>
      <c r="D468" s="184" t="s">
        <v>246</v>
      </c>
      <c r="E468" s="185">
        <v>8</v>
      </c>
      <c r="F468" s="83">
        <v>3909.3</v>
      </c>
      <c r="G468" s="131">
        <v>168</v>
      </c>
      <c r="H468" s="188" t="s">
        <v>30</v>
      </c>
      <c r="I468" s="66" t="s">
        <v>1</v>
      </c>
      <c r="J468" s="74">
        <f>J469+J470</f>
        <v>6691163.4340679999</v>
      </c>
      <c r="K468" s="74">
        <f t="shared" ref="K468:N468" si="202">K469+K470</f>
        <v>6691163.4340679999</v>
      </c>
      <c r="L468" s="74">
        <f t="shared" si="202"/>
        <v>0</v>
      </c>
      <c r="M468" s="74">
        <f t="shared" si="202"/>
        <v>0</v>
      </c>
      <c r="N468" s="74">
        <f t="shared" si="202"/>
        <v>0</v>
      </c>
      <c r="O468" s="354">
        <f t="shared" si="201"/>
        <v>6691163.4340679999</v>
      </c>
      <c r="P468" s="450"/>
      <c r="Q468" s="451"/>
      <c r="R468" s="451"/>
      <c r="S468" s="451"/>
      <c r="T468" s="451"/>
      <c r="U468" s="451"/>
      <c r="V468" s="451"/>
      <c r="W468" s="451"/>
      <c r="X468" s="451"/>
      <c r="Y468" s="451"/>
      <c r="Z468" s="451"/>
      <c r="AA468" s="451"/>
      <c r="AB468" s="451"/>
      <c r="AC468" s="451"/>
      <c r="AD468" s="451"/>
      <c r="AE468" s="451"/>
      <c r="AF468" s="451"/>
      <c r="AG468" s="451"/>
      <c r="AH468" s="451"/>
      <c r="AI468" s="451"/>
      <c r="AJ468" s="451"/>
      <c r="AK468" s="451"/>
      <c r="AL468" s="451"/>
      <c r="AM468" s="451"/>
      <c r="AN468" s="451"/>
      <c r="AO468" s="451"/>
      <c r="AP468" s="451"/>
      <c r="AQ468" s="451"/>
      <c r="AR468" s="451"/>
      <c r="AS468" s="451"/>
      <c r="AT468" s="451"/>
      <c r="AU468" s="451"/>
      <c r="AV468" s="451"/>
      <c r="AW468" s="451"/>
      <c r="AX468" s="451"/>
      <c r="AY468" s="451"/>
      <c r="AZ468" s="451"/>
      <c r="BA468" s="451"/>
      <c r="BB468" s="451"/>
      <c r="BC468" s="451"/>
      <c r="BD468" s="451"/>
      <c r="BE468" s="451"/>
      <c r="BF468" s="451"/>
      <c r="BG468" s="451"/>
      <c r="BH468" s="451"/>
      <c r="BI468" s="451"/>
      <c r="BJ468" s="451"/>
      <c r="BK468" s="451"/>
      <c r="BL468" s="451"/>
      <c r="BM468" s="451"/>
      <c r="BN468" s="451"/>
      <c r="BO468" s="451"/>
      <c r="BP468" s="451"/>
      <c r="BQ468" s="451"/>
      <c r="BR468" s="451"/>
      <c r="BS468" s="451"/>
      <c r="BT468" s="451"/>
      <c r="BU468" s="451"/>
      <c r="BV468" s="451"/>
      <c r="BW468" s="451"/>
      <c r="BX468" s="451"/>
      <c r="BY468" s="451"/>
      <c r="BZ468" s="451"/>
      <c r="CA468" s="451"/>
      <c r="CB468" s="451"/>
      <c r="CC468" s="451"/>
      <c r="CD468" s="451"/>
      <c r="CE468" s="451"/>
      <c r="CF468" s="451"/>
      <c r="CG468" s="451"/>
      <c r="CH468" s="451"/>
      <c r="CI468" s="451"/>
      <c r="CJ468" s="451"/>
      <c r="CK468" s="451"/>
      <c r="CL468" s="451"/>
      <c r="CM468" s="451"/>
      <c r="CN468" s="451"/>
      <c r="CO468" s="451"/>
      <c r="CP468" s="451"/>
      <c r="CQ468" s="451"/>
      <c r="CR468" s="451"/>
      <c r="CS468" s="451"/>
      <c r="CT468" s="451"/>
      <c r="CU468" s="451"/>
      <c r="CV468" s="451"/>
      <c r="CW468" s="451"/>
      <c r="CX468" s="451"/>
      <c r="CY468" s="451"/>
      <c r="CZ468" s="451"/>
      <c r="DA468" s="451"/>
      <c r="DB468" s="451"/>
      <c r="DC468" s="451"/>
      <c r="DD468" s="451"/>
      <c r="DE468" s="451"/>
      <c r="DF468" s="451"/>
      <c r="DG468" s="451"/>
      <c r="DH468" s="451"/>
      <c r="DI468" s="451"/>
      <c r="DJ468" s="451"/>
      <c r="DK468" s="451"/>
      <c r="DL468" s="451"/>
      <c r="DM468" s="451"/>
      <c r="DN468" s="451"/>
      <c r="DO468" s="451"/>
      <c r="DP468" s="451"/>
      <c r="DQ468" s="451"/>
      <c r="DR468" s="451"/>
      <c r="DS468" s="451"/>
      <c r="DT468" s="451"/>
      <c r="DU468" s="451"/>
      <c r="DV468" s="451"/>
      <c r="DW468" s="451"/>
      <c r="DX468" s="451"/>
      <c r="DY468" s="451"/>
      <c r="DZ468" s="416"/>
      <c r="EA468" s="416"/>
      <c r="EB468" s="416"/>
      <c r="EC468" s="416"/>
      <c r="ED468" s="416"/>
      <c r="EE468" s="416"/>
      <c r="EF468" s="416"/>
      <c r="EG468" s="416"/>
      <c r="EH468" s="416"/>
      <c r="EI468" s="416"/>
      <c r="EJ468" s="416"/>
      <c r="EK468" s="416"/>
      <c r="EL468" s="416"/>
      <c r="EM468" s="416"/>
      <c r="EN468" s="416"/>
      <c r="EO468" s="416"/>
      <c r="EP468" s="416"/>
      <c r="EQ468" s="416"/>
      <c r="ER468" s="416"/>
      <c r="ES468" s="416"/>
      <c r="ET468" s="416"/>
      <c r="EU468" s="416"/>
      <c r="EV468" s="416"/>
      <c r="EW468" s="416"/>
      <c r="EX468" s="416"/>
      <c r="EY468" s="416"/>
      <c r="EZ468" s="416"/>
      <c r="FA468" s="416"/>
      <c r="FB468" s="416"/>
      <c r="FC468" s="416"/>
      <c r="FD468" s="416"/>
      <c r="FE468" s="416"/>
      <c r="FF468" s="416"/>
      <c r="FG468" s="416"/>
      <c r="FH468" s="416"/>
      <c r="FI468" s="416"/>
      <c r="FJ468" s="416"/>
      <c r="FK468" s="416"/>
      <c r="FL468" s="416"/>
      <c r="FM468" s="416"/>
      <c r="FN468" s="416"/>
      <c r="FO468" s="416"/>
      <c r="FP468" s="416"/>
      <c r="FQ468" s="416"/>
      <c r="FR468" s="416"/>
      <c r="FS468" s="416"/>
      <c r="FT468" s="416"/>
      <c r="FU468" s="416"/>
      <c r="FV468" s="416"/>
      <c r="FW468" s="416"/>
      <c r="FX468" s="416"/>
      <c r="FY468" s="416"/>
      <c r="FZ468" s="416"/>
      <c r="GA468" s="416"/>
      <c r="GB468" s="416"/>
      <c r="GC468" s="416"/>
      <c r="GD468" s="416"/>
      <c r="GE468" s="416"/>
      <c r="GF468" s="416"/>
      <c r="GG468" s="416"/>
      <c r="GH468" s="416"/>
      <c r="GI468" s="416"/>
      <c r="GJ468" s="416"/>
      <c r="GK468" s="416"/>
      <c r="GL468" s="416"/>
      <c r="GM468" s="416"/>
      <c r="GN468" s="416"/>
      <c r="GO468" s="416"/>
      <c r="GP468" s="416"/>
    </row>
    <row r="469" spans="1:2368" s="29" customFormat="1" ht="15.75" x14ac:dyDescent="0.25">
      <c r="A469" s="487"/>
      <c r="B469" s="183" t="s">
        <v>406</v>
      </c>
      <c r="C469" s="183"/>
      <c r="D469" s="184"/>
      <c r="E469" s="184"/>
      <c r="F469" s="83"/>
      <c r="G469" s="131"/>
      <c r="H469" s="190" t="s">
        <v>36</v>
      </c>
      <c r="I469" s="78" t="s">
        <v>37</v>
      </c>
      <c r="J469" s="74">
        <v>6550972.6200000001</v>
      </c>
      <c r="K469" s="98">
        <f t="shared" ref="K469:K470" si="203">J469</f>
        <v>6550972.6200000001</v>
      </c>
      <c r="L469" s="74"/>
      <c r="M469" s="74"/>
      <c r="N469" s="74"/>
      <c r="O469" s="354">
        <f t="shared" si="201"/>
        <v>6550972.6200000001</v>
      </c>
      <c r="P469" s="450"/>
      <c r="Q469" s="451"/>
      <c r="R469" s="451"/>
      <c r="S469" s="451"/>
      <c r="T469" s="451"/>
      <c r="U469" s="451"/>
      <c r="V469" s="451"/>
      <c r="W469" s="451"/>
      <c r="X469" s="451"/>
      <c r="Y469" s="451"/>
      <c r="Z469" s="451"/>
      <c r="AA469" s="451"/>
      <c r="AB469" s="451"/>
      <c r="AC469" s="451"/>
      <c r="AD469" s="451"/>
      <c r="AE469" s="451"/>
      <c r="AF469" s="451"/>
      <c r="AG469" s="451"/>
      <c r="AH469" s="451"/>
      <c r="AI469" s="451"/>
      <c r="AJ469" s="451"/>
      <c r="AK469" s="451"/>
      <c r="AL469" s="451"/>
      <c r="AM469" s="451"/>
      <c r="AN469" s="451"/>
      <c r="AO469" s="451"/>
      <c r="AP469" s="451"/>
      <c r="AQ469" s="451"/>
      <c r="AR469" s="451"/>
      <c r="AS469" s="451"/>
      <c r="AT469" s="451"/>
      <c r="AU469" s="451"/>
      <c r="AV469" s="451"/>
      <c r="AW469" s="451"/>
      <c r="AX469" s="451"/>
      <c r="AY469" s="451"/>
      <c r="AZ469" s="451"/>
      <c r="BA469" s="451"/>
      <c r="BB469" s="451"/>
      <c r="BC469" s="451"/>
      <c r="BD469" s="451"/>
      <c r="BE469" s="451"/>
      <c r="BF469" s="451"/>
      <c r="BG469" s="451"/>
      <c r="BH469" s="451"/>
      <c r="BI469" s="451"/>
      <c r="BJ469" s="451"/>
      <c r="BK469" s="451"/>
      <c r="BL469" s="451"/>
      <c r="BM469" s="451"/>
      <c r="BN469" s="451"/>
      <c r="BO469" s="451"/>
      <c r="BP469" s="451"/>
      <c r="BQ469" s="451"/>
      <c r="BR469" s="451"/>
      <c r="BS469" s="451"/>
      <c r="BT469" s="451"/>
      <c r="BU469" s="451"/>
      <c r="BV469" s="451"/>
      <c r="BW469" s="451"/>
      <c r="BX469" s="451"/>
      <c r="BY469" s="451"/>
      <c r="BZ469" s="451"/>
      <c r="CA469" s="451"/>
      <c r="CB469" s="451"/>
      <c r="CC469" s="451"/>
      <c r="CD469" s="451"/>
      <c r="CE469" s="451"/>
      <c r="CF469" s="451"/>
      <c r="CG469" s="451"/>
      <c r="CH469" s="451"/>
      <c r="CI469" s="451"/>
      <c r="CJ469" s="451"/>
      <c r="CK469" s="451"/>
      <c r="CL469" s="451"/>
      <c r="CM469" s="451"/>
      <c r="CN469" s="451"/>
      <c r="CO469" s="451"/>
      <c r="CP469" s="451"/>
      <c r="CQ469" s="451"/>
      <c r="CR469" s="451"/>
      <c r="CS469" s="451"/>
      <c r="CT469" s="451"/>
      <c r="CU469" s="451"/>
      <c r="CV469" s="451"/>
      <c r="CW469" s="451"/>
      <c r="CX469" s="451"/>
      <c r="CY469" s="451"/>
      <c r="CZ469" s="451"/>
      <c r="DA469" s="451"/>
      <c r="DB469" s="451"/>
      <c r="DC469" s="451"/>
      <c r="DD469" s="451"/>
      <c r="DE469" s="451"/>
      <c r="DF469" s="451"/>
      <c r="DG469" s="451"/>
      <c r="DH469" s="451"/>
      <c r="DI469" s="451"/>
      <c r="DJ469" s="451"/>
      <c r="DK469" s="451"/>
      <c r="DL469" s="451"/>
      <c r="DM469" s="451"/>
      <c r="DN469" s="451"/>
      <c r="DO469" s="451"/>
      <c r="DP469" s="451"/>
      <c r="DQ469" s="451"/>
      <c r="DR469" s="451"/>
      <c r="DS469" s="451"/>
      <c r="DT469" s="451"/>
      <c r="DU469" s="451"/>
      <c r="DV469" s="451"/>
      <c r="DW469" s="451"/>
      <c r="DX469" s="451"/>
      <c r="DY469" s="451"/>
      <c r="DZ469" s="416"/>
      <c r="EA469" s="416"/>
      <c r="EB469" s="416"/>
      <c r="EC469" s="416"/>
      <c r="ED469" s="416"/>
      <c r="EE469" s="416"/>
      <c r="EF469" s="416"/>
      <c r="EG469" s="416"/>
      <c r="EH469" s="416"/>
      <c r="EI469" s="416"/>
      <c r="EJ469" s="416"/>
      <c r="EK469" s="416"/>
      <c r="EL469" s="416"/>
      <c r="EM469" s="416"/>
      <c r="EN469" s="416"/>
      <c r="EO469" s="416"/>
      <c r="EP469" s="416"/>
      <c r="EQ469" s="416"/>
      <c r="ER469" s="416"/>
      <c r="ES469" s="416"/>
      <c r="ET469" s="416"/>
      <c r="EU469" s="416"/>
      <c r="EV469" s="416"/>
      <c r="EW469" s="416"/>
      <c r="EX469" s="416"/>
      <c r="EY469" s="416"/>
      <c r="EZ469" s="416"/>
      <c r="FA469" s="416"/>
      <c r="FB469" s="416"/>
      <c r="FC469" s="416"/>
      <c r="FD469" s="416"/>
      <c r="FE469" s="416"/>
      <c r="FF469" s="416"/>
      <c r="FG469" s="416"/>
      <c r="FH469" s="416"/>
      <c r="FI469" s="416"/>
      <c r="FJ469" s="416"/>
      <c r="FK469" s="416"/>
      <c r="FL469" s="416"/>
      <c r="FM469" s="416"/>
      <c r="FN469" s="416"/>
      <c r="FO469" s="416"/>
      <c r="FP469" s="416"/>
      <c r="FQ469" s="416"/>
      <c r="FR469" s="416"/>
      <c r="FS469" s="416"/>
      <c r="FT469" s="416"/>
      <c r="FU469" s="416"/>
      <c r="FV469" s="416"/>
      <c r="FW469" s="416"/>
      <c r="FX469" s="416"/>
      <c r="FY469" s="416"/>
      <c r="FZ469" s="416"/>
      <c r="GA469" s="416"/>
      <c r="GB469" s="416"/>
      <c r="GC469" s="416"/>
      <c r="GD469" s="416"/>
      <c r="GE469" s="416"/>
      <c r="GF469" s="416"/>
      <c r="GG469" s="416"/>
      <c r="GH469" s="416"/>
      <c r="GI469" s="416"/>
      <c r="GJ469" s="416"/>
      <c r="GK469" s="416"/>
      <c r="GL469" s="416"/>
      <c r="GM469" s="416"/>
      <c r="GN469" s="416"/>
      <c r="GO469" s="416"/>
      <c r="GP469" s="416"/>
    </row>
    <row r="470" spans="1:2368" s="29" customFormat="1" ht="15.75" x14ac:dyDescent="0.25">
      <c r="A470" s="488"/>
      <c r="B470" s="183" t="s">
        <v>406</v>
      </c>
      <c r="C470" s="183"/>
      <c r="D470" s="184"/>
      <c r="E470" s="184"/>
      <c r="F470" s="74"/>
      <c r="G470" s="419"/>
      <c r="H470" s="190" t="s">
        <v>35</v>
      </c>
      <c r="I470" s="78" t="s">
        <v>52</v>
      </c>
      <c r="J470" s="74">
        <f>(J469)*2.14%</f>
        <v>140190.81406800001</v>
      </c>
      <c r="K470" s="98">
        <f t="shared" si="203"/>
        <v>140190.81406800001</v>
      </c>
      <c r="L470" s="74"/>
      <c r="M470" s="74"/>
      <c r="N470" s="74"/>
      <c r="O470" s="354">
        <f t="shared" si="201"/>
        <v>140190.81406800001</v>
      </c>
      <c r="P470" s="557"/>
      <c r="Q470" s="24"/>
      <c r="R470" s="418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</row>
    <row r="471" spans="1:2368" s="29" customFormat="1" ht="15.75" x14ac:dyDescent="0.25">
      <c r="A471" s="397">
        <v>2</v>
      </c>
      <c r="B471" s="183" t="s">
        <v>406</v>
      </c>
      <c r="C471" s="183" t="s">
        <v>5</v>
      </c>
      <c r="D471" s="184" t="s">
        <v>247</v>
      </c>
      <c r="E471" s="185">
        <v>10</v>
      </c>
      <c r="F471" s="74">
        <v>1629.3</v>
      </c>
      <c r="G471" s="419">
        <v>70</v>
      </c>
      <c r="H471" s="190" t="s">
        <v>30</v>
      </c>
      <c r="I471" s="66" t="s">
        <v>1</v>
      </c>
      <c r="J471" s="74">
        <f>J472+J473+J474+J475</f>
        <v>5042225.9272699999</v>
      </c>
      <c r="K471" s="74">
        <f t="shared" ref="K471:N471" si="204">K472+K473+K474+K475</f>
        <v>5042225.9272699999</v>
      </c>
      <c r="L471" s="74">
        <f t="shared" si="204"/>
        <v>0</v>
      </c>
      <c r="M471" s="74">
        <f t="shared" si="204"/>
        <v>0</v>
      </c>
      <c r="N471" s="74">
        <f t="shared" si="204"/>
        <v>0</v>
      </c>
      <c r="O471" s="354">
        <f t="shared" si="201"/>
        <v>5042225.9272699999</v>
      </c>
      <c r="P471" s="557"/>
      <c r="Q471" s="24"/>
      <c r="R471" s="418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</row>
    <row r="472" spans="1:2368" s="29" customFormat="1" ht="15.75" x14ac:dyDescent="0.25">
      <c r="A472" s="199"/>
      <c r="B472" s="183" t="s">
        <v>406</v>
      </c>
      <c r="C472" s="183"/>
      <c r="D472" s="184"/>
      <c r="E472" s="185"/>
      <c r="F472" s="74"/>
      <c r="G472" s="419"/>
      <c r="H472" s="190" t="s">
        <v>36</v>
      </c>
      <c r="I472" s="78" t="s">
        <v>37</v>
      </c>
      <c r="J472" s="74">
        <v>2751888.59</v>
      </c>
      <c r="K472" s="98">
        <f t="shared" ref="K472:K475" si="205">J472</f>
        <v>2751888.59</v>
      </c>
      <c r="L472" s="74"/>
      <c r="M472" s="74"/>
      <c r="N472" s="74"/>
      <c r="O472" s="354">
        <f t="shared" si="201"/>
        <v>2751888.59</v>
      </c>
      <c r="P472" s="557"/>
      <c r="Q472" s="24"/>
      <c r="R472" s="418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</row>
    <row r="473" spans="1:2368" s="29" customFormat="1" ht="15.75" x14ac:dyDescent="0.25">
      <c r="A473" s="199"/>
      <c r="B473" s="183" t="s">
        <v>406</v>
      </c>
      <c r="C473" s="183"/>
      <c r="D473" s="184"/>
      <c r="E473" s="185"/>
      <c r="F473" s="74"/>
      <c r="G473" s="419"/>
      <c r="H473" s="158" t="s">
        <v>34</v>
      </c>
      <c r="I473" s="78" t="s">
        <v>75</v>
      </c>
      <c r="J473" s="74">
        <v>1413487.72</v>
      </c>
      <c r="K473" s="98">
        <f t="shared" si="205"/>
        <v>1413487.72</v>
      </c>
      <c r="L473" s="74"/>
      <c r="M473" s="74"/>
      <c r="N473" s="74"/>
      <c r="O473" s="354">
        <f t="shared" si="201"/>
        <v>1413487.72</v>
      </c>
      <c r="P473" s="557"/>
      <c r="Q473" s="24"/>
      <c r="R473" s="418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</row>
    <row r="474" spans="1:2368" s="29" customFormat="1" ht="45" x14ac:dyDescent="0.25">
      <c r="A474" s="199"/>
      <c r="B474" s="183" t="s">
        <v>406</v>
      </c>
      <c r="C474" s="183"/>
      <c r="D474" s="190"/>
      <c r="E474" s="192"/>
      <c r="F474" s="74"/>
      <c r="G474" s="395"/>
      <c r="H474" s="190" t="s">
        <v>64</v>
      </c>
      <c r="I474" s="191" t="s">
        <v>65</v>
      </c>
      <c r="J474" s="74">
        <v>771206.74</v>
      </c>
      <c r="K474" s="98">
        <f t="shared" si="205"/>
        <v>771206.74</v>
      </c>
      <c r="L474" s="74"/>
      <c r="M474" s="74"/>
      <c r="N474" s="74"/>
      <c r="O474" s="354">
        <f t="shared" si="201"/>
        <v>771206.74</v>
      </c>
      <c r="P474" s="558"/>
      <c r="Q474" s="24"/>
      <c r="R474" s="418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</row>
    <row r="475" spans="1:2368" s="29" customFormat="1" ht="15.75" x14ac:dyDescent="0.25">
      <c r="A475" s="200"/>
      <c r="B475" s="183" t="s">
        <v>406</v>
      </c>
      <c r="C475" s="183"/>
      <c r="D475" s="190"/>
      <c r="E475" s="192"/>
      <c r="F475" s="74"/>
      <c r="G475" s="395"/>
      <c r="H475" s="190" t="s">
        <v>35</v>
      </c>
      <c r="I475" s="78" t="s">
        <v>52</v>
      </c>
      <c r="J475" s="74">
        <f>(J474+J473+J472)*2.14%</f>
        <v>105642.87727000001</v>
      </c>
      <c r="K475" s="98">
        <f t="shared" si="205"/>
        <v>105642.87727000001</v>
      </c>
      <c r="L475" s="74"/>
      <c r="M475" s="74"/>
      <c r="N475" s="74"/>
      <c r="O475" s="354">
        <f t="shared" si="201"/>
        <v>105642.87727000001</v>
      </c>
      <c r="P475" s="558"/>
      <c r="Q475" s="24"/>
      <c r="R475" s="418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</row>
    <row r="476" spans="1:2368" s="29" customFormat="1" ht="15.75" x14ac:dyDescent="0.25">
      <c r="A476" s="486">
        <v>3</v>
      </c>
      <c r="B476" s="183" t="s">
        <v>406</v>
      </c>
      <c r="C476" s="183" t="s">
        <v>5</v>
      </c>
      <c r="D476" s="184" t="s">
        <v>247</v>
      </c>
      <c r="E476" s="185" t="s">
        <v>248</v>
      </c>
      <c r="F476" s="83">
        <v>1631.1</v>
      </c>
      <c r="G476" s="131">
        <v>91</v>
      </c>
      <c r="H476" s="193" t="s">
        <v>30</v>
      </c>
      <c r="I476" s="66" t="s">
        <v>1</v>
      </c>
      <c r="J476" s="74">
        <f>J477+J478+J479</f>
        <v>4258284.5333139999</v>
      </c>
      <c r="K476" s="74">
        <f t="shared" ref="K476:N476" si="206">K477+K478+K479</f>
        <v>4258284.5333139999</v>
      </c>
      <c r="L476" s="74">
        <f t="shared" si="206"/>
        <v>0</v>
      </c>
      <c r="M476" s="74">
        <f t="shared" si="206"/>
        <v>0</v>
      </c>
      <c r="N476" s="74">
        <f t="shared" si="206"/>
        <v>0</v>
      </c>
      <c r="O476" s="354">
        <f t="shared" si="201"/>
        <v>4258284.5333139999</v>
      </c>
      <c r="P476" s="558"/>
      <c r="Q476" s="24"/>
      <c r="R476" s="418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</row>
    <row r="477" spans="1:2368" s="29" customFormat="1" ht="15.75" x14ac:dyDescent="0.25">
      <c r="A477" s="487"/>
      <c r="B477" s="183" t="s">
        <v>406</v>
      </c>
      <c r="C477" s="183"/>
      <c r="D477" s="184"/>
      <c r="E477" s="185"/>
      <c r="F477" s="83"/>
      <c r="G477" s="131"/>
      <c r="H477" s="190" t="s">
        <v>36</v>
      </c>
      <c r="I477" s="78" t="s">
        <v>37</v>
      </c>
      <c r="J477" s="74">
        <v>2754326.55</v>
      </c>
      <c r="K477" s="98">
        <f t="shared" ref="K477:K479" si="207">J477</f>
        <v>2754326.55</v>
      </c>
      <c r="L477" s="74"/>
      <c r="M477" s="74"/>
      <c r="N477" s="74"/>
      <c r="O477" s="354">
        <f t="shared" si="201"/>
        <v>2754326.55</v>
      </c>
      <c r="P477" s="558"/>
      <c r="Q477" s="24"/>
      <c r="R477" s="418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</row>
    <row r="478" spans="1:2368" s="29" customFormat="1" ht="15.75" x14ac:dyDescent="0.25">
      <c r="A478" s="487"/>
      <c r="B478" s="183" t="s">
        <v>406</v>
      </c>
      <c r="C478" s="183"/>
      <c r="D478" s="184"/>
      <c r="E478" s="185"/>
      <c r="F478" s="83"/>
      <c r="G478" s="131"/>
      <c r="H478" s="158" t="s">
        <v>34</v>
      </c>
      <c r="I478" s="78" t="s">
        <v>75</v>
      </c>
      <c r="J478" s="74">
        <v>1414739.96</v>
      </c>
      <c r="K478" s="98">
        <f t="shared" si="207"/>
        <v>1414739.96</v>
      </c>
      <c r="L478" s="74"/>
      <c r="M478" s="74"/>
      <c r="N478" s="74"/>
      <c r="O478" s="354">
        <f t="shared" si="201"/>
        <v>1414739.96</v>
      </c>
      <c r="P478" s="558"/>
      <c r="Q478" s="24"/>
      <c r="R478" s="418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</row>
    <row r="479" spans="1:2368" s="29" customFormat="1" ht="15.75" x14ac:dyDescent="0.25">
      <c r="A479" s="488"/>
      <c r="B479" s="183" t="s">
        <v>406</v>
      </c>
      <c r="C479" s="183"/>
      <c r="D479" s="190"/>
      <c r="E479" s="192"/>
      <c r="F479" s="74"/>
      <c r="G479" s="419"/>
      <c r="H479" s="190" t="s">
        <v>35</v>
      </c>
      <c r="I479" s="78" t="s">
        <v>52</v>
      </c>
      <c r="J479" s="74">
        <f>(J478+J477)*2.14%</f>
        <v>89218.023314000005</v>
      </c>
      <c r="K479" s="98">
        <f t="shared" si="207"/>
        <v>89218.023314000005</v>
      </c>
      <c r="L479" s="74"/>
      <c r="M479" s="74"/>
      <c r="N479" s="74"/>
      <c r="O479" s="354">
        <f t="shared" si="201"/>
        <v>89218.023314000005</v>
      </c>
      <c r="P479" s="557"/>
      <c r="Q479" s="24"/>
      <c r="R479" s="418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</row>
    <row r="480" spans="1:2368" s="29" customFormat="1" ht="15.75" x14ac:dyDescent="0.25">
      <c r="A480" s="486">
        <v>4</v>
      </c>
      <c r="B480" s="183" t="s">
        <v>406</v>
      </c>
      <c r="C480" s="183" t="s">
        <v>5</v>
      </c>
      <c r="D480" s="184" t="s">
        <v>247</v>
      </c>
      <c r="E480" s="185" t="s">
        <v>97</v>
      </c>
      <c r="F480" s="74">
        <v>1636.2</v>
      </c>
      <c r="G480" s="419">
        <v>70</v>
      </c>
      <c r="H480" s="190" t="s">
        <v>30</v>
      </c>
      <c r="I480" s="66" t="s">
        <v>1</v>
      </c>
      <c r="J480" s="74">
        <f>J481+J482+J483</f>
        <v>4234219.869256</v>
      </c>
      <c r="K480" s="74">
        <f t="shared" ref="K480:M480" si="208">K481+K482+K483</f>
        <v>4234219.869256</v>
      </c>
      <c r="L480" s="74">
        <f t="shared" si="208"/>
        <v>0</v>
      </c>
      <c r="M480" s="74">
        <f t="shared" si="208"/>
        <v>0</v>
      </c>
      <c r="N480" s="74">
        <v>0</v>
      </c>
      <c r="O480" s="354">
        <f t="shared" si="201"/>
        <v>4234219.869256</v>
      </c>
      <c r="P480" s="557"/>
      <c r="Q480" s="24"/>
      <c r="R480" s="418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</row>
    <row r="481" spans="1:129" s="29" customFormat="1" ht="15.75" x14ac:dyDescent="0.25">
      <c r="A481" s="487"/>
      <c r="B481" s="183" t="s">
        <v>406</v>
      </c>
      <c r="C481" s="183"/>
      <c r="D481" s="184"/>
      <c r="E481" s="185"/>
      <c r="F481" s="74"/>
      <c r="G481" s="419"/>
      <c r="H481" s="190" t="s">
        <v>36</v>
      </c>
      <c r="I481" s="78" t="s">
        <v>37</v>
      </c>
      <c r="J481" s="74">
        <v>2738761.14</v>
      </c>
      <c r="K481" s="98">
        <f t="shared" ref="K481:K483" si="209">J481</f>
        <v>2738761.14</v>
      </c>
      <c r="L481" s="74"/>
      <c r="M481" s="74"/>
      <c r="N481" s="74"/>
      <c r="O481" s="354">
        <f t="shared" si="201"/>
        <v>2738761.14</v>
      </c>
      <c r="P481" s="557"/>
      <c r="Q481" s="24"/>
      <c r="R481" s="418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</row>
    <row r="482" spans="1:129" s="29" customFormat="1" ht="15.75" x14ac:dyDescent="0.25">
      <c r="A482" s="487"/>
      <c r="B482" s="183" t="s">
        <v>406</v>
      </c>
      <c r="C482" s="183"/>
      <c r="D482" s="184"/>
      <c r="E482" s="185"/>
      <c r="F482" s="74"/>
      <c r="G482" s="419"/>
      <c r="H482" s="158" t="s">
        <v>34</v>
      </c>
      <c r="I482" s="78" t="s">
        <v>75</v>
      </c>
      <c r="J482" s="74">
        <v>1406744.9</v>
      </c>
      <c r="K482" s="98">
        <f t="shared" si="209"/>
        <v>1406744.9</v>
      </c>
      <c r="L482" s="74"/>
      <c r="M482" s="74"/>
      <c r="N482" s="74"/>
      <c r="O482" s="354">
        <f t="shared" si="201"/>
        <v>1406744.9</v>
      </c>
      <c r="P482" s="557"/>
      <c r="Q482" s="24"/>
      <c r="R482" s="418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</row>
    <row r="483" spans="1:129" s="29" customFormat="1" ht="15.75" x14ac:dyDescent="0.25">
      <c r="A483" s="488"/>
      <c r="B483" s="183" t="s">
        <v>406</v>
      </c>
      <c r="C483" s="183"/>
      <c r="D483" s="190"/>
      <c r="E483" s="192"/>
      <c r="F483" s="74"/>
      <c r="G483" s="419"/>
      <c r="H483" s="190" t="s">
        <v>35</v>
      </c>
      <c r="I483" s="78" t="s">
        <v>52</v>
      </c>
      <c r="J483" s="74">
        <f>(J482+J481)*2.14%</f>
        <v>88713.829256000012</v>
      </c>
      <c r="K483" s="98">
        <f t="shared" si="209"/>
        <v>88713.829256000012</v>
      </c>
      <c r="L483" s="74"/>
      <c r="M483" s="74"/>
      <c r="N483" s="74"/>
      <c r="O483" s="354">
        <f t="shared" si="201"/>
        <v>88713.829256000012</v>
      </c>
      <c r="P483" s="557"/>
      <c r="Q483" s="24"/>
      <c r="R483" s="418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</row>
    <row r="484" spans="1:129" s="29" customFormat="1" ht="15.75" x14ac:dyDescent="0.25">
      <c r="A484" s="486">
        <v>5</v>
      </c>
      <c r="B484" s="183" t="s">
        <v>406</v>
      </c>
      <c r="C484" s="183" t="s">
        <v>5</v>
      </c>
      <c r="D484" s="184" t="s">
        <v>147</v>
      </c>
      <c r="E484" s="185">
        <v>17</v>
      </c>
      <c r="F484" s="74">
        <v>3271.8</v>
      </c>
      <c r="G484" s="419">
        <v>172</v>
      </c>
      <c r="H484" s="190" t="s">
        <v>30</v>
      </c>
      <c r="I484" s="66" t="s">
        <v>1</v>
      </c>
      <c r="J484" s="74">
        <f>J485+J486+J487+J488</f>
        <v>10116064.572672</v>
      </c>
      <c r="K484" s="74">
        <f t="shared" ref="K484:N484" si="210">K485+K486+K487+K488</f>
        <v>10116064.572672</v>
      </c>
      <c r="L484" s="74">
        <f t="shared" si="210"/>
        <v>0</v>
      </c>
      <c r="M484" s="74">
        <f t="shared" si="210"/>
        <v>0</v>
      </c>
      <c r="N484" s="74">
        <f t="shared" si="210"/>
        <v>0</v>
      </c>
      <c r="O484" s="354">
        <f t="shared" si="201"/>
        <v>10116064.572672</v>
      </c>
      <c r="P484" s="557"/>
      <c r="Q484" s="24"/>
      <c r="R484" s="418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</row>
    <row r="485" spans="1:129" s="29" customFormat="1" ht="15.75" x14ac:dyDescent="0.25">
      <c r="A485" s="487"/>
      <c r="B485" s="183" t="s">
        <v>406</v>
      </c>
      <c r="C485" s="183"/>
      <c r="D485" s="184"/>
      <c r="E485" s="184"/>
      <c r="F485" s="74"/>
      <c r="G485" s="419"/>
      <c r="H485" s="190" t="s">
        <v>36</v>
      </c>
      <c r="I485" s="78" t="s">
        <v>37</v>
      </c>
      <c r="J485" s="74">
        <v>5521030.4000000004</v>
      </c>
      <c r="K485" s="98">
        <f t="shared" ref="K485:K488" si="211">J485</f>
        <v>5521030.4000000004</v>
      </c>
      <c r="L485" s="74"/>
      <c r="M485" s="74"/>
      <c r="N485" s="74"/>
      <c r="O485" s="354">
        <f t="shared" si="201"/>
        <v>5521030.4000000004</v>
      </c>
      <c r="P485" s="557"/>
      <c r="Q485" s="24"/>
      <c r="R485" s="418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</row>
    <row r="486" spans="1:129" s="29" customFormat="1" ht="15.75" x14ac:dyDescent="0.25">
      <c r="A486" s="487"/>
      <c r="B486" s="183" t="s">
        <v>406</v>
      </c>
      <c r="C486" s="183"/>
      <c r="D486" s="184"/>
      <c r="E486" s="184"/>
      <c r="F486" s="74"/>
      <c r="G486" s="419"/>
      <c r="H486" s="158" t="s">
        <v>34</v>
      </c>
      <c r="I486" s="78" t="s">
        <v>75</v>
      </c>
      <c r="J486" s="74">
        <v>2835837.44</v>
      </c>
      <c r="K486" s="98">
        <f t="shared" si="211"/>
        <v>2835837.44</v>
      </c>
      <c r="L486" s="74"/>
      <c r="M486" s="74"/>
      <c r="N486" s="74"/>
      <c r="O486" s="354">
        <f t="shared" si="201"/>
        <v>2835837.44</v>
      </c>
      <c r="P486" s="557"/>
      <c r="Q486" s="24"/>
      <c r="R486" s="418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</row>
    <row r="487" spans="1:129" s="29" customFormat="1" ht="45" x14ac:dyDescent="0.25">
      <c r="A487" s="487"/>
      <c r="B487" s="183" t="s">
        <v>406</v>
      </c>
      <c r="C487" s="183"/>
      <c r="D487" s="190"/>
      <c r="E487" s="190"/>
      <c r="F487" s="74"/>
      <c r="G487" s="419"/>
      <c r="H487" s="190" t="s">
        <v>64</v>
      </c>
      <c r="I487" s="191" t="s">
        <v>65</v>
      </c>
      <c r="J487" s="74">
        <v>1547248.6399999999</v>
      </c>
      <c r="K487" s="98">
        <f t="shared" si="211"/>
        <v>1547248.6399999999</v>
      </c>
      <c r="L487" s="74"/>
      <c r="M487" s="74"/>
      <c r="N487" s="74"/>
      <c r="O487" s="354">
        <f t="shared" si="201"/>
        <v>1547248.6399999999</v>
      </c>
      <c r="P487" s="557"/>
      <c r="Q487" s="24"/>
      <c r="R487" s="418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</row>
    <row r="488" spans="1:129" s="29" customFormat="1" ht="15.75" x14ac:dyDescent="0.25">
      <c r="A488" s="488"/>
      <c r="B488" s="183" t="s">
        <v>406</v>
      </c>
      <c r="C488" s="183"/>
      <c r="D488" s="190"/>
      <c r="E488" s="190"/>
      <c r="F488" s="74"/>
      <c r="G488" s="419"/>
      <c r="H488" s="190" t="s">
        <v>35</v>
      </c>
      <c r="I488" s="78" t="s">
        <v>52</v>
      </c>
      <c r="J488" s="74">
        <f>(J487+J486+J485)*2.14%</f>
        <v>211948.09267200003</v>
      </c>
      <c r="K488" s="98">
        <f t="shared" si="211"/>
        <v>211948.09267200003</v>
      </c>
      <c r="L488" s="74"/>
      <c r="M488" s="74"/>
      <c r="N488" s="74"/>
      <c r="O488" s="354">
        <f t="shared" si="201"/>
        <v>211948.09267200003</v>
      </c>
      <c r="P488" s="557"/>
      <c r="Q488" s="24"/>
      <c r="R488" s="418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</row>
    <row r="489" spans="1:129" s="29" customFormat="1" ht="15.75" x14ac:dyDescent="0.25">
      <c r="A489" s="486">
        <v>6</v>
      </c>
      <c r="B489" s="183" t="s">
        <v>406</v>
      </c>
      <c r="C489" s="183" t="s">
        <v>5</v>
      </c>
      <c r="D489" s="184" t="s">
        <v>249</v>
      </c>
      <c r="E489" s="185">
        <v>22</v>
      </c>
      <c r="F489" s="74">
        <v>4951.3999999999996</v>
      </c>
      <c r="G489" s="419">
        <v>216</v>
      </c>
      <c r="H489" s="190" t="s">
        <v>30</v>
      </c>
      <c r="I489" s="66" t="s">
        <v>1</v>
      </c>
      <c r="J489" s="74">
        <f>J490+J491+J492+J493+J494+J495+J496</f>
        <v>21704100.767518003</v>
      </c>
      <c r="K489" s="74">
        <f t="shared" ref="K489:N489" si="212">K490+K491+K492+K493+K494+K495+K496</f>
        <v>21704100.767518003</v>
      </c>
      <c r="L489" s="74">
        <f t="shared" si="212"/>
        <v>0</v>
      </c>
      <c r="M489" s="74">
        <f t="shared" si="212"/>
        <v>0</v>
      </c>
      <c r="N489" s="74">
        <f t="shared" si="212"/>
        <v>0</v>
      </c>
      <c r="O489" s="354">
        <f t="shared" si="201"/>
        <v>21704100.767518003</v>
      </c>
      <c r="P489" s="557"/>
      <c r="Q489" s="24"/>
      <c r="R489" s="418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</row>
    <row r="490" spans="1:129" s="29" customFormat="1" ht="15.75" x14ac:dyDescent="0.25">
      <c r="A490" s="487"/>
      <c r="B490" s="183" t="s">
        <v>406</v>
      </c>
      <c r="C490" s="183"/>
      <c r="D490" s="184"/>
      <c r="E490" s="185"/>
      <c r="F490" s="74"/>
      <c r="G490" s="419"/>
      <c r="H490" s="190" t="s">
        <v>36</v>
      </c>
      <c r="I490" s="78" t="s">
        <v>37</v>
      </c>
      <c r="J490" s="74">
        <v>8344744.9000000004</v>
      </c>
      <c r="K490" s="98">
        <f t="shared" ref="K490:K496" si="213">J490</f>
        <v>8344744.9000000004</v>
      </c>
      <c r="L490" s="74"/>
      <c r="M490" s="74"/>
      <c r="N490" s="74"/>
      <c r="O490" s="354">
        <f t="shared" si="201"/>
        <v>8344744.9000000004</v>
      </c>
      <c r="P490" s="557"/>
      <c r="Q490" s="24"/>
      <c r="R490" s="418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</row>
    <row r="491" spans="1:129" s="29" customFormat="1" ht="15.75" x14ac:dyDescent="0.25">
      <c r="A491" s="487"/>
      <c r="B491" s="183" t="s">
        <v>406</v>
      </c>
      <c r="C491" s="183"/>
      <c r="D491" s="184"/>
      <c r="E491" s="185"/>
      <c r="F491" s="74"/>
      <c r="G491" s="419"/>
      <c r="H491" s="158" t="s">
        <v>34</v>
      </c>
      <c r="I491" s="78" t="s">
        <v>75</v>
      </c>
      <c r="J491" s="74">
        <v>4286218.0199999996</v>
      </c>
      <c r="K491" s="98">
        <f t="shared" si="213"/>
        <v>4286218.0199999996</v>
      </c>
      <c r="L491" s="74"/>
      <c r="M491" s="74"/>
      <c r="N491" s="74"/>
      <c r="O491" s="354">
        <f t="shared" si="201"/>
        <v>4286218.0199999996</v>
      </c>
      <c r="P491" s="557"/>
      <c r="Q491" s="24"/>
      <c r="R491" s="418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</row>
    <row r="492" spans="1:129" s="29" customFormat="1" ht="30" x14ac:dyDescent="0.25">
      <c r="A492" s="487"/>
      <c r="B492" s="183" t="s">
        <v>406</v>
      </c>
      <c r="C492" s="183"/>
      <c r="D492" s="190"/>
      <c r="E492" s="192"/>
      <c r="F492" s="74"/>
      <c r="G492" s="419"/>
      <c r="H492" s="190" t="s">
        <v>38</v>
      </c>
      <c r="I492" s="105" t="s">
        <v>39</v>
      </c>
      <c r="J492" s="74">
        <v>1008035.04</v>
      </c>
      <c r="K492" s="98">
        <f t="shared" si="213"/>
        <v>1008035.04</v>
      </c>
      <c r="L492" s="74"/>
      <c r="M492" s="74"/>
      <c r="N492" s="74"/>
      <c r="O492" s="354">
        <f t="shared" si="201"/>
        <v>1008035.04</v>
      </c>
      <c r="P492" s="557"/>
      <c r="Q492" s="24"/>
      <c r="R492" s="418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</row>
    <row r="493" spans="1:129" s="29" customFormat="1" ht="30" x14ac:dyDescent="0.25">
      <c r="A493" s="487"/>
      <c r="B493" s="183" t="s">
        <v>406</v>
      </c>
      <c r="C493" s="183"/>
      <c r="D493" s="190"/>
      <c r="E493" s="192"/>
      <c r="F493" s="74"/>
      <c r="G493" s="419"/>
      <c r="H493" s="190" t="s">
        <v>45</v>
      </c>
      <c r="I493" s="138" t="s">
        <v>129</v>
      </c>
      <c r="J493" s="74">
        <v>5257142.5599999996</v>
      </c>
      <c r="K493" s="98">
        <f t="shared" si="213"/>
        <v>5257142.5599999996</v>
      </c>
      <c r="L493" s="74"/>
      <c r="M493" s="74"/>
      <c r="N493" s="74"/>
      <c r="O493" s="354">
        <f t="shared" ref="O493:O540" si="214">K493+L493+M493+N493</f>
        <v>5257142.5599999996</v>
      </c>
      <c r="P493" s="557"/>
      <c r="Q493" s="24"/>
      <c r="R493" s="418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</row>
    <row r="494" spans="1:129" s="29" customFormat="1" ht="30" x14ac:dyDescent="0.25">
      <c r="A494" s="487"/>
      <c r="B494" s="183" t="s">
        <v>406</v>
      </c>
      <c r="C494" s="183"/>
      <c r="D494" s="190"/>
      <c r="E494" s="192"/>
      <c r="F494" s="74"/>
      <c r="G494" s="419"/>
      <c r="H494" s="190" t="s">
        <v>40</v>
      </c>
      <c r="I494" s="78" t="s">
        <v>41</v>
      </c>
      <c r="J494" s="74">
        <v>1239864.4099999999</v>
      </c>
      <c r="K494" s="98">
        <f t="shared" si="213"/>
        <v>1239864.4099999999</v>
      </c>
      <c r="L494" s="74"/>
      <c r="M494" s="74"/>
      <c r="N494" s="74"/>
      <c r="O494" s="354">
        <f t="shared" si="214"/>
        <v>1239864.4099999999</v>
      </c>
      <c r="P494" s="557"/>
      <c r="Q494" s="24"/>
      <c r="R494" s="418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</row>
    <row r="495" spans="1:129" s="29" customFormat="1" ht="30" x14ac:dyDescent="0.25">
      <c r="A495" s="487"/>
      <c r="B495" s="183" t="s">
        <v>406</v>
      </c>
      <c r="C495" s="183"/>
      <c r="D495" s="190"/>
      <c r="E495" s="192"/>
      <c r="F495" s="74"/>
      <c r="G495" s="419"/>
      <c r="H495" s="190" t="s">
        <v>42</v>
      </c>
      <c r="I495" s="108" t="s">
        <v>43</v>
      </c>
      <c r="J495" s="74">
        <v>1113359.44</v>
      </c>
      <c r="K495" s="98">
        <f t="shared" si="213"/>
        <v>1113359.44</v>
      </c>
      <c r="L495" s="74"/>
      <c r="M495" s="74"/>
      <c r="N495" s="74"/>
      <c r="O495" s="354">
        <f t="shared" si="214"/>
        <v>1113359.44</v>
      </c>
      <c r="P495" s="557"/>
      <c r="Q495" s="24"/>
      <c r="R495" s="418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</row>
    <row r="496" spans="1:129" s="29" customFormat="1" ht="15.75" x14ac:dyDescent="0.25">
      <c r="A496" s="488"/>
      <c r="B496" s="183" t="s">
        <v>406</v>
      </c>
      <c r="C496" s="183"/>
      <c r="D496" s="190"/>
      <c r="E496" s="192"/>
      <c r="F496" s="74"/>
      <c r="G496" s="419"/>
      <c r="H496" s="190" t="s">
        <v>35</v>
      </c>
      <c r="I496" s="78" t="s">
        <v>52</v>
      </c>
      <c r="J496" s="74">
        <f>(J495+J494+J493+J492+J491+J490)*2.14%</f>
        <v>454736.39751799998</v>
      </c>
      <c r="K496" s="98">
        <f t="shared" si="213"/>
        <v>454736.39751799998</v>
      </c>
      <c r="L496" s="74"/>
      <c r="M496" s="74"/>
      <c r="N496" s="74"/>
      <c r="O496" s="354">
        <f t="shared" si="214"/>
        <v>454736.39751799998</v>
      </c>
      <c r="P496" s="557"/>
      <c r="Q496" s="24"/>
      <c r="R496" s="418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</row>
    <row r="497" spans="1:129" s="29" customFormat="1" ht="15.75" x14ac:dyDescent="0.25">
      <c r="A497" s="486">
        <v>7</v>
      </c>
      <c r="B497" s="183" t="s">
        <v>406</v>
      </c>
      <c r="C497" s="183" t="s">
        <v>5</v>
      </c>
      <c r="D497" s="184" t="s">
        <v>249</v>
      </c>
      <c r="E497" s="185">
        <v>26</v>
      </c>
      <c r="F497" s="74">
        <v>6582.5</v>
      </c>
      <c r="G497" s="419">
        <v>316</v>
      </c>
      <c r="H497" s="190" t="s">
        <v>30</v>
      </c>
      <c r="I497" s="66" t="s">
        <v>1</v>
      </c>
      <c r="J497" s="74">
        <f>J498+J499+J500</f>
        <v>17218406.988694001</v>
      </c>
      <c r="K497" s="74">
        <f t="shared" ref="K497:N497" si="215">K498+K499+K500</f>
        <v>17218406.988694001</v>
      </c>
      <c r="L497" s="74">
        <f t="shared" si="215"/>
        <v>0</v>
      </c>
      <c r="M497" s="74">
        <f t="shared" si="215"/>
        <v>0</v>
      </c>
      <c r="N497" s="74">
        <f t="shared" si="215"/>
        <v>0</v>
      </c>
      <c r="O497" s="354">
        <f t="shared" si="214"/>
        <v>17218406.988694001</v>
      </c>
      <c r="P497" s="557"/>
      <c r="Q497" s="24"/>
      <c r="R497" s="418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</row>
    <row r="498" spans="1:129" s="29" customFormat="1" ht="15.75" x14ac:dyDescent="0.25">
      <c r="A498" s="487"/>
      <c r="B498" s="183" t="s">
        <v>406</v>
      </c>
      <c r="C498" s="183"/>
      <c r="D498" s="184"/>
      <c r="E498" s="185"/>
      <c r="F498" s="74"/>
      <c r="G498" s="419"/>
      <c r="H498" s="190" t="s">
        <v>36</v>
      </c>
      <c r="I498" s="78" t="s">
        <v>37</v>
      </c>
      <c r="J498" s="74">
        <v>11137141.050000001</v>
      </c>
      <c r="K498" s="98">
        <f t="shared" ref="K498:K500" si="216">J498</f>
        <v>11137141.050000001</v>
      </c>
      <c r="L498" s="74"/>
      <c r="M498" s="74"/>
      <c r="N498" s="74"/>
      <c r="O498" s="354">
        <f t="shared" si="214"/>
        <v>11137141.050000001</v>
      </c>
      <c r="P498" s="557"/>
      <c r="Q498" s="24"/>
      <c r="R498" s="418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</row>
    <row r="499" spans="1:129" s="29" customFormat="1" ht="15.75" x14ac:dyDescent="0.25">
      <c r="A499" s="487"/>
      <c r="B499" s="183" t="s">
        <v>406</v>
      </c>
      <c r="C499" s="183"/>
      <c r="D499" s="184"/>
      <c r="E499" s="185"/>
      <c r="F499" s="74"/>
      <c r="G499" s="419"/>
      <c r="H499" s="158" t="s">
        <v>34</v>
      </c>
      <c r="I499" s="78" t="s">
        <v>75</v>
      </c>
      <c r="J499" s="74">
        <v>5720512.1600000001</v>
      </c>
      <c r="K499" s="98">
        <f t="shared" si="216"/>
        <v>5720512.1600000001</v>
      </c>
      <c r="L499" s="74"/>
      <c r="M499" s="74"/>
      <c r="N499" s="74"/>
      <c r="O499" s="354">
        <f t="shared" si="214"/>
        <v>5720512.1600000001</v>
      </c>
      <c r="P499" s="557"/>
      <c r="Q499" s="24"/>
      <c r="R499" s="418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</row>
    <row r="500" spans="1:129" s="29" customFormat="1" ht="15.75" x14ac:dyDescent="0.25">
      <c r="A500" s="488"/>
      <c r="B500" s="183" t="s">
        <v>406</v>
      </c>
      <c r="C500" s="183"/>
      <c r="D500" s="190"/>
      <c r="E500" s="192"/>
      <c r="F500" s="74"/>
      <c r="G500" s="419"/>
      <c r="H500" s="190" t="s">
        <v>35</v>
      </c>
      <c r="I500" s="78" t="s">
        <v>52</v>
      </c>
      <c r="J500" s="74">
        <f>(J499+J498)*2.14%</f>
        <v>360753.77869400004</v>
      </c>
      <c r="K500" s="98">
        <f t="shared" si="216"/>
        <v>360753.77869400004</v>
      </c>
      <c r="L500" s="74"/>
      <c r="M500" s="74"/>
      <c r="N500" s="74"/>
      <c r="O500" s="354">
        <f t="shared" si="214"/>
        <v>360753.77869400004</v>
      </c>
      <c r="P500" s="557"/>
      <c r="Q500" s="24"/>
      <c r="R500" s="418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</row>
    <row r="501" spans="1:129" s="29" customFormat="1" ht="15.75" x14ac:dyDescent="0.25">
      <c r="A501" s="486">
        <v>8</v>
      </c>
      <c r="B501" s="183" t="s">
        <v>406</v>
      </c>
      <c r="C501" s="183" t="s">
        <v>5</v>
      </c>
      <c r="D501" s="184" t="s">
        <v>113</v>
      </c>
      <c r="E501" s="185">
        <v>40</v>
      </c>
      <c r="F501" s="74">
        <v>4829.8</v>
      </c>
      <c r="G501" s="419">
        <v>218</v>
      </c>
      <c r="H501" s="190" t="s">
        <v>30</v>
      </c>
      <c r="I501" s="66" t="s">
        <v>1</v>
      </c>
      <c r="J501" s="74">
        <f>J502+J503+J504</f>
        <v>12702369.693591999</v>
      </c>
      <c r="K501" s="74">
        <f t="shared" ref="K501:N501" si="217">K502+K503+K504</f>
        <v>12702369.693591999</v>
      </c>
      <c r="L501" s="74">
        <f t="shared" si="217"/>
        <v>0</v>
      </c>
      <c r="M501" s="74">
        <f t="shared" si="217"/>
        <v>0</v>
      </c>
      <c r="N501" s="74">
        <f t="shared" si="217"/>
        <v>0</v>
      </c>
      <c r="O501" s="354">
        <f t="shared" si="214"/>
        <v>12702369.693591999</v>
      </c>
      <c r="P501" s="557"/>
      <c r="Q501" s="24"/>
      <c r="R501" s="418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</row>
    <row r="502" spans="1:129" s="29" customFormat="1" ht="15.75" x14ac:dyDescent="0.25">
      <c r="A502" s="487"/>
      <c r="B502" s="183" t="s">
        <v>406</v>
      </c>
      <c r="C502" s="183"/>
      <c r="D502" s="184"/>
      <c r="E502" s="185"/>
      <c r="F502" s="74"/>
      <c r="G502" s="419"/>
      <c r="H502" s="190" t="s">
        <v>36</v>
      </c>
      <c r="I502" s="78" t="s">
        <v>37</v>
      </c>
      <c r="J502" s="74">
        <v>8216095.8899999997</v>
      </c>
      <c r="K502" s="98">
        <f t="shared" ref="K502:K504" si="218">J502</f>
        <v>8216095.8899999997</v>
      </c>
      <c r="L502" s="74"/>
      <c r="M502" s="74"/>
      <c r="N502" s="74"/>
      <c r="O502" s="354">
        <f t="shared" si="214"/>
        <v>8216095.8899999997</v>
      </c>
      <c r="P502" s="557"/>
      <c r="Q502" s="24"/>
      <c r="R502" s="418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</row>
    <row r="503" spans="1:129" s="29" customFormat="1" ht="15.75" x14ac:dyDescent="0.25">
      <c r="A503" s="487"/>
      <c r="B503" s="183" t="s">
        <v>406</v>
      </c>
      <c r="C503" s="183"/>
      <c r="D503" s="184"/>
      <c r="E503" s="185"/>
      <c r="F503" s="74"/>
      <c r="G503" s="419"/>
      <c r="H503" s="158" t="s">
        <v>34</v>
      </c>
      <c r="I503" s="78" t="s">
        <v>75</v>
      </c>
      <c r="J503" s="74">
        <v>4220138.3899999997</v>
      </c>
      <c r="K503" s="98">
        <f t="shared" si="218"/>
        <v>4220138.3899999997</v>
      </c>
      <c r="L503" s="74"/>
      <c r="M503" s="74"/>
      <c r="N503" s="74"/>
      <c r="O503" s="354">
        <f t="shared" si="214"/>
        <v>4220138.3899999997</v>
      </c>
      <c r="P503" s="557"/>
      <c r="Q503" s="24"/>
      <c r="R503" s="418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</row>
    <row r="504" spans="1:129" s="29" customFormat="1" ht="15.75" x14ac:dyDescent="0.25">
      <c r="A504" s="488"/>
      <c r="B504" s="183" t="s">
        <v>406</v>
      </c>
      <c r="C504" s="183"/>
      <c r="D504" s="190"/>
      <c r="E504" s="192"/>
      <c r="F504" s="74"/>
      <c r="G504" s="419"/>
      <c r="H504" s="190" t="s">
        <v>35</v>
      </c>
      <c r="I504" s="78" t="s">
        <v>52</v>
      </c>
      <c r="J504" s="74">
        <f>(J503+J502)*2.14%</f>
        <v>266135.41359200003</v>
      </c>
      <c r="K504" s="98">
        <f t="shared" si="218"/>
        <v>266135.41359200003</v>
      </c>
      <c r="L504" s="74"/>
      <c r="M504" s="74"/>
      <c r="N504" s="74"/>
      <c r="O504" s="354">
        <f t="shared" si="214"/>
        <v>266135.41359200003</v>
      </c>
      <c r="P504" s="557"/>
      <c r="Q504" s="24"/>
      <c r="R504" s="418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</row>
    <row r="505" spans="1:129" s="29" customFormat="1" ht="15.75" x14ac:dyDescent="0.25">
      <c r="A505" s="486">
        <v>9</v>
      </c>
      <c r="B505" s="183" t="s">
        <v>406</v>
      </c>
      <c r="C505" s="183" t="s">
        <v>5</v>
      </c>
      <c r="D505" s="184" t="s">
        <v>113</v>
      </c>
      <c r="E505" s="185">
        <v>50</v>
      </c>
      <c r="F505" s="74">
        <v>3283</v>
      </c>
      <c r="G505" s="419">
        <v>157</v>
      </c>
      <c r="H505" s="190" t="s">
        <v>30</v>
      </c>
      <c r="I505" s="66" t="s">
        <v>1</v>
      </c>
      <c r="J505" s="74">
        <f>J506+J507+J508</f>
        <v>7248722.4572179997</v>
      </c>
      <c r="K505" s="74">
        <f t="shared" ref="K505:N505" si="219">K506+K507+K508</f>
        <v>7248722.4572179997</v>
      </c>
      <c r="L505" s="74">
        <f t="shared" si="219"/>
        <v>0</v>
      </c>
      <c r="M505" s="74">
        <f t="shared" si="219"/>
        <v>0</v>
      </c>
      <c r="N505" s="74">
        <f t="shared" si="219"/>
        <v>0</v>
      </c>
      <c r="O505" s="354">
        <f t="shared" si="214"/>
        <v>7248722.4572179997</v>
      </c>
      <c r="P505" s="557"/>
      <c r="Q505" s="24"/>
      <c r="R505" s="418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</row>
    <row r="506" spans="1:129" s="29" customFormat="1" ht="15.75" x14ac:dyDescent="0.25">
      <c r="A506" s="487"/>
      <c r="B506" s="183" t="s">
        <v>406</v>
      </c>
      <c r="C506" s="183"/>
      <c r="D506" s="184"/>
      <c r="E506" s="184"/>
      <c r="F506" s="74"/>
      <c r="G506" s="419"/>
      <c r="H506" s="190" t="s">
        <v>36</v>
      </c>
      <c r="I506" s="78" t="s">
        <v>37</v>
      </c>
      <c r="J506" s="74">
        <v>5543347.0700000003</v>
      </c>
      <c r="K506" s="98">
        <f t="shared" ref="K506:K508" si="220">J506</f>
        <v>5543347.0700000003</v>
      </c>
      <c r="L506" s="74"/>
      <c r="M506" s="74"/>
      <c r="N506" s="74"/>
      <c r="O506" s="354">
        <f t="shared" si="214"/>
        <v>5543347.0700000003</v>
      </c>
      <c r="P506" s="557"/>
      <c r="Q506" s="24"/>
      <c r="R506" s="418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</row>
    <row r="507" spans="1:129" s="29" customFormat="1" ht="45" x14ac:dyDescent="0.25">
      <c r="A507" s="487"/>
      <c r="B507" s="183" t="s">
        <v>406</v>
      </c>
      <c r="C507" s="183"/>
      <c r="D507" s="184"/>
      <c r="E507" s="185"/>
      <c r="F507" s="83"/>
      <c r="G507" s="131"/>
      <c r="H507" s="190" t="s">
        <v>64</v>
      </c>
      <c r="I507" s="191" t="s">
        <v>65</v>
      </c>
      <c r="J507" s="74">
        <v>1553502.8</v>
      </c>
      <c r="K507" s="98">
        <f t="shared" si="220"/>
        <v>1553502.8</v>
      </c>
      <c r="L507" s="74"/>
      <c r="M507" s="74"/>
      <c r="N507" s="74"/>
      <c r="O507" s="354">
        <f t="shared" si="214"/>
        <v>1553502.8</v>
      </c>
      <c r="P507" s="558"/>
      <c r="Q507" s="24"/>
      <c r="R507" s="418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</row>
    <row r="508" spans="1:129" s="29" customFormat="1" ht="15.75" x14ac:dyDescent="0.25">
      <c r="A508" s="488"/>
      <c r="B508" s="183" t="s">
        <v>406</v>
      </c>
      <c r="C508" s="183"/>
      <c r="D508" s="190"/>
      <c r="E508" s="192"/>
      <c r="F508" s="83"/>
      <c r="G508" s="131"/>
      <c r="H508" s="190" t="s">
        <v>35</v>
      </c>
      <c r="I508" s="78" t="s">
        <v>52</v>
      </c>
      <c r="J508" s="74">
        <f>(J507+J506)*2.14%</f>
        <v>151872.58721800003</v>
      </c>
      <c r="K508" s="98">
        <f t="shared" si="220"/>
        <v>151872.58721800003</v>
      </c>
      <c r="L508" s="74"/>
      <c r="M508" s="74"/>
      <c r="N508" s="74"/>
      <c r="O508" s="354">
        <f t="shared" si="214"/>
        <v>151872.58721800003</v>
      </c>
      <c r="P508" s="558"/>
      <c r="Q508" s="24"/>
      <c r="R508" s="418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</row>
    <row r="509" spans="1:129" s="29" customFormat="1" ht="15.75" x14ac:dyDescent="0.25">
      <c r="A509" s="397">
        <v>10</v>
      </c>
      <c r="B509" s="183" t="s">
        <v>406</v>
      </c>
      <c r="C509" s="183" t="s">
        <v>5</v>
      </c>
      <c r="D509" s="184" t="s">
        <v>113</v>
      </c>
      <c r="E509" s="185">
        <v>56</v>
      </c>
      <c r="F509" s="74">
        <v>5734.6</v>
      </c>
      <c r="G509" s="419">
        <v>304</v>
      </c>
      <c r="H509" s="190" t="s">
        <v>30</v>
      </c>
      <c r="I509" s="66" t="s">
        <v>1</v>
      </c>
      <c r="J509" s="74">
        <f>J510+J511+J512+J513</f>
        <v>17747095.895707998</v>
      </c>
      <c r="K509" s="74">
        <f t="shared" ref="K509:N509" si="221">K510+K511+K512+K513</f>
        <v>17747095.895707998</v>
      </c>
      <c r="L509" s="74">
        <f t="shared" si="221"/>
        <v>0</v>
      </c>
      <c r="M509" s="74">
        <f t="shared" si="221"/>
        <v>0</v>
      </c>
      <c r="N509" s="74">
        <f t="shared" si="221"/>
        <v>0</v>
      </c>
      <c r="O509" s="354">
        <f t="shared" si="214"/>
        <v>17747095.895707998</v>
      </c>
      <c r="P509" s="557"/>
      <c r="Q509" s="24"/>
      <c r="R509" s="418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</row>
    <row r="510" spans="1:129" s="29" customFormat="1" ht="15.75" x14ac:dyDescent="0.25">
      <c r="A510" s="199"/>
      <c r="B510" s="183" t="s">
        <v>406</v>
      </c>
      <c r="C510" s="183"/>
      <c r="D510" s="184"/>
      <c r="E510" s="185"/>
      <c r="F510" s="74"/>
      <c r="G510" s="419"/>
      <c r="H510" s="190" t="s">
        <v>36</v>
      </c>
      <c r="I510" s="78" t="s">
        <v>37</v>
      </c>
      <c r="J510" s="74">
        <v>9685807.6799999997</v>
      </c>
      <c r="K510" s="98">
        <f t="shared" ref="K510:K513" si="222">J510</f>
        <v>9685807.6799999997</v>
      </c>
      <c r="L510" s="74"/>
      <c r="M510" s="74"/>
      <c r="N510" s="74"/>
      <c r="O510" s="354">
        <f t="shared" si="214"/>
        <v>9685807.6799999997</v>
      </c>
      <c r="P510" s="557"/>
      <c r="Q510" s="24"/>
      <c r="R510" s="418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</row>
    <row r="511" spans="1:129" s="29" customFormat="1" ht="15.75" x14ac:dyDescent="0.25">
      <c r="A511" s="199"/>
      <c r="B511" s="183" t="s">
        <v>406</v>
      </c>
      <c r="C511" s="183"/>
      <c r="D511" s="184"/>
      <c r="E511" s="185"/>
      <c r="F511" s="74"/>
      <c r="G511" s="419"/>
      <c r="H511" s="158" t="s">
        <v>34</v>
      </c>
      <c r="I511" s="78" t="s">
        <v>75</v>
      </c>
      <c r="J511" s="74">
        <v>4975045.25</v>
      </c>
      <c r="K511" s="98">
        <f t="shared" si="222"/>
        <v>4975045.25</v>
      </c>
      <c r="L511" s="74"/>
      <c r="M511" s="74"/>
      <c r="N511" s="74"/>
      <c r="O511" s="354">
        <f t="shared" si="214"/>
        <v>4975045.25</v>
      </c>
      <c r="P511" s="557"/>
      <c r="Q511" s="24"/>
      <c r="R511" s="418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</row>
    <row r="512" spans="1:129" s="33" customFormat="1" ht="45" x14ac:dyDescent="0.25">
      <c r="A512" s="199"/>
      <c r="B512" s="183" t="s">
        <v>406</v>
      </c>
      <c r="C512" s="183"/>
      <c r="D512" s="184"/>
      <c r="E512" s="185"/>
      <c r="F512" s="74"/>
      <c r="G512" s="419"/>
      <c r="H512" s="190" t="s">
        <v>64</v>
      </c>
      <c r="I512" s="191" t="s">
        <v>65</v>
      </c>
      <c r="J512" s="74">
        <v>2714412.29</v>
      </c>
      <c r="K512" s="98">
        <f t="shared" si="222"/>
        <v>2714412.29</v>
      </c>
      <c r="L512" s="74"/>
      <c r="M512" s="74"/>
      <c r="N512" s="74"/>
      <c r="O512" s="354">
        <f t="shared" si="214"/>
        <v>2714412.29</v>
      </c>
      <c r="P512" s="557"/>
      <c r="Q512" s="24"/>
      <c r="R512" s="452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</row>
    <row r="513" spans="1:129" s="29" customFormat="1" ht="15.75" x14ac:dyDescent="0.25">
      <c r="A513" s="200"/>
      <c r="B513" s="183" t="s">
        <v>406</v>
      </c>
      <c r="C513" s="183"/>
      <c r="D513" s="190"/>
      <c r="E513" s="192"/>
      <c r="F513" s="74"/>
      <c r="G513" s="395"/>
      <c r="H513" s="190" t="s">
        <v>35</v>
      </c>
      <c r="I513" s="78" t="s">
        <v>52</v>
      </c>
      <c r="J513" s="74">
        <f>(J512+J511+J510)*2.14%</f>
        <v>371830.67570800002</v>
      </c>
      <c r="K513" s="98">
        <f t="shared" si="222"/>
        <v>371830.67570800002</v>
      </c>
      <c r="L513" s="74"/>
      <c r="M513" s="74"/>
      <c r="N513" s="74"/>
      <c r="O513" s="354">
        <f t="shared" si="214"/>
        <v>371830.67570800002</v>
      </c>
      <c r="P513" s="558"/>
      <c r="Q513" s="24"/>
      <c r="R513" s="418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</row>
    <row r="514" spans="1:129" s="29" customFormat="1" ht="15.75" x14ac:dyDescent="0.25">
      <c r="A514" s="486">
        <v>11</v>
      </c>
      <c r="B514" s="183" t="s">
        <v>406</v>
      </c>
      <c r="C514" s="183" t="s">
        <v>5</v>
      </c>
      <c r="D514" s="184" t="s">
        <v>113</v>
      </c>
      <c r="E514" s="185">
        <v>58</v>
      </c>
      <c r="F514" s="83">
        <v>4864.7</v>
      </c>
      <c r="G514" s="131">
        <v>247</v>
      </c>
      <c r="H514" s="193" t="s">
        <v>30</v>
      </c>
      <c r="I514" s="66" t="s">
        <v>1</v>
      </c>
      <c r="J514" s="74">
        <f>J515+J516+J517</f>
        <v>10736613.773024</v>
      </c>
      <c r="K514" s="74">
        <f t="shared" ref="K514:N514" si="223">K515+K516+K517</f>
        <v>10736613.773024</v>
      </c>
      <c r="L514" s="74">
        <f t="shared" si="223"/>
        <v>0</v>
      </c>
      <c r="M514" s="74">
        <f t="shared" si="223"/>
        <v>0</v>
      </c>
      <c r="N514" s="74">
        <f t="shared" si="223"/>
        <v>0</v>
      </c>
      <c r="O514" s="354">
        <f t="shared" si="214"/>
        <v>10736613.773024</v>
      </c>
      <c r="P514" s="558"/>
      <c r="Q514" s="24"/>
      <c r="R514" s="418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</row>
    <row r="515" spans="1:129" s="29" customFormat="1" ht="15.75" x14ac:dyDescent="0.25">
      <c r="A515" s="487"/>
      <c r="B515" s="183" t="s">
        <v>406</v>
      </c>
      <c r="C515" s="183"/>
      <c r="D515" s="184"/>
      <c r="E515" s="185"/>
      <c r="F515" s="83"/>
      <c r="G515" s="131"/>
      <c r="H515" s="190" t="s">
        <v>36</v>
      </c>
      <c r="I515" s="78" t="s">
        <v>37</v>
      </c>
      <c r="J515" s="74">
        <v>8210657.3700000001</v>
      </c>
      <c r="K515" s="98">
        <f t="shared" ref="K515:K517" si="224">J515</f>
        <v>8210657.3700000001</v>
      </c>
      <c r="L515" s="74"/>
      <c r="M515" s="74"/>
      <c r="N515" s="74"/>
      <c r="O515" s="354">
        <f t="shared" si="214"/>
        <v>8210657.3700000001</v>
      </c>
      <c r="P515" s="558"/>
      <c r="Q515" s="24"/>
      <c r="R515" s="418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</row>
    <row r="516" spans="1:129" s="33" customFormat="1" ht="45" x14ac:dyDescent="0.25">
      <c r="A516" s="487"/>
      <c r="B516" s="183" t="s">
        <v>406</v>
      </c>
      <c r="C516" s="183"/>
      <c r="D516" s="184"/>
      <c r="E516" s="185"/>
      <c r="F516" s="74"/>
      <c r="G516" s="419"/>
      <c r="H516" s="190" t="s">
        <v>64</v>
      </c>
      <c r="I516" s="191" t="s">
        <v>65</v>
      </c>
      <c r="J516" s="74">
        <v>2301006.79</v>
      </c>
      <c r="K516" s="98">
        <f t="shared" si="224"/>
        <v>2301006.79</v>
      </c>
      <c r="L516" s="74"/>
      <c r="M516" s="74"/>
      <c r="N516" s="74"/>
      <c r="O516" s="354">
        <f t="shared" si="214"/>
        <v>2301006.79</v>
      </c>
      <c r="P516" s="557"/>
      <c r="Q516" s="24"/>
      <c r="R516" s="452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</row>
    <row r="517" spans="1:129" s="29" customFormat="1" ht="15.75" x14ac:dyDescent="0.25">
      <c r="A517" s="488"/>
      <c r="B517" s="183" t="s">
        <v>406</v>
      </c>
      <c r="C517" s="183"/>
      <c r="D517" s="190"/>
      <c r="E517" s="192"/>
      <c r="F517" s="74"/>
      <c r="G517" s="395"/>
      <c r="H517" s="190" t="s">
        <v>35</v>
      </c>
      <c r="I517" s="78" t="s">
        <v>52</v>
      </c>
      <c r="J517" s="74">
        <f>(J516+J515)*2.14%</f>
        <v>224949.61302400002</v>
      </c>
      <c r="K517" s="98">
        <f t="shared" si="224"/>
        <v>224949.61302400002</v>
      </c>
      <c r="L517" s="74"/>
      <c r="M517" s="74"/>
      <c r="N517" s="74"/>
      <c r="O517" s="354">
        <f t="shared" si="214"/>
        <v>224949.61302400002</v>
      </c>
      <c r="P517" s="558"/>
      <c r="Q517" s="24"/>
      <c r="R517" s="418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</row>
    <row r="518" spans="1:129" s="29" customFormat="1" ht="15.75" x14ac:dyDescent="0.25">
      <c r="A518" s="486">
        <v>12</v>
      </c>
      <c r="B518" s="183" t="s">
        <v>406</v>
      </c>
      <c r="C518" s="183" t="s">
        <v>5</v>
      </c>
      <c r="D518" s="184" t="s">
        <v>113</v>
      </c>
      <c r="E518" s="185">
        <v>66</v>
      </c>
      <c r="F518" s="74">
        <v>4935.6000000000004</v>
      </c>
      <c r="G518" s="395">
        <v>251</v>
      </c>
      <c r="H518" s="190" t="s">
        <v>30</v>
      </c>
      <c r="I518" s="66" t="s">
        <v>1</v>
      </c>
      <c r="J518" s="74">
        <f>J519+J520+J521</f>
        <v>10861680.536197999</v>
      </c>
      <c r="K518" s="74">
        <f t="shared" ref="K518:N518" si="225">K519+K520+K521</f>
        <v>10861680.536197999</v>
      </c>
      <c r="L518" s="74">
        <f t="shared" si="225"/>
        <v>0</v>
      </c>
      <c r="M518" s="74">
        <f t="shared" si="225"/>
        <v>0</v>
      </c>
      <c r="N518" s="74">
        <f t="shared" si="225"/>
        <v>0</v>
      </c>
      <c r="O518" s="354">
        <f t="shared" si="214"/>
        <v>10861680.536197999</v>
      </c>
      <c r="P518" s="558"/>
      <c r="Q518" s="24"/>
      <c r="R518" s="418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</row>
    <row r="519" spans="1:129" s="29" customFormat="1" ht="15.75" x14ac:dyDescent="0.25">
      <c r="A519" s="487"/>
      <c r="B519" s="183" t="s">
        <v>406</v>
      </c>
      <c r="C519" s="183"/>
      <c r="D519" s="184"/>
      <c r="E519" s="185"/>
      <c r="F519" s="83"/>
      <c r="G519" s="131"/>
      <c r="H519" s="193" t="s">
        <v>36</v>
      </c>
      <c r="I519" s="78" t="s">
        <v>37</v>
      </c>
      <c r="J519" s="74">
        <v>8306300.2199999997</v>
      </c>
      <c r="K519" s="98">
        <f t="shared" ref="K519:K521" si="226">J519</f>
        <v>8306300.2199999997</v>
      </c>
      <c r="L519" s="74"/>
      <c r="M519" s="74"/>
      <c r="N519" s="74"/>
      <c r="O519" s="354">
        <f t="shared" si="214"/>
        <v>8306300.2199999997</v>
      </c>
      <c r="P519" s="558"/>
      <c r="Q519" s="24"/>
      <c r="R519" s="418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</row>
    <row r="520" spans="1:129" s="29" customFormat="1" ht="45" x14ac:dyDescent="0.25">
      <c r="A520" s="487"/>
      <c r="B520" s="183" t="s">
        <v>406</v>
      </c>
      <c r="C520" s="183"/>
      <c r="D520" s="184"/>
      <c r="E520" s="185"/>
      <c r="F520" s="74"/>
      <c r="G520" s="395"/>
      <c r="H520" s="190" t="s">
        <v>64</v>
      </c>
      <c r="I520" s="191" t="s">
        <v>65</v>
      </c>
      <c r="J520" s="74">
        <v>2327810.35</v>
      </c>
      <c r="K520" s="98">
        <f t="shared" si="226"/>
        <v>2327810.35</v>
      </c>
      <c r="L520" s="74"/>
      <c r="M520" s="74"/>
      <c r="N520" s="74"/>
      <c r="O520" s="354">
        <f t="shared" si="214"/>
        <v>2327810.35</v>
      </c>
      <c r="P520" s="558"/>
      <c r="Q520" s="24"/>
      <c r="R520" s="418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</row>
    <row r="521" spans="1:129" s="29" customFormat="1" ht="15.75" x14ac:dyDescent="0.25">
      <c r="A521" s="488"/>
      <c r="B521" s="183" t="s">
        <v>406</v>
      </c>
      <c r="C521" s="183"/>
      <c r="D521" s="190"/>
      <c r="E521" s="192"/>
      <c r="F521" s="74"/>
      <c r="G521" s="395"/>
      <c r="H521" s="190" t="s">
        <v>35</v>
      </c>
      <c r="I521" s="78" t="s">
        <v>52</v>
      </c>
      <c r="J521" s="74">
        <f>(J520+J519)*2.14%</f>
        <v>227569.96619800004</v>
      </c>
      <c r="K521" s="98">
        <f t="shared" si="226"/>
        <v>227569.96619800004</v>
      </c>
      <c r="L521" s="74"/>
      <c r="M521" s="74"/>
      <c r="N521" s="74"/>
      <c r="O521" s="354">
        <f t="shared" si="214"/>
        <v>227569.96619800004</v>
      </c>
      <c r="P521" s="558"/>
      <c r="Q521" s="24"/>
      <c r="R521" s="418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</row>
    <row r="522" spans="1:129" s="29" customFormat="1" ht="15.75" x14ac:dyDescent="0.25">
      <c r="A522" s="486">
        <v>13</v>
      </c>
      <c r="B522" s="183" t="s">
        <v>406</v>
      </c>
      <c r="C522" s="183" t="s">
        <v>5</v>
      </c>
      <c r="D522" s="184" t="s">
        <v>113</v>
      </c>
      <c r="E522" s="185">
        <v>68</v>
      </c>
      <c r="F522" s="74">
        <v>5784.6</v>
      </c>
      <c r="G522" s="395">
        <v>298</v>
      </c>
      <c r="H522" s="190" t="s">
        <v>30</v>
      </c>
      <c r="I522" s="66" t="s">
        <v>1</v>
      </c>
      <c r="J522" s="74">
        <f>J523+J524+J525</f>
        <v>15075202.847779999</v>
      </c>
      <c r="K522" s="74">
        <f t="shared" ref="K522:N522" si="227">K523+K524+K525</f>
        <v>15075202.847779999</v>
      </c>
      <c r="L522" s="74">
        <f t="shared" si="227"/>
        <v>0</v>
      </c>
      <c r="M522" s="74">
        <f t="shared" si="227"/>
        <v>0</v>
      </c>
      <c r="N522" s="74">
        <f t="shared" si="227"/>
        <v>0</v>
      </c>
      <c r="O522" s="354">
        <f t="shared" si="214"/>
        <v>15075202.847779999</v>
      </c>
      <c r="P522" s="558"/>
      <c r="Q522" s="24"/>
      <c r="R522" s="418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</row>
    <row r="523" spans="1:129" s="29" customFormat="1" ht="15.75" x14ac:dyDescent="0.25">
      <c r="A523" s="487"/>
      <c r="B523" s="183" t="s">
        <v>406</v>
      </c>
      <c r="C523" s="183"/>
      <c r="D523" s="184"/>
      <c r="E523" s="185"/>
      <c r="F523" s="83"/>
      <c r="G523" s="131"/>
      <c r="H523" s="193" t="s">
        <v>36</v>
      </c>
      <c r="I523" s="78" t="s">
        <v>37</v>
      </c>
      <c r="J523" s="74">
        <v>9750882.3300000001</v>
      </c>
      <c r="K523" s="98">
        <f t="shared" ref="K523:K525" si="228">J523</f>
        <v>9750882.3300000001</v>
      </c>
      <c r="L523" s="74"/>
      <c r="M523" s="74"/>
      <c r="N523" s="74"/>
      <c r="O523" s="354">
        <f t="shared" si="214"/>
        <v>9750882.3300000001</v>
      </c>
      <c r="P523" s="558"/>
      <c r="Q523" s="24"/>
      <c r="R523" s="418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</row>
    <row r="524" spans="1:129" s="29" customFormat="1" ht="15.75" x14ac:dyDescent="0.25">
      <c r="A524" s="487"/>
      <c r="B524" s="183" t="s">
        <v>406</v>
      </c>
      <c r="C524" s="183"/>
      <c r="D524" s="184"/>
      <c r="E524" s="185"/>
      <c r="F524" s="83"/>
      <c r="G524" s="131"/>
      <c r="H524" s="158" t="s">
        <v>34</v>
      </c>
      <c r="I524" s="78" t="s">
        <v>75</v>
      </c>
      <c r="J524" s="74">
        <v>5008470.37</v>
      </c>
      <c r="K524" s="98">
        <f t="shared" si="228"/>
        <v>5008470.37</v>
      </c>
      <c r="L524" s="74"/>
      <c r="M524" s="74"/>
      <c r="N524" s="74"/>
      <c r="O524" s="354">
        <f t="shared" si="214"/>
        <v>5008470.37</v>
      </c>
      <c r="P524" s="558"/>
      <c r="Q524" s="24"/>
      <c r="R524" s="418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</row>
    <row r="525" spans="1:129" s="29" customFormat="1" ht="15.75" x14ac:dyDescent="0.25">
      <c r="A525" s="488"/>
      <c r="B525" s="183" t="s">
        <v>406</v>
      </c>
      <c r="C525" s="183"/>
      <c r="D525" s="190"/>
      <c r="E525" s="192"/>
      <c r="F525" s="83"/>
      <c r="G525" s="131"/>
      <c r="H525" s="190" t="s">
        <v>35</v>
      </c>
      <c r="I525" s="78" t="s">
        <v>52</v>
      </c>
      <c r="J525" s="74">
        <f>(J524+J523)*2.14%</f>
        <v>315850.14778</v>
      </c>
      <c r="K525" s="98">
        <f t="shared" si="228"/>
        <v>315850.14778</v>
      </c>
      <c r="L525" s="74"/>
      <c r="M525" s="74"/>
      <c r="N525" s="74"/>
      <c r="O525" s="354">
        <f t="shared" si="214"/>
        <v>315850.14778</v>
      </c>
      <c r="P525" s="558"/>
      <c r="Q525" s="24"/>
      <c r="R525" s="418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</row>
    <row r="526" spans="1:129" s="29" customFormat="1" ht="15.75" x14ac:dyDescent="0.25">
      <c r="A526" s="486">
        <v>14</v>
      </c>
      <c r="B526" s="183" t="s">
        <v>406</v>
      </c>
      <c r="C526" s="183" t="s">
        <v>5</v>
      </c>
      <c r="D526" s="184" t="s">
        <v>113</v>
      </c>
      <c r="E526" s="185" t="s">
        <v>250</v>
      </c>
      <c r="F526" s="74">
        <v>8219.7999999999993</v>
      </c>
      <c r="G526" s="419">
        <v>321</v>
      </c>
      <c r="H526" s="190" t="s">
        <v>30</v>
      </c>
      <c r="I526" s="66" t="s">
        <v>1</v>
      </c>
      <c r="J526" s="74">
        <f>J527+J528</f>
        <v>10950733.991694001</v>
      </c>
      <c r="K526" s="74">
        <f t="shared" ref="K526:N526" si="229">K527+K528</f>
        <v>10950733.991694001</v>
      </c>
      <c r="L526" s="74">
        <f t="shared" si="229"/>
        <v>0</v>
      </c>
      <c r="M526" s="74">
        <f t="shared" si="229"/>
        <v>0</v>
      </c>
      <c r="N526" s="74">
        <f t="shared" si="229"/>
        <v>0</v>
      </c>
      <c r="O526" s="354">
        <f t="shared" si="214"/>
        <v>10950733.991694001</v>
      </c>
      <c r="P526" s="557"/>
      <c r="Q526" s="24"/>
      <c r="R526" s="418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</row>
    <row r="527" spans="1:129" s="29" customFormat="1" ht="30" x14ac:dyDescent="0.25">
      <c r="A527" s="487"/>
      <c r="B527" s="183" t="s">
        <v>406</v>
      </c>
      <c r="C527" s="183"/>
      <c r="D527" s="184"/>
      <c r="E527" s="185"/>
      <c r="F527" s="74"/>
      <c r="G527" s="419"/>
      <c r="H527" s="169" t="s">
        <v>68</v>
      </c>
      <c r="I527" s="191" t="s">
        <v>51</v>
      </c>
      <c r="J527" s="74">
        <v>10721298.210000001</v>
      </c>
      <c r="K527" s="98">
        <f t="shared" ref="K527:K528" si="230">J527</f>
        <v>10721298.210000001</v>
      </c>
      <c r="L527" s="74"/>
      <c r="M527" s="74"/>
      <c r="N527" s="74"/>
      <c r="O527" s="354">
        <f t="shared" si="214"/>
        <v>10721298.210000001</v>
      </c>
      <c r="P527" s="557"/>
      <c r="Q527" s="24"/>
      <c r="R527" s="418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</row>
    <row r="528" spans="1:129" s="29" customFormat="1" ht="15.75" x14ac:dyDescent="0.25">
      <c r="A528" s="488"/>
      <c r="B528" s="183" t="s">
        <v>406</v>
      </c>
      <c r="C528" s="183"/>
      <c r="D528" s="190"/>
      <c r="E528" s="192"/>
      <c r="F528" s="74"/>
      <c r="G528" s="419"/>
      <c r="H528" s="190" t="s">
        <v>35</v>
      </c>
      <c r="I528" s="78" t="s">
        <v>52</v>
      </c>
      <c r="J528" s="74">
        <f>(J527)*2.14%</f>
        <v>229435.78169400003</v>
      </c>
      <c r="K528" s="98">
        <f t="shared" si="230"/>
        <v>229435.78169400003</v>
      </c>
      <c r="L528" s="74"/>
      <c r="M528" s="74"/>
      <c r="N528" s="74"/>
      <c r="O528" s="354">
        <f t="shared" si="214"/>
        <v>229435.78169400003</v>
      </c>
      <c r="P528" s="557"/>
      <c r="Q528" s="24"/>
      <c r="R528" s="418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</row>
    <row r="529" spans="1:129" s="29" customFormat="1" ht="15.75" x14ac:dyDescent="0.25">
      <c r="A529" s="486">
        <v>15</v>
      </c>
      <c r="B529" s="183" t="s">
        <v>406</v>
      </c>
      <c r="C529" s="183" t="s">
        <v>5</v>
      </c>
      <c r="D529" s="184" t="s">
        <v>251</v>
      </c>
      <c r="E529" s="185">
        <v>99</v>
      </c>
      <c r="F529" s="74">
        <v>3645.1</v>
      </c>
      <c r="G529" s="419">
        <v>162</v>
      </c>
      <c r="H529" s="190" t="s">
        <v>30</v>
      </c>
      <c r="I529" s="66" t="s">
        <v>1</v>
      </c>
      <c r="J529" s="74">
        <f>J530+J531+J532</f>
        <v>6221590.5442699995</v>
      </c>
      <c r="K529" s="74">
        <f t="shared" ref="K529:N529" si="231">K530+K531+K532</f>
        <v>6221590.5442699995</v>
      </c>
      <c r="L529" s="74">
        <f t="shared" si="231"/>
        <v>0</v>
      </c>
      <c r="M529" s="74">
        <f t="shared" si="231"/>
        <v>0</v>
      </c>
      <c r="N529" s="74">
        <f t="shared" si="231"/>
        <v>0</v>
      </c>
      <c r="O529" s="354">
        <f t="shared" si="214"/>
        <v>6221590.5442699995</v>
      </c>
      <c r="P529" s="557"/>
      <c r="Q529" s="24"/>
      <c r="R529" s="418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</row>
    <row r="530" spans="1:129" s="29" customFormat="1" ht="15.75" x14ac:dyDescent="0.25">
      <c r="A530" s="487"/>
      <c r="B530" s="183" t="s">
        <v>406</v>
      </c>
      <c r="C530" s="183"/>
      <c r="D530" s="184"/>
      <c r="E530" s="185"/>
      <c r="F530" s="74"/>
      <c r="G530" s="395"/>
      <c r="H530" s="190" t="s">
        <v>36</v>
      </c>
      <c r="I530" s="78" t="s">
        <v>37</v>
      </c>
      <c r="J530" s="74">
        <v>5324352.0199999996</v>
      </c>
      <c r="K530" s="98">
        <f t="shared" ref="K530:K532" si="232">J530</f>
        <v>5324352.0199999996</v>
      </c>
      <c r="L530" s="74"/>
      <c r="M530" s="74"/>
      <c r="N530" s="74"/>
      <c r="O530" s="354">
        <f t="shared" si="214"/>
        <v>5324352.0199999996</v>
      </c>
      <c r="P530" s="558"/>
      <c r="Q530" s="24"/>
      <c r="R530" s="418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</row>
    <row r="531" spans="1:129" s="29" customFormat="1" ht="15.75" x14ac:dyDescent="0.25">
      <c r="A531" s="487"/>
      <c r="B531" s="183" t="s">
        <v>406</v>
      </c>
      <c r="C531" s="183"/>
      <c r="D531" s="184"/>
      <c r="E531" s="185"/>
      <c r="F531" s="83"/>
      <c r="G531" s="131"/>
      <c r="H531" s="158" t="s">
        <v>34</v>
      </c>
      <c r="I531" s="78" t="s">
        <v>75</v>
      </c>
      <c r="J531" s="74">
        <v>766886.03</v>
      </c>
      <c r="K531" s="98">
        <f t="shared" si="232"/>
        <v>766886.03</v>
      </c>
      <c r="L531" s="74"/>
      <c r="M531" s="74"/>
      <c r="N531" s="74"/>
      <c r="O531" s="354">
        <f t="shared" si="214"/>
        <v>766886.03</v>
      </c>
      <c r="P531" s="558"/>
      <c r="Q531" s="24"/>
      <c r="R531" s="418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</row>
    <row r="532" spans="1:129" s="29" customFormat="1" ht="15.75" x14ac:dyDescent="0.25">
      <c r="A532" s="488"/>
      <c r="B532" s="183" t="s">
        <v>406</v>
      </c>
      <c r="C532" s="183"/>
      <c r="D532" s="190"/>
      <c r="E532" s="192"/>
      <c r="F532" s="83"/>
      <c r="G532" s="131"/>
      <c r="H532" s="190" t="s">
        <v>35</v>
      </c>
      <c r="I532" s="78" t="s">
        <v>52</v>
      </c>
      <c r="J532" s="74">
        <f>(J531+J530)*2.14%</f>
        <v>130352.49427000001</v>
      </c>
      <c r="K532" s="98">
        <f t="shared" si="232"/>
        <v>130352.49427000001</v>
      </c>
      <c r="L532" s="74"/>
      <c r="M532" s="74"/>
      <c r="N532" s="74"/>
      <c r="O532" s="354">
        <f t="shared" si="214"/>
        <v>130352.49427000001</v>
      </c>
      <c r="P532" s="558"/>
      <c r="Q532" s="24"/>
      <c r="R532" s="418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</row>
    <row r="533" spans="1:129" s="29" customFormat="1" ht="15.75" x14ac:dyDescent="0.25">
      <c r="A533" s="486">
        <v>16</v>
      </c>
      <c r="B533" s="183" t="s">
        <v>406</v>
      </c>
      <c r="C533" s="183" t="s">
        <v>5</v>
      </c>
      <c r="D533" s="184" t="s">
        <v>149</v>
      </c>
      <c r="E533" s="185">
        <v>46</v>
      </c>
      <c r="F533" s="83">
        <v>3276.3</v>
      </c>
      <c r="G533" s="131">
        <v>152</v>
      </c>
      <c r="H533" s="190" t="s">
        <v>30</v>
      </c>
      <c r="I533" s="66" t="s">
        <v>1</v>
      </c>
      <c r="J533" s="74">
        <f>J534+J535+J536+J537</f>
        <v>10159016.618254002</v>
      </c>
      <c r="K533" s="74">
        <f t="shared" ref="K533:N533" si="233">K534+K535+K536+K537</f>
        <v>10159016.618254002</v>
      </c>
      <c r="L533" s="74">
        <f t="shared" si="233"/>
        <v>0</v>
      </c>
      <c r="M533" s="74">
        <f t="shared" si="233"/>
        <v>0</v>
      </c>
      <c r="N533" s="74">
        <f t="shared" si="233"/>
        <v>0</v>
      </c>
      <c r="O533" s="354">
        <f t="shared" si="214"/>
        <v>10159016.618254002</v>
      </c>
      <c r="P533" s="558"/>
      <c r="Q533" s="24"/>
      <c r="R533" s="418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</row>
    <row r="534" spans="1:129" s="29" customFormat="1" ht="15.75" x14ac:dyDescent="0.25">
      <c r="A534" s="487"/>
      <c r="B534" s="183" t="s">
        <v>406</v>
      </c>
      <c r="C534" s="183"/>
      <c r="D534" s="184"/>
      <c r="E534" s="185"/>
      <c r="F534" s="74"/>
      <c r="G534" s="395"/>
      <c r="H534" s="190" t="s">
        <v>36</v>
      </c>
      <c r="I534" s="78" t="s">
        <v>37</v>
      </c>
      <c r="J534" s="74">
        <v>5544472.2800000003</v>
      </c>
      <c r="K534" s="98">
        <f t="shared" ref="K534:K537" si="234">J534</f>
        <v>5544472.2800000003</v>
      </c>
      <c r="L534" s="74"/>
      <c r="M534" s="74"/>
      <c r="N534" s="74"/>
      <c r="O534" s="354">
        <f t="shared" si="214"/>
        <v>5544472.2800000003</v>
      </c>
      <c r="P534" s="558"/>
      <c r="Q534" s="24"/>
      <c r="R534" s="418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</row>
    <row r="535" spans="1:129" s="29" customFormat="1" ht="15.75" x14ac:dyDescent="0.25">
      <c r="A535" s="487"/>
      <c r="B535" s="183" t="s">
        <v>406</v>
      </c>
      <c r="C535" s="183"/>
      <c r="D535" s="184"/>
      <c r="E535" s="185"/>
      <c r="F535" s="83"/>
      <c r="G535" s="131"/>
      <c r="H535" s="158" t="s">
        <v>34</v>
      </c>
      <c r="I535" s="78" t="s">
        <v>75</v>
      </c>
      <c r="J535" s="74">
        <v>2847878.19</v>
      </c>
      <c r="K535" s="98">
        <f t="shared" si="234"/>
        <v>2847878.19</v>
      </c>
      <c r="L535" s="74"/>
      <c r="M535" s="74"/>
      <c r="N535" s="74"/>
      <c r="O535" s="354">
        <f t="shared" si="214"/>
        <v>2847878.19</v>
      </c>
      <c r="P535" s="558"/>
      <c r="Q535" s="24"/>
      <c r="R535" s="418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</row>
    <row r="536" spans="1:129" s="29" customFormat="1" ht="45" x14ac:dyDescent="0.25">
      <c r="A536" s="487"/>
      <c r="B536" s="183" t="s">
        <v>406</v>
      </c>
      <c r="C536" s="183"/>
      <c r="D536" s="184"/>
      <c r="E536" s="185"/>
      <c r="F536" s="83"/>
      <c r="G536" s="131"/>
      <c r="H536" s="190" t="s">
        <v>64</v>
      </c>
      <c r="I536" s="191" t="s">
        <v>65</v>
      </c>
      <c r="J536" s="74">
        <v>1553818.14</v>
      </c>
      <c r="K536" s="98">
        <f t="shared" si="234"/>
        <v>1553818.14</v>
      </c>
      <c r="L536" s="74"/>
      <c r="M536" s="74"/>
      <c r="N536" s="74"/>
      <c r="O536" s="354">
        <f t="shared" si="214"/>
        <v>1553818.14</v>
      </c>
      <c r="P536" s="558"/>
      <c r="Q536" s="24"/>
      <c r="R536" s="418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</row>
    <row r="537" spans="1:129" s="29" customFormat="1" ht="15.75" x14ac:dyDescent="0.25">
      <c r="A537" s="488"/>
      <c r="B537" s="183" t="s">
        <v>406</v>
      </c>
      <c r="C537" s="183"/>
      <c r="D537" s="184"/>
      <c r="E537" s="185"/>
      <c r="F537" s="83"/>
      <c r="G537" s="131"/>
      <c r="H537" s="190" t="s">
        <v>35</v>
      </c>
      <c r="I537" s="78" t="s">
        <v>52</v>
      </c>
      <c r="J537" s="74">
        <f>(J536+J535+J534)*2.14%</f>
        <v>212848.00825400001</v>
      </c>
      <c r="K537" s="98">
        <f t="shared" si="234"/>
        <v>212848.00825400001</v>
      </c>
      <c r="L537" s="74"/>
      <c r="M537" s="74"/>
      <c r="N537" s="74"/>
      <c r="O537" s="354">
        <f t="shared" si="214"/>
        <v>212848.00825400001</v>
      </c>
      <c r="P537" s="558"/>
      <c r="Q537" s="24"/>
      <c r="R537" s="418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</row>
    <row r="538" spans="1:129" s="29" customFormat="1" ht="15.75" x14ac:dyDescent="0.25">
      <c r="A538" s="486">
        <v>17</v>
      </c>
      <c r="B538" s="183" t="s">
        <v>406</v>
      </c>
      <c r="C538" s="183" t="s">
        <v>5</v>
      </c>
      <c r="D538" s="184" t="s">
        <v>149</v>
      </c>
      <c r="E538" s="185">
        <v>76</v>
      </c>
      <c r="F538" s="83">
        <v>5707.1</v>
      </c>
      <c r="G538" s="131">
        <v>229</v>
      </c>
      <c r="H538" s="190" t="s">
        <v>30</v>
      </c>
      <c r="I538" s="66" t="s">
        <v>1</v>
      </c>
      <c r="J538" s="74">
        <f>J539+J540</f>
        <v>9625682.6087480001</v>
      </c>
      <c r="K538" s="74">
        <f t="shared" ref="K538:N538" si="235">K539+K540</f>
        <v>9625682.6087480001</v>
      </c>
      <c r="L538" s="74">
        <f t="shared" si="235"/>
        <v>0</v>
      </c>
      <c r="M538" s="74">
        <f t="shared" si="235"/>
        <v>0</v>
      </c>
      <c r="N538" s="74">
        <f t="shared" si="235"/>
        <v>0</v>
      </c>
      <c r="O538" s="354">
        <f t="shared" si="214"/>
        <v>9625682.6087480001</v>
      </c>
      <c r="P538" s="558"/>
      <c r="Q538" s="24"/>
      <c r="R538" s="418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</row>
    <row r="539" spans="1:129" s="29" customFormat="1" ht="15.75" x14ac:dyDescent="0.25">
      <c r="A539" s="487"/>
      <c r="B539" s="183" t="s">
        <v>406</v>
      </c>
      <c r="C539" s="183"/>
      <c r="D539" s="184"/>
      <c r="E539" s="185"/>
      <c r="F539" s="74"/>
      <c r="G539" s="395"/>
      <c r="H539" s="190" t="s">
        <v>36</v>
      </c>
      <c r="I539" s="78" t="s">
        <v>37</v>
      </c>
      <c r="J539" s="74">
        <v>9424008.8200000003</v>
      </c>
      <c r="K539" s="98">
        <f t="shared" ref="K539:K540" si="236">J539</f>
        <v>9424008.8200000003</v>
      </c>
      <c r="L539" s="74"/>
      <c r="M539" s="74"/>
      <c r="N539" s="74"/>
      <c r="O539" s="354">
        <f t="shared" si="214"/>
        <v>9424008.8200000003</v>
      </c>
      <c r="P539" s="558"/>
      <c r="Q539" s="24"/>
      <c r="R539" s="418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</row>
    <row r="540" spans="1:129" s="29" customFormat="1" ht="15.75" x14ac:dyDescent="0.25">
      <c r="A540" s="488"/>
      <c r="B540" s="183" t="s">
        <v>406</v>
      </c>
      <c r="C540" s="183"/>
      <c r="D540" s="184"/>
      <c r="E540" s="185"/>
      <c r="F540" s="74"/>
      <c r="G540" s="395"/>
      <c r="H540" s="190" t="s">
        <v>35</v>
      </c>
      <c r="I540" s="78" t="s">
        <v>52</v>
      </c>
      <c r="J540" s="74">
        <f>(J539)*2.14%</f>
        <v>201673.78874800002</v>
      </c>
      <c r="K540" s="98">
        <f t="shared" si="236"/>
        <v>201673.78874800002</v>
      </c>
      <c r="L540" s="74"/>
      <c r="M540" s="74"/>
      <c r="N540" s="74"/>
      <c r="O540" s="354">
        <f t="shared" si="214"/>
        <v>201673.78874800002</v>
      </c>
      <c r="P540" s="558"/>
      <c r="Q540" s="24"/>
      <c r="R540" s="418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</row>
    <row r="541" spans="1:129" s="29" customFormat="1" ht="15.75" x14ac:dyDescent="0.25">
      <c r="A541" s="486">
        <v>18</v>
      </c>
      <c r="B541" s="183" t="s">
        <v>406</v>
      </c>
      <c r="C541" s="183" t="s">
        <v>5</v>
      </c>
      <c r="D541" s="184" t="s">
        <v>252</v>
      </c>
      <c r="E541" s="185">
        <v>2</v>
      </c>
      <c r="F541" s="83">
        <v>9184</v>
      </c>
      <c r="G541" s="131">
        <v>437</v>
      </c>
      <c r="H541" s="193" t="s">
        <v>30</v>
      </c>
      <c r="I541" s="66" t="s">
        <v>1</v>
      </c>
      <c r="J541" s="74">
        <f>J542+J543+J544</f>
        <v>23991303.198038001</v>
      </c>
      <c r="K541" s="74">
        <f t="shared" ref="K541:N541" si="237">K542+K543+K544</f>
        <v>23991303.198038001</v>
      </c>
      <c r="L541" s="74">
        <f t="shared" si="237"/>
        <v>0</v>
      </c>
      <c r="M541" s="74">
        <f t="shared" si="237"/>
        <v>0</v>
      </c>
      <c r="N541" s="74">
        <f t="shared" si="237"/>
        <v>0</v>
      </c>
      <c r="O541" s="354">
        <f t="shared" ref="O541:O588" si="238">K541+L541+M541+N541</f>
        <v>23991303.198038001</v>
      </c>
      <c r="P541" s="558"/>
      <c r="Q541" s="24"/>
      <c r="R541" s="418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</row>
    <row r="542" spans="1:129" s="29" customFormat="1" ht="15.75" x14ac:dyDescent="0.25">
      <c r="A542" s="487"/>
      <c r="B542" s="183" t="s">
        <v>406</v>
      </c>
      <c r="C542" s="183"/>
      <c r="D542" s="184"/>
      <c r="E542" s="185"/>
      <c r="F542" s="83"/>
      <c r="G542" s="131"/>
      <c r="H542" s="190" t="s">
        <v>36</v>
      </c>
      <c r="I542" s="78" t="s">
        <v>37</v>
      </c>
      <c r="J542" s="74">
        <v>15517958.65</v>
      </c>
      <c r="K542" s="98">
        <f t="shared" ref="K542:K544" si="239">J542</f>
        <v>15517958.65</v>
      </c>
      <c r="L542" s="74"/>
      <c r="M542" s="74"/>
      <c r="N542" s="74"/>
      <c r="O542" s="354">
        <f t="shared" si="238"/>
        <v>15517958.65</v>
      </c>
      <c r="P542" s="558"/>
      <c r="Q542" s="24"/>
      <c r="R542" s="418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</row>
    <row r="543" spans="1:129" s="29" customFormat="1" ht="15.75" x14ac:dyDescent="0.25">
      <c r="A543" s="487"/>
      <c r="B543" s="183" t="s">
        <v>406</v>
      </c>
      <c r="C543" s="183"/>
      <c r="D543" s="184"/>
      <c r="E543" s="185"/>
      <c r="F543" s="83"/>
      <c r="G543" s="131"/>
      <c r="H543" s="158" t="s">
        <v>34</v>
      </c>
      <c r="I543" s="78" t="s">
        <v>75</v>
      </c>
      <c r="J543" s="74">
        <v>7970687.5199999996</v>
      </c>
      <c r="K543" s="98">
        <f t="shared" si="239"/>
        <v>7970687.5199999996</v>
      </c>
      <c r="L543" s="74"/>
      <c r="M543" s="74"/>
      <c r="N543" s="74"/>
      <c r="O543" s="354">
        <f t="shared" si="238"/>
        <v>7970687.5199999996</v>
      </c>
      <c r="P543" s="558"/>
      <c r="Q543" s="24"/>
      <c r="R543" s="418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</row>
    <row r="544" spans="1:129" s="29" customFormat="1" ht="15.75" x14ac:dyDescent="0.25">
      <c r="A544" s="488"/>
      <c r="B544" s="183" t="s">
        <v>406</v>
      </c>
      <c r="C544" s="183"/>
      <c r="D544" s="184"/>
      <c r="E544" s="185"/>
      <c r="F544" s="83"/>
      <c r="G544" s="131"/>
      <c r="H544" s="190" t="s">
        <v>35</v>
      </c>
      <c r="I544" s="78" t="s">
        <v>52</v>
      </c>
      <c r="J544" s="74">
        <f>(J543+J542)*2.14%</f>
        <v>502657.02803800011</v>
      </c>
      <c r="K544" s="98">
        <f t="shared" si="239"/>
        <v>502657.02803800011</v>
      </c>
      <c r="L544" s="74"/>
      <c r="M544" s="74"/>
      <c r="N544" s="74"/>
      <c r="O544" s="354">
        <f t="shared" si="238"/>
        <v>502657.02803800011</v>
      </c>
      <c r="P544" s="558"/>
      <c r="Q544" s="24"/>
      <c r="R544" s="418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</row>
    <row r="545" spans="1:129" s="29" customFormat="1" ht="15.75" x14ac:dyDescent="0.25">
      <c r="A545" s="486">
        <v>19</v>
      </c>
      <c r="B545" s="183" t="s">
        <v>406</v>
      </c>
      <c r="C545" s="183" t="s">
        <v>5</v>
      </c>
      <c r="D545" s="184" t="s">
        <v>252</v>
      </c>
      <c r="E545" s="185">
        <v>13</v>
      </c>
      <c r="F545" s="74">
        <v>3023.4</v>
      </c>
      <c r="G545" s="395">
        <v>177</v>
      </c>
      <c r="H545" s="190" t="s">
        <v>30</v>
      </c>
      <c r="I545" s="66" t="s">
        <v>1</v>
      </c>
      <c r="J545" s="74">
        <f>J546+J547+J548+J549</f>
        <v>9377976.7050640006</v>
      </c>
      <c r="K545" s="74">
        <f t="shared" ref="K545:N545" si="240">K546+K547+K548+K549</f>
        <v>9377976.7050640006</v>
      </c>
      <c r="L545" s="74">
        <f t="shared" si="240"/>
        <v>0</v>
      </c>
      <c r="M545" s="74">
        <f t="shared" si="240"/>
        <v>0</v>
      </c>
      <c r="N545" s="74">
        <f t="shared" si="240"/>
        <v>0</v>
      </c>
      <c r="O545" s="354">
        <f t="shared" si="238"/>
        <v>9377976.7050640006</v>
      </c>
      <c r="P545" s="558"/>
      <c r="Q545" s="24"/>
      <c r="R545" s="418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</row>
    <row r="546" spans="1:129" s="29" customFormat="1" ht="15.75" x14ac:dyDescent="0.25">
      <c r="A546" s="487"/>
      <c r="B546" s="183" t="s">
        <v>406</v>
      </c>
      <c r="C546" s="183"/>
      <c r="D546" s="184"/>
      <c r="E546" s="185"/>
      <c r="F546" s="83"/>
      <c r="G546" s="131"/>
      <c r="H546" s="193" t="s">
        <v>36</v>
      </c>
      <c r="I546" s="78" t="s">
        <v>37</v>
      </c>
      <c r="J546" s="74">
        <v>5118205.22</v>
      </c>
      <c r="K546" s="98">
        <f t="shared" ref="K546:K549" si="241">J546</f>
        <v>5118205.22</v>
      </c>
      <c r="L546" s="74"/>
      <c r="M546" s="74"/>
      <c r="N546" s="74"/>
      <c r="O546" s="354">
        <f t="shared" si="238"/>
        <v>5118205.22</v>
      </c>
      <c r="P546" s="558"/>
      <c r="Q546" s="24"/>
      <c r="R546" s="418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</row>
    <row r="547" spans="1:129" s="29" customFormat="1" ht="15.75" x14ac:dyDescent="0.25">
      <c r="A547" s="487"/>
      <c r="B547" s="183" t="s">
        <v>406</v>
      </c>
      <c r="C547" s="183"/>
      <c r="D547" s="184"/>
      <c r="E547" s="185"/>
      <c r="F547" s="83"/>
      <c r="G547" s="131"/>
      <c r="H547" s="158" t="s">
        <v>34</v>
      </c>
      <c r="I547" s="78" t="s">
        <v>75</v>
      </c>
      <c r="J547" s="74">
        <v>2628929.19</v>
      </c>
      <c r="K547" s="98">
        <f t="shared" si="241"/>
        <v>2628929.19</v>
      </c>
      <c r="L547" s="74"/>
      <c r="M547" s="74"/>
      <c r="N547" s="74"/>
      <c r="O547" s="354">
        <f t="shared" si="238"/>
        <v>2628929.19</v>
      </c>
      <c r="P547" s="558"/>
      <c r="Q547" s="24"/>
      <c r="R547" s="418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</row>
    <row r="548" spans="1:129" s="29" customFormat="1" ht="45" x14ac:dyDescent="0.25">
      <c r="A548" s="487"/>
      <c r="B548" s="183" t="s">
        <v>406</v>
      </c>
      <c r="C548" s="183"/>
      <c r="D548" s="184"/>
      <c r="E548" s="185"/>
      <c r="F548" s="83"/>
      <c r="G548" s="131"/>
      <c r="H548" s="190" t="s">
        <v>64</v>
      </c>
      <c r="I548" s="191" t="s">
        <v>65</v>
      </c>
      <c r="J548" s="74">
        <v>1434358.35</v>
      </c>
      <c r="K548" s="98">
        <f t="shared" si="241"/>
        <v>1434358.35</v>
      </c>
      <c r="L548" s="74"/>
      <c r="M548" s="74"/>
      <c r="N548" s="74"/>
      <c r="O548" s="354">
        <f t="shared" si="238"/>
        <v>1434358.35</v>
      </c>
      <c r="P548" s="558"/>
      <c r="Q548" s="24"/>
      <c r="R548" s="418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</row>
    <row r="549" spans="1:129" s="29" customFormat="1" ht="15.75" x14ac:dyDescent="0.25">
      <c r="A549" s="488"/>
      <c r="B549" s="183" t="s">
        <v>406</v>
      </c>
      <c r="C549" s="183"/>
      <c r="D549" s="184"/>
      <c r="E549" s="185"/>
      <c r="F549" s="83"/>
      <c r="G549" s="131"/>
      <c r="H549" s="190" t="s">
        <v>35</v>
      </c>
      <c r="I549" s="78" t="s">
        <v>52</v>
      </c>
      <c r="J549" s="74">
        <f>(J548+J547+J546)*2.14%</f>
        <v>196483.94506400003</v>
      </c>
      <c r="K549" s="98">
        <f t="shared" si="241"/>
        <v>196483.94506400003</v>
      </c>
      <c r="L549" s="74"/>
      <c r="M549" s="74"/>
      <c r="N549" s="74"/>
      <c r="O549" s="354">
        <f t="shared" si="238"/>
        <v>196483.94506400003</v>
      </c>
      <c r="P549" s="558"/>
      <c r="Q549" s="24"/>
      <c r="R549" s="418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</row>
    <row r="550" spans="1:129" s="29" customFormat="1" ht="15.75" x14ac:dyDescent="0.25">
      <c r="A550" s="486">
        <v>20</v>
      </c>
      <c r="B550" s="183" t="s">
        <v>406</v>
      </c>
      <c r="C550" s="183" t="s">
        <v>5</v>
      </c>
      <c r="D550" s="184" t="s">
        <v>252</v>
      </c>
      <c r="E550" s="185">
        <v>14</v>
      </c>
      <c r="F550" s="74">
        <v>2979.3</v>
      </c>
      <c r="G550" s="395">
        <v>156</v>
      </c>
      <c r="H550" s="190" t="s">
        <v>30</v>
      </c>
      <c r="I550" s="66" t="s">
        <v>1</v>
      </c>
      <c r="J550" s="74">
        <f>J551+J552+J553+J554</f>
        <v>9231252.5439940002</v>
      </c>
      <c r="K550" s="74">
        <f t="shared" ref="K550:N550" si="242">K551+K552+K553+K554</f>
        <v>9231252.5439940002</v>
      </c>
      <c r="L550" s="74">
        <f t="shared" si="242"/>
        <v>0</v>
      </c>
      <c r="M550" s="74">
        <f t="shared" si="242"/>
        <v>0</v>
      </c>
      <c r="N550" s="74">
        <f t="shared" si="242"/>
        <v>0</v>
      </c>
      <c r="O550" s="354">
        <f t="shared" si="238"/>
        <v>9231252.5439940002</v>
      </c>
      <c r="P550" s="558"/>
      <c r="Q550" s="24"/>
      <c r="R550" s="418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</row>
    <row r="551" spans="1:129" s="29" customFormat="1" ht="15.75" x14ac:dyDescent="0.25">
      <c r="A551" s="487"/>
      <c r="B551" s="183" t="s">
        <v>406</v>
      </c>
      <c r="C551" s="183"/>
      <c r="D551" s="184"/>
      <c r="E551" s="185"/>
      <c r="F551" s="83"/>
      <c r="G551" s="131"/>
      <c r="H551" s="193" t="s">
        <v>36</v>
      </c>
      <c r="I551" s="78" t="s">
        <v>37</v>
      </c>
      <c r="J551" s="74">
        <v>5038127.78</v>
      </c>
      <c r="K551" s="98">
        <f t="shared" ref="K551:K554" si="243">J551</f>
        <v>5038127.78</v>
      </c>
      <c r="L551" s="74"/>
      <c r="M551" s="74"/>
      <c r="N551" s="74"/>
      <c r="O551" s="354">
        <f t="shared" si="238"/>
        <v>5038127.78</v>
      </c>
      <c r="P551" s="558"/>
      <c r="Q551" s="24"/>
      <c r="R551" s="418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</row>
    <row r="552" spans="1:129" s="29" customFormat="1" ht="15.75" x14ac:dyDescent="0.25">
      <c r="A552" s="487"/>
      <c r="B552" s="183" t="s">
        <v>406</v>
      </c>
      <c r="C552" s="183"/>
      <c r="D552" s="184"/>
      <c r="E552" s="185"/>
      <c r="F552" s="83"/>
      <c r="G552" s="131"/>
      <c r="H552" s="158" t="s">
        <v>34</v>
      </c>
      <c r="I552" s="78" t="s">
        <v>75</v>
      </c>
      <c r="J552" s="74">
        <v>2587797.9900000002</v>
      </c>
      <c r="K552" s="98">
        <f t="shared" si="243"/>
        <v>2587797.9900000002</v>
      </c>
      <c r="L552" s="74"/>
      <c r="M552" s="74"/>
      <c r="N552" s="74"/>
      <c r="O552" s="354">
        <f t="shared" si="238"/>
        <v>2587797.9900000002</v>
      </c>
      <c r="P552" s="558"/>
      <c r="Q552" s="24"/>
      <c r="R552" s="418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</row>
    <row r="553" spans="1:129" s="29" customFormat="1" ht="45" x14ac:dyDescent="0.25">
      <c r="A553" s="487"/>
      <c r="B553" s="183" t="s">
        <v>406</v>
      </c>
      <c r="C553" s="183"/>
      <c r="D553" s="184"/>
      <c r="E553" s="185"/>
      <c r="F553" s="74"/>
      <c r="G553" s="395"/>
      <c r="H553" s="190" t="s">
        <v>64</v>
      </c>
      <c r="I553" s="191" t="s">
        <v>65</v>
      </c>
      <c r="J553" s="74">
        <v>1411916.94</v>
      </c>
      <c r="K553" s="98">
        <f t="shared" si="243"/>
        <v>1411916.94</v>
      </c>
      <c r="L553" s="74"/>
      <c r="M553" s="74"/>
      <c r="N553" s="74"/>
      <c r="O553" s="354">
        <f t="shared" si="238"/>
        <v>1411916.94</v>
      </c>
      <c r="P553" s="558"/>
      <c r="Q553" s="24"/>
      <c r="R553" s="418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</row>
    <row r="554" spans="1:129" s="29" customFormat="1" ht="15.75" x14ac:dyDescent="0.25">
      <c r="A554" s="488"/>
      <c r="B554" s="183" t="s">
        <v>406</v>
      </c>
      <c r="C554" s="183"/>
      <c r="D554" s="184"/>
      <c r="E554" s="185"/>
      <c r="F554" s="83"/>
      <c r="G554" s="131"/>
      <c r="H554" s="193" t="s">
        <v>35</v>
      </c>
      <c r="I554" s="78" t="s">
        <v>52</v>
      </c>
      <c r="J554" s="74">
        <f>(J553+J552+J551)*2.14%</f>
        <v>193409.83399400004</v>
      </c>
      <c r="K554" s="98">
        <f t="shared" si="243"/>
        <v>193409.83399400004</v>
      </c>
      <c r="L554" s="74"/>
      <c r="M554" s="74"/>
      <c r="N554" s="74"/>
      <c r="O554" s="354">
        <f t="shared" si="238"/>
        <v>193409.83399400004</v>
      </c>
      <c r="P554" s="558"/>
      <c r="Q554" s="24"/>
      <c r="R554" s="418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</row>
    <row r="555" spans="1:129" s="29" customFormat="1" ht="15.75" x14ac:dyDescent="0.25">
      <c r="A555" s="486">
        <v>21</v>
      </c>
      <c r="B555" s="183" t="s">
        <v>406</v>
      </c>
      <c r="C555" s="183" t="s">
        <v>5</v>
      </c>
      <c r="D555" s="184" t="s">
        <v>252</v>
      </c>
      <c r="E555" s="185">
        <v>18</v>
      </c>
      <c r="F555" s="83">
        <v>6944.5</v>
      </c>
      <c r="G555" s="131">
        <v>347</v>
      </c>
      <c r="H555" s="190" t="s">
        <v>30</v>
      </c>
      <c r="I555" s="66" t="s">
        <v>1</v>
      </c>
      <c r="J555" s="74">
        <f>J556+J557+J558</f>
        <v>18111988.584133998</v>
      </c>
      <c r="K555" s="74">
        <f t="shared" ref="K555:N555" si="244">K556+K557+K558</f>
        <v>18111988.584133998</v>
      </c>
      <c r="L555" s="74">
        <f t="shared" si="244"/>
        <v>0</v>
      </c>
      <c r="M555" s="74">
        <f t="shared" si="244"/>
        <v>0</v>
      </c>
      <c r="N555" s="74">
        <f t="shared" si="244"/>
        <v>0</v>
      </c>
      <c r="O555" s="354">
        <f t="shared" si="238"/>
        <v>18111988.584133998</v>
      </c>
      <c r="P555" s="558"/>
      <c r="Q555" s="24"/>
      <c r="R555" s="418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</row>
    <row r="556" spans="1:129" s="29" customFormat="1" ht="15.75" x14ac:dyDescent="0.25">
      <c r="A556" s="487"/>
      <c r="B556" s="183" t="s">
        <v>406</v>
      </c>
      <c r="C556" s="183"/>
      <c r="D556" s="184"/>
      <c r="E556" s="185"/>
      <c r="F556" s="83"/>
      <c r="G556" s="131"/>
      <c r="H556" s="190" t="s">
        <v>36</v>
      </c>
      <c r="I556" s="78" t="s">
        <v>37</v>
      </c>
      <c r="J556" s="74">
        <v>11715123.92</v>
      </c>
      <c r="K556" s="98">
        <f t="shared" ref="K556:K558" si="245">J556</f>
        <v>11715123.92</v>
      </c>
      <c r="L556" s="74"/>
      <c r="M556" s="74"/>
      <c r="N556" s="74"/>
      <c r="O556" s="354">
        <f t="shared" si="238"/>
        <v>11715123.92</v>
      </c>
      <c r="P556" s="558"/>
      <c r="Q556" s="24"/>
      <c r="R556" s="418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</row>
    <row r="557" spans="1:129" s="29" customFormat="1" ht="15.75" x14ac:dyDescent="0.25">
      <c r="A557" s="487"/>
      <c r="B557" s="183" t="s">
        <v>406</v>
      </c>
      <c r="C557" s="183"/>
      <c r="D557" s="184"/>
      <c r="E557" s="185"/>
      <c r="F557" s="83"/>
      <c r="G557" s="131"/>
      <c r="H557" s="158" t="s">
        <v>34</v>
      </c>
      <c r="I557" s="78" t="s">
        <v>75</v>
      </c>
      <c r="J557" s="74">
        <v>6017388.8899999997</v>
      </c>
      <c r="K557" s="98">
        <f t="shared" si="245"/>
        <v>6017388.8899999997</v>
      </c>
      <c r="L557" s="74"/>
      <c r="M557" s="74"/>
      <c r="N557" s="74"/>
      <c r="O557" s="354">
        <f t="shared" si="238"/>
        <v>6017388.8899999997</v>
      </c>
      <c r="P557" s="558"/>
      <c r="Q557" s="24"/>
      <c r="R557" s="418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</row>
    <row r="558" spans="1:129" s="29" customFormat="1" ht="15.75" x14ac:dyDescent="0.25">
      <c r="A558" s="488"/>
      <c r="B558" s="183" t="s">
        <v>406</v>
      </c>
      <c r="C558" s="183"/>
      <c r="D558" s="184"/>
      <c r="E558" s="185"/>
      <c r="F558" s="83"/>
      <c r="G558" s="131"/>
      <c r="H558" s="193" t="s">
        <v>35</v>
      </c>
      <c r="I558" s="78" t="s">
        <v>52</v>
      </c>
      <c r="J558" s="74">
        <f>(J557+J556)*2.14%</f>
        <v>379475.77413400001</v>
      </c>
      <c r="K558" s="98">
        <f t="shared" si="245"/>
        <v>379475.77413400001</v>
      </c>
      <c r="L558" s="74"/>
      <c r="M558" s="74"/>
      <c r="N558" s="74"/>
      <c r="O558" s="354">
        <f t="shared" si="238"/>
        <v>379475.77413400001</v>
      </c>
      <c r="P558" s="558"/>
      <c r="Q558" s="24"/>
      <c r="R558" s="418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</row>
    <row r="559" spans="1:129" s="29" customFormat="1" ht="15.75" x14ac:dyDescent="0.25">
      <c r="A559" s="486">
        <v>22</v>
      </c>
      <c r="B559" s="183" t="s">
        <v>406</v>
      </c>
      <c r="C559" s="183" t="s">
        <v>5</v>
      </c>
      <c r="D559" s="184" t="s">
        <v>348</v>
      </c>
      <c r="E559" s="185">
        <v>71</v>
      </c>
      <c r="F559" s="83">
        <v>962.5</v>
      </c>
      <c r="G559" s="131">
        <v>41</v>
      </c>
      <c r="H559" s="190" t="s">
        <v>30</v>
      </c>
      <c r="I559" s="66" t="s">
        <v>1</v>
      </c>
      <c r="J559" s="74">
        <f>J560+J561+J562+J563</f>
        <v>6291479.3694259999</v>
      </c>
      <c r="K559" s="74">
        <f t="shared" ref="K559:N559" si="246">K560+K561+K562+K563</f>
        <v>6291479.3694259999</v>
      </c>
      <c r="L559" s="74">
        <f t="shared" si="246"/>
        <v>0</v>
      </c>
      <c r="M559" s="74">
        <f t="shared" si="246"/>
        <v>0</v>
      </c>
      <c r="N559" s="74">
        <f t="shared" si="246"/>
        <v>0</v>
      </c>
      <c r="O559" s="354">
        <f t="shared" si="238"/>
        <v>6291479.3694259999</v>
      </c>
      <c r="P559" s="558"/>
      <c r="Q559" s="24"/>
      <c r="R559" s="418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</row>
    <row r="560" spans="1:129" s="29" customFormat="1" ht="15.75" x14ac:dyDescent="0.25">
      <c r="A560" s="487"/>
      <c r="B560" s="183" t="s">
        <v>406</v>
      </c>
      <c r="C560" s="183"/>
      <c r="D560" s="184"/>
      <c r="E560" s="185"/>
      <c r="F560" s="83"/>
      <c r="G560" s="131"/>
      <c r="H560" s="190" t="s">
        <v>36</v>
      </c>
      <c r="I560" s="78" t="s">
        <v>37</v>
      </c>
      <c r="J560" s="74">
        <v>4086280.52</v>
      </c>
      <c r="K560" s="98">
        <f t="shared" ref="K560:K563" si="247">J560</f>
        <v>4086280.52</v>
      </c>
      <c r="L560" s="74"/>
      <c r="M560" s="74"/>
      <c r="N560" s="74"/>
      <c r="O560" s="354">
        <f t="shared" si="238"/>
        <v>4086280.52</v>
      </c>
      <c r="P560" s="558"/>
      <c r="Q560" s="24"/>
      <c r="R560" s="418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</row>
    <row r="561" spans="1:129" s="29" customFormat="1" ht="15.75" x14ac:dyDescent="0.25">
      <c r="A561" s="487"/>
      <c r="B561" s="183" t="s">
        <v>406</v>
      </c>
      <c r="C561" s="183"/>
      <c r="D561" s="184"/>
      <c r="E561" s="185"/>
      <c r="F561" s="83"/>
      <c r="G561" s="131"/>
      <c r="H561" s="158" t="s">
        <v>34</v>
      </c>
      <c r="I561" s="78" t="s">
        <v>75</v>
      </c>
      <c r="J561" s="74">
        <v>964460.93</v>
      </c>
      <c r="K561" s="98">
        <f t="shared" si="247"/>
        <v>964460.93</v>
      </c>
      <c r="L561" s="74"/>
      <c r="M561" s="74"/>
      <c r="N561" s="74"/>
      <c r="O561" s="354">
        <f t="shared" si="238"/>
        <v>964460.93</v>
      </c>
      <c r="P561" s="558"/>
      <c r="Q561" s="24"/>
      <c r="R561" s="418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</row>
    <row r="562" spans="1:129" s="29" customFormat="1" ht="45.75" x14ac:dyDescent="0.25">
      <c r="A562" s="487"/>
      <c r="B562" s="183" t="s">
        <v>406</v>
      </c>
      <c r="C562" s="183"/>
      <c r="D562" s="184"/>
      <c r="E562" s="185"/>
      <c r="F562" s="83"/>
      <c r="G562" s="131"/>
      <c r="H562" s="193" t="s">
        <v>64</v>
      </c>
      <c r="I562" s="170" t="s">
        <v>65</v>
      </c>
      <c r="J562" s="74">
        <v>1108921.1399999999</v>
      </c>
      <c r="K562" s="98">
        <f t="shared" si="247"/>
        <v>1108921.1399999999</v>
      </c>
      <c r="L562" s="74"/>
      <c r="M562" s="74"/>
      <c r="N562" s="74"/>
      <c r="O562" s="354">
        <f t="shared" si="238"/>
        <v>1108921.1399999999</v>
      </c>
      <c r="P562" s="558"/>
      <c r="Q562" s="24"/>
      <c r="R562" s="418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</row>
    <row r="563" spans="1:129" s="29" customFormat="1" ht="15.75" x14ac:dyDescent="0.25">
      <c r="A563" s="488"/>
      <c r="B563" s="183" t="s">
        <v>406</v>
      </c>
      <c r="C563" s="183"/>
      <c r="D563" s="184"/>
      <c r="E563" s="185"/>
      <c r="F563" s="83"/>
      <c r="G563" s="131"/>
      <c r="H563" s="190" t="s">
        <v>35</v>
      </c>
      <c r="I563" s="78" t="s">
        <v>52</v>
      </c>
      <c r="J563" s="74">
        <f>(J562+J561+J560)*2.14%</f>
        <v>131816.77942600002</v>
      </c>
      <c r="K563" s="98">
        <f t="shared" si="247"/>
        <v>131816.77942600002</v>
      </c>
      <c r="L563" s="74"/>
      <c r="M563" s="74"/>
      <c r="N563" s="74"/>
      <c r="O563" s="354">
        <f t="shared" si="238"/>
        <v>131816.77942600002</v>
      </c>
      <c r="P563" s="558"/>
      <c r="Q563" s="24"/>
      <c r="R563" s="418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</row>
    <row r="564" spans="1:129" s="29" customFormat="1" ht="15.75" x14ac:dyDescent="0.25">
      <c r="A564" s="486">
        <v>23</v>
      </c>
      <c r="B564" s="183" t="s">
        <v>406</v>
      </c>
      <c r="C564" s="183" t="s">
        <v>5</v>
      </c>
      <c r="D564" s="184" t="s">
        <v>253</v>
      </c>
      <c r="E564" s="185" t="s">
        <v>254</v>
      </c>
      <c r="F564" s="83">
        <v>1192.7</v>
      </c>
      <c r="G564" s="131">
        <v>51</v>
      </c>
      <c r="H564" s="190" t="s">
        <v>30</v>
      </c>
      <c r="I564" s="66" t="s">
        <v>1</v>
      </c>
      <c r="J564" s="74">
        <f>J565+J566</f>
        <v>5081268.1966480007</v>
      </c>
      <c r="K564" s="74">
        <f t="shared" ref="K564:N564" si="248">K565+K566</f>
        <v>5081268.1966480007</v>
      </c>
      <c r="L564" s="74">
        <f t="shared" si="248"/>
        <v>0</v>
      </c>
      <c r="M564" s="74">
        <f t="shared" si="248"/>
        <v>0</v>
      </c>
      <c r="N564" s="74">
        <f t="shared" si="248"/>
        <v>0</v>
      </c>
      <c r="O564" s="354">
        <f t="shared" si="238"/>
        <v>5081268.1966480007</v>
      </c>
      <c r="P564" s="558"/>
      <c r="Q564" s="24"/>
      <c r="R564" s="418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</row>
    <row r="565" spans="1:129" s="33" customFormat="1" ht="15.75" x14ac:dyDescent="0.25">
      <c r="A565" s="487"/>
      <c r="B565" s="183" t="s">
        <v>406</v>
      </c>
      <c r="C565" s="183"/>
      <c r="D565" s="184"/>
      <c r="E565" s="184"/>
      <c r="F565" s="83"/>
      <c r="G565" s="131"/>
      <c r="H565" s="190" t="s">
        <v>36</v>
      </c>
      <c r="I565" s="78" t="s">
        <v>37</v>
      </c>
      <c r="J565" s="74">
        <v>4974807.32</v>
      </c>
      <c r="K565" s="98">
        <f t="shared" ref="K565:K566" si="249">J565</f>
        <v>4974807.32</v>
      </c>
      <c r="L565" s="74"/>
      <c r="M565" s="74"/>
      <c r="N565" s="74"/>
      <c r="O565" s="354">
        <f t="shared" si="238"/>
        <v>4974807.32</v>
      </c>
      <c r="P565" s="558"/>
      <c r="Q565" s="24"/>
      <c r="R565" s="452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</row>
    <row r="566" spans="1:129" s="29" customFormat="1" ht="15.75" x14ac:dyDescent="0.25">
      <c r="A566" s="488"/>
      <c r="B566" s="183" t="s">
        <v>406</v>
      </c>
      <c r="C566" s="183"/>
      <c r="D566" s="184"/>
      <c r="E566" s="184"/>
      <c r="F566" s="83"/>
      <c r="G566" s="131"/>
      <c r="H566" s="190" t="s">
        <v>35</v>
      </c>
      <c r="I566" s="78" t="s">
        <v>52</v>
      </c>
      <c r="J566" s="74">
        <f>(J565)*2.14%</f>
        <v>106460.87664800002</v>
      </c>
      <c r="K566" s="98">
        <f t="shared" si="249"/>
        <v>106460.87664800002</v>
      </c>
      <c r="L566" s="74"/>
      <c r="M566" s="74"/>
      <c r="N566" s="74"/>
      <c r="O566" s="354">
        <f t="shared" si="238"/>
        <v>106460.87664800002</v>
      </c>
      <c r="P566" s="558"/>
      <c r="Q566" s="24"/>
      <c r="R566" s="418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</row>
    <row r="567" spans="1:129" s="29" customFormat="1" ht="15.75" x14ac:dyDescent="0.25">
      <c r="A567" s="486">
        <v>24</v>
      </c>
      <c r="B567" s="183" t="s">
        <v>406</v>
      </c>
      <c r="C567" s="183" t="s">
        <v>5</v>
      </c>
      <c r="D567" s="184" t="s">
        <v>255</v>
      </c>
      <c r="E567" s="185" t="s">
        <v>256</v>
      </c>
      <c r="F567" s="83">
        <v>3916.1</v>
      </c>
      <c r="G567" s="131">
        <v>186</v>
      </c>
      <c r="H567" s="190" t="s">
        <v>30</v>
      </c>
      <c r="I567" s="66" t="s">
        <v>1</v>
      </c>
      <c r="J567" s="74">
        <f>J568+J569</f>
        <v>695250</v>
      </c>
      <c r="K567" s="74">
        <f t="shared" ref="K567:N567" si="250">K568+K569</f>
        <v>45250</v>
      </c>
      <c r="L567" s="74">
        <f t="shared" si="250"/>
        <v>0</v>
      </c>
      <c r="M567" s="74">
        <f t="shared" si="250"/>
        <v>617500</v>
      </c>
      <c r="N567" s="74">
        <f t="shared" si="250"/>
        <v>32500</v>
      </c>
      <c r="O567" s="354">
        <f t="shared" si="238"/>
        <v>695250</v>
      </c>
      <c r="P567" s="558"/>
      <c r="Q567" s="24"/>
      <c r="R567" s="418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</row>
    <row r="568" spans="1:129" s="29" customFormat="1" ht="45" x14ac:dyDescent="0.25">
      <c r="A568" s="487"/>
      <c r="B568" s="183" t="s">
        <v>406</v>
      </c>
      <c r="C568" s="183"/>
      <c r="D568" s="190"/>
      <c r="E568" s="192"/>
      <c r="F568" s="83"/>
      <c r="G568" s="131"/>
      <c r="H568" s="72" t="s">
        <v>58</v>
      </c>
      <c r="I568" s="78" t="s">
        <v>31</v>
      </c>
      <c r="J568" s="74">
        <v>650000</v>
      </c>
      <c r="K568" s="74"/>
      <c r="L568" s="74"/>
      <c r="M568" s="74">
        <f>0.95*J568</f>
        <v>617500</v>
      </c>
      <c r="N568" s="74">
        <f>J568*0.05</f>
        <v>32500</v>
      </c>
      <c r="O568" s="354">
        <f t="shared" si="238"/>
        <v>650000</v>
      </c>
      <c r="P568" s="558"/>
      <c r="Q568" s="24"/>
      <c r="R568" s="418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</row>
    <row r="569" spans="1:129" s="29" customFormat="1" ht="75" x14ac:dyDescent="0.25">
      <c r="A569" s="488"/>
      <c r="B569" s="183" t="s">
        <v>406</v>
      </c>
      <c r="C569" s="183"/>
      <c r="D569" s="190"/>
      <c r="E569" s="192"/>
      <c r="F569" s="83"/>
      <c r="G569" s="131"/>
      <c r="H569" s="72" t="s">
        <v>57</v>
      </c>
      <c r="I569" s="78" t="s">
        <v>136</v>
      </c>
      <c r="J569" s="83">
        <v>45250</v>
      </c>
      <c r="K569" s="123">
        <f>J569</f>
        <v>45250</v>
      </c>
      <c r="L569" s="74"/>
      <c r="M569" s="74"/>
      <c r="N569" s="74"/>
      <c r="O569" s="354">
        <f t="shared" si="238"/>
        <v>45250</v>
      </c>
      <c r="P569" s="558"/>
      <c r="Q569" s="24"/>
      <c r="R569" s="418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</row>
    <row r="570" spans="1:129" s="29" customFormat="1" ht="15.75" x14ac:dyDescent="0.25">
      <c r="A570" s="486">
        <v>25</v>
      </c>
      <c r="B570" s="183" t="s">
        <v>406</v>
      </c>
      <c r="C570" s="183" t="s">
        <v>5</v>
      </c>
      <c r="D570" s="184" t="s">
        <v>255</v>
      </c>
      <c r="E570" s="185" t="s">
        <v>257</v>
      </c>
      <c r="F570" s="83">
        <v>5752.2</v>
      </c>
      <c r="G570" s="131">
        <v>288</v>
      </c>
      <c r="H570" s="190" t="s">
        <v>30</v>
      </c>
      <c r="I570" s="66" t="s">
        <v>1</v>
      </c>
      <c r="J570" s="74">
        <f>J571+J572</f>
        <v>845250</v>
      </c>
      <c r="K570" s="74">
        <f t="shared" ref="K570:N570" si="251">K571+K572</f>
        <v>45250</v>
      </c>
      <c r="L570" s="74">
        <f t="shared" si="251"/>
        <v>0</v>
      </c>
      <c r="M570" s="74">
        <f t="shared" si="251"/>
        <v>760000</v>
      </c>
      <c r="N570" s="74">
        <f t="shared" si="251"/>
        <v>40000</v>
      </c>
      <c r="O570" s="354">
        <f t="shared" si="238"/>
        <v>845250</v>
      </c>
      <c r="P570" s="558"/>
      <c r="Q570" s="24"/>
      <c r="R570" s="418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</row>
    <row r="571" spans="1:129" s="29" customFormat="1" ht="45" x14ac:dyDescent="0.25">
      <c r="A571" s="487"/>
      <c r="B571" s="183" t="s">
        <v>406</v>
      </c>
      <c r="C571" s="183"/>
      <c r="D571" s="190"/>
      <c r="E571" s="192"/>
      <c r="F571" s="83"/>
      <c r="G571" s="131"/>
      <c r="H571" s="72" t="s">
        <v>58</v>
      </c>
      <c r="I571" s="78" t="s">
        <v>31</v>
      </c>
      <c r="J571" s="74">
        <v>800000</v>
      </c>
      <c r="K571" s="74"/>
      <c r="L571" s="74"/>
      <c r="M571" s="74">
        <f>0.95*J571</f>
        <v>760000</v>
      </c>
      <c r="N571" s="74">
        <f>J571*0.05</f>
        <v>40000</v>
      </c>
      <c r="O571" s="354">
        <f t="shared" si="238"/>
        <v>800000</v>
      </c>
      <c r="P571" s="558"/>
      <c r="Q571" s="24"/>
      <c r="R571" s="418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</row>
    <row r="572" spans="1:129" s="29" customFormat="1" ht="75" x14ac:dyDescent="0.25">
      <c r="A572" s="488"/>
      <c r="B572" s="183" t="s">
        <v>406</v>
      </c>
      <c r="C572" s="183"/>
      <c r="D572" s="190"/>
      <c r="E572" s="192"/>
      <c r="F572" s="83"/>
      <c r="G572" s="131"/>
      <c r="H572" s="72" t="s">
        <v>57</v>
      </c>
      <c r="I572" s="78" t="s">
        <v>136</v>
      </c>
      <c r="J572" s="83">
        <v>45250</v>
      </c>
      <c r="K572" s="123">
        <f>J572</f>
        <v>45250</v>
      </c>
      <c r="L572" s="74"/>
      <c r="M572" s="74"/>
      <c r="N572" s="74"/>
      <c r="O572" s="354">
        <f t="shared" si="238"/>
        <v>45250</v>
      </c>
      <c r="P572" s="558"/>
      <c r="Q572" s="24"/>
      <c r="R572" s="418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</row>
    <row r="573" spans="1:129" s="29" customFormat="1" ht="15.75" x14ac:dyDescent="0.25">
      <c r="A573" s="486">
        <v>26</v>
      </c>
      <c r="B573" s="183" t="s">
        <v>406</v>
      </c>
      <c r="C573" s="183" t="s">
        <v>5</v>
      </c>
      <c r="D573" s="184" t="s">
        <v>255</v>
      </c>
      <c r="E573" s="185" t="s">
        <v>258</v>
      </c>
      <c r="F573" s="83">
        <v>2469</v>
      </c>
      <c r="G573" s="131">
        <v>100</v>
      </c>
      <c r="H573" s="190" t="s">
        <v>30</v>
      </c>
      <c r="I573" s="66" t="s">
        <v>1</v>
      </c>
      <c r="J573" s="74">
        <f>J574+J575</f>
        <v>595250</v>
      </c>
      <c r="K573" s="74">
        <f t="shared" ref="K573:N573" si="252">K574+K575</f>
        <v>45250</v>
      </c>
      <c r="L573" s="74">
        <f t="shared" si="252"/>
        <v>0</v>
      </c>
      <c r="M573" s="74">
        <f t="shared" si="252"/>
        <v>522500</v>
      </c>
      <c r="N573" s="74">
        <f t="shared" si="252"/>
        <v>27500</v>
      </c>
      <c r="O573" s="354">
        <f t="shared" si="238"/>
        <v>595250</v>
      </c>
      <c r="P573" s="558"/>
      <c r="Q573" s="24"/>
      <c r="R573" s="418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</row>
    <row r="574" spans="1:129" s="29" customFormat="1" ht="45" x14ac:dyDescent="0.25">
      <c r="A574" s="487"/>
      <c r="B574" s="183" t="s">
        <v>406</v>
      </c>
      <c r="C574" s="183"/>
      <c r="D574" s="190"/>
      <c r="E574" s="192"/>
      <c r="F574" s="83"/>
      <c r="G574" s="131"/>
      <c r="H574" s="72" t="s">
        <v>58</v>
      </c>
      <c r="I574" s="78" t="s">
        <v>31</v>
      </c>
      <c r="J574" s="74">
        <v>550000</v>
      </c>
      <c r="K574" s="74"/>
      <c r="L574" s="74"/>
      <c r="M574" s="74">
        <f>0.95*J574</f>
        <v>522500</v>
      </c>
      <c r="N574" s="74">
        <f>J574*0.05</f>
        <v>27500</v>
      </c>
      <c r="O574" s="354">
        <f t="shared" si="238"/>
        <v>550000</v>
      </c>
      <c r="P574" s="558"/>
      <c r="Q574" s="24"/>
      <c r="R574" s="418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</row>
    <row r="575" spans="1:129" s="29" customFormat="1" ht="75" x14ac:dyDescent="0.25">
      <c r="A575" s="488"/>
      <c r="B575" s="183" t="s">
        <v>406</v>
      </c>
      <c r="C575" s="183"/>
      <c r="D575" s="190"/>
      <c r="E575" s="192"/>
      <c r="F575" s="83"/>
      <c r="G575" s="131"/>
      <c r="H575" s="72" t="s">
        <v>57</v>
      </c>
      <c r="I575" s="78" t="s">
        <v>136</v>
      </c>
      <c r="J575" s="83">
        <v>45250</v>
      </c>
      <c r="K575" s="123">
        <f>J575</f>
        <v>45250</v>
      </c>
      <c r="L575" s="74"/>
      <c r="M575" s="74"/>
      <c r="N575" s="74"/>
      <c r="O575" s="354">
        <f t="shared" si="238"/>
        <v>45250</v>
      </c>
      <c r="P575" s="558"/>
      <c r="Q575" s="24"/>
      <c r="R575" s="418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</row>
    <row r="576" spans="1:129" s="29" customFormat="1" ht="15.75" x14ac:dyDescent="0.25">
      <c r="A576" s="486">
        <v>27</v>
      </c>
      <c r="B576" s="183" t="s">
        <v>406</v>
      </c>
      <c r="C576" s="183" t="s">
        <v>5</v>
      </c>
      <c r="D576" s="184" t="s">
        <v>113</v>
      </c>
      <c r="E576" s="185" t="s">
        <v>259</v>
      </c>
      <c r="F576" s="83">
        <v>3414.4</v>
      </c>
      <c r="G576" s="131">
        <v>153</v>
      </c>
      <c r="H576" s="190" t="s">
        <v>30</v>
      </c>
      <c r="I576" s="66" t="s">
        <v>1</v>
      </c>
      <c r="J576" s="74">
        <f>J577+J578</f>
        <v>445250</v>
      </c>
      <c r="K576" s="74">
        <f t="shared" ref="K576:N576" si="253">K577+K578</f>
        <v>45250</v>
      </c>
      <c r="L576" s="74">
        <f t="shared" si="253"/>
        <v>0</v>
      </c>
      <c r="M576" s="74">
        <f t="shared" si="253"/>
        <v>380000</v>
      </c>
      <c r="N576" s="74">
        <f t="shared" si="253"/>
        <v>20000</v>
      </c>
      <c r="O576" s="354">
        <f t="shared" si="238"/>
        <v>445250</v>
      </c>
      <c r="P576" s="558"/>
      <c r="Q576" s="24"/>
      <c r="R576" s="418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</row>
    <row r="577" spans="1:129" s="29" customFormat="1" ht="45" x14ac:dyDescent="0.25">
      <c r="A577" s="487"/>
      <c r="B577" s="183" t="s">
        <v>406</v>
      </c>
      <c r="C577" s="183"/>
      <c r="D577" s="190"/>
      <c r="E577" s="192"/>
      <c r="F577" s="83"/>
      <c r="G577" s="131"/>
      <c r="H577" s="72" t="s">
        <v>58</v>
      </c>
      <c r="I577" s="78" t="s">
        <v>31</v>
      </c>
      <c r="J577" s="74">
        <v>400000</v>
      </c>
      <c r="K577" s="74"/>
      <c r="L577" s="74"/>
      <c r="M577" s="74">
        <f>0.95*J577</f>
        <v>380000</v>
      </c>
      <c r="N577" s="74">
        <f>J577*0.05</f>
        <v>20000</v>
      </c>
      <c r="O577" s="354">
        <f t="shared" si="238"/>
        <v>400000</v>
      </c>
      <c r="P577" s="558"/>
      <c r="Q577" s="24"/>
      <c r="R577" s="418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</row>
    <row r="578" spans="1:129" s="29" customFormat="1" ht="75" x14ac:dyDescent="0.25">
      <c r="A578" s="488"/>
      <c r="B578" s="183" t="s">
        <v>406</v>
      </c>
      <c r="C578" s="183"/>
      <c r="D578" s="190"/>
      <c r="E578" s="192"/>
      <c r="F578" s="83"/>
      <c r="G578" s="131"/>
      <c r="H578" s="72" t="s">
        <v>57</v>
      </c>
      <c r="I578" s="78" t="s">
        <v>136</v>
      </c>
      <c r="J578" s="83">
        <v>45250</v>
      </c>
      <c r="K578" s="123">
        <f>J578</f>
        <v>45250</v>
      </c>
      <c r="L578" s="74"/>
      <c r="M578" s="74"/>
      <c r="N578" s="74"/>
      <c r="O578" s="354">
        <f t="shared" si="238"/>
        <v>45250</v>
      </c>
      <c r="P578" s="558"/>
      <c r="Q578" s="24"/>
      <c r="R578" s="418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</row>
    <row r="579" spans="1:129" s="29" customFormat="1" ht="15.75" x14ac:dyDescent="0.25">
      <c r="A579" s="486">
        <v>28</v>
      </c>
      <c r="B579" s="183" t="s">
        <v>406</v>
      </c>
      <c r="C579" s="183" t="s">
        <v>5</v>
      </c>
      <c r="D579" s="184" t="s">
        <v>113</v>
      </c>
      <c r="E579" s="185">
        <v>94</v>
      </c>
      <c r="F579" s="83">
        <v>3550.3</v>
      </c>
      <c r="G579" s="131">
        <v>163</v>
      </c>
      <c r="H579" s="190" t="s">
        <v>30</v>
      </c>
      <c r="I579" s="66" t="s">
        <v>1</v>
      </c>
      <c r="J579" s="74">
        <f>J580+J581</f>
        <v>445250</v>
      </c>
      <c r="K579" s="74">
        <f t="shared" ref="K579:N579" si="254">K580+K581</f>
        <v>45250</v>
      </c>
      <c r="L579" s="74">
        <f t="shared" si="254"/>
        <v>0</v>
      </c>
      <c r="M579" s="74">
        <f t="shared" si="254"/>
        <v>380000</v>
      </c>
      <c r="N579" s="74">
        <f t="shared" si="254"/>
        <v>20000</v>
      </c>
      <c r="O579" s="354">
        <f t="shared" si="238"/>
        <v>445250</v>
      </c>
      <c r="P579" s="558"/>
      <c r="Q579" s="24"/>
      <c r="R579" s="418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</row>
    <row r="580" spans="1:129" s="29" customFormat="1" ht="45" x14ac:dyDescent="0.25">
      <c r="A580" s="487"/>
      <c r="B580" s="183" t="s">
        <v>406</v>
      </c>
      <c r="C580" s="183"/>
      <c r="D580" s="190"/>
      <c r="E580" s="192"/>
      <c r="F580" s="83"/>
      <c r="G580" s="131"/>
      <c r="H580" s="72" t="s">
        <v>58</v>
      </c>
      <c r="I580" s="78" t="s">
        <v>31</v>
      </c>
      <c r="J580" s="74">
        <v>400000</v>
      </c>
      <c r="K580" s="74"/>
      <c r="L580" s="74"/>
      <c r="M580" s="74">
        <f>0.95*J580</f>
        <v>380000</v>
      </c>
      <c r="N580" s="74">
        <f>J580*0.05</f>
        <v>20000</v>
      </c>
      <c r="O580" s="354">
        <f t="shared" si="238"/>
        <v>400000</v>
      </c>
      <c r="P580" s="558"/>
      <c r="Q580" s="24"/>
      <c r="R580" s="418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</row>
    <row r="581" spans="1:129" s="29" customFormat="1" ht="75" x14ac:dyDescent="0.25">
      <c r="A581" s="488"/>
      <c r="B581" s="183" t="s">
        <v>406</v>
      </c>
      <c r="C581" s="183"/>
      <c r="D581" s="190"/>
      <c r="E581" s="192"/>
      <c r="F581" s="74"/>
      <c r="G581" s="395"/>
      <c r="H581" s="72" t="s">
        <v>57</v>
      </c>
      <c r="I581" s="78" t="s">
        <v>136</v>
      </c>
      <c r="J581" s="83">
        <v>45250</v>
      </c>
      <c r="K581" s="123">
        <f>J581</f>
        <v>45250</v>
      </c>
      <c r="L581" s="74"/>
      <c r="M581" s="74"/>
      <c r="N581" s="74"/>
      <c r="O581" s="354">
        <f t="shared" si="238"/>
        <v>45250</v>
      </c>
      <c r="P581" s="558"/>
      <c r="Q581" s="24"/>
      <c r="R581" s="418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</row>
    <row r="582" spans="1:129" s="29" customFormat="1" ht="15.75" x14ac:dyDescent="0.25">
      <c r="A582" s="486">
        <v>29</v>
      </c>
      <c r="B582" s="183" t="s">
        <v>406</v>
      </c>
      <c r="C582" s="183" t="s">
        <v>5</v>
      </c>
      <c r="D582" s="184" t="s">
        <v>251</v>
      </c>
      <c r="E582" s="185" t="s">
        <v>260</v>
      </c>
      <c r="F582" s="74">
        <v>5763.3</v>
      </c>
      <c r="G582" s="395">
        <v>266</v>
      </c>
      <c r="H582" s="72" t="s">
        <v>30</v>
      </c>
      <c r="I582" s="66" t="s">
        <v>1</v>
      </c>
      <c r="J582" s="74">
        <f>J583+J584</f>
        <v>845250</v>
      </c>
      <c r="K582" s="74">
        <f t="shared" ref="K582:N582" si="255">K583+K584</f>
        <v>45250</v>
      </c>
      <c r="L582" s="74">
        <f t="shared" si="255"/>
        <v>0</v>
      </c>
      <c r="M582" s="74">
        <f t="shared" si="255"/>
        <v>760000</v>
      </c>
      <c r="N582" s="74">
        <f t="shared" si="255"/>
        <v>40000</v>
      </c>
      <c r="O582" s="354">
        <f t="shared" si="238"/>
        <v>845250</v>
      </c>
      <c r="P582" s="558"/>
      <c r="Q582" s="24"/>
      <c r="R582" s="418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</row>
    <row r="583" spans="1:129" s="29" customFormat="1" ht="45" x14ac:dyDescent="0.25">
      <c r="A583" s="487"/>
      <c r="B583" s="183" t="s">
        <v>406</v>
      </c>
      <c r="C583" s="183"/>
      <c r="D583" s="190"/>
      <c r="E583" s="192"/>
      <c r="F583" s="83"/>
      <c r="G583" s="131"/>
      <c r="H583" s="72" t="s">
        <v>58</v>
      </c>
      <c r="I583" s="78" t="s">
        <v>31</v>
      </c>
      <c r="J583" s="74">
        <v>800000</v>
      </c>
      <c r="K583" s="74"/>
      <c r="L583" s="74"/>
      <c r="M583" s="74">
        <f>0.95*J583</f>
        <v>760000</v>
      </c>
      <c r="N583" s="74">
        <f>J583*0.05</f>
        <v>40000</v>
      </c>
      <c r="O583" s="354">
        <f t="shared" si="238"/>
        <v>800000</v>
      </c>
      <c r="P583" s="558"/>
      <c r="Q583" s="24"/>
      <c r="R583" s="418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</row>
    <row r="584" spans="1:129" s="29" customFormat="1" ht="75" x14ac:dyDescent="0.25">
      <c r="A584" s="488"/>
      <c r="B584" s="183" t="s">
        <v>406</v>
      </c>
      <c r="C584" s="183"/>
      <c r="D584" s="190"/>
      <c r="E584" s="192"/>
      <c r="F584" s="74"/>
      <c r="G584" s="395"/>
      <c r="H584" s="72" t="s">
        <v>57</v>
      </c>
      <c r="I584" s="78" t="s">
        <v>136</v>
      </c>
      <c r="J584" s="83">
        <v>45250</v>
      </c>
      <c r="K584" s="123">
        <f>J584</f>
        <v>45250</v>
      </c>
      <c r="L584" s="74"/>
      <c r="M584" s="74"/>
      <c r="N584" s="74"/>
      <c r="O584" s="354">
        <f t="shared" si="238"/>
        <v>45250</v>
      </c>
      <c r="P584" s="558"/>
      <c r="Q584" s="24"/>
      <c r="R584" s="418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</row>
    <row r="585" spans="1:129" s="29" customFormat="1" ht="15.75" x14ac:dyDescent="0.25">
      <c r="A585" s="486">
        <v>30</v>
      </c>
      <c r="B585" s="183" t="s">
        <v>406</v>
      </c>
      <c r="C585" s="183" t="s">
        <v>5</v>
      </c>
      <c r="D585" s="184" t="s">
        <v>251</v>
      </c>
      <c r="E585" s="185">
        <v>67</v>
      </c>
      <c r="F585" s="74">
        <v>3963.3</v>
      </c>
      <c r="G585" s="395">
        <v>210</v>
      </c>
      <c r="H585" s="72" t="s">
        <v>30</v>
      </c>
      <c r="I585" s="66" t="s">
        <v>1</v>
      </c>
      <c r="J585" s="74">
        <f>J586+J587</f>
        <v>645250</v>
      </c>
      <c r="K585" s="74">
        <f t="shared" ref="K585:N585" si="256">K586+K587</f>
        <v>45250</v>
      </c>
      <c r="L585" s="74">
        <f t="shared" si="256"/>
        <v>0</v>
      </c>
      <c r="M585" s="74">
        <f t="shared" si="256"/>
        <v>570000</v>
      </c>
      <c r="N585" s="74">
        <f t="shared" si="256"/>
        <v>30000</v>
      </c>
      <c r="O585" s="354">
        <f t="shared" si="238"/>
        <v>645250</v>
      </c>
      <c r="P585" s="558"/>
      <c r="Q585" s="24"/>
      <c r="R585" s="418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</row>
    <row r="586" spans="1:129" s="29" customFormat="1" ht="45" x14ac:dyDescent="0.25">
      <c r="A586" s="487"/>
      <c r="B586" s="183" t="s">
        <v>406</v>
      </c>
      <c r="C586" s="183"/>
      <c r="D586" s="190"/>
      <c r="E586" s="192"/>
      <c r="F586" s="83"/>
      <c r="G586" s="131"/>
      <c r="H586" s="72" t="s">
        <v>58</v>
      </c>
      <c r="I586" s="78" t="s">
        <v>31</v>
      </c>
      <c r="J586" s="74">
        <v>600000</v>
      </c>
      <c r="K586" s="74"/>
      <c r="L586" s="74"/>
      <c r="M586" s="74">
        <f>0.95*J586</f>
        <v>570000</v>
      </c>
      <c r="N586" s="74">
        <f>J586*0.05</f>
        <v>30000</v>
      </c>
      <c r="O586" s="354">
        <f t="shared" si="238"/>
        <v>600000</v>
      </c>
      <c r="P586" s="558"/>
      <c r="Q586" s="24"/>
      <c r="R586" s="418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</row>
    <row r="587" spans="1:129" s="29" customFormat="1" ht="75" x14ac:dyDescent="0.25">
      <c r="A587" s="488"/>
      <c r="B587" s="183" t="s">
        <v>406</v>
      </c>
      <c r="C587" s="183"/>
      <c r="D587" s="190"/>
      <c r="E587" s="192"/>
      <c r="F587" s="74"/>
      <c r="G587" s="395"/>
      <c r="H587" s="72" t="s">
        <v>57</v>
      </c>
      <c r="I587" s="78" t="s">
        <v>136</v>
      </c>
      <c r="J587" s="83">
        <v>45250</v>
      </c>
      <c r="K587" s="123">
        <f>J587</f>
        <v>45250</v>
      </c>
      <c r="L587" s="74"/>
      <c r="M587" s="74"/>
      <c r="N587" s="74"/>
      <c r="O587" s="354">
        <f t="shared" si="238"/>
        <v>45250</v>
      </c>
      <c r="P587" s="558"/>
      <c r="Q587" s="24"/>
      <c r="R587" s="418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</row>
    <row r="588" spans="1:129" s="29" customFormat="1" ht="15.75" x14ac:dyDescent="0.25">
      <c r="A588" s="486">
        <v>31</v>
      </c>
      <c r="B588" s="183" t="s">
        <v>406</v>
      </c>
      <c r="C588" s="183" t="s">
        <v>5</v>
      </c>
      <c r="D588" s="184" t="s">
        <v>251</v>
      </c>
      <c r="E588" s="185">
        <v>73</v>
      </c>
      <c r="F588" s="74">
        <v>4114.5</v>
      </c>
      <c r="G588" s="395">
        <v>220</v>
      </c>
      <c r="H588" s="72" t="s">
        <v>30</v>
      </c>
      <c r="I588" s="66" t="s">
        <v>1</v>
      </c>
      <c r="J588" s="74">
        <f>J589+J590</f>
        <v>695250</v>
      </c>
      <c r="K588" s="74">
        <f t="shared" ref="K588:N588" si="257">K589+K590</f>
        <v>45250</v>
      </c>
      <c r="L588" s="74">
        <f t="shared" si="257"/>
        <v>0</v>
      </c>
      <c r="M588" s="74">
        <f t="shared" si="257"/>
        <v>617500</v>
      </c>
      <c r="N588" s="74">
        <f t="shared" si="257"/>
        <v>32500</v>
      </c>
      <c r="O588" s="354">
        <f t="shared" si="238"/>
        <v>695250</v>
      </c>
      <c r="P588" s="558"/>
      <c r="Q588" s="24"/>
      <c r="R588" s="418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</row>
    <row r="589" spans="1:129" s="29" customFormat="1" ht="45" x14ac:dyDescent="0.25">
      <c r="A589" s="487"/>
      <c r="B589" s="183" t="s">
        <v>406</v>
      </c>
      <c r="C589" s="183"/>
      <c r="D589" s="190"/>
      <c r="E589" s="192"/>
      <c r="F589" s="83"/>
      <c r="G589" s="131"/>
      <c r="H589" s="72" t="s">
        <v>58</v>
      </c>
      <c r="I589" s="78" t="s">
        <v>31</v>
      </c>
      <c r="J589" s="74">
        <v>650000</v>
      </c>
      <c r="K589" s="74"/>
      <c r="L589" s="74"/>
      <c r="M589" s="74">
        <f>0.95*J589</f>
        <v>617500</v>
      </c>
      <c r="N589" s="74">
        <f>J589*0.05</f>
        <v>32500</v>
      </c>
      <c r="O589" s="354">
        <f t="shared" ref="O589:O649" si="258">K589+L589+M589+N589</f>
        <v>650000</v>
      </c>
      <c r="P589" s="558"/>
      <c r="Q589" s="24"/>
      <c r="R589" s="418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</row>
    <row r="590" spans="1:129" s="29" customFormat="1" ht="75" x14ac:dyDescent="0.25">
      <c r="A590" s="488"/>
      <c r="B590" s="183" t="s">
        <v>406</v>
      </c>
      <c r="C590" s="183"/>
      <c r="D590" s="190"/>
      <c r="E590" s="192"/>
      <c r="F590" s="74"/>
      <c r="G590" s="395"/>
      <c r="H590" s="72" t="s">
        <v>57</v>
      </c>
      <c r="I590" s="78" t="s">
        <v>136</v>
      </c>
      <c r="J590" s="83">
        <v>45250</v>
      </c>
      <c r="K590" s="123">
        <f>J590</f>
        <v>45250</v>
      </c>
      <c r="L590" s="74"/>
      <c r="M590" s="74"/>
      <c r="N590" s="74"/>
      <c r="O590" s="354">
        <f t="shared" si="258"/>
        <v>45250</v>
      </c>
      <c r="P590" s="558"/>
      <c r="Q590" s="24"/>
      <c r="R590" s="418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</row>
    <row r="591" spans="1:129" s="29" customFormat="1" ht="15.75" x14ac:dyDescent="0.25">
      <c r="A591" s="486">
        <v>32</v>
      </c>
      <c r="B591" s="183" t="s">
        <v>406</v>
      </c>
      <c r="C591" s="183" t="s">
        <v>5</v>
      </c>
      <c r="D591" s="184" t="s">
        <v>172</v>
      </c>
      <c r="E591" s="185">
        <v>14</v>
      </c>
      <c r="F591" s="74">
        <v>3270.6</v>
      </c>
      <c r="G591" s="395">
        <v>187</v>
      </c>
      <c r="H591" s="72" t="s">
        <v>30</v>
      </c>
      <c r="I591" s="66" t="s">
        <v>1</v>
      </c>
      <c r="J591" s="74">
        <f>J592+J593</f>
        <v>595250</v>
      </c>
      <c r="K591" s="74">
        <f t="shared" ref="K591:N591" si="259">K592+K593</f>
        <v>45250</v>
      </c>
      <c r="L591" s="74">
        <f t="shared" si="259"/>
        <v>0</v>
      </c>
      <c r="M591" s="74">
        <f t="shared" si="259"/>
        <v>522500</v>
      </c>
      <c r="N591" s="74">
        <f t="shared" si="259"/>
        <v>27500</v>
      </c>
      <c r="O591" s="354">
        <f t="shared" si="258"/>
        <v>595250</v>
      </c>
      <c r="P591" s="558"/>
      <c r="Q591" s="24"/>
      <c r="R591" s="418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</row>
    <row r="592" spans="1:129" s="29" customFormat="1" ht="45" x14ac:dyDescent="0.25">
      <c r="A592" s="487"/>
      <c r="B592" s="183" t="s">
        <v>406</v>
      </c>
      <c r="C592" s="183"/>
      <c r="D592" s="190"/>
      <c r="E592" s="192"/>
      <c r="F592" s="83"/>
      <c r="G592" s="131"/>
      <c r="H592" s="72" t="s">
        <v>58</v>
      </c>
      <c r="I592" s="78" t="s">
        <v>31</v>
      </c>
      <c r="J592" s="74">
        <v>550000</v>
      </c>
      <c r="K592" s="74"/>
      <c r="L592" s="74"/>
      <c r="M592" s="74">
        <f>0.95*J592</f>
        <v>522500</v>
      </c>
      <c r="N592" s="74">
        <f>J592*0.05</f>
        <v>27500</v>
      </c>
      <c r="O592" s="354">
        <f>K592+L592+M592+N592</f>
        <v>550000</v>
      </c>
      <c r="P592" s="558"/>
      <c r="Q592" s="24"/>
      <c r="R592" s="418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</row>
    <row r="593" spans="1:129" s="29" customFormat="1" ht="75" x14ac:dyDescent="0.25">
      <c r="A593" s="488"/>
      <c r="B593" s="183" t="s">
        <v>406</v>
      </c>
      <c r="C593" s="183"/>
      <c r="D593" s="190"/>
      <c r="E593" s="192"/>
      <c r="F593" s="74"/>
      <c r="G593" s="395"/>
      <c r="H593" s="72" t="s">
        <v>57</v>
      </c>
      <c r="I593" s="78" t="s">
        <v>136</v>
      </c>
      <c r="J593" s="83">
        <v>45250</v>
      </c>
      <c r="K593" s="123">
        <f>J593</f>
        <v>45250</v>
      </c>
      <c r="L593" s="74"/>
      <c r="M593" s="74"/>
      <c r="N593" s="74"/>
      <c r="O593" s="354">
        <f>K593+L593+M593+N593</f>
        <v>45250</v>
      </c>
      <c r="P593" s="558"/>
      <c r="Q593" s="24"/>
      <c r="R593" s="418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</row>
    <row r="594" spans="1:129" s="29" customFormat="1" ht="15.75" x14ac:dyDescent="0.25">
      <c r="A594" s="486">
        <v>33</v>
      </c>
      <c r="B594" s="183" t="s">
        <v>406</v>
      </c>
      <c r="C594" s="183" t="s">
        <v>5</v>
      </c>
      <c r="D594" s="184" t="s">
        <v>172</v>
      </c>
      <c r="E594" s="185" t="s">
        <v>261</v>
      </c>
      <c r="F594" s="74">
        <v>3801.6</v>
      </c>
      <c r="G594" s="395">
        <v>164</v>
      </c>
      <c r="H594" s="72" t="s">
        <v>30</v>
      </c>
      <c r="I594" s="66" t="s">
        <v>1</v>
      </c>
      <c r="J594" s="74">
        <f>J595+J596</f>
        <v>695250</v>
      </c>
      <c r="K594" s="74">
        <f t="shared" ref="K594:N594" si="260">K595+K596</f>
        <v>45250</v>
      </c>
      <c r="L594" s="74">
        <f t="shared" si="260"/>
        <v>0</v>
      </c>
      <c r="M594" s="74">
        <f t="shared" si="260"/>
        <v>617500</v>
      </c>
      <c r="N594" s="74">
        <f t="shared" si="260"/>
        <v>32500</v>
      </c>
      <c r="O594" s="354">
        <f t="shared" si="258"/>
        <v>695250</v>
      </c>
      <c r="P594" s="558"/>
      <c r="Q594" s="24"/>
      <c r="R594" s="418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</row>
    <row r="595" spans="1:129" s="29" customFormat="1" ht="45" x14ac:dyDescent="0.25">
      <c r="A595" s="487"/>
      <c r="B595" s="183" t="s">
        <v>406</v>
      </c>
      <c r="C595" s="183"/>
      <c r="D595" s="190"/>
      <c r="E595" s="192"/>
      <c r="F595" s="83"/>
      <c r="G595" s="131"/>
      <c r="H595" s="72" t="s">
        <v>58</v>
      </c>
      <c r="I595" s="78" t="s">
        <v>31</v>
      </c>
      <c r="J595" s="74">
        <v>650000</v>
      </c>
      <c r="K595" s="74"/>
      <c r="L595" s="74"/>
      <c r="M595" s="74">
        <f>0.95*J595</f>
        <v>617500</v>
      </c>
      <c r="N595" s="74">
        <f>J595*0.05</f>
        <v>32500</v>
      </c>
      <c r="O595" s="354">
        <f t="shared" si="258"/>
        <v>650000</v>
      </c>
      <c r="P595" s="558"/>
      <c r="Q595" s="24"/>
      <c r="R595" s="418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</row>
    <row r="596" spans="1:129" s="29" customFormat="1" ht="75" x14ac:dyDescent="0.25">
      <c r="A596" s="488"/>
      <c r="B596" s="183" t="s">
        <v>406</v>
      </c>
      <c r="C596" s="183"/>
      <c r="D596" s="190"/>
      <c r="E596" s="192"/>
      <c r="F596" s="74"/>
      <c r="G596" s="395"/>
      <c r="H596" s="72" t="s">
        <v>57</v>
      </c>
      <c r="I596" s="78" t="s">
        <v>136</v>
      </c>
      <c r="J596" s="83">
        <v>45250</v>
      </c>
      <c r="K596" s="123">
        <f>J596</f>
        <v>45250</v>
      </c>
      <c r="L596" s="74"/>
      <c r="M596" s="74"/>
      <c r="N596" s="74"/>
      <c r="O596" s="354">
        <f t="shared" si="258"/>
        <v>45250</v>
      </c>
      <c r="P596" s="558"/>
      <c r="Q596" s="24"/>
      <c r="R596" s="418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</row>
    <row r="597" spans="1:129" s="29" customFormat="1" ht="15.75" x14ac:dyDescent="0.25">
      <c r="A597" s="486">
        <v>34</v>
      </c>
      <c r="B597" s="183" t="s">
        <v>406</v>
      </c>
      <c r="C597" s="183" t="s">
        <v>5</v>
      </c>
      <c r="D597" s="184" t="s">
        <v>172</v>
      </c>
      <c r="E597" s="185" t="s">
        <v>262</v>
      </c>
      <c r="F597" s="74">
        <v>3901.3</v>
      </c>
      <c r="G597" s="395">
        <v>142</v>
      </c>
      <c r="H597" s="72" t="s">
        <v>30</v>
      </c>
      <c r="I597" s="66" t="s">
        <v>1</v>
      </c>
      <c r="J597" s="74">
        <f>J598+J599</f>
        <v>695250</v>
      </c>
      <c r="K597" s="74">
        <f t="shared" ref="K597:N597" si="261">K598+K599</f>
        <v>45250</v>
      </c>
      <c r="L597" s="74">
        <f t="shared" si="261"/>
        <v>0</v>
      </c>
      <c r="M597" s="74">
        <f t="shared" si="261"/>
        <v>617500</v>
      </c>
      <c r="N597" s="74">
        <f t="shared" si="261"/>
        <v>32500</v>
      </c>
      <c r="O597" s="354">
        <f t="shared" si="258"/>
        <v>695250</v>
      </c>
      <c r="P597" s="558"/>
      <c r="Q597" s="24"/>
      <c r="R597" s="418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</row>
    <row r="598" spans="1:129" s="29" customFormat="1" ht="45" x14ac:dyDescent="0.25">
      <c r="A598" s="487"/>
      <c r="B598" s="183" t="s">
        <v>406</v>
      </c>
      <c r="C598" s="183"/>
      <c r="D598" s="190"/>
      <c r="E598" s="192"/>
      <c r="F598" s="83"/>
      <c r="G598" s="131"/>
      <c r="H598" s="72" t="s">
        <v>58</v>
      </c>
      <c r="I598" s="78" t="s">
        <v>31</v>
      </c>
      <c r="J598" s="74">
        <v>650000</v>
      </c>
      <c r="K598" s="74"/>
      <c r="L598" s="74"/>
      <c r="M598" s="74">
        <f>0.95*J598</f>
        <v>617500</v>
      </c>
      <c r="N598" s="74">
        <f>J598*0.05</f>
        <v>32500</v>
      </c>
      <c r="O598" s="354">
        <f t="shared" si="258"/>
        <v>650000</v>
      </c>
      <c r="P598" s="558"/>
      <c r="Q598" s="24"/>
      <c r="R598" s="418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</row>
    <row r="599" spans="1:129" s="29" customFormat="1" ht="75" x14ac:dyDescent="0.25">
      <c r="A599" s="488"/>
      <c r="B599" s="183" t="s">
        <v>406</v>
      </c>
      <c r="C599" s="183"/>
      <c r="D599" s="190"/>
      <c r="E599" s="192"/>
      <c r="F599" s="74"/>
      <c r="G599" s="395"/>
      <c r="H599" s="72" t="s">
        <v>57</v>
      </c>
      <c r="I599" s="78" t="s">
        <v>136</v>
      </c>
      <c r="J599" s="83">
        <v>45250</v>
      </c>
      <c r="K599" s="123">
        <f>J599</f>
        <v>45250</v>
      </c>
      <c r="L599" s="74"/>
      <c r="M599" s="74"/>
      <c r="N599" s="74"/>
      <c r="O599" s="354">
        <f t="shared" si="258"/>
        <v>45250</v>
      </c>
      <c r="P599" s="558"/>
      <c r="Q599" s="24"/>
      <c r="R599" s="418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</row>
    <row r="600" spans="1:129" s="29" customFormat="1" ht="15.75" x14ac:dyDescent="0.25">
      <c r="A600" s="486">
        <v>35</v>
      </c>
      <c r="B600" s="183" t="s">
        <v>406</v>
      </c>
      <c r="C600" s="183" t="s">
        <v>5</v>
      </c>
      <c r="D600" s="184" t="s">
        <v>172</v>
      </c>
      <c r="E600" s="185" t="s">
        <v>263</v>
      </c>
      <c r="F600" s="74">
        <v>3914.3</v>
      </c>
      <c r="G600" s="395">
        <v>161</v>
      </c>
      <c r="H600" s="72" t="s">
        <v>30</v>
      </c>
      <c r="I600" s="66" t="s">
        <v>1</v>
      </c>
      <c r="J600" s="74">
        <f>J601+J602</f>
        <v>695250</v>
      </c>
      <c r="K600" s="74">
        <f t="shared" ref="K600:N600" si="262">K601+K602</f>
        <v>45250</v>
      </c>
      <c r="L600" s="74">
        <f t="shared" si="262"/>
        <v>0</v>
      </c>
      <c r="M600" s="74">
        <f t="shared" si="262"/>
        <v>617500</v>
      </c>
      <c r="N600" s="74">
        <f t="shared" si="262"/>
        <v>32500</v>
      </c>
      <c r="O600" s="354">
        <f t="shared" si="258"/>
        <v>695250</v>
      </c>
      <c r="P600" s="558"/>
      <c r="Q600" s="24"/>
      <c r="R600" s="418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</row>
    <row r="601" spans="1:129" s="29" customFormat="1" ht="45" x14ac:dyDescent="0.25">
      <c r="A601" s="487"/>
      <c r="B601" s="183" t="s">
        <v>406</v>
      </c>
      <c r="C601" s="183"/>
      <c r="D601" s="190"/>
      <c r="E601" s="192"/>
      <c r="F601" s="83"/>
      <c r="G601" s="131"/>
      <c r="H601" s="72" t="s">
        <v>58</v>
      </c>
      <c r="I601" s="78" t="s">
        <v>31</v>
      </c>
      <c r="J601" s="74">
        <v>650000</v>
      </c>
      <c r="K601" s="74"/>
      <c r="L601" s="74"/>
      <c r="M601" s="74">
        <f>0.95*J601</f>
        <v>617500</v>
      </c>
      <c r="N601" s="74">
        <f>J601*0.05</f>
        <v>32500</v>
      </c>
      <c r="O601" s="354">
        <f t="shared" si="258"/>
        <v>650000</v>
      </c>
      <c r="P601" s="558"/>
      <c r="Q601" s="24"/>
      <c r="R601" s="418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</row>
    <row r="602" spans="1:129" s="29" customFormat="1" ht="75" x14ac:dyDescent="0.25">
      <c r="A602" s="488"/>
      <c r="B602" s="183" t="s">
        <v>406</v>
      </c>
      <c r="C602" s="183"/>
      <c r="D602" s="190"/>
      <c r="E602" s="192"/>
      <c r="F602" s="74"/>
      <c r="G602" s="395"/>
      <c r="H602" s="72" t="s">
        <v>57</v>
      </c>
      <c r="I602" s="78" t="s">
        <v>136</v>
      </c>
      <c r="J602" s="83">
        <v>45250</v>
      </c>
      <c r="K602" s="123">
        <f>J602</f>
        <v>45250</v>
      </c>
      <c r="L602" s="74"/>
      <c r="M602" s="74"/>
      <c r="N602" s="74"/>
      <c r="O602" s="354">
        <f t="shared" si="258"/>
        <v>45250</v>
      </c>
      <c r="P602" s="558"/>
      <c r="Q602" s="24"/>
      <c r="R602" s="418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</row>
    <row r="603" spans="1:129" s="29" customFormat="1" ht="15.75" x14ac:dyDescent="0.25">
      <c r="A603" s="486">
        <v>36</v>
      </c>
      <c r="B603" s="183" t="s">
        <v>406</v>
      </c>
      <c r="C603" s="183" t="s">
        <v>5</v>
      </c>
      <c r="D603" s="184" t="s">
        <v>252</v>
      </c>
      <c r="E603" s="185">
        <v>7</v>
      </c>
      <c r="F603" s="74">
        <v>3930.4</v>
      </c>
      <c r="G603" s="395">
        <v>234</v>
      </c>
      <c r="H603" s="72" t="s">
        <v>30</v>
      </c>
      <c r="I603" s="66" t="s">
        <v>1</v>
      </c>
      <c r="J603" s="74">
        <f>J604+J605</f>
        <v>415250</v>
      </c>
      <c r="K603" s="74">
        <f t="shared" ref="K603:N603" si="263">K604+K605</f>
        <v>45250</v>
      </c>
      <c r="L603" s="74">
        <f t="shared" si="263"/>
        <v>0</v>
      </c>
      <c r="M603" s="74">
        <f t="shared" si="263"/>
        <v>351500</v>
      </c>
      <c r="N603" s="74">
        <f t="shared" si="263"/>
        <v>18500</v>
      </c>
      <c r="O603" s="354">
        <f t="shared" si="258"/>
        <v>415250</v>
      </c>
      <c r="P603" s="558"/>
      <c r="Q603" s="24"/>
      <c r="R603" s="418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</row>
    <row r="604" spans="1:129" s="29" customFormat="1" ht="45" x14ac:dyDescent="0.25">
      <c r="A604" s="487"/>
      <c r="B604" s="183" t="s">
        <v>406</v>
      </c>
      <c r="C604" s="183"/>
      <c r="D604" s="190"/>
      <c r="E604" s="192"/>
      <c r="F604" s="83"/>
      <c r="G604" s="131"/>
      <c r="H604" s="72" t="s">
        <v>58</v>
      </c>
      <c r="I604" s="78" t="s">
        <v>31</v>
      </c>
      <c r="J604" s="74">
        <v>370000</v>
      </c>
      <c r="K604" s="74"/>
      <c r="L604" s="74"/>
      <c r="M604" s="74">
        <f>0.95*J604</f>
        <v>351500</v>
      </c>
      <c r="N604" s="74">
        <f>J604*0.05</f>
        <v>18500</v>
      </c>
      <c r="O604" s="354">
        <f t="shared" si="258"/>
        <v>370000</v>
      </c>
      <c r="P604" s="558"/>
      <c r="Q604" s="24"/>
      <c r="R604" s="418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</row>
    <row r="605" spans="1:129" s="29" customFormat="1" ht="75" x14ac:dyDescent="0.25">
      <c r="A605" s="488"/>
      <c r="B605" s="183" t="s">
        <v>406</v>
      </c>
      <c r="C605" s="183"/>
      <c r="D605" s="190"/>
      <c r="E605" s="192"/>
      <c r="F605" s="74"/>
      <c r="G605" s="395"/>
      <c r="H605" s="72" t="s">
        <v>57</v>
      </c>
      <c r="I605" s="78" t="s">
        <v>136</v>
      </c>
      <c r="J605" s="83">
        <v>45250</v>
      </c>
      <c r="K605" s="123">
        <f>J605</f>
        <v>45250</v>
      </c>
      <c r="L605" s="74"/>
      <c r="M605" s="74"/>
      <c r="N605" s="74"/>
      <c r="O605" s="354">
        <f t="shared" si="258"/>
        <v>45250</v>
      </c>
      <c r="P605" s="558"/>
      <c r="Q605" s="24"/>
      <c r="R605" s="418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</row>
    <row r="606" spans="1:129" s="29" customFormat="1" ht="15.75" x14ac:dyDescent="0.25">
      <c r="A606" s="486">
        <v>37</v>
      </c>
      <c r="B606" s="183" t="s">
        <v>406</v>
      </c>
      <c r="C606" s="183" t="s">
        <v>5</v>
      </c>
      <c r="D606" s="184" t="s">
        <v>252</v>
      </c>
      <c r="E606" s="185">
        <v>15</v>
      </c>
      <c r="F606" s="74">
        <v>5640.6</v>
      </c>
      <c r="G606" s="395">
        <v>250</v>
      </c>
      <c r="H606" s="72" t="s">
        <v>30</v>
      </c>
      <c r="I606" s="66" t="s">
        <v>1</v>
      </c>
      <c r="J606" s="74">
        <f>J607+J608</f>
        <v>415250</v>
      </c>
      <c r="K606" s="74">
        <f t="shared" ref="K606:N606" si="264">K607+K608</f>
        <v>45250</v>
      </c>
      <c r="L606" s="74">
        <f t="shared" si="264"/>
        <v>0</v>
      </c>
      <c r="M606" s="74">
        <f t="shared" si="264"/>
        <v>351500</v>
      </c>
      <c r="N606" s="74">
        <f t="shared" si="264"/>
        <v>18500</v>
      </c>
      <c r="O606" s="354">
        <f t="shared" si="258"/>
        <v>415250</v>
      </c>
      <c r="P606" s="558"/>
      <c r="Q606" s="24"/>
      <c r="R606" s="418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</row>
    <row r="607" spans="1:129" s="29" customFormat="1" ht="45" x14ac:dyDescent="0.25">
      <c r="A607" s="487"/>
      <c r="B607" s="183" t="s">
        <v>406</v>
      </c>
      <c r="C607" s="183"/>
      <c r="D607" s="190"/>
      <c r="E607" s="192"/>
      <c r="F607" s="83"/>
      <c r="G607" s="131"/>
      <c r="H607" s="72" t="s">
        <v>58</v>
      </c>
      <c r="I607" s="78" t="s">
        <v>31</v>
      </c>
      <c r="J607" s="74">
        <v>370000</v>
      </c>
      <c r="K607" s="74"/>
      <c r="L607" s="74"/>
      <c r="M607" s="74">
        <f>0.95*J607</f>
        <v>351500</v>
      </c>
      <c r="N607" s="74">
        <f>J607*0.05</f>
        <v>18500</v>
      </c>
      <c r="O607" s="354">
        <f t="shared" si="258"/>
        <v>370000</v>
      </c>
      <c r="P607" s="558"/>
      <c r="Q607" s="24"/>
      <c r="R607" s="418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</row>
    <row r="608" spans="1:129" s="29" customFormat="1" ht="75" x14ac:dyDescent="0.25">
      <c r="A608" s="488"/>
      <c r="B608" s="183" t="s">
        <v>406</v>
      </c>
      <c r="C608" s="183"/>
      <c r="D608" s="190"/>
      <c r="E608" s="192"/>
      <c r="F608" s="83"/>
      <c r="G608" s="131"/>
      <c r="H608" s="72" t="s">
        <v>57</v>
      </c>
      <c r="I608" s="78" t="s">
        <v>136</v>
      </c>
      <c r="J608" s="83">
        <v>45250</v>
      </c>
      <c r="K608" s="123">
        <f>J608</f>
        <v>45250</v>
      </c>
      <c r="L608" s="74"/>
      <c r="M608" s="74"/>
      <c r="N608" s="74"/>
      <c r="O608" s="354">
        <f t="shared" si="258"/>
        <v>45250</v>
      </c>
      <c r="P608" s="558"/>
      <c r="Q608" s="24"/>
      <c r="R608" s="418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</row>
    <row r="609" spans="1:129" s="29" customFormat="1" ht="15.75" x14ac:dyDescent="0.25">
      <c r="A609" s="486">
        <v>38</v>
      </c>
      <c r="B609" s="183" t="s">
        <v>406</v>
      </c>
      <c r="C609" s="183" t="s">
        <v>5</v>
      </c>
      <c r="D609" s="184" t="s">
        <v>264</v>
      </c>
      <c r="E609" s="185" t="s">
        <v>265</v>
      </c>
      <c r="F609" s="83">
        <v>1893</v>
      </c>
      <c r="G609" s="131">
        <v>58</v>
      </c>
      <c r="H609" s="188" t="s">
        <v>30</v>
      </c>
      <c r="I609" s="66" t="s">
        <v>1</v>
      </c>
      <c r="J609" s="74">
        <f>J610+J611</f>
        <v>345250</v>
      </c>
      <c r="K609" s="74">
        <f t="shared" ref="K609:N609" si="265">K610+K611</f>
        <v>45250</v>
      </c>
      <c r="L609" s="74">
        <f t="shared" si="265"/>
        <v>0</v>
      </c>
      <c r="M609" s="74">
        <f t="shared" si="265"/>
        <v>285000</v>
      </c>
      <c r="N609" s="74">
        <f t="shared" si="265"/>
        <v>15000</v>
      </c>
      <c r="O609" s="354">
        <f t="shared" si="258"/>
        <v>345250</v>
      </c>
      <c r="P609" s="558"/>
      <c r="Q609" s="24"/>
      <c r="R609" s="418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</row>
    <row r="610" spans="1:129" s="29" customFormat="1" ht="45" x14ac:dyDescent="0.25">
      <c r="A610" s="487"/>
      <c r="B610" s="183" t="s">
        <v>406</v>
      </c>
      <c r="C610" s="183"/>
      <c r="D610" s="190"/>
      <c r="E610" s="192"/>
      <c r="F610" s="83"/>
      <c r="G610" s="131"/>
      <c r="H610" s="72" t="s">
        <v>58</v>
      </c>
      <c r="I610" s="78" t="s">
        <v>31</v>
      </c>
      <c r="J610" s="74">
        <v>300000</v>
      </c>
      <c r="K610" s="74"/>
      <c r="L610" s="74"/>
      <c r="M610" s="74">
        <f>0.95*J610</f>
        <v>285000</v>
      </c>
      <c r="N610" s="74">
        <f>J610*0.05</f>
        <v>15000</v>
      </c>
      <c r="O610" s="354">
        <f t="shared" si="258"/>
        <v>300000</v>
      </c>
      <c r="P610" s="558"/>
      <c r="Q610" s="24"/>
      <c r="R610" s="418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</row>
    <row r="611" spans="1:129" s="29" customFormat="1" ht="75" x14ac:dyDescent="0.25">
      <c r="A611" s="488"/>
      <c r="B611" s="183" t="s">
        <v>406</v>
      </c>
      <c r="C611" s="183"/>
      <c r="D611" s="190"/>
      <c r="E611" s="192"/>
      <c r="F611" s="83"/>
      <c r="G611" s="131"/>
      <c r="H611" s="72" t="s">
        <v>57</v>
      </c>
      <c r="I611" s="78" t="s">
        <v>136</v>
      </c>
      <c r="J611" s="83">
        <v>45250</v>
      </c>
      <c r="K611" s="123">
        <f>J611</f>
        <v>45250</v>
      </c>
      <c r="L611" s="74"/>
      <c r="M611" s="74"/>
      <c r="N611" s="74"/>
      <c r="O611" s="354">
        <f t="shared" si="258"/>
        <v>45250</v>
      </c>
      <c r="P611" s="558"/>
      <c r="Q611" s="24"/>
      <c r="R611" s="418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</row>
    <row r="612" spans="1:129" s="29" customFormat="1" ht="15.75" x14ac:dyDescent="0.25">
      <c r="A612" s="486">
        <v>39</v>
      </c>
      <c r="B612" s="183" t="s">
        <v>406</v>
      </c>
      <c r="C612" s="183" t="s">
        <v>5</v>
      </c>
      <c r="D612" s="184" t="s">
        <v>264</v>
      </c>
      <c r="E612" s="185" t="s">
        <v>266</v>
      </c>
      <c r="F612" s="83">
        <v>3881.8</v>
      </c>
      <c r="G612" s="131">
        <v>174</v>
      </c>
      <c r="H612" s="188" t="s">
        <v>30</v>
      </c>
      <c r="I612" s="66" t="s">
        <v>1</v>
      </c>
      <c r="J612" s="74">
        <f>J613+J614</f>
        <v>465250</v>
      </c>
      <c r="K612" s="74">
        <f t="shared" ref="K612:N612" si="266">K613+K614</f>
        <v>45250</v>
      </c>
      <c r="L612" s="74">
        <f t="shared" si="266"/>
        <v>0</v>
      </c>
      <c r="M612" s="74">
        <f t="shared" si="266"/>
        <v>399000</v>
      </c>
      <c r="N612" s="74">
        <f t="shared" si="266"/>
        <v>21000</v>
      </c>
      <c r="O612" s="354">
        <f t="shared" si="258"/>
        <v>465250</v>
      </c>
      <c r="P612" s="558"/>
      <c r="Q612" s="24"/>
      <c r="R612" s="418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</row>
    <row r="613" spans="1:129" s="29" customFormat="1" ht="45" x14ac:dyDescent="0.25">
      <c r="A613" s="487"/>
      <c r="B613" s="183" t="s">
        <v>406</v>
      </c>
      <c r="C613" s="183"/>
      <c r="D613" s="190"/>
      <c r="E613" s="192"/>
      <c r="F613" s="83"/>
      <c r="G613" s="131"/>
      <c r="H613" s="72" t="s">
        <v>58</v>
      </c>
      <c r="I613" s="78" t="s">
        <v>31</v>
      </c>
      <c r="J613" s="74">
        <v>420000</v>
      </c>
      <c r="K613" s="74"/>
      <c r="L613" s="74"/>
      <c r="M613" s="74">
        <f>0.95*J613</f>
        <v>399000</v>
      </c>
      <c r="N613" s="74">
        <f>J613*0.05</f>
        <v>21000</v>
      </c>
      <c r="O613" s="354">
        <f t="shared" si="258"/>
        <v>420000</v>
      </c>
      <c r="P613" s="558"/>
      <c r="Q613" s="24"/>
      <c r="R613" s="418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</row>
    <row r="614" spans="1:129" s="29" customFormat="1" ht="75" x14ac:dyDescent="0.25">
      <c r="A614" s="488"/>
      <c r="B614" s="183" t="s">
        <v>406</v>
      </c>
      <c r="C614" s="183"/>
      <c r="D614" s="190"/>
      <c r="E614" s="192"/>
      <c r="F614" s="83"/>
      <c r="G614" s="131"/>
      <c r="H614" s="72" t="s">
        <v>57</v>
      </c>
      <c r="I614" s="78" t="s">
        <v>136</v>
      </c>
      <c r="J614" s="83">
        <v>45250</v>
      </c>
      <c r="K614" s="123">
        <f>J614</f>
        <v>45250</v>
      </c>
      <c r="L614" s="74"/>
      <c r="M614" s="74"/>
      <c r="N614" s="74"/>
      <c r="O614" s="354">
        <f t="shared" si="258"/>
        <v>45250</v>
      </c>
      <c r="P614" s="558"/>
      <c r="Q614" s="24"/>
      <c r="R614" s="418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</row>
    <row r="615" spans="1:129" s="29" customFormat="1" ht="15.75" x14ac:dyDescent="0.25">
      <c r="A615" s="486">
        <v>40</v>
      </c>
      <c r="B615" s="183" t="s">
        <v>406</v>
      </c>
      <c r="C615" s="183" t="s">
        <v>5</v>
      </c>
      <c r="D615" s="184" t="s">
        <v>267</v>
      </c>
      <c r="E615" s="185">
        <v>9</v>
      </c>
      <c r="F615" s="83">
        <v>2061.8000000000002</v>
      </c>
      <c r="G615" s="131">
        <v>88</v>
      </c>
      <c r="H615" s="188" t="s">
        <v>30</v>
      </c>
      <c r="I615" s="66" t="s">
        <v>1</v>
      </c>
      <c r="J615" s="74">
        <f>J616+J617</f>
        <v>345250</v>
      </c>
      <c r="K615" s="74">
        <f t="shared" ref="K615:N615" si="267">K616+K617</f>
        <v>45250</v>
      </c>
      <c r="L615" s="74">
        <f t="shared" si="267"/>
        <v>0</v>
      </c>
      <c r="M615" s="74">
        <f t="shared" si="267"/>
        <v>285000</v>
      </c>
      <c r="N615" s="74">
        <f t="shared" si="267"/>
        <v>15000</v>
      </c>
      <c r="O615" s="354">
        <f t="shared" si="258"/>
        <v>345250</v>
      </c>
      <c r="P615" s="558"/>
      <c r="Q615" s="24"/>
      <c r="R615" s="418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</row>
    <row r="616" spans="1:129" s="29" customFormat="1" ht="45" x14ac:dyDescent="0.25">
      <c r="A616" s="487"/>
      <c r="B616" s="183" t="s">
        <v>406</v>
      </c>
      <c r="C616" s="183"/>
      <c r="D616" s="190"/>
      <c r="E616" s="192"/>
      <c r="F616" s="186"/>
      <c r="G616" s="187"/>
      <c r="H616" s="72" t="s">
        <v>58</v>
      </c>
      <c r="I616" s="78" t="s">
        <v>31</v>
      </c>
      <c r="J616" s="74">
        <v>300000</v>
      </c>
      <c r="K616" s="74"/>
      <c r="L616" s="74"/>
      <c r="M616" s="74">
        <f>0.95*J616</f>
        <v>285000</v>
      </c>
      <c r="N616" s="74">
        <f>J616*0.05</f>
        <v>15000</v>
      </c>
      <c r="O616" s="354">
        <f t="shared" si="258"/>
        <v>300000</v>
      </c>
      <c r="P616" s="558"/>
      <c r="Q616" s="24"/>
      <c r="R616" s="418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</row>
    <row r="617" spans="1:129" s="29" customFormat="1" ht="75" x14ac:dyDescent="0.25">
      <c r="A617" s="488"/>
      <c r="B617" s="183" t="s">
        <v>406</v>
      </c>
      <c r="C617" s="183"/>
      <c r="D617" s="190"/>
      <c r="E617" s="190"/>
      <c r="F617" s="186"/>
      <c r="G617" s="187"/>
      <c r="H617" s="72" t="s">
        <v>57</v>
      </c>
      <c r="I617" s="78" t="s">
        <v>136</v>
      </c>
      <c r="J617" s="83">
        <v>45250</v>
      </c>
      <c r="K617" s="123">
        <f>J617</f>
        <v>45250</v>
      </c>
      <c r="L617" s="74"/>
      <c r="M617" s="74"/>
      <c r="N617" s="74"/>
      <c r="O617" s="354">
        <f t="shared" si="258"/>
        <v>45250</v>
      </c>
      <c r="P617" s="558"/>
      <c r="Q617" s="24"/>
      <c r="R617" s="418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</row>
    <row r="618" spans="1:129" s="5" customFormat="1" ht="36.75" customHeight="1" x14ac:dyDescent="0.25">
      <c r="A618" s="511" t="s">
        <v>414</v>
      </c>
      <c r="B618" s="512"/>
      <c r="C618" s="512"/>
      <c r="D618" s="513"/>
      <c r="E618" s="64">
        <v>75</v>
      </c>
      <c r="F618" s="65">
        <f>F620+F623+F627+F632+F636+F640+F644+F648+F652+F656+F660+F664+F668+F672+F676+F680+F684+F688+F692+F696+F700+F704+F708+F712+F716+F720+F724+F728+F732+F736+F740+F744+F747+F750+F753+F756+F759+F762+F765+F768+F771+F774+F777+F780+F783+F786+F789+F792+F795+F798+F801+F804+F807+F810+F813+F816+F819+F822+F825+F828+F831+F834+F837+F840+F843+F846+F849+F852+F855+F858+F861+F864+F867+F869+F871</f>
        <v>218397.79999999996</v>
      </c>
      <c r="G618" s="64">
        <f>G620+G623+G627+G632+G636+G640+G644+G648+G652+G656+G660+G664+G668+G672+G676+G680+G684+G688+G692+G696+G700+G704+G708+G712+G716+G720+G724+G728+G732+G736+G740+G744+G747+G750+G753+G756+G759+G762+G765+G768+G771+G774+G777+G780+G783+G786+G789+G792+G795+G798+G801+G804+G807+G810+G813+G816+G819+G822+G825+G828+G831+G834+G837+G840+G843+G846+G849+G852+G855+G858+G861+G864+G867+G869+G871</f>
        <v>8163</v>
      </c>
      <c r="H618" s="63" t="s">
        <v>1</v>
      </c>
      <c r="I618" s="66" t="s">
        <v>1</v>
      </c>
      <c r="J618" s="65">
        <f>J620+J623+J627+J632+J636+J640+J644+J648+J652+J656+J660+J664+J668+J672+J676+J680+J684+J688+J692+J696+J700+J704+J708+J712+J716+J720+J724+J728+J732+J736+J740+J744+J747+J750+J753+J756+J759+J762+J765+J768+J771+J774+J777+J780+J783+J786+J789+J792+J795+J798+J801+J804+J807+J810+J813+J816+J819+J822+J825+J828+J831+J834+J837+J840+J843+J846+J849+J852+J855+J858+J861+J864+J867+J869+J871</f>
        <v>153101446</v>
      </c>
      <c r="K618" s="65">
        <f>K620+K623+K627+K632+K636+K640+K644+K648+K652+K656+K660+K664+K668+K672+K676+K680+K684+K688+K692+K696+K700+K704+K708+K712+K716+K720+K724+K728+K732+K736+K740+K744+K747+K750+K753+K756+K759+K762+K765+K768+K771+K774+K777+K780+K783+K786+K789+K792+K795+K798+K801+K804+K807+K810+K813+K816+K819+K822+K825+K828+K831+K834+K837+K840+K843+K846+K849+K852+K855+K858+K861+K864+K867+K869+K871</f>
        <v>142418946</v>
      </c>
      <c r="L618" s="65">
        <f>L620+L623+L627+L632+L636+L640+L644+L648+L652+L656+L660+L664+L668+L672+L676+L680+L684+L688+L692+L696+L700+L704+L708+L712+L716+L720+L724+L728+L732+L736+L740+L744+L747+L750+L753+L756+L759+L762+L765+L768+L771+L774+L777+L780+L783+L786+L789+L792+L795+L798+L801+L804+L807+L810+L813+L816+L819+L822+L825+L828+L831+L834+L837+L840+L843+L846+L849+L852+L855+L858+L861+L864+L867+L869+L871</f>
        <v>0</v>
      </c>
      <c r="M618" s="65">
        <f>M620+M623+M627+M632+M636+M640+M644+M648+M652+M656+M660+M664+M668+M672+M676+M680+M684+M688+M692+M696+M700+M704+M708+M712+M716+M720+M724+M728+M732+M736+M740+M744+M747+M750+M753+M756+M759+M762+M765+M768+M771+M774+M777+M780+M783+M786+M789+M792+M795+M798+M801+M804+M807+M810+M813+M816+M819+M822+M825+M828+M831+M834+M837+M840+M843+M846+M849+M852+M855+M858+M861+M864+M867+M869+M871+M619</f>
        <v>10127000</v>
      </c>
      <c r="N618" s="65">
        <f>N620+N623+N627+N632+N636+N640+N644+N648+N652+N656+N660+N664+N668+N672+N676+N680+N684+N688+N692+N696+N700+N704+N708+N712+N716+N720+N724+N728+N732+N736+N740+N744+N747+N750+N753+N756+N759+N762+N765+N768+N771+N774+N777+N780+N783+N786+N789+N792+N795+N798+N801+N804+N807+N810+N813+N816+N819+N822+N825+N828+N831+N834+N837+N840+N843+N846+N849+N852+N855+N858+N861+N864+N867+N869+N871</f>
        <v>555500</v>
      </c>
      <c r="O618" s="354">
        <f t="shared" si="258"/>
        <v>153101446</v>
      </c>
      <c r="P618" s="355"/>
      <c r="Q618" s="417"/>
      <c r="R618" s="418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</row>
    <row r="619" spans="1:129" s="5" customFormat="1" ht="15.75" customHeight="1" x14ac:dyDescent="0.25">
      <c r="A619" s="483" t="s">
        <v>415</v>
      </c>
      <c r="B619" s="484"/>
      <c r="C619" s="484"/>
      <c r="D619" s="484"/>
      <c r="E619" s="484"/>
      <c r="F619" s="484"/>
      <c r="G619" s="485"/>
      <c r="H619" s="63" t="s">
        <v>1</v>
      </c>
      <c r="I619" s="66" t="s">
        <v>1</v>
      </c>
      <c r="J619" s="89"/>
      <c r="K619" s="89"/>
      <c r="L619" s="89"/>
      <c r="M619" s="194">
        <v>0</v>
      </c>
      <c r="N619" s="89"/>
      <c r="O619" s="354">
        <f t="shared" si="258"/>
        <v>0</v>
      </c>
      <c r="P619" s="355"/>
      <c r="Q619" s="417"/>
      <c r="R619" s="418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</row>
    <row r="620" spans="1:129" s="33" customFormat="1" ht="15.75" x14ac:dyDescent="0.25">
      <c r="A620" s="410">
        <v>1</v>
      </c>
      <c r="B620" s="127" t="s">
        <v>413</v>
      </c>
      <c r="C620" s="127" t="s">
        <v>25</v>
      </c>
      <c r="D620" s="127" t="s">
        <v>66</v>
      </c>
      <c r="E620" s="164" t="s">
        <v>67</v>
      </c>
      <c r="F620" s="162">
        <v>3510.9</v>
      </c>
      <c r="G620" s="136">
        <v>139</v>
      </c>
      <c r="H620" s="121" t="s">
        <v>30</v>
      </c>
      <c r="I620" s="66" t="s">
        <v>1</v>
      </c>
      <c r="J620" s="83">
        <f>J621+J622</f>
        <v>4346777</v>
      </c>
      <c r="K620" s="83">
        <f>K621+K622</f>
        <v>4346777</v>
      </c>
      <c r="L620" s="83">
        <f>L621+L622</f>
        <v>0</v>
      </c>
      <c r="M620" s="83">
        <f>M621+M622</f>
        <v>0</v>
      </c>
      <c r="N620" s="83">
        <f>N621+N622</f>
        <v>0</v>
      </c>
      <c r="O620" s="354">
        <f t="shared" si="258"/>
        <v>4346777</v>
      </c>
      <c r="P620" s="374"/>
      <c r="Q620" s="453"/>
      <c r="R620" s="452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</row>
    <row r="621" spans="1:129" s="29" customFormat="1" ht="30" x14ac:dyDescent="0.25">
      <c r="A621" s="411"/>
      <c r="B621" s="127" t="s">
        <v>413</v>
      </c>
      <c r="C621" s="127"/>
      <c r="D621" s="127"/>
      <c r="E621" s="136"/>
      <c r="F621" s="162"/>
      <c r="G621" s="136"/>
      <c r="H621" s="169" t="s">
        <v>68</v>
      </c>
      <c r="I621" s="191" t="s">
        <v>51</v>
      </c>
      <c r="J621" s="83">
        <v>4255704</v>
      </c>
      <c r="K621" s="98">
        <f t="shared" ref="K621" si="268">J621</f>
        <v>4255704</v>
      </c>
      <c r="L621" s="83"/>
      <c r="M621" s="83"/>
      <c r="N621" s="83"/>
      <c r="O621" s="354">
        <f t="shared" si="258"/>
        <v>4255704</v>
      </c>
      <c r="P621" s="355"/>
      <c r="Q621" s="417"/>
      <c r="R621" s="418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</row>
    <row r="622" spans="1:129" s="29" customFormat="1" x14ac:dyDescent="0.25">
      <c r="A622" s="412"/>
      <c r="B622" s="127" t="s">
        <v>413</v>
      </c>
      <c r="C622" s="127"/>
      <c r="D622" s="127"/>
      <c r="E622" s="136"/>
      <c r="F622" s="162"/>
      <c r="G622" s="136"/>
      <c r="H622" s="168" t="s">
        <v>35</v>
      </c>
      <c r="I622" s="78" t="s">
        <v>52</v>
      </c>
      <c r="J622" s="83">
        <v>91073</v>
      </c>
      <c r="K622" s="98">
        <f>J622</f>
        <v>91073</v>
      </c>
      <c r="L622" s="83"/>
      <c r="M622" s="83"/>
      <c r="N622" s="83"/>
      <c r="O622" s="354">
        <f t="shared" si="258"/>
        <v>91073</v>
      </c>
      <c r="P622" s="355"/>
      <c r="Q622" s="417"/>
      <c r="R622" s="418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</row>
    <row r="623" spans="1:129" s="29" customFormat="1" x14ac:dyDescent="0.25">
      <c r="A623" s="410">
        <v>2</v>
      </c>
      <c r="B623" s="127" t="s">
        <v>413</v>
      </c>
      <c r="C623" s="121" t="s">
        <v>25</v>
      </c>
      <c r="D623" s="121" t="s">
        <v>69</v>
      </c>
      <c r="E623" s="164" t="s">
        <v>70</v>
      </c>
      <c r="F623" s="162">
        <v>546.1</v>
      </c>
      <c r="G623" s="136">
        <v>21</v>
      </c>
      <c r="H623" s="121" t="s">
        <v>30</v>
      </c>
      <c r="I623" s="66" t="s">
        <v>1</v>
      </c>
      <c r="J623" s="83">
        <f>J624+J625+J626</f>
        <v>657571</v>
      </c>
      <c r="K623" s="83">
        <f>K624+K626+K625</f>
        <v>657571</v>
      </c>
      <c r="L623" s="83">
        <f>L624+L625+L626</f>
        <v>0</v>
      </c>
      <c r="M623" s="83">
        <f>M624+M625+M626</f>
        <v>0</v>
      </c>
      <c r="N623" s="83">
        <f>N624+N625+N626</f>
        <v>0</v>
      </c>
      <c r="O623" s="354">
        <f t="shared" si="258"/>
        <v>657571</v>
      </c>
      <c r="P623" s="355"/>
      <c r="Q623" s="417"/>
      <c r="R623" s="418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</row>
    <row r="624" spans="1:129" s="29" customFormat="1" ht="30" x14ac:dyDescent="0.25">
      <c r="A624" s="411"/>
      <c r="B624" s="127" t="s">
        <v>413</v>
      </c>
      <c r="C624" s="121"/>
      <c r="D624" s="121"/>
      <c r="E624" s="136"/>
      <c r="F624" s="162"/>
      <c r="G624" s="136"/>
      <c r="H624" s="121" t="s">
        <v>38</v>
      </c>
      <c r="I624" s="105" t="s">
        <v>39</v>
      </c>
      <c r="J624" s="83">
        <v>113420</v>
      </c>
      <c r="K624" s="98">
        <f t="shared" ref="K624:K626" si="269">J624</f>
        <v>113420</v>
      </c>
      <c r="L624" s="83"/>
      <c r="M624" s="83"/>
      <c r="N624" s="83"/>
      <c r="O624" s="354">
        <f t="shared" si="258"/>
        <v>113420</v>
      </c>
      <c r="P624" s="559"/>
      <c r="Q624" s="418"/>
      <c r="R624" s="418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</row>
    <row r="625" spans="1:129" s="29" customFormat="1" ht="30" x14ac:dyDescent="0.25">
      <c r="A625" s="411"/>
      <c r="B625" s="127" t="s">
        <v>413</v>
      </c>
      <c r="C625" s="121"/>
      <c r="D625" s="121"/>
      <c r="E625" s="136"/>
      <c r="F625" s="162"/>
      <c r="G625" s="136"/>
      <c r="H625" s="72" t="s">
        <v>40</v>
      </c>
      <c r="I625" s="78" t="s">
        <v>41</v>
      </c>
      <c r="J625" s="83">
        <v>428236</v>
      </c>
      <c r="K625" s="98">
        <f t="shared" si="269"/>
        <v>428236</v>
      </c>
      <c r="L625" s="83"/>
      <c r="M625" s="83"/>
      <c r="N625" s="83"/>
      <c r="O625" s="354">
        <f t="shared" si="258"/>
        <v>428236</v>
      </c>
      <c r="P625" s="355"/>
      <c r="Q625" s="417"/>
      <c r="R625" s="418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</row>
    <row r="626" spans="1:129" s="29" customFormat="1" x14ac:dyDescent="0.25">
      <c r="A626" s="412"/>
      <c r="B626" s="127" t="s">
        <v>413</v>
      </c>
      <c r="C626" s="121"/>
      <c r="D626" s="121"/>
      <c r="E626" s="136"/>
      <c r="F626" s="162"/>
      <c r="G626" s="136"/>
      <c r="H626" s="168" t="s">
        <v>35</v>
      </c>
      <c r="I626" s="78" t="s">
        <v>52</v>
      </c>
      <c r="J626" s="83">
        <v>115915</v>
      </c>
      <c r="K626" s="98">
        <f t="shared" si="269"/>
        <v>115915</v>
      </c>
      <c r="L626" s="83"/>
      <c r="M626" s="83"/>
      <c r="N626" s="83"/>
      <c r="O626" s="354">
        <f t="shared" si="258"/>
        <v>115915</v>
      </c>
      <c r="P626" s="355"/>
      <c r="Q626" s="417"/>
      <c r="R626" s="418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</row>
    <row r="627" spans="1:129" s="29" customFormat="1" x14ac:dyDescent="0.25">
      <c r="A627" s="404">
        <v>3</v>
      </c>
      <c r="B627" s="127" t="s">
        <v>413</v>
      </c>
      <c r="C627" s="127" t="s">
        <v>25</v>
      </c>
      <c r="D627" s="195" t="s">
        <v>196</v>
      </c>
      <c r="E627" s="164" t="s">
        <v>71</v>
      </c>
      <c r="F627" s="135">
        <v>5438.1</v>
      </c>
      <c r="G627" s="196">
        <v>122</v>
      </c>
      <c r="H627" s="121" t="s">
        <v>30</v>
      </c>
      <c r="I627" s="66" t="s">
        <v>1</v>
      </c>
      <c r="J627" s="83">
        <f>J628+J629+J630+J631</f>
        <v>16617944</v>
      </c>
      <c r="K627" s="83">
        <f>K628+K631+K629+K630</f>
        <v>16617944</v>
      </c>
      <c r="L627" s="83">
        <f t="shared" ref="L627:N627" si="270">L628+L631+L629+L630</f>
        <v>0</v>
      </c>
      <c r="M627" s="83">
        <f t="shared" si="270"/>
        <v>0</v>
      </c>
      <c r="N627" s="83">
        <f t="shared" si="270"/>
        <v>0</v>
      </c>
      <c r="O627" s="354">
        <f t="shared" si="258"/>
        <v>16617944</v>
      </c>
      <c r="P627" s="355"/>
      <c r="Q627" s="417"/>
      <c r="R627" s="418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</row>
    <row r="628" spans="1:129" s="29" customFormat="1" x14ac:dyDescent="0.25">
      <c r="A628" s="405"/>
      <c r="B628" s="127" t="s">
        <v>413</v>
      </c>
      <c r="C628" s="127"/>
      <c r="D628" s="195"/>
      <c r="E628" s="196"/>
      <c r="F628" s="135"/>
      <c r="G628" s="196"/>
      <c r="H628" s="72" t="s">
        <v>36</v>
      </c>
      <c r="I628" s="78" t="s">
        <v>37</v>
      </c>
      <c r="J628" s="83">
        <v>10782828</v>
      </c>
      <c r="K628" s="98">
        <f t="shared" ref="K628:K631" si="271">J628</f>
        <v>10782828</v>
      </c>
      <c r="L628" s="162"/>
      <c r="M628" s="162"/>
      <c r="N628" s="162"/>
      <c r="O628" s="354">
        <f t="shared" si="258"/>
        <v>10782828</v>
      </c>
      <c r="P628" s="355"/>
      <c r="Q628" s="417"/>
      <c r="R628" s="418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</row>
    <row r="629" spans="1:129" s="29" customFormat="1" ht="30" x14ac:dyDescent="0.25">
      <c r="A629" s="405"/>
      <c r="B629" s="127" t="s">
        <v>413</v>
      </c>
      <c r="C629" s="127"/>
      <c r="D629" s="195"/>
      <c r="E629" s="196"/>
      <c r="F629" s="135"/>
      <c r="G629" s="196"/>
      <c r="H629" s="121" t="s">
        <v>38</v>
      </c>
      <c r="I629" s="105" t="s">
        <v>39</v>
      </c>
      <c r="J629" s="83">
        <v>1224535</v>
      </c>
      <c r="K629" s="98">
        <f t="shared" si="271"/>
        <v>1224535</v>
      </c>
      <c r="L629" s="162"/>
      <c r="M629" s="162"/>
      <c r="N629" s="162"/>
      <c r="O629" s="354">
        <f t="shared" si="258"/>
        <v>1224535</v>
      </c>
      <c r="P629" s="559"/>
      <c r="Q629" s="418"/>
      <c r="R629" s="418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</row>
    <row r="630" spans="1:129" s="29" customFormat="1" ht="30" x14ac:dyDescent="0.25">
      <c r="A630" s="405"/>
      <c r="B630" s="127" t="s">
        <v>413</v>
      </c>
      <c r="C630" s="127"/>
      <c r="D630" s="195"/>
      <c r="E630" s="196"/>
      <c r="F630" s="135"/>
      <c r="G630" s="196"/>
      <c r="H630" s="72" t="s">
        <v>40</v>
      </c>
      <c r="I630" s="78" t="s">
        <v>41</v>
      </c>
      <c r="J630" s="83">
        <v>4264400</v>
      </c>
      <c r="K630" s="98">
        <f t="shared" si="271"/>
        <v>4264400</v>
      </c>
      <c r="L630" s="162"/>
      <c r="M630" s="162"/>
      <c r="N630" s="162"/>
      <c r="O630" s="354">
        <f t="shared" si="258"/>
        <v>4264400</v>
      </c>
      <c r="P630" s="355"/>
      <c r="Q630" s="417"/>
      <c r="R630" s="418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</row>
    <row r="631" spans="1:129" s="29" customFormat="1" x14ac:dyDescent="0.25">
      <c r="A631" s="406"/>
      <c r="B631" s="127" t="s">
        <v>413</v>
      </c>
      <c r="C631" s="127"/>
      <c r="D631" s="195"/>
      <c r="E631" s="196"/>
      <c r="F631" s="135"/>
      <c r="G631" s="196"/>
      <c r="H631" s="168" t="s">
        <v>35</v>
      </c>
      <c r="I631" s="78" t="s">
        <v>52</v>
      </c>
      <c r="J631" s="83">
        <v>346181</v>
      </c>
      <c r="K631" s="98">
        <f t="shared" si="271"/>
        <v>346181</v>
      </c>
      <c r="L631" s="162"/>
      <c r="M631" s="162"/>
      <c r="N631" s="162"/>
      <c r="O631" s="354">
        <f t="shared" si="258"/>
        <v>346181</v>
      </c>
      <c r="P631" s="355"/>
      <c r="Q631" s="417"/>
      <c r="R631" s="418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</row>
    <row r="632" spans="1:129" s="29" customFormat="1" x14ac:dyDescent="0.25">
      <c r="A632" s="404">
        <v>4</v>
      </c>
      <c r="B632" s="127" t="s">
        <v>413</v>
      </c>
      <c r="C632" s="127" t="s">
        <v>25</v>
      </c>
      <c r="D632" s="195" t="s">
        <v>196</v>
      </c>
      <c r="E632" s="164" t="s">
        <v>72</v>
      </c>
      <c r="F632" s="135">
        <v>3693.5</v>
      </c>
      <c r="G632" s="196">
        <v>186</v>
      </c>
      <c r="H632" s="121" t="s">
        <v>30</v>
      </c>
      <c r="I632" s="66" t="s">
        <v>1</v>
      </c>
      <c r="J632" s="83">
        <f>J633+J634+J635</f>
        <v>5577459</v>
      </c>
      <c r="K632" s="83">
        <f t="shared" ref="K632:N632" si="272">K633+K634+K635</f>
        <v>5577459</v>
      </c>
      <c r="L632" s="83">
        <f t="shared" si="272"/>
        <v>0</v>
      </c>
      <c r="M632" s="83">
        <f t="shared" si="272"/>
        <v>0</v>
      </c>
      <c r="N632" s="83">
        <f t="shared" si="272"/>
        <v>0</v>
      </c>
      <c r="O632" s="354">
        <f t="shared" si="258"/>
        <v>5577459</v>
      </c>
      <c r="P632" s="355"/>
      <c r="Q632" s="417"/>
      <c r="R632" s="418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</row>
    <row r="633" spans="1:129" s="29" customFormat="1" ht="30" x14ac:dyDescent="0.25">
      <c r="A633" s="405"/>
      <c r="B633" s="127" t="s">
        <v>413</v>
      </c>
      <c r="C633" s="127"/>
      <c r="D633" s="195"/>
      <c r="E633" s="196"/>
      <c r="F633" s="135"/>
      <c r="G633" s="196"/>
      <c r="H633" s="121" t="s">
        <v>38</v>
      </c>
      <c r="I633" s="105" t="s">
        <v>39</v>
      </c>
      <c r="J633" s="83">
        <v>2564269</v>
      </c>
      <c r="K633" s="98">
        <f t="shared" ref="K633:K635" si="273">J633</f>
        <v>2564269</v>
      </c>
      <c r="L633" s="162"/>
      <c r="M633" s="162"/>
      <c r="N633" s="162"/>
      <c r="O633" s="354">
        <f t="shared" si="258"/>
        <v>2564269</v>
      </c>
      <c r="P633" s="559"/>
      <c r="Q633" s="418"/>
      <c r="R633" s="418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</row>
    <row r="634" spans="1:129" s="29" customFormat="1" ht="30" x14ac:dyDescent="0.25">
      <c r="A634" s="405"/>
      <c r="B634" s="127" t="s">
        <v>413</v>
      </c>
      <c r="C634" s="127"/>
      <c r="D634" s="195"/>
      <c r="E634" s="196"/>
      <c r="F634" s="135"/>
      <c r="G634" s="196"/>
      <c r="H634" s="72" t="s">
        <v>40</v>
      </c>
      <c r="I634" s="78" t="s">
        <v>41</v>
      </c>
      <c r="J634" s="83">
        <v>2896330</v>
      </c>
      <c r="K634" s="98">
        <f t="shared" si="273"/>
        <v>2896330</v>
      </c>
      <c r="L634" s="162"/>
      <c r="M634" s="162"/>
      <c r="N634" s="162"/>
      <c r="O634" s="354">
        <f t="shared" si="258"/>
        <v>2896330</v>
      </c>
      <c r="P634" s="355"/>
      <c r="Q634" s="417"/>
      <c r="R634" s="418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</row>
    <row r="635" spans="1:129" s="29" customFormat="1" x14ac:dyDescent="0.25">
      <c r="A635" s="406"/>
      <c r="B635" s="127" t="s">
        <v>413</v>
      </c>
      <c r="C635" s="127"/>
      <c r="D635" s="195"/>
      <c r="E635" s="196"/>
      <c r="F635" s="135"/>
      <c r="G635" s="196"/>
      <c r="H635" s="168" t="s">
        <v>35</v>
      </c>
      <c r="I635" s="78" t="s">
        <v>52</v>
      </c>
      <c r="J635" s="83">
        <v>116860</v>
      </c>
      <c r="K635" s="98">
        <f t="shared" si="273"/>
        <v>116860</v>
      </c>
      <c r="L635" s="162"/>
      <c r="M635" s="162"/>
      <c r="N635" s="162"/>
      <c r="O635" s="354">
        <f t="shared" si="258"/>
        <v>116860</v>
      </c>
      <c r="P635" s="355"/>
      <c r="Q635" s="417"/>
      <c r="R635" s="418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</row>
    <row r="636" spans="1:129" s="29" customFormat="1" x14ac:dyDescent="0.25">
      <c r="A636" s="413">
        <v>5</v>
      </c>
      <c r="B636" s="127" t="s">
        <v>413</v>
      </c>
      <c r="C636" s="127" t="s">
        <v>25</v>
      </c>
      <c r="D636" s="195" t="s">
        <v>196</v>
      </c>
      <c r="E636" s="164" t="s">
        <v>73</v>
      </c>
      <c r="F636" s="198">
        <v>3595.2</v>
      </c>
      <c r="G636" s="136">
        <v>147</v>
      </c>
      <c r="H636" s="121" t="s">
        <v>30</v>
      </c>
      <c r="I636" s="66" t="s">
        <v>1</v>
      </c>
      <c r="J636" s="83">
        <f>J637+J638+J639</f>
        <v>5377999</v>
      </c>
      <c r="K636" s="83">
        <f t="shared" ref="K636:N636" si="274">K637+K638+K639</f>
        <v>5377999</v>
      </c>
      <c r="L636" s="83">
        <f t="shared" si="274"/>
        <v>0</v>
      </c>
      <c r="M636" s="83">
        <f t="shared" si="274"/>
        <v>0</v>
      </c>
      <c r="N636" s="83">
        <f t="shared" si="274"/>
        <v>0</v>
      </c>
      <c r="O636" s="354">
        <f t="shared" si="258"/>
        <v>5377999</v>
      </c>
      <c r="P636" s="355"/>
      <c r="Q636" s="417"/>
      <c r="R636" s="418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</row>
    <row r="637" spans="1:129" s="29" customFormat="1" ht="30" x14ac:dyDescent="0.25">
      <c r="A637" s="414"/>
      <c r="B637" s="127" t="s">
        <v>413</v>
      </c>
      <c r="C637" s="127"/>
      <c r="D637" s="127"/>
      <c r="E637" s="136"/>
      <c r="F637" s="162"/>
      <c r="G637" s="136"/>
      <c r="H637" s="121" t="s">
        <v>38</v>
      </c>
      <c r="I637" s="105" t="s">
        <v>39</v>
      </c>
      <c r="J637" s="83">
        <v>2446073</v>
      </c>
      <c r="K637" s="98">
        <f t="shared" ref="K637:K639" si="275">J637</f>
        <v>2446073</v>
      </c>
      <c r="L637" s="162"/>
      <c r="M637" s="162"/>
      <c r="N637" s="162"/>
      <c r="O637" s="354">
        <f t="shared" si="258"/>
        <v>2446073</v>
      </c>
      <c r="P637" s="559"/>
      <c r="Q637" s="418"/>
      <c r="R637" s="418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</row>
    <row r="638" spans="1:129" s="29" customFormat="1" ht="30" x14ac:dyDescent="0.25">
      <c r="A638" s="414"/>
      <c r="B638" s="127" t="s">
        <v>413</v>
      </c>
      <c r="C638" s="127"/>
      <c r="D638" s="127"/>
      <c r="E638" s="136"/>
      <c r="F638" s="162"/>
      <c r="G638" s="136"/>
      <c r="H638" s="72" t="s">
        <v>40</v>
      </c>
      <c r="I638" s="78" t="s">
        <v>41</v>
      </c>
      <c r="J638" s="83">
        <v>2819248</v>
      </c>
      <c r="K638" s="98">
        <f t="shared" si="275"/>
        <v>2819248</v>
      </c>
      <c r="L638" s="162"/>
      <c r="M638" s="162"/>
      <c r="N638" s="162"/>
      <c r="O638" s="354">
        <f t="shared" si="258"/>
        <v>2819248</v>
      </c>
      <c r="P638" s="355"/>
      <c r="Q638" s="417"/>
      <c r="R638" s="418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</row>
    <row r="639" spans="1:129" s="29" customFormat="1" x14ac:dyDescent="0.25">
      <c r="A639" s="415"/>
      <c r="B639" s="127" t="s">
        <v>413</v>
      </c>
      <c r="C639" s="127"/>
      <c r="D639" s="127"/>
      <c r="E639" s="136"/>
      <c r="F639" s="162"/>
      <c r="G639" s="136"/>
      <c r="H639" s="168" t="s">
        <v>35</v>
      </c>
      <c r="I639" s="78" t="s">
        <v>52</v>
      </c>
      <c r="J639" s="83">
        <v>112678</v>
      </c>
      <c r="K639" s="98">
        <f t="shared" si="275"/>
        <v>112678</v>
      </c>
      <c r="L639" s="162"/>
      <c r="M639" s="162"/>
      <c r="N639" s="162"/>
      <c r="O639" s="354">
        <f t="shared" si="258"/>
        <v>112678</v>
      </c>
      <c r="P639" s="355"/>
      <c r="Q639" s="417"/>
      <c r="R639" s="418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</row>
    <row r="640" spans="1:129" s="29" customFormat="1" x14ac:dyDescent="0.25">
      <c r="A640" s="410">
        <v>6</v>
      </c>
      <c r="B640" s="127" t="s">
        <v>413</v>
      </c>
      <c r="C640" s="127" t="s">
        <v>25</v>
      </c>
      <c r="D640" s="195" t="s">
        <v>196</v>
      </c>
      <c r="E640" s="164" t="s">
        <v>74</v>
      </c>
      <c r="F640" s="162">
        <v>3705.7</v>
      </c>
      <c r="G640" s="136">
        <v>137</v>
      </c>
      <c r="H640" s="121" t="s">
        <v>30</v>
      </c>
      <c r="I640" s="66" t="s">
        <v>1</v>
      </c>
      <c r="J640" s="83">
        <f>J641+J642+J643</f>
        <v>5223200</v>
      </c>
      <c r="K640" s="83">
        <f t="shared" ref="K640:N640" si="276">K641+K642+K643</f>
        <v>5223200</v>
      </c>
      <c r="L640" s="83">
        <f t="shared" si="276"/>
        <v>0</v>
      </c>
      <c r="M640" s="83">
        <f t="shared" si="276"/>
        <v>0</v>
      </c>
      <c r="N640" s="83">
        <f t="shared" si="276"/>
        <v>0</v>
      </c>
      <c r="O640" s="354">
        <f t="shared" si="258"/>
        <v>5223200</v>
      </c>
      <c r="P640" s="355"/>
      <c r="Q640" s="417"/>
      <c r="R640" s="418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</row>
    <row r="641" spans="1:129" s="29" customFormat="1" ht="30" x14ac:dyDescent="0.25">
      <c r="A641" s="411"/>
      <c r="B641" s="127" t="s">
        <v>413</v>
      </c>
      <c r="C641" s="127"/>
      <c r="D641" s="127"/>
      <c r="E641" s="136"/>
      <c r="F641" s="162"/>
      <c r="G641" s="136"/>
      <c r="H641" s="121" t="s">
        <v>38</v>
      </c>
      <c r="I641" s="105" t="s">
        <v>39</v>
      </c>
      <c r="J641" s="83">
        <v>2207860</v>
      </c>
      <c r="K641" s="98">
        <f t="shared" ref="K641:K643" si="277">J641</f>
        <v>2207860</v>
      </c>
      <c r="L641" s="162"/>
      <c r="M641" s="162"/>
      <c r="N641" s="162"/>
      <c r="O641" s="354">
        <f t="shared" si="258"/>
        <v>2207860</v>
      </c>
      <c r="P641" s="559"/>
      <c r="Q641" s="418"/>
      <c r="R641" s="418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</row>
    <row r="642" spans="1:129" s="29" customFormat="1" ht="30" x14ac:dyDescent="0.25">
      <c r="A642" s="411"/>
      <c r="B642" s="127" t="s">
        <v>413</v>
      </c>
      <c r="C642" s="127"/>
      <c r="D642" s="127"/>
      <c r="E642" s="136"/>
      <c r="F642" s="162"/>
      <c r="G642" s="136"/>
      <c r="H642" s="72" t="s">
        <v>40</v>
      </c>
      <c r="I642" s="78" t="s">
        <v>41</v>
      </c>
      <c r="J642" s="83">
        <v>2905900</v>
      </c>
      <c r="K642" s="98">
        <f t="shared" si="277"/>
        <v>2905900</v>
      </c>
      <c r="L642" s="162"/>
      <c r="M642" s="162"/>
      <c r="N642" s="162"/>
      <c r="O642" s="354">
        <f t="shared" si="258"/>
        <v>2905900</v>
      </c>
      <c r="P642" s="355"/>
      <c r="Q642" s="417"/>
      <c r="R642" s="418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</row>
    <row r="643" spans="1:129" s="29" customFormat="1" x14ac:dyDescent="0.25">
      <c r="A643" s="412"/>
      <c r="B643" s="127" t="s">
        <v>413</v>
      </c>
      <c r="C643" s="127"/>
      <c r="D643" s="127"/>
      <c r="E643" s="136"/>
      <c r="F643" s="162"/>
      <c r="G643" s="136"/>
      <c r="H643" s="168" t="s">
        <v>35</v>
      </c>
      <c r="I643" s="78" t="s">
        <v>52</v>
      </c>
      <c r="J643" s="83">
        <v>109440</v>
      </c>
      <c r="K643" s="98">
        <f t="shared" si="277"/>
        <v>109440</v>
      </c>
      <c r="L643" s="162"/>
      <c r="M643" s="162"/>
      <c r="N643" s="162"/>
      <c r="O643" s="354">
        <f t="shared" si="258"/>
        <v>109440</v>
      </c>
      <c r="P643" s="355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</row>
    <row r="644" spans="1:129" s="29" customFormat="1" x14ac:dyDescent="0.25">
      <c r="A644" s="404">
        <v>7</v>
      </c>
      <c r="B644" s="127" t="s">
        <v>413</v>
      </c>
      <c r="C644" s="127" t="s">
        <v>25</v>
      </c>
      <c r="D644" s="195" t="s">
        <v>196</v>
      </c>
      <c r="E644" s="164" t="s">
        <v>75</v>
      </c>
      <c r="F644" s="135">
        <v>3897.8</v>
      </c>
      <c r="G644" s="196">
        <v>166</v>
      </c>
      <c r="H644" s="121" t="s">
        <v>30</v>
      </c>
      <c r="I644" s="66" t="s">
        <v>1</v>
      </c>
      <c r="J644" s="83">
        <f>J645+J646+J647</f>
        <v>4059872</v>
      </c>
      <c r="K644" s="83">
        <f t="shared" ref="K644:N644" si="278">K645+K646+K647</f>
        <v>4059872</v>
      </c>
      <c r="L644" s="83">
        <f t="shared" si="278"/>
        <v>0</v>
      </c>
      <c r="M644" s="83">
        <f t="shared" si="278"/>
        <v>0</v>
      </c>
      <c r="N644" s="83">
        <f t="shared" si="278"/>
        <v>0</v>
      </c>
      <c r="O644" s="354">
        <f t="shared" si="258"/>
        <v>4059872</v>
      </c>
      <c r="P644" s="355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</row>
    <row r="645" spans="1:129" s="29" customFormat="1" ht="30" x14ac:dyDescent="0.25">
      <c r="A645" s="405"/>
      <c r="B645" s="127" t="s">
        <v>413</v>
      </c>
      <c r="C645" s="127"/>
      <c r="D645" s="195"/>
      <c r="E645" s="164"/>
      <c r="F645" s="135"/>
      <c r="G645" s="196"/>
      <c r="H645" s="121" t="s">
        <v>38</v>
      </c>
      <c r="I645" s="105" t="s">
        <v>39</v>
      </c>
      <c r="J645" s="83">
        <v>920602</v>
      </c>
      <c r="K645" s="98">
        <f t="shared" ref="K645:K647" si="279">J645</f>
        <v>920602</v>
      </c>
      <c r="L645" s="162"/>
      <c r="M645" s="162"/>
      <c r="N645" s="162"/>
      <c r="O645" s="354">
        <f t="shared" si="258"/>
        <v>920602</v>
      </c>
      <c r="P645" s="559"/>
      <c r="Q645" s="418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</row>
    <row r="646" spans="1:129" s="29" customFormat="1" ht="30" x14ac:dyDescent="0.25">
      <c r="A646" s="405"/>
      <c r="B646" s="127" t="s">
        <v>413</v>
      </c>
      <c r="C646" s="127"/>
      <c r="D646" s="195"/>
      <c r="E646" s="164"/>
      <c r="F646" s="135"/>
      <c r="G646" s="196"/>
      <c r="H646" s="72" t="s">
        <v>40</v>
      </c>
      <c r="I646" s="78" t="s">
        <v>41</v>
      </c>
      <c r="J646" s="83">
        <v>3056540</v>
      </c>
      <c r="K646" s="98">
        <f t="shared" si="279"/>
        <v>3056540</v>
      </c>
      <c r="L646" s="162"/>
      <c r="M646" s="162"/>
      <c r="N646" s="162"/>
      <c r="O646" s="354">
        <f t="shared" si="258"/>
        <v>3056540</v>
      </c>
      <c r="P646" s="355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</row>
    <row r="647" spans="1:129" s="29" customFormat="1" x14ac:dyDescent="0.25">
      <c r="A647" s="405"/>
      <c r="B647" s="127" t="s">
        <v>413</v>
      </c>
      <c r="C647" s="127"/>
      <c r="D647" s="201"/>
      <c r="E647" s="196"/>
      <c r="F647" s="135"/>
      <c r="G647" s="196"/>
      <c r="H647" s="168" t="s">
        <v>35</v>
      </c>
      <c r="I647" s="78" t="s">
        <v>52</v>
      </c>
      <c r="J647" s="83">
        <v>82730</v>
      </c>
      <c r="K647" s="98">
        <f t="shared" si="279"/>
        <v>82730</v>
      </c>
      <c r="L647" s="162"/>
      <c r="M647" s="162"/>
      <c r="N647" s="162"/>
      <c r="O647" s="354">
        <f t="shared" si="258"/>
        <v>82730</v>
      </c>
      <c r="P647" s="355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</row>
    <row r="648" spans="1:129" s="29" customFormat="1" x14ac:dyDescent="0.25">
      <c r="A648" s="413">
        <v>8</v>
      </c>
      <c r="B648" s="127" t="s">
        <v>413</v>
      </c>
      <c r="C648" s="127" t="s">
        <v>25</v>
      </c>
      <c r="D648" s="195" t="s">
        <v>196</v>
      </c>
      <c r="E648" s="164" t="s">
        <v>76</v>
      </c>
      <c r="F648" s="162">
        <v>3728.7</v>
      </c>
      <c r="G648" s="136">
        <v>161</v>
      </c>
      <c r="H648" s="121" t="s">
        <v>30</v>
      </c>
      <c r="I648" s="66" t="s">
        <v>1</v>
      </c>
      <c r="J648" s="83">
        <f>J649+J650+J651</f>
        <v>5266999</v>
      </c>
      <c r="K648" s="83">
        <f t="shared" ref="K648:N648" si="280">K649+K650+K651</f>
        <v>5266999</v>
      </c>
      <c r="L648" s="83">
        <f t="shared" si="280"/>
        <v>0</v>
      </c>
      <c r="M648" s="83">
        <f t="shared" si="280"/>
        <v>0</v>
      </c>
      <c r="N648" s="83">
        <f t="shared" si="280"/>
        <v>0</v>
      </c>
      <c r="O648" s="354">
        <f t="shared" si="258"/>
        <v>5266999</v>
      </c>
      <c r="P648" s="355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</row>
    <row r="649" spans="1:129" s="29" customFormat="1" ht="30" x14ac:dyDescent="0.25">
      <c r="A649" s="414"/>
      <c r="B649" s="127" t="s">
        <v>413</v>
      </c>
      <c r="C649" s="127"/>
      <c r="D649" s="127"/>
      <c r="E649" s="136"/>
      <c r="F649" s="162"/>
      <c r="G649" s="136"/>
      <c r="H649" s="121" t="s">
        <v>38</v>
      </c>
      <c r="I649" s="105" t="s">
        <v>39</v>
      </c>
      <c r="J649" s="83">
        <v>2232709</v>
      </c>
      <c r="K649" s="98">
        <f t="shared" ref="K649:K651" si="281">J649</f>
        <v>2232709</v>
      </c>
      <c r="L649" s="162"/>
      <c r="M649" s="162"/>
      <c r="N649" s="162"/>
      <c r="O649" s="354">
        <f t="shared" si="258"/>
        <v>2232709</v>
      </c>
      <c r="P649" s="355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</row>
    <row r="650" spans="1:129" s="29" customFormat="1" ht="30" x14ac:dyDescent="0.25">
      <c r="A650" s="414"/>
      <c r="B650" s="127" t="s">
        <v>413</v>
      </c>
      <c r="C650" s="127"/>
      <c r="D650" s="127"/>
      <c r="E650" s="136"/>
      <c r="F650" s="162"/>
      <c r="G650" s="136"/>
      <c r="H650" s="72" t="s">
        <v>40</v>
      </c>
      <c r="I650" s="78" t="s">
        <v>41</v>
      </c>
      <c r="J650" s="83">
        <v>2923940</v>
      </c>
      <c r="K650" s="98">
        <f t="shared" si="281"/>
        <v>2923940</v>
      </c>
      <c r="L650" s="162"/>
      <c r="M650" s="162"/>
      <c r="N650" s="162"/>
      <c r="O650" s="354">
        <f t="shared" ref="O650:O717" si="282">K650+L650+M650+N650</f>
        <v>2923940</v>
      </c>
      <c r="P650" s="355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</row>
    <row r="651" spans="1:129" s="29" customFormat="1" x14ac:dyDescent="0.25">
      <c r="A651" s="415"/>
      <c r="B651" s="127" t="s">
        <v>413</v>
      </c>
      <c r="C651" s="127"/>
      <c r="D651" s="127"/>
      <c r="E651" s="136"/>
      <c r="F651" s="162"/>
      <c r="G651" s="136"/>
      <c r="H651" s="168" t="s">
        <v>35</v>
      </c>
      <c r="I651" s="78" t="s">
        <v>52</v>
      </c>
      <c r="J651" s="83">
        <v>110350</v>
      </c>
      <c r="K651" s="98">
        <f t="shared" si="281"/>
        <v>110350</v>
      </c>
      <c r="L651" s="162"/>
      <c r="M651" s="162"/>
      <c r="N651" s="162"/>
      <c r="O651" s="354">
        <f t="shared" si="282"/>
        <v>110350</v>
      </c>
      <c r="P651" s="355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</row>
    <row r="652" spans="1:129" s="29" customFormat="1" x14ac:dyDescent="0.25">
      <c r="A652" s="410">
        <v>9</v>
      </c>
      <c r="B652" s="127" t="s">
        <v>413</v>
      </c>
      <c r="C652" s="121" t="s">
        <v>25</v>
      </c>
      <c r="D652" s="195" t="s">
        <v>196</v>
      </c>
      <c r="E652" s="164" t="s">
        <v>77</v>
      </c>
      <c r="F652" s="162">
        <v>3974</v>
      </c>
      <c r="G652" s="136">
        <v>162</v>
      </c>
      <c r="H652" s="121" t="s">
        <v>30</v>
      </c>
      <c r="I652" s="66" t="s">
        <v>1</v>
      </c>
      <c r="J652" s="83">
        <f>J653+J654+J655</f>
        <v>4025820</v>
      </c>
      <c r="K652" s="83">
        <f t="shared" ref="K652:N652" si="283">K653+K654+K655</f>
        <v>4025820</v>
      </c>
      <c r="L652" s="83">
        <f t="shared" si="283"/>
        <v>0</v>
      </c>
      <c r="M652" s="83">
        <f t="shared" si="283"/>
        <v>0</v>
      </c>
      <c r="N652" s="83">
        <f t="shared" si="283"/>
        <v>0</v>
      </c>
      <c r="O652" s="354">
        <f t="shared" si="282"/>
        <v>4025820</v>
      </c>
      <c r="P652" s="355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</row>
    <row r="653" spans="1:129" s="29" customFormat="1" ht="30" x14ac:dyDescent="0.25">
      <c r="A653" s="411"/>
      <c r="B653" s="127" t="s">
        <v>413</v>
      </c>
      <c r="C653" s="72"/>
      <c r="D653" s="72"/>
      <c r="E653" s="73"/>
      <c r="F653" s="74"/>
      <c r="G653" s="136"/>
      <c r="H653" s="121" t="s">
        <v>38</v>
      </c>
      <c r="I653" s="105" t="s">
        <v>39</v>
      </c>
      <c r="J653" s="83">
        <v>825360</v>
      </c>
      <c r="K653" s="98">
        <f t="shared" ref="K653:K655" si="284">J653</f>
        <v>825360</v>
      </c>
      <c r="L653" s="83"/>
      <c r="M653" s="83"/>
      <c r="N653" s="83"/>
      <c r="O653" s="354">
        <f t="shared" si="282"/>
        <v>825360</v>
      </c>
      <c r="P653" s="355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</row>
    <row r="654" spans="1:129" s="29" customFormat="1" ht="30" x14ac:dyDescent="0.25">
      <c r="A654" s="411"/>
      <c r="B654" s="127" t="s">
        <v>413</v>
      </c>
      <c r="C654" s="121"/>
      <c r="D654" s="121"/>
      <c r="E654" s="136"/>
      <c r="F654" s="162"/>
      <c r="G654" s="136"/>
      <c r="H654" s="72" t="s">
        <v>40</v>
      </c>
      <c r="I654" s="78" t="s">
        <v>41</v>
      </c>
      <c r="J654" s="83">
        <v>3116110</v>
      </c>
      <c r="K654" s="98">
        <f t="shared" si="284"/>
        <v>3116110</v>
      </c>
      <c r="L654" s="83"/>
      <c r="M654" s="83"/>
      <c r="N654" s="83"/>
      <c r="O654" s="354">
        <f t="shared" si="282"/>
        <v>3116110</v>
      </c>
      <c r="P654" s="355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</row>
    <row r="655" spans="1:129" s="29" customFormat="1" x14ac:dyDescent="0.25">
      <c r="A655" s="412"/>
      <c r="B655" s="127" t="s">
        <v>413</v>
      </c>
      <c r="C655" s="121"/>
      <c r="D655" s="121"/>
      <c r="E655" s="136"/>
      <c r="F655" s="162"/>
      <c r="G655" s="136"/>
      <c r="H655" s="168" t="s">
        <v>35</v>
      </c>
      <c r="I655" s="78" t="s">
        <v>52</v>
      </c>
      <c r="J655" s="83">
        <v>84350</v>
      </c>
      <c r="K655" s="98">
        <f t="shared" si="284"/>
        <v>84350</v>
      </c>
      <c r="L655" s="83"/>
      <c r="M655" s="83"/>
      <c r="N655" s="83"/>
      <c r="O655" s="354">
        <f t="shared" si="282"/>
        <v>84350</v>
      </c>
      <c r="P655" s="355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</row>
    <row r="656" spans="1:129" s="29" customFormat="1" x14ac:dyDescent="0.25">
      <c r="A656" s="404">
        <v>10</v>
      </c>
      <c r="B656" s="127" t="s">
        <v>413</v>
      </c>
      <c r="C656" s="127" t="s">
        <v>25</v>
      </c>
      <c r="D656" s="195" t="s">
        <v>196</v>
      </c>
      <c r="E656" s="164" t="s">
        <v>78</v>
      </c>
      <c r="F656" s="135">
        <v>5804.3</v>
      </c>
      <c r="G656" s="196">
        <v>225</v>
      </c>
      <c r="H656" s="121" t="s">
        <v>30</v>
      </c>
      <c r="I656" s="66" t="s">
        <v>1</v>
      </c>
      <c r="J656" s="83">
        <f>J657+J658+J659</f>
        <v>3634611</v>
      </c>
      <c r="K656" s="83">
        <f t="shared" ref="K656:N656" si="285">K657+K658+K659</f>
        <v>3634611</v>
      </c>
      <c r="L656" s="83">
        <f t="shared" si="285"/>
        <v>0</v>
      </c>
      <c r="M656" s="83">
        <f t="shared" si="285"/>
        <v>0</v>
      </c>
      <c r="N656" s="83">
        <f t="shared" si="285"/>
        <v>0</v>
      </c>
      <c r="O656" s="354">
        <f t="shared" si="282"/>
        <v>3634611</v>
      </c>
      <c r="P656" s="355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</row>
    <row r="657" spans="1:129" s="29" customFormat="1" ht="30" x14ac:dyDescent="0.25">
      <c r="A657" s="405"/>
      <c r="B657" s="127" t="s">
        <v>413</v>
      </c>
      <c r="C657" s="127"/>
      <c r="D657" s="202"/>
      <c r="E657" s="196"/>
      <c r="F657" s="135"/>
      <c r="G657" s="196"/>
      <c r="H657" s="121" t="s">
        <v>38</v>
      </c>
      <c r="I657" s="105" t="s">
        <v>39</v>
      </c>
      <c r="J657" s="83">
        <v>1205495</v>
      </c>
      <c r="K657" s="98">
        <f t="shared" ref="K657:K659" si="286">J657</f>
        <v>1205495</v>
      </c>
      <c r="L657" s="162"/>
      <c r="M657" s="162"/>
      <c r="N657" s="162"/>
      <c r="O657" s="354">
        <f t="shared" si="282"/>
        <v>1205495</v>
      </c>
      <c r="P657" s="355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</row>
    <row r="658" spans="1:129" s="29" customFormat="1" ht="30" x14ac:dyDescent="0.25">
      <c r="A658" s="405"/>
      <c r="B658" s="127" t="s">
        <v>413</v>
      </c>
      <c r="C658" s="127"/>
      <c r="D658" s="202"/>
      <c r="E658" s="196"/>
      <c r="F658" s="135"/>
      <c r="G658" s="196"/>
      <c r="H658" s="72" t="s">
        <v>40</v>
      </c>
      <c r="I658" s="78" t="s">
        <v>41</v>
      </c>
      <c r="J658" s="83">
        <v>2305916</v>
      </c>
      <c r="K658" s="98">
        <f t="shared" si="286"/>
        <v>2305916</v>
      </c>
      <c r="L658" s="162"/>
      <c r="M658" s="162"/>
      <c r="N658" s="162"/>
      <c r="O658" s="354">
        <f t="shared" si="282"/>
        <v>2305916</v>
      </c>
      <c r="P658" s="355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</row>
    <row r="659" spans="1:129" s="29" customFormat="1" x14ac:dyDescent="0.25">
      <c r="A659" s="406"/>
      <c r="B659" s="127" t="s">
        <v>413</v>
      </c>
      <c r="C659" s="127"/>
      <c r="D659" s="202"/>
      <c r="E659" s="196"/>
      <c r="F659" s="135"/>
      <c r="G659" s="196"/>
      <c r="H659" s="168" t="s">
        <v>35</v>
      </c>
      <c r="I659" s="78" t="s">
        <v>52</v>
      </c>
      <c r="J659" s="83">
        <v>123200</v>
      </c>
      <c r="K659" s="98">
        <f t="shared" si="286"/>
        <v>123200</v>
      </c>
      <c r="L659" s="162"/>
      <c r="M659" s="162"/>
      <c r="N659" s="162"/>
      <c r="O659" s="354">
        <f t="shared" si="282"/>
        <v>123200</v>
      </c>
      <c r="P659" s="355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</row>
    <row r="660" spans="1:129" s="29" customFormat="1" x14ac:dyDescent="0.25">
      <c r="A660" s="404">
        <v>11</v>
      </c>
      <c r="B660" s="127" t="s">
        <v>413</v>
      </c>
      <c r="C660" s="127" t="s">
        <v>25</v>
      </c>
      <c r="D660" s="195" t="s">
        <v>79</v>
      </c>
      <c r="E660" s="164" t="s">
        <v>80</v>
      </c>
      <c r="F660" s="135">
        <v>1873.8</v>
      </c>
      <c r="G660" s="196">
        <v>75</v>
      </c>
      <c r="H660" s="121" t="s">
        <v>30</v>
      </c>
      <c r="I660" s="66" t="s">
        <v>1</v>
      </c>
      <c r="J660" s="83">
        <f>J661+J662+J663</f>
        <v>1898320</v>
      </c>
      <c r="K660" s="83">
        <f t="shared" ref="K660:N660" si="287">K661+K662+K663</f>
        <v>1898320</v>
      </c>
      <c r="L660" s="83">
        <f t="shared" si="287"/>
        <v>0</v>
      </c>
      <c r="M660" s="83">
        <f t="shared" si="287"/>
        <v>0</v>
      </c>
      <c r="N660" s="83">
        <f t="shared" si="287"/>
        <v>0</v>
      </c>
      <c r="O660" s="354">
        <f t="shared" si="282"/>
        <v>1898320</v>
      </c>
      <c r="P660" s="355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</row>
    <row r="661" spans="1:129" s="29" customFormat="1" ht="30" x14ac:dyDescent="0.25">
      <c r="A661" s="405"/>
      <c r="B661" s="127" t="s">
        <v>413</v>
      </c>
      <c r="C661" s="127"/>
      <c r="D661" s="195"/>
      <c r="E661" s="164"/>
      <c r="F661" s="135"/>
      <c r="G661" s="196"/>
      <c r="H661" s="121" t="s">
        <v>38</v>
      </c>
      <c r="I661" s="105" t="s">
        <v>39</v>
      </c>
      <c r="J661" s="83">
        <v>389170</v>
      </c>
      <c r="K661" s="98">
        <f t="shared" ref="K661:K663" si="288">J661</f>
        <v>389170</v>
      </c>
      <c r="L661" s="162"/>
      <c r="M661" s="162"/>
      <c r="N661" s="162"/>
      <c r="O661" s="354">
        <f t="shared" si="282"/>
        <v>389170</v>
      </c>
      <c r="P661" s="355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</row>
    <row r="662" spans="1:129" s="29" customFormat="1" ht="30" x14ac:dyDescent="0.25">
      <c r="A662" s="405"/>
      <c r="B662" s="127" t="s">
        <v>413</v>
      </c>
      <c r="C662" s="127"/>
      <c r="D662" s="195"/>
      <c r="E662" s="196"/>
      <c r="F662" s="135"/>
      <c r="G662" s="196"/>
      <c r="H662" s="72" t="s">
        <v>40</v>
      </c>
      <c r="I662" s="78" t="s">
        <v>41</v>
      </c>
      <c r="J662" s="83">
        <v>1469380</v>
      </c>
      <c r="K662" s="98">
        <f t="shared" si="288"/>
        <v>1469380</v>
      </c>
      <c r="L662" s="162"/>
      <c r="M662" s="162"/>
      <c r="N662" s="162"/>
      <c r="O662" s="354">
        <f t="shared" si="282"/>
        <v>1469380</v>
      </c>
      <c r="P662" s="355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</row>
    <row r="663" spans="1:129" s="29" customFormat="1" x14ac:dyDescent="0.25">
      <c r="A663" s="405"/>
      <c r="B663" s="127" t="s">
        <v>413</v>
      </c>
      <c r="C663" s="127"/>
      <c r="D663" s="195"/>
      <c r="E663" s="196"/>
      <c r="F663" s="135"/>
      <c r="G663" s="196"/>
      <c r="H663" s="168" t="s">
        <v>35</v>
      </c>
      <c r="I663" s="78" t="s">
        <v>52</v>
      </c>
      <c r="J663" s="83">
        <v>39770</v>
      </c>
      <c r="K663" s="98">
        <f t="shared" si="288"/>
        <v>39770</v>
      </c>
      <c r="L663" s="162"/>
      <c r="M663" s="162"/>
      <c r="N663" s="162"/>
      <c r="O663" s="354">
        <f t="shared" si="282"/>
        <v>39770</v>
      </c>
      <c r="P663" s="355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</row>
    <row r="664" spans="1:129" s="29" customFormat="1" x14ac:dyDescent="0.25">
      <c r="A664" s="404">
        <v>12</v>
      </c>
      <c r="B664" s="127" t="s">
        <v>413</v>
      </c>
      <c r="C664" s="127" t="s">
        <v>25</v>
      </c>
      <c r="D664" s="195" t="s">
        <v>79</v>
      </c>
      <c r="E664" s="164" t="s">
        <v>71</v>
      </c>
      <c r="F664" s="74">
        <v>3697.3</v>
      </c>
      <c r="G664" s="73">
        <v>144</v>
      </c>
      <c r="H664" s="121" t="s">
        <v>30</v>
      </c>
      <c r="I664" s="66" t="s">
        <v>1</v>
      </c>
      <c r="J664" s="83">
        <f>J665+J666+J667</f>
        <v>3643192</v>
      </c>
      <c r="K664" s="83">
        <f t="shared" ref="K664:N664" si="289">K665+K666+K667</f>
        <v>3643192</v>
      </c>
      <c r="L664" s="83">
        <f t="shared" si="289"/>
        <v>0</v>
      </c>
      <c r="M664" s="83">
        <f t="shared" si="289"/>
        <v>0</v>
      </c>
      <c r="N664" s="83">
        <f t="shared" si="289"/>
        <v>0</v>
      </c>
      <c r="O664" s="354">
        <f t="shared" si="282"/>
        <v>3643192</v>
      </c>
      <c r="P664" s="355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</row>
    <row r="665" spans="1:129" s="29" customFormat="1" ht="30" x14ac:dyDescent="0.25">
      <c r="A665" s="405"/>
      <c r="B665" s="127" t="s">
        <v>413</v>
      </c>
      <c r="C665" s="127"/>
      <c r="D665" s="195"/>
      <c r="E665" s="164"/>
      <c r="F665" s="74"/>
      <c r="G665" s="73"/>
      <c r="H665" s="121" t="s">
        <v>38</v>
      </c>
      <c r="I665" s="105" t="s">
        <v>39</v>
      </c>
      <c r="J665" s="83">
        <v>746542</v>
      </c>
      <c r="K665" s="98">
        <f t="shared" ref="K665:K667" si="290">J665</f>
        <v>746542</v>
      </c>
      <c r="L665" s="162"/>
      <c r="M665" s="162"/>
      <c r="N665" s="162"/>
      <c r="O665" s="354">
        <f t="shared" si="282"/>
        <v>746542</v>
      </c>
      <c r="P665" s="355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</row>
    <row r="666" spans="1:129" s="29" customFormat="1" ht="30" x14ac:dyDescent="0.25">
      <c r="A666" s="405"/>
      <c r="B666" s="127" t="s">
        <v>413</v>
      </c>
      <c r="C666" s="127"/>
      <c r="D666" s="195"/>
      <c r="E666" s="196"/>
      <c r="F666" s="135"/>
      <c r="G666" s="196"/>
      <c r="H666" s="72" t="s">
        <v>40</v>
      </c>
      <c r="I666" s="78" t="s">
        <v>41</v>
      </c>
      <c r="J666" s="83">
        <v>2820320</v>
      </c>
      <c r="K666" s="98">
        <f t="shared" si="290"/>
        <v>2820320</v>
      </c>
      <c r="L666" s="162"/>
      <c r="M666" s="162"/>
      <c r="N666" s="162"/>
      <c r="O666" s="354">
        <f t="shared" si="282"/>
        <v>2820320</v>
      </c>
      <c r="P666" s="355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</row>
    <row r="667" spans="1:129" s="29" customFormat="1" x14ac:dyDescent="0.25">
      <c r="A667" s="406"/>
      <c r="B667" s="127" t="s">
        <v>413</v>
      </c>
      <c r="C667" s="127"/>
      <c r="D667" s="195"/>
      <c r="E667" s="196"/>
      <c r="F667" s="135"/>
      <c r="G667" s="196"/>
      <c r="H667" s="168" t="s">
        <v>35</v>
      </c>
      <c r="I667" s="78" t="s">
        <v>52</v>
      </c>
      <c r="J667" s="83">
        <v>76330</v>
      </c>
      <c r="K667" s="98">
        <f t="shared" si="290"/>
        <v>76330</v>
      </c>
      <c r="L667" s="162"/>
      <c r="M667" s="162"/>
      <c r="N667" s="162"/>
      <c r="O667" s="354">
        <f t="shared" si="282"/>
        <v>76330</v>
      </c>
      <c r="P667" s="355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</row>
    <row r="668" spans="1:129" s="29" customFormat="1" x14ac:dyDescent="0.25">
      <c r="A668" s="405">
        <v>13</v>
      </c>
      <c r="B668" s="127" t="s">
        <v>413</v>
      </c>
      <c r="C668" s="127" t="s">
        <v>25</v>
      </c>
      <c r="D668" s="195" t="s">
        <v>79</v>
      </c>
      <c r="E668" s="164" t="s">
        <v>81</v>
      </c>
      <c r="F668" s="162">
        <v>3555.9</v>
      </c>
      <c r="G668" s="136">
        <v>144</v>
      </c>
      <c r="H668" s="121" t="s">
        <v>30</v>
      </c>
      <c r="I668" s="66" t="s">
        <v>1</v>
      </c>
      <c r="J668" s="83">
        <f>J669+J670+J671</f>
        <v>3602435</v>
      </c>
      <c r="K668" s="83">
        <f t="shared" ref="K668:N668" si="291">K669+K670+K671</f>
        <v>3602435</v>
      </c>
      <c r="L668" s="83">
        <f t="shared" si="291"/>
        <v>0</v>
      </c>
      <c r="M668" s="83">
        <f t="shared" si="291"/>
        <v>0</v>
      </c>
      <c r="N668" s="83">
        <f t="shared" si="291"/>
        <v>0</v>
      </c>
      <c r="O668" s="354">
        <f t="shared" si="282"/>
        <v>3602435</v>
      </c>
      <c r="P668" s="355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</row>
    <row r="669" spans="1:129" s="29" customFormat="1" ht="30" x14ac:dyDescent="0.25">
      <c r="A669" s="405"/>
      <c r="B669" s="127" t="s">
        <v>413</v>
      </c>
      <c r="C669" s="127"/>
      <c r="D669" s="195"/>
      <c r="E669" s="164"/>
      <c r="F669" s="162"/>
      <c r="G669" s="136"/>
      <c r="H669" s="121" t="s">
        <v>38</v>
      </c>
      <c r="I669" s="105" t="s">
        <v>39</v>
      </c>
      <c r="J669" s="83">
        <v>738525</v>
      </c>
      <c r="K669" s="98">
        <f t="shared" ref="K669:K671" si="292">J669</f>
        <v>738525</v>
      </c>
      <c r="L669" s="162"/>
      <c r="M669" s="162"/>
      <c r="N669" s="162"/>
      <c r="O669" s="354">
        <f t="shared" si="282"/>
        <v>738525</v>
      </c>
      <c r="P669" s="355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</row>
    <row r="670" spans="1:129" s="33" customFormat="1" ht="30" x14ac:dyDescent="0.25">
      <c r="A670" s="405"/>
      <c r="B670" s="127" t="s">
        <v>413</v>
      </c>
      <c r="C670" s="127"/>
      <c r="D670" s="127"/>
      <c r="E670" s="136"/>
      <c r="F670" s="162"/>
      <c r="G670" s="136"/>
      <c r="H670" s="72" t="s">
        <v>40</v>
      </c>
      <c r="I670" s="78" t="s">
        <v>41</v>
      </c>
      <c r="J670" s="83">
        <v>2788430</v>
      </c>
      <c r="K670" s="98">
        <f t="shared" si="292"/>
        <v>2788430</v>
      </c>
      <c r="L670" s="162"/>
      <c r="M670" s="162"/>
      <c r="N670" s="162"/>
      <c r="O670" s="354">
        <f t="shared" si="282"/>
        <v>2788430</v>
      </c>
      <c r="P670" s="374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</row>
    <row r="671" spans="1:129" s="29" customFormat="1" x14ac:dyDescent="0.25">
      <c r="A671" s="406"/>
      <c r="B671" s="127" t="s">
        <v>413</v>
      </c>
      <c r="C671" s="72"/>
      <c r="D671" s="72"/>
      <c r="E671" s="73"/>
      <c r="F671" s="74"/>
      <c r="G671" s="136"/>
      <c r="H671" s="168" t="s">
        <v>35</v>
      </c>
      <c r="I671" s="78" t="s">
        <v>52</v>
      </c>
      <c r="J671" s="83">
        <v>75480</v>
      </c>
      <c r="K671" s="98">
        <f t="shared" si="292"/>
        <v>75480</v>
      </c>
      <c r="L671" s="162"/>
      <c r="M671" s="162"/>
      <c r="N671" s="162"/>
      <c r="O671" s="354">
        <f t="shared" si="282"/>
        <v>75480</v>
      </c>
      <c r="P671" s="355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</row>
    <row r="672" spans="1:129" s="29" customFormat="1" x14ac:dyDescent="0.25">
      <c r="A672" s="404">
        <v>14</v>
      </c>
      <c r="B672" s="127" t="s">
        <v>413</v>
      </c>
      <c r="C672" s="127" t="s">
        <v>25</v>
      </c>
      <c r="D672" s="195" t="s">
        <v>79</v>
      </c>
      <c r="E672" s="164" t="s">
        <v>73</v>
      </c>
      <c r="F672" s="162">
        <v>3653.3</v>
      </c>
      <c r="G672" s="136">
        <v>136</v>
      </c>
      <c r="H672" s="121" t="s">
        <v>30</v>
      </c>
      <c r="I672" s="66" t="s">
        <v>1</v>
      </c>
      <c r="J672" s="83">
        <f>J673+J674+J675</f>
        <v>5444570</v>
      </c>
      <c r="K672" s="83">
        <f t="shared" ref="K672:N672" si="293">K673+K674+K675</f>
        <v>5444570</v>
      </c>
      <c r="L672" s="83">
        <f t="shared" si="293"/>
        <v>0</v>
      </c>
      <c r="M672" s="83">
        <f t="shared" si="293"/>
        <v>0</v>
      </c>
      <c r="N672" s="83">
        <f t="shared" si="293"/>
        <v>0</v>
      </c>
      <c r="O672" s="354">
        <f t="shared" si="282"/>
        <v>5444570</v>
      </c>
      <c r="P672" s="355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</row>
    <row r="673" spans="1:129" s="29" customFormat="1" ht="30" x14ac:dyDescent="0.25">
      <c r="A673" s="405"/>
      <c r="B673" s="127" t="s">
        <v>413</v>
      </c>
      <c r="C673" s="127"/>
      <c r="D673" s="127"/>
      <c r="E673" s="136"/>
      <c r="F673" s="162"/>
      <c r="G673" s="136"/>
      <c r="H673" s="121" t="s">
        <v>38</v>
      </c>
      <c r="I673" s="105" t="s">
        <v>39</v>
      </c>
      <c r="J673" s="83">
        <v>2464130</v>
      </c>
      <c r="K673" s="98">
        <f t="shared" ref="K673:K675" si="294">J673</f>
        <v>2464130</v>
      </c>
      <c r="L673" s="162"/>
      <c r="M673" s="162"/>
      <c r="N673" s="162"/>
      <c r="O673" s="354">
        <f t="shared" si="282"/>
        <v>2464130</v>
      </c>
      <c r="P673" s="355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</row>
    <row r="674" spans="1:129" s="33" customFormat="1" ht="30" x14ac:dyDescent="0.25">
      <c r="A674" s="405"/>
      <c r="B674" s="127" t="s">
        <v>413</v>
      </c>
      <c r="C674" s="127"/>
      <c r="D674" s="127"/>
      <c r="E674" s="136"/>
      <c r="F674" s="162"/>
      <c r="G674" s="136"/>
      <c r="H674" s="72" t="s">
        <v>40</v>
      </c>
      <c r="I674" s="78" t="s">
        <v>41</v>
      </c>
      <c r="J674" s="83">
        <v>2866370</v>
      </c>
      <c r="K674" s="98">
        <f t="shared" si="294"/>
        <v>2866370</v>
      </c>
      <c r="L674" s="162"/>
      <c r="M674" s="162"/>
      <c r="N674" s="162"/>
      <c r="O674" s="354">
        <f t="shared" si="282"/>
        <v>2866370</v>
      </c>
      <c r="P674" s="374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</row>
    <row r="675" spans="1:129" s="29" customFormat="1" x14ac:dyDescent="0.25">
      <c r="A675" s="406"/>
      <c r="B675" s="127" t="s">
        <v>413</v>
      </c>
      <c r="C675" s="72"/>
      <c r="D675" s="72"/>
      <c r="E675" s="73"/>
      <c r="F675" s="74"/>
      <c r="G675" s="136"/>
      <c r="H675" s="168" t="s">
        <v>35</v>
      </c>
      <c r="I675" s="78" t="s">
        <v>52</v>
      </c>
      <c r="J675" s="83">
        <v>114070</v>
      </c>
      <c r="K675" s="98">
        <f t="shared" si="294"/>
        <v>114070</v>
      </c>
      <c r="L675" s="162"/>
      <c r="M675" s="162"/>
      <c r="N675" s="162"/>
      <c r="O675" s="354">
        <f t="shared" si="282"/>
        <v>114070</v>
      </c>
      <c r="P675" s="355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</row>
    <row r="676" spans="1:129" s="29" customFormat="1" x14ac:dyDescent="0.25">
      <c r="A676" s="413">
        <v>15</v>
      </c>
      <c r="B676" s="127" t="s">
        <v>413</v>
      </c>
      <c r="C676" s="127" t="s">
        <v>25</v>
      </c>
      <c r="D676" s="195" t="s">
        <v>79</v>
      </c>
      <c r="E676" s="164" t="s">
        <v>82</v>
      </c>
      <c r="F676" s="162">
        <v>3597.1</v>
      </c>
      <c r="G676" s="136">
        <v>151</v>
      </c>
      <c r="H676" s="121" t="s">
        <v>30</v>
      </c>
      <c r="I676" s="66" t="s">
        <v>1</v>
      </c>
      <c r="J676" s="83">
        <f>J677+J678+J679</f>
        <v>5384599</v>
      </c>
      <c r="K676" s="83">
        <f t="shared" ref="K676:N676" si="295">K677+K678+K679</f>
        <v>5384599</v>
      </c>
      <c r="L676" s="83">
        <f t="shared" si="295"/>
        <v>0</v>
      </c>
      <c r="M676" s="83">
        <f t="shared" si="295"/>
        <v>0</v>
      </c>
      <c r="N676" s="83">
        <f t="shared" si="295"/>
        <v>0</v>
      </c>
      <c r="O676" s="354">
        <f t="shared" si="282"/>
        <v>5384599</v>
      </c>
      <c r="P676" s="355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</row>
    <row r="677" spans="1:129" s="29" customFormat="1" ht="30" x14ac:dyDescent="0.25">
      <c r="A677" s="414"/>
      <c r="B677" s="127" t="s">
        <v>413</v>
      </c>
      <c r="C677" s="127"/>
      <c r="D677" s="127"/>
      <c r="E677" s="136"/>
      <c r="F677" s="162"/>
      <c r="G677" s="136"/>
      <c r="H677" s="121" t="s">
        <v>38</v>
      </c>
      <c r="I677" s="105" t="s">
        <v>39</v>
      </c>
      <c r="J677" s="83">
        <v>2451039</v>
      </c>
      <c r="K677" s="98">
        <f t="shared" ref="K677:K679" si="296">J677</f>
        <v>2451039</v>
      </c>
      <c r="L677" s="162"/>
      <c r="M677" s="162"/>
      <c r="N677" s="162"/>
      <c r="O677" s="354">
        <f t="shared" si="282"/>
        <v>2451039</v>
      </c>
      <c r="P677" s="355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</row>
    <row r="678" spans="1:129" s="29" customFormat="1" ht="30" x14ac:dyDescent="0.25">
      <c r="A678" s="414"/>
      <c r="B678" s="127" t="s">
        <v>413</v>
      </c>
      <c r="C678" s="127"/>
      <c r="D678" s="127"/>
      <c r="E678" s="136"/>
      <c r="F678" s="162"/>
      <c r="G678" s="136"/>
      <c r="H678" s="72" t="s">
        <v>40</v>
      </c>
      <c r="I678" s="78" t="s">
        <v>41</v>
      </c>
      <c r="J678" s="83">
        <v>2820740</v>
      </c>
      <c r="K678" s="98">
        <f t="shared" si="296"/>
        <v>2820740</v>
      </c>
      <c r="L678" s="162"/>
      <c r="M678" s="162"/>
      <c r="N678" s="162"/>
      <c r="O678" s="354">
        <f t="shared" si="282"/>
        <v>2820740</v>
      </c>
      <c r="P678" s="355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</row>
    <row r="679" spans="1:129" s="29" customFormat="1" x14ac:dyDescent="0.25">
      <c r="A679" s="415"/>
      <c r="B679" s="127" t="s">
        <v>413</v>
      </c>
      <c r="C679" s="127"/>
      <c r="D679" s="127"/>
      <c r="E679" s="136"/>
      <c r="F679" s="162"/>
      <c r="G679" s="136"/>
      <c r="H679" s="168" t="s">
        <v>35</v>
      </c>
      <c r="I679" s="78" t="s">
        <v>52</v>
      </c>
      <c r="J679" s="83">
        <v>112820</v>
      </c>
      <c r="K679" s="98">
        <f t="shared" si="296"/>
        <v>112820</v>
      </c>
      <c r="L679" s="162"/>
      <c r="M679" s="162"/>
      <c r="N679" s="162"/>
      <c r="O679" s="354">
        <f t="shared" si="282"/>
        <v>112820</v>
      </c>
      <c r="P679" s="355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</row>
    <row r="680" spans="1:129" s="29" customFormat="1" x14ac:dyDescent="0.25">
      <c r="A680" s="413">
        <v>16</v>
      </c>
      <c r="B680" s="127" t="s">
        <v>413</v>
      </c>
      <c r="C680" s="127" t="s">
        <v>25</v>
      </c>
      <c r="D680" s="195" t="s">
        <v>79</v>
      </c>
      <c r="E680" s="164" t="s">
        <v>74</v>
      </c>
      <c r="F680" s="162">
        <v>1799.2</v>
      </c>
      <c r="G680" s="136">
        <v>64</v>
      </c>
      <c r="H680" s="121" t="s">
        <v>30</v>
      </c>
      <c r="I680" s="66" t="s">
        <v>1</v>
      </c>
      <c r="J680" s="83">
        <f>J681+J682+J683</f>
        <v>2680597</v>
      </c>
      <c r="K680" s="83">
        <f t="shared" ref="K680:N680" si="297">K681+K682+K683</f>
        <v>2680597</v>
      </c>
      <c r="L680" s="83">
        <f t="shared" si="297"/>
        <v>0</v>
      </c>
      <c r="M680" s="83">
        <f t="shared" si="297"/>
        <v>0</v>
      </c>
      <c r="N680" s="83">
        <f t="shared" si="297"/>
        <v>0</v>
      </c>
      <c r="O680" s="354">
        <f t="shared" si="282"/>
        <v>2680597</v>
      </c>
      <c r="P680" s="355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</row>
    <row r="681" spans="1:129" s="33" customFormat="1" ht="30" x14ac:dyDescent="0.25">
      <c r="A681" s="414"/>
      <c r="B681" s="127" t="s">
        <v>413</v>
      </c>
      <c r="C681" s="127"/>
      <c r="D681" s="127"/>
      <c r="E681" s="136"/>
      <c r="F681" s="162"/>
      <c r="G681" s="136"/>
      <c r="H681" s="121" t="s">
        <v>38</v>
      </c>
      <c r="I681" s="105" t="s">
        <v>39</v>
      </c>
      <c r="J681" s="83">
        <v>1213557</v>
      </c>
      <c r="K681" s="98">
        <f t="shared" ref="K681:K683" si="298">J681</f>
        <v>1213557</v>
      </c>
      <c r="L681" s="162"/>
      <c r="M681" s="162"/>
      <c r="N681" s="162"/>
      <c r="O681" s="354">
        <f t="shared" si="282"/>
        <v>1213557</v>
      </c>
      <c r="P681" s="374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</row>
    <row r="682" spans="1:129" s="29" customFormat="1" ht="30" x14ac:dyDescent="0.25">
      <c r="A682" s="414"/>
      <c r="B682" s="127" t="s">
        <v>413</v>
      </c>
      <c r="C682" s="127"/>
      <c r="D682" s="127"/>
      <c r="E682" s="136"/>
      <c r="F682" s="162"/>
      <c r="G682" s="136"/>
      <c r="H682" s="72" t="s">
        <v>40</v>
      </c>
      <c r="I682" s="78" t="s">
        <v>41</v>
      </c>
      <c r="J682" s="83">
        <v>1410880</v>
      </c>
      <c r="K682" s="98">
        <f t="shared" si="298"/>
        <v>1410880</v>
      </c>
      <c r="L682" s="162"/>
      <c r="M682" s="162"/>
      <c r="N682" s="162"/>
      <c r="O682" s="354">
        <f t="shared" si="282"/>
        <v>1410880</v>
      </c>
      <c r="P682" s="355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</row>
    <row r="683" spans="1:129" s="29" customFormat="1" x14ac:dyDescent="0.25">
      <c r="A683" s="415"/>
      <c r="B683" s="127" t="s">
        <v>413</v>
      </c>
      <c r="C683" s="127"/>
      <c r="D683" s="127"/>
      <c r="E683" s="136"/>
      <c r="F683" s="162"/>
      <c r="G683" s="136"/>
      <c r="H683" s="168" t="s">
        <v>35</v>
      </c>
      <c r="I683" s="78" t="s">
        <v>52</v>
      </c>
      <c r="J683" s="83">
        <v>56160</v>
      </c>
      <c r="K683" s="98">
        <f t="shared" si="298"/>
        <v>56160</v>
      </c>
      <c r="L683" s="162"/>
      <c r="M683" s="162"/>
      <c r="N683" s="162"/>
      <c r="O683" s="354">
        <f t="shared" si="282"/>
        <v>56160</v>
      </c>
      <c r="P683" s="355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</row>
    <row r="684" spans="1:129" s="29" customFormat="1" x14ac:dyDescent="0.25">
      <c r="A684" s="404">
        <v>17</v>
      </c>
      <c r="B684" s="127" t="s">
        <v>413</v>
      </c>
      <c r="C684" s="127" t="s">
        <v>25</v>
      </c>
      <c r="D684" s="195" t="s">
        <v>79</v>
      </c>
      <c r="E684" s="164" t="s">
        <v>75</v>
      </c>
      <c r="F684" s="135">
        <v>1805.7</v>
      </c>
      <c r="G684" s="196">
        <v>67</v>
      </c>
      <c r="H684" s="121" t="s">
        <v>30</v>
      </c>
      <c r="I684" s="66" t="s">
        <v>1</v>
      </c>
      <c r="J684" s="83">
        <f>J685+J686+J687</f>
        <v>2701099</v>
      </c>
      <c r="K684" s="83">
        <f t="shared" ref="K684:N684" si="299">K685+K686+K687</f>
        <v>2701099</v>
      </c>
      <c r="L684" s="83">
        <f t="shared" si="299"/>
        <v>0</v>
      </c>
      <c r="M684" s="83">
        <f t="shared" si="299"/>
        <v>0</v>
      </c>
      <c r="N684" s="83">
        <f t="shared" si="299"/>
        <v>0</v>
      </c>
      <c r="O684" s="354">
        <f t="shared" si="282"/>
        <v>2701099</v>
      </c>
      <c r="P684" s="355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</row>
    <row r="685" spans="1:129" s="33" customFormat="1" ht="30" x14ac:dyDescent="0.25">
      <c r="A685" s="405"/>
      <c r="B685" s="127" t="s">
        <v>413</v>
      </c>
      <c r="C685" s="127"/>
      <c r="D685" s="195"/>
      <c r="E685" s="196"/>
      <c r="F685" s="135"/>
      <c r="G685" s="196"/>
      <c r="H685" s="121" t="s">
        <v>38</v>
      </c>
      <c r="I685" s="105" t="s">
        <v>39</v>
      </c>
      <c r="J685" s="83">
        <v>1228529</v>
      </c>
      <c r="K685" s="98">
        <f t="shared" ref="K685:K687" si="300">J685</f>
        <v>1228529</v>
      </c>
      <c r="L685" s="162"/>
      <c r="M685" s="162"/>
      <c r="N685" s="162"/>
      <c r="O685" s="354">
        <f t="shared" si="282"/>
        <v>1228529</v>
      </c>
      <c r="P685" s="374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</row>
    <row r="686" spans="1:129" s="29" customFormat="1" ht="30" x14ac:dyDescent="0.25">
      <c r="A686" s="405"/>
      <c r="B686" s="127" t="s">
        <v>413</v>
      </c>
      <c r="C686" s="127"/>
      <c r="D686" s="195"/>
      <c r="E686" s="196"/>
      <c r="F686" s="135"/>
      <c r="G686" s="196"/>
      <c r="H686" s="72" t="s">
        <v>40</v>
      </c>
      <c r="I686" s="78" t="s">
        <v>41</v>
      </c>
      <c r="J686" s="83">
        <v>1415980</v>
      </c>
      <c r="K686" s="98">
        <f t="shared" si="300"/>
        <v>1415980</v>
      </c>
      <c r="L686" s="162"/>
      <c r="M686" s="162"/>
      <c r="N686" s="162"/>
      <c r="O686" s="354">
        <f t="shared" si="282"/>
        <v>1415980</v>
      </c>
      <c r="P686" s="355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</row>
    <row r="687" spans="1:129" s="29" customFormat="1" x14ac:dyDescent="0.25">
      <c r="A687" s="406"/>
      <c r="B687" s="127" t="s">
        <v>413</v>
      </c>
      <c r="C687" s="127"/>
      <c r="D687" s="195"/>
      <c r="E687" s="196"/>
      <c r="F687" s="135"/>
      <c r="G687" s="196"/>
      <c r="H687" s="168" t="s">
        <v>35</v>
      </c>
      <c r="I687" s="78" t="s">
        <v>52</v>
      </c>
      <c r="J687" s="83">
        <v>56590</v>
      </c>
      <c r="K687" s="98">
        <f t="shared" si="300"/>
        <v>56590</v>
      </c>
      <c r="L687" s="162"/>
      <c r="M687" s="162"/>
      <c r="N687" s="162"/>
      <c r="O687" s="354">
        <f t="shared" si="282"/>
        <v>56590</v>
      </c>
      <c r="P687" s="355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</row>
    <row r="688" spans="1:129" s="29" customFormat="1" x14ac:dyDescent="0.25">
      <c r="A688" s="404">
        <v>18</v>
      </c>
      <c r="B688" s="127" t="s">
        <v>413</v>
      </c>
      <c r="C688" s="127" t="s">
        <v>25</v>
      </c>
      <c r="D688" s="195" t="s">
        <v>79</v>
      </c>
      <c r="E688" s="164" t="s">
        <v>83</v>
      </c>
      <c r="F688" s="135">
        <v>3596.6</v>
      </c>
      <c r="G688" s="196">
        <v>110</v>
      </c>
      <c r="H688" s="121" t="s">
        <v>30</v>
      </c>
      <c r="I688" s="66" t="s">
        <v>1</v>
      </c>
      <c r="J688" s="83">
        <f>J689+J690+J691</f>
        <v>3643668</v>
      </c>
      <c r="K688" s="83">
        <f t="shared" ref="K688:N688" si="301">K689+K690+K691</f>
        <v>3643668</v>
      </c>
      <c r="L688" s="83">
        <f t="shared" si="301"/>
        <v>0</v>
      </c>
      <c r="M688" s="83">
        <f t="shared" si="301"/>
        <v>0</v>
      </c>
      <c r="N688" s="83">
        <f t="shared" si="301"/>
        <v>0</v>
      </c>
      <c r="O688" s="354">
        <f t="shared" si="282"/>
        <v>3643668</v>
      </c>
      <c r="P688" s="355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</row>
    <row r="689" spans="1:129" s="33" customFormat="1" ht="30" x14ac:dyDescent="0.25">
      <c r="A689" s="405"/>
      <c r="B689" s="127" t="s">
        <v>413</v>
      </c>
      <c r="C689" s="127"/>
      <c r="D689" s="195"/>
      <c r="E689" s="196"/>
      <c r="F689" s="135"/>
      <c r="G689" s="196"/>
      <c r="H689" s="121" t="s">
        <v>38</v>
      </c>
      <c r="I689" s="105" t="s">
        <v>39</v>
      </c>
      <c r="J689" s="83">
        <v>746978</v>
      </c>
      <c r="K689" s="98">
        <f t="shared" ref="K689:K691" si="302">J689</f>
        <v>746978</v>
      </c>
      <c r="L689" s="162"/>
      <c r="M689" s="162"/>
      <c r="N689" s="162"/>
      <c r="O689" s="354">
        <f t="shared" si="282"/>
        <v>746978</v>
      </c>
      <c r="P689" s="374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</row>
    <row r="690" spans="1:129" s="29" customFormat="1" ht="30" x14ac:dyDescent="0.25">
      <c r="A690" s="405"/>
      <c r="B690" s="127" t="s">
        <v>413</v>
      </c>
      <c r="C690" s="127"/>
      <c r="D690" s="195"/>
      <c r="E690" s="196"/>
      <c r="F690" s="135"/>
      <c r="G690" s="196"/>
      <c r="H690" s="72" t="s">
        <v>40</v>
      </c>
      <c r="I690" s="78" t="s">
        <v>41</v>
      </c>
      <c r="J690" s="83">
        <v>2820350</v>
      </c>
      <c r="K690" s="98">
        <f t="shared" si="302"/>
        <v>2820350</v>
      </c>
      <c r="L690" s="162"/>
      <c r="M690" s="162"/>
      <c r="N690" s="162"/>
      <c r="O690" s="354">
        <f t="shared" si="282"/>
        <v>2820350</v>
      </c>
      <c r="P690" s="355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</row>
    <row r="691" spans="1:129" s="29" customFormat="1" x14ac:dyDescent="0.25">
      <c r="A691" s="406"/>
      <c r="B691" s="127" t="s">
        <v>413</v>
      </c>
      <c r="C691" s="127"/>
      <c r="D691" s="195"/>
      <c r="E691" s="196"/>
      <c r="F691" s="135"/>
      <c r="G691" s="196"/>
      <c r="H691" s="168" t="s">
        <v>35</v>
      </c>
      <c r="I691" s="78" t="s">
        <v>52</v>
      </c>
      <c r="J691" s="83">
        <v>76340</v>
      </c>
      <c r="K691" s="98">
        <f t="shared" si="302"/>
        <v>76340</v>
      </c>
      <c r="L691" s="162"/>
      <c r="M691" s="162"/>
      <c r="N691" s="162"/>
      <c r="O691" s="354">
        <f t="shared" si="282"/>
        <v>76340</v>
      </c>
      <c r="P691" s="355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</row>
    <row r="692" spans="1:129" s="29" customFormat="1" x14ac:dyDescent="0.25">
      <c r="A692" s="404">
        <v>19</v>
      </c>
      <c r="B692" s="127" t="s">
        <v>413</v>
      </c>
      <c r="C692" s="127" t="s">
        <v>25</v>
      </c>
      <c r="D692" s="195" t="s">
        <v>79</v>
      </c>
      <c r="E692" s="164" t="s">
        <v>84</v>
      </c>
      <c r="F692" s="135">
        <v>1791.3</v>
      </c>
      <c r="G692" s="196">
        <v>57</v>
      </c>
      <c r="H692" s="121" t="s">
        <v>30</v>
      </c>
      <c r="I692" s="66" t="s">
        <v>1</v>
      </c>
      <c r="J692" s="83">
        <f>J693+J694+J695</f>
        <v>2680642</v>
      </c>
      <c r="K692" s="83">
        <f t="shared" ref="K692:N692" si="303">K693+K694+K695</f>
        <v>2680642</v>
      </c>
      <c r="L692" s="83">
        <f t="shared" si="303"/>
        <v>0</v>
      </c>
      <c r="M692" s="83">
        <f t="shared" si="303"/>
        <v>0</v>
      </c>
      <c r="N692" s="83">
        <f t="shared" si="303"/>
        <v>0</v>
      </c>
      <c r="O692" s="354">
        <f t="shared" si="282"/>
        <v>2680642</v>
      </c>
      <c r="P692" s="355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</row>
    <row r="693" spans="1:129" s="33" customFormat="1" ht="30" x14ac:dyDescent="0.25">
      <c r="A693" s="405"/>
      <c r="B693" s="127" t="s">
        <v>413</v>
      </c>
      <c r="C693" s="127"/>
      <c r="D693" s="195"/>
      <c r="E693" s="196"/>
      <c r="F693" s="135"/>
      <c r="G693" s="196"/>
      <c r="H693" s="121" t="s">
        <v>38</v>
      </c>
      <c r="I693" s="105" t="s">
        <v>39</v>
      </c>
      <c r="J693" s="83">
        <v>1219802</v>
      </c>
      <c r="K693" s="98">
        <f t="shared" ref="K693:K695" si="304">J693</f>
        <v>1219802</v>
      </c>
      <c r="L693" s="162"/>
      <c r="M693" s="162"/>
      <c r="N693" s="162"/>
      <c r="O693" s="354">
        <f t="shared" si="282"/>
        <v>1219802</v>
      </c>
      <c r="P693" s="374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</row>
    <row r="694" spans="1:129" s="29" customFormat="1" ht="30" x14ac:dyDescent="0.25">
      <c r="A694" s="405"/>
      <c r="B694" s="127" t="s">
        <v>413</v>
      </c>
      <c r="C694" s="127"/>
      <c r="D694" s="195"/>
      <c r="E694" s="196"/>
      <c r="F694" s="135"/>
      <c r="G694" s="196"/>
      <c r="H694" s="72" t="s">
        <v>40</v>
      </c>
      <c r="I694" s="78" t="s">
        <v>41</v>
      </c>
      <c r="J694" s="83">
        <v>1404680</v>
      </c>
      <c r="K694" s="98">
        <f t="shared" si="304"/>
        <v>1404680</v>
      </c>
      <c r="L694" s="162"/>
      <c r="M694" s="162"/>
      <c r="N694" s="162"/>
      <c r="O694" s="354">
        <f t="shared" si="282"/>
        <v>1404680</v>
      </c>
      <c r="P694" s="355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</row>
    <row r="695" spans="1:129" s="29" customFormat="1" x14ac:dyDescent="0.25">
      <c r="A695" s="406"/>
      <c r="B695" s="127" t="s">
        <v>413</v>
      </c>
      <c r="C695" s="127"/>
      <c r="D695" s="195"/>
      <c r="E695" s="196"/>
      <c r="F695" s="135"/>
      <c r="G695" s="196"/>
      <c r="H695" s="168" t="s">
        <v>35</v>
      </c>
      <c r="I695" s="78" t="s">
        <v>52</v>
      </c>
      <c r="J695" s="83">
        <v>56160</v>
      </c>
      <c r="K695" s="98">
        <f t="shared" si="304"/>
        <v>56160</v>
      </c>
      <c r="L695" s="162"/>
      <c r="M695" s="162"/>
      <c r="N695" s="162"/>
      <c r="O695" s="354">
        <f t="shared" si="282"/>
        <v>56160</v>
      </c>
      <c r="P695" s="355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</row>
    <row r="696" spans="1:129" s="33" customFormat="1" ht="15.75" x14ac:dyDescent="0.25">
      <c r="A696" s="404">
        <v>20</v>
      </c>
      <c r="B696" s="127" t="s">
        <v>413</v>
      </c>
      <c r="C696" s="127" t="s">
        <v>25</v>
      </c>
      <c r="D696" s="195" t="s">
        <v>79</v>
      </c>
      <c r="E696" s="164" t="s">
        <v>85</v>
      </c>
      <c r="F696" s="135">
        <v>3611.6</v>
      </c>
      <c r="G696" s="196">
        <v>154</v>
      </c>
      <c r="H696" s="121" t="s">
        <v>30</v>
      </c>
      <c r="I696" s="66" t="s">
        <v>1</v>
      </c>
      <c r="J696" s="83">
        <f>J697+J698+J699</f>
        <v>5408893</v>
      </c>
      <c r="K696" s="83">
        <f t="shared" ref="K696:N696" si="305">K697+K698+K699</f>
        <v>5408893</v>
      </c>
      <c r="L696" s="83">
        <f t="shared" si="305"/>
        <v>0</v>
      </c>
      <c r="M696" s="83">
        <f t="shared" si="305"/>
        <v>0</v>
      </c>
      <c r="N696" s="83">
        <f t="shared" si="305"/>
        <v>0</v>
      </c>
      <c r="O696" s="354">
        <f t="shared" si="282"/>
        <v>5408893</v>
      </c>
      <c r="P696" s="374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</row>
    <row r="697" spans="1:129" s="29" customFormat="1" ht="30" x14ac:dyDescent="0.25">
      <c r="A697" s="405"/>
      <c r="B697" s="127" t="s">
        <v>413</v>
      </c>
      <c r="C697" s="127"/>
      <c r="D697" s="195"/>
      <c r="E697" s="196"/>
      <c r="F697" s="135"/>
      <c r="G697" s="196"/>
      <c r="H697" s="121" t="s">
        <v>38</v>
      </c>
      <c r="I697" s="105" t="s">
        <v>39</v>
      </c>
      <c r="J697" s="83">
        <v>2463453</v>
      </c>
      <c r="K697" s="98">
        <f t="shared" ref="K697:K699" si="306">J697</f>
        <v>2463453</v>
      </c>
      <c r="L697" s="162"/>
      <c r="M697" s="162"/>
      <c r="N697" s="162"/>
      <c r="O697" s="354">
        <f t="shared" si="282"/>
        <v>2463453</v>
      </c>
      <c r="P697" s="355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</row>
    <row r="698" spans="1:129" s="29" customFormat="1" ht="30" x14ac:dyDescent="0.25">
      <c r="A698" s="405"/>
      <c r="B698" s="127" t="s">
        <v>413</v>
      </c>
      <c r="C698" s="127"/>
      <c r="D698" s="195"/>
      <c r="E698" s="196"/>
      <c r="F698" s="135"/>
      <c r="G698" s="196"/>
      <c r="H698" s="72" t="s">
        <v>40</v>
      </c>
      <c r="I698" s="78" t="s">
        <v>41</v>
      </c>
      <c r="J698" s="83">
        <v>2832110</v>
      </c>
      <c r="K698" s="98">
        <f t="shared" si="306"/>
        <v>2832110</v>
      </c>
      <c r="L698" s="162"/>
      <c r="M698" s="162"/>
      <c r="N698" s="162"/>
      <c r="O698" s="354">
        <f t="shared" si="282"/>
        <v>2832110</v>
      </c>
      <c r="P698" s="355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</row>
    <row r="699" spans="1:129" s="29" customFormat="1" x14ac:dyDescent="0.25">
      <c r="A699" s="406"/>
      <c r="B699" s="127" t="s">
        <v>413</v>
      </c>
      <c r="C699" s="127"/>
      <c r="D699" s="195"/>
      <c r="E699" s="196"/>
      <c r="F699" s="135"/>
      <c r="G699" s="196"/>
      <c r="H699" s="168" t="s">
        <v>35</v>
      </c>
      <c r="I699" s="78" t="s">
        <v>52</v>
      </c>
      <c r="J699" s="83">
        <v>113330</v>
      </c>
      <c r="K699" s="98">
        <f t="shared" si="306"/>
        <v>113330</v>
      </c>
      <c r="L699" s="162"/>
      <c r="M699" s="162"/>
      <c r="N699" s="162"/>
      <c r="O699" s="354">
        <f t="shared" si="282"/>
        <v>113330</v>
      </c>
      <c r="P699" s="355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</row>
    <row r="700" spans="1:129" s="29" customFormat="1" x14ac:dyDescent="0.25">
      <c r="A700" s="404">
        <v>21</v>
      </c>
      <c r="B700" s="127" t="s">
        <v>413</v>
      </c>
      <c r="C700" s="127" t="s">
        <v>25</v>
      </c>
      <c r="D700" s="195" t="s">
        <v>79</v>
      </c>
      <c r="E700" s="164" t="s">
        <v>86</v>
      </c>
      <c r="F700" s="135">
        <v>3600</v>
      </c>
      <c r="G700" s="196">
        <v>177</v>
      </c>
      <c r="H700" s="121" t="s">
        <v>30</v>
      </c>
      <c r="I700" s="66" t="s">
        <v>1</v>
      </c>
      <c r="J700" s="83">
        <f>J701+J702+J703</f>
        <v>3647104</v>
      </c>
      <c r="K700" s="83">
        <f t="shared" ref="K700:N700" si="307">K701+K702+K703</f>
        <v>3647104</v>
      </c>
      <c r="L700" s="83">
        <f t="shared" si="307"/>
        <v>0</v>
      </c>
      <c r="M700" s="83">
        <f t="shared" si="307"/>
        <v>0</v>
      </c>
      <c r="N700" s="83">
        <f t="shared" si="307"/>
        <v>0</v>
      </c>
      <c r="O700" s="354">
        <f t="shared" si="282"/>
        <v>3647104</v>
      </c>
      <c r="P700" s="355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</row>
    <row r="701" spans="1:129" s="29" customFormat="1" ht="30" x14ac:dyDescent="0.25">
      <c r="A701" s="405"/>
      <c r="B701" s="127" t="s">
        <v>413</v>
      </c>
      <c r="C701" s="127"/>
      <c r="D701" s="195"/>
      <c r="E701" s="196"/>
      <c r="F701" s="135"/>
      <c r="G701" s="196"/>
      <c r="H701" s="121" t="s">
        <v>38</v>
      </c>
      <c r="I701" s="105" t="s">
        <v>39</v>
      </c>
      <c r="J701" s="83">
        <v>747684</v>
      </c>
      <c r="K701" s="98">
        <f t="shared" ref="K701:K703" si="308">J701</f>
        <v>747684</v>
      </c>
      <c r="L701" s="162"/>
      <c r="M701" s="162"/>
      <c r="N701" s="162"/>
      <c r="O701" s="354">
        <f t="shared" si="282"/>
        <v>747684</v>
      </c>
      <c r="P701" s="355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</row>
    <row r="702" spans="1:129" s="33" customFormat="1" ht="30" x14ac:dyDescent="0.25">
      <c r="A702" s="405"/>
      <c r="B702" s="127" t="s">
        <v>413</v>
      </c>
      <c r="C702" s="127"/>
      <c r="D702" s="195"/>
      <c r="E702" s="196"/>
      <c r="F702" s="135"/>
      <c r="G702" s="196"/>
      <c r="H702" s="72" t="s">
        <v>40</v>
      </c>
      <c r="I702" s="78" t="s">
        <v>41</v>
      </c>
      <c r="J702" s="83">
        <v>2823010</v>
      </c>
      <c r="K702" s="98">
        <f t="shared" si="308"/>
        <v>2823010</v>
      </c>
      <c r="L702" s="162"/>
      <c r="M702" s="162"/>
      <c r="N702" s="162"/>
      <c r="O702" s="354">
        <f t="shared" si="282"/>
        <v>2823010</v>
      </c>
      <c r="P702" s="374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</row>
    <row r="703" spans="1:129" s="29" customFormat="1" x14ac:dyDescent="0.25">
      <c r="A703" s="406"/>
      <c r="B703" s="127" t="s">
        <v>413</v>
      </c>
      <c r="C703" s="127"/>
      <c r="D703" s="195"/>
      <c r="E703" s="196"/>
      <c r="F703" s="135"/>
      <c r="G703" s="196"/>
      <c r="H703" s="168" t="s">
        <v>35</v>
      </c>
      <c r="I703" s="78" t="s">
        <v>52</v>
      </c>
      <c r="J703" s="83">
        <v>76410</v>
      </c>
      <c r="K703" s="98">
        <f t="shared" si="308"/>
        <v>76410</v>
      </c>
      <c r="L703" s="162"/>
      <c r="M703" s="162"/>
      <c r="N703" s="162"/>
      <c r="O703" s="354">
        <f t="shared" si="282"/>
        <v>76410</v>
      </c>
      <c r="P703" s="355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</row>
    <row r="704" spans="1:129" s="42" customFormat="1" ht="15.75" x14ac:dyDescent="0.25">
      <c r="A704" s="404">
        <v>22</v>
      </c>
      <c r="B704" s="127" t="s">
        <v>413</v>
      </c>
      <c r="C704" s="127" t="s">
        <v>25</v>
      </c>
      <c r="D704" s="195" t="s">
        <v>79</v>
      </c>
      <c r="E704" s="164" t="s">
        <v>87</v>
      </c>
      <c r="F704" s="135">
        <v>3710.1</v>
      </c>
      <c r="G704" s="196">
        <v>146</v>
      </c>
      <c r="H704" s="121" t="s">
        <v>30</v>
      </c>
      <c r="I704" s="66" t="s">
        <v>1</v>
      </c>
      <c r="J704" s="83">
        <f>J705+J706+J707</f>
        <v>5236642</v>
      </c>
      <c r="K704" s="83">
        <f t="shared" ref="K704:N704" si="309">K705+K706+K707</f>
        <v>5236642</v>
      </c>
      <c r="L704" s="83">
        <f t="shared" si="309"/>
        <v>0</v>
      </c>
      <c r="M704" s="83">
        <f t="shared" si="309"/>
        <v>0</v>
      </c>
      <c r="N704" s="83">
        <f t="shared" si="309"/>
        <v>0</v>
      </c>
      <c r="O704" s="354">
        <f t="shared" si="282"/>
        <v>5236642</v>
      </c>
      <c r="P704" s="454"/>
      <c r="Q704" s="455"/>
      <c r="R704" s="455"/>
      <c r="S704" s="455"/>
      <c r="T704" s="455"/>
      <c r="U704" s="455"/>
      <c r="V704" s="455"/>
      <c r="W704" s="455"/>
      <c r="X704" s="455"/>
      <c r="Y704" s="455"/>
      <c r="Z704" s="455"/>
      <c r="AA704" s="455"/>
      <c r="AB704" s="455"/>
      <c r="AC704" s="455"/>
      <c r="AD704" s="455"/>
      <c r="AE704" s="455"/>
      <c r="AF704" s="455"/>
      <c r="AG704" s="455"/>
      <c r="AH704" s="455"/>
      <c r="AI704" s="455"/>
      <c r="AJ704" s="455"/>
      <c r="AK704" s="455"/>
      <c r="AL704" s="455"/>
      <c r="AM704" s="455"/>
      <c r="AN704" s="455"/>
      <c r="AO704" s="455"/>
      <c r="AP704" s="455"/>
      <c r="AQ704" s="455"/>
      <c r="AR704" s="455"/>
      <c r="AS704" s="455"/>
      <c r="AT704" s="455"/>
      <c r="AU704" s="455"/>
      <c r="AV704" s="455"/>
      <c r="AW704" s="455"/>
      <c r="AX704" s="455"/>
      <c r="AY704" s="455"/>
      <c r="AZ704" s="455"/>
      <c r="BA704" s="455"/>
      <c r="BB704" s="455"/>
      <c r="BC704" s="455"/>
      <c r="BD704" s="455"/>
      <c r="BE704" s="455"/>
      <c r="BF704" s="455"/>
      <c r="BG704" s="455"/>
      <c r="BH704" s="455"/>
      <c r="BI704" s="455"/>
      <c r="BJ704" s="455"/>
      <c r="BK704" s="455"/>
      <c r="BL704" s="455"/>
      <c r="BM704" s="455"/>
      <c r="BN704" s="455"/>
      <c r="BO704" s="455"/>
      <c r="BP704" s="455"/>
      <c r="BQ704" s="455"/>
      <c r="BR704" s="455"/>
      <c r="BS704" s="455"/>
      <c r="BT704" s="455"/>
      <c r="BU704" s="455"/>
      <c r="BV704" s="455"/>
      <c r="BW704" s="455"/>
      <c r="BX704" s="455"/>
      <c r="BY704" s="455"/>
      <c r="BZ704" s="455"/>
      <c r="CA704" s="455"/>
      <c r="CB704" s="455"/>
      <c r="CC704" s="455"/>
      <c r="CD704" s="455"/>
      <c r="CE704" s="455"/>
      <c r="CF704" s="455"/>
      <c r="CG704" s="455"/>
      <c r="CH704" s="455"/>
      <c r="CI704" s="455"/>
      <c r="CJ704" s="455"/>
      <c r="CK704" s="455"/>
      <c r="CL704" s="455"/>
      <c r="CM704" s="455"/>
      <c r="CN704" s="455"/>
      <c r="CO704" s="455"/>
      <c r="CP704" s="455"/>
      <c r="CQ704" s="455"/>
      <c r="CR704" s="455"/>
      <c r="CS704" s="455"/>
      <c r="CT704" s="455"/>
      <c r="CU704" s="455"/>
      <c r="CV704" s="455"/>
      <c r="CW704" s="455"/>
      <c r="CX704" s="455"/>
      <c r="CY704" s="455"/>
      <c r="CZ704" s="455"/>
      <c r="DA704" s="455"/>
      <c r="DB704" s="455"/>
      <c r="DC704" s="455"/>
      <c r="DD704" s="455"/>
      <c r="DE704" s="455"/>
      <c r="DF704" s="455"/>
      <c r="DG704" s="455"/>
      <c r="DH704" s="455"/>
      <c r="DI704" s="455"/>
      <c r="DJ704" s="455"/>
      <c r="DK704" s="455"/>
      <c r="DL704" s="455"/>
      <c r="DM704" s="455"/>
      <c r="DN704" s="455"/>
      <c r="DO704" s="455"/>
      <c r="DP704" s="455"/>
      <c r="DQ704" s="455"/>
      <c r="DR704" s="455"/>
      <c r="DS704" s="455"/>
      <c r="DT704" s="455"/>
      <c r="DU704" s="455"/>
      <c r="DV704" s="455"/>
      <c r="DW704" s="455"/>
      <c r="DX704" s="455"/>
      <c r="DY704" s="455"/>
    </row>
    <row r="705" spans="1:129" s="43" customFormat="1" ht="30" x14ac:dyDescent="0.25">
      <c r="A705" s="405"/>
      <c r="B705" s="127" t="s">
        <v>413</v>
      </c>
      <c r="C705" s="127"/>
      <c r="D705" s="195"/>
      <c r="E705" s="196"/>
      <c r="F705" s="135"/>
      <c r="G705" s="196"/>
      <c r="H705" s="121" t="s">
        <v>38</v>
      </c>
      <c r="I705" s="105" t="s">
        <v>39</v>
      </c>
      <c r="J705" s="83">
        <v>2217572</v>
      </c>
      <c r="K705" s="98">
        <f t="shared" ref="K705:K707" si="310">J705</f>
        <v>2217572</v>
      </c>
      <c r="L705" s="162"/>
      <c r="M705" s="162"/>
      <c r="N705" s="162"/>
      <c r="O705" s="354">
        <f t="shared" si="282"/>
        <v>2217572</v>
      </c>
      <c r="P705" s="456"/>
      <c r="Q705" s="457"/>
      <c r="R705" s="457"/>
      <c r="S705" s="457"/>
      <c r="T705" s="457"/>
      <c r="U705" s="457"/>
      <c r="V705" s="457"/>
      <c r="W705" s="457"/>
      <c r="X705" s="457"/>
      <c r="Y705" s="457"/>
      <c r="Z705" s="457"/>
      <c r="AA705" s="457"/>
      <c r="AB705" s="457"/>
      <c r="AC705" s="457"/>
      <c r="AD705" s="457"/>
      <c r="AE705" s="457"/>
      <c r="AF705" s="457"/>
      <c r="AG705" s="457"/>
      <c r="AH705" s="457"/>
      <c r="AI705" s="457"/>
      <c r="AJ705" s="457"/>
      <c r="AK705" s="457"/>
      <c r="AL705" s="457"/>
      <c r="AM705" s="457"/>
      <c r="AN705" s="457"/>
      <c r="AO705" s="457"/>
      <c r="AP705" s="457"/>
      <c r="AQ705" s="457"/>
      <c r="AR705" s="457"/>
      <c r="AS705" s="457"/>
      <c r="AT705" s="457"/>
      <c r="AU705" s="457"/>
      <c r="AV705" s="457"/>
      <c r="AW705" s="457"/>
      <c r="AX705" s="457"/>
      <c r="AY705" s="457"/>
      <c r="AZ705" s="457"/>
      <c r="BA705" s="457"/>
      <c r="BB705" s="457"/>
      <c r="BC705" s="457"/>
      <c r="BD705" s="457"/>
      <c r="BE705" s="457"/>
      <c r="BF705" s="457"/>
      <c r="BG705" s="457"/>
      <c r="BH705" s="457"/>
      <c r="BI705" s="457"/>
      <c r="BJ705" s="457"/>
      <c r="BK705" s="457"/>
      <c r="BL705" s="457"/>
      <c r="BM705" s="457"/>
      <c r="BN705" s="457"/>
      <c r="BO705" s="457"/>
      <c r="BP705" s="457"/>
      <c r="BQ705" s="457"/>
      <c r="BR705" s="457"/>
      <c r="BS705" s="457"/>
      <c r="BT705" s="457"/>
      <c r="BU705" s="457"/>
      <c r="BV705" s="457"/>
      <c r="BW705" s="457"/>
      <c r="BX705" s="457"/>
      <c r="BY705" s="457"/>
      <c r="BZ705" s="457"/>
      <c r="CA705" s="457"/>
      <c r="CB705" s="457"/>
      <c r="CC705" s="457"/>
      <c r="CD705" s="457"/>
      <c r="CE705" s="457"/>
      <c r="CF705" s="457"/>
      <c r="CG705" s="457"/>
      <c r="CH705" s="457"/>
      <c r="CI705" s="457"/>
      <c r="CJ705" s="457"/>
      <c r="CK705" s="457"/>
      <c r="CL705" s="457"/>
      <c r="CM705" s="457"/>
      <c r="CN705" s="457"/>
      <c r="CO705" s="457"/>
      <c r="CP705" s="457"/>
      <c r="CQ705" s="457"/>
      <c r="CR705" s="457"/>
      <c r="CS705" s="457"/>
      <c r="CT705" s="457"/>
      <c r="CU705" s="457"/>
      <c r="CV705" s="457"/>
      <c r="CW705" s="457"/>
      <c r="CX705" s="457"/>
      <c r="CY705" s="457"/>
      <c r="CZ705" s="457"/>
      <c r="DA705" s="457"/>
      <c r="DB705" s="457"/>
      <c r="DC705" s="457"/>
      <c r="DD705" s="457"/>
      <c r="DE705" s="457"/>
      <c r="DF705" s="457"/>
      <c r="DG705" s="457"/>
      <c r="DH705" s="457"/>
      <c r="DI705" s="457"/>
      <c r="DJ705" s="457"/>
      <c r="DK705" s="457"/>
      <c r="DL705" s="457"/>
      <c r="DM705" s="457"/>
      <c r="DN705" s="457"/>
      <c r="DO705" s="457"/>
      <c r="DP705" s="457"/>
      <c r="DQ705" s="457"/>
      <c r="DR705" s="457"/>
      <c r="DS705" s="457"/>
      <c r="DT705" s="457"/>
      <c r="DU705" s="457"/>
      <c r="DV705" s="457"/>
      <c r="DW705" s="457"/>
      <c r="DX705" s="457"/>
      <c r="DY705" s="457"/>
    </row>
    <row r="706" spans="1:129" s="43" customFormat="1" ht="30" x14ac:dyDescent="0.25">
      <c r="A706" s="405"/>
      <c r="B706" s="127" t="s">
        <v>413</v>
      </c>
      <c r="C706" s="127"/>
      <c r="D706" s="195"/>
      <c r="E706" s="196"/>
      <c r="F706" s="135"/>
      <c r="G706" s="196"/>
      <c r="H706" s="72" t="s">
        <v>40</v>
      </c>
      <c r="I706" s="78" t="s">
        <v>41</v>
      </c>
      <c r="J706" s="83">
        <v>2909350</v>
      </c>
      <c r="K706" s="98">
        <f t="shared" si="310"/>
        <v>2909350</v>
      </c>
      <c r="L706" s="162"/>
      <c r="M706" s="162"/>
      <c r="N706" s="162"/>
      <c r="O706" s="354">
        <f t="shared" si="282"/>
        <v>2909350</v>
      </c>
      <c r="P706" s="456"/>
      <c r="Q706" s="457"/>
      <c r="R706" s="457"/>
      <c r="S706" s="457"/>
      <c r="T706" s="457"/>
      <c r="U706" s="457"/>
      <c r="V706" s="457"/>
      <c r="W706" s="457"/>
      <c r="X706" s="457"/>
      <c r="Y706" s="457"/>
      <c r="Z706" s="457"/>
      <c r="AA706" s="457"/>
      <c r="AB706" s="457"/>
      <c r="AC706" s="457"/>
      <c r="AD706" s="457"/>
      <c r="AE706" s="457"/>
      <c r="AF706" s="457"/>
      <c r="AG706" s="457"/>
      <c r="AH706" s="457"/>
      <c r="AI706" s="457"/>
      <c r="AJ706" s="457"/>
      <c r="AK706" s="457"/>
      <c r="AL706" s="457"/>
      <c r="AM706" s="457"/>
      <c r="AN706" s="457"/>
      <c r="AO706" s="457"/>
      <c r="AP706" s="457"/>
      <c r="AQ706" s="457"/>
      <c r="AR706" s="457"/>
      <c r="AS706" s="457"/>
      <c r="AT706" s="457"/>
      <c r="AU706" s="457"/>
      <c r="AV706" s="457"/>
      <c r="AW706" s="457"/>
      <c r="AX706" s="457"/>
      <c r="AY706" s="457"/>
      <c r="AZ706" s="457"/>
      <c r="BA706" s="457"/>
      <c r="BB706" s="457"/>
      <c r="BC706" s="457"/>
      <c r="BD706" s="457"/>
      <c r="BE706" s="457"/>
      <c r="BF706" s="457"/>
      <c r="BG706" s="457"/>
      <c r="BH706" s="457"/>
      <c r="BI706" s="457"/>
      <c r="BJ706" s="457"/>
      <c r="BK706" s="457"/>
      <c r="BL706" s="457"/>
      <c r="BM706" s="457"/>
      <c r="BN706" s="457"/>
      <c r="BO706" s="457"/>
      <c r="BP706" s="457"/>
      <c r="BQ706" s="457"/>
      <c r="BR706" s="457"/>
      <c r="BS706" s="457"/>
      <c r="BT706" s="457"/>
      <c r="BU706" s="457"/>
      <c r="BV706" s="457"/>
      <c r="BW706" s="457"/>
      <c r="BX706" s="457"/>
      <c r="BY706" s="457"/>
      <c r="BZ706" s="457"/>
      <c r="CA706" s="457"/>
      <c r="CB706" s="457"/>
      <c r="CC706" s="457"/>
      <c r="CD706" s="457"/>
      <c r="CE706" s="457"/>
      <c r="CF706" s="457"/>
      <c r="CG706" s="457"/>
      <c r="CH706" s="457"/>
      <c r="CI706" s="457"/>
      <c r="CJ706" s="457"/>
      <c r="CK706" s="457"/>
      <c r="CL706" s="457"/>
      <c r="CM706" s="457"/>
      <c r="CN706" s="457"/>
      <c r="CO706" s="457"/>
      <c r="CP706" s="457"/>
      <c r="CQ706" s="457"/>
      <c r="CR706" s="457"/>
      <c r="CS706" s="457"/>
      <c r="CT706" s="457"/>
      <c r="CU706" s="457"/>
      <c r="CV706" s="457"/>
      <c r="CW706" s="457"/>
      <c r="CX706" s="457"/>
      <c r="CY706" s="457"/>
      <c r="CZ706" s="457"/>
      <c r="DA706" s="457"/>
      <c r="DB706" s="457"/>
      <c r="DC706" s="457"/>
      <c r="DD706" s="457"/>
      <c r="DE706" s="457"/>
      <c r="DF706" s="457"/>
      <c r="DG706" s="457"/>
      <c r="DH706" s="457"/>
      <c r="DI706" s="457"/>
      <c r="DJ706" s="457"/>
      <c r="DK706" s="457"/>
      <c r="DL706" s="457"/>
      <c r="DM706" s="457"/>
      <c r="DN706" s="457"/>
      <c r="DO706" s="457"/>
      <c r="DP706" s="457"/>
      <c r="DQ706" s="457"/>
      <c r="DR706" s="457"/>
      <c r="DS706" s="457"/>
      <c r="DT706" s="457"/>
      <c r="DU706" s="457"/>
      <c r="DV706" s="457"/>
      <c r="DW706" s="457"/>
      <c r="DX706" s="457"/>
      <c r="DY706" s="457"/>
    </row>
    <row r="707" spans="1:129" s="29" customFormat="1" x14ac:dyDescent="0.25">
      <c r="A707" s="406"/>
      <c r="B707" s="127" t="s">
        <v>413</v>
      </c>
      <c r="C707" s="127"/>
      <c r="D707" s="195"/>
      <c r="E707" s="196"/>
      <c r="F707" s="135"/>
      <c r="G707" s="196"/>
      <c r="H707" s="168" t="s">
        <v>35</v>
      </c>
      <c r="I707" s="78" t="s">
        <v>52</v>
      </c>
      <c r="J707" s="83">
        <v>109720</v>
      </c>
      <c r="K707" s="98">
        <f t="shared" si="310"/>
        <v>109720</v>
      </c>
      <c r="L707" s="162"/>
      <c r="M707" s="162"/>
      <c r="N707" s="162"/>
      <c r="O707" s="354">
        <f t="shared" si="282"/>
        <v>109720</v>
      </c>
      <c r="P707" s="355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</row>
    <row r="708" spans="1:129" s="29" customFormat="1" x14ac:dyDescent="0.25">
      <c r="A708" s="405">
        <v>23</v>
      </c>
      <c r="B708" s="127" t="s">
        <v>413</v>
      </c>
      <c r="C708" s="127" t="s">
        <v>25</v>
      </c>
      <c r="D708" s="195" t="s">
        <v>79</v>
      </c>
      <c r="E708" s="196">
        <v>25</v>
      </c>
      <c r="F708" s="135">
        <v>3939</v>
      </c>
      <c r="G708" s="196">
        <v>164</v>
      </c>
      <c r="H708" s="168" t="s">
        <v>30</v>
      </c>
      <c r="I708" s="78" t="s">
        <v>1</v>
      </c>
      <c r="J708" s="83">
        <f>J709+J710+J711</f>
        <v>5543534</v>
      </c>
      <c r="K708" s="83">
        <f t="shared" ref="K708:N708" si="311">K709+K710+K711</f>
        <v>5543534</v>
      </c>
      <c r="L708" s="83">
        <f t="shared" si="311"/>
        <v>0</v>
      </c>
      <c r="M708" s="83">
        <f t="shared" si="311"/>
        <v>0</v>
      </c>
      <c r="N708" s="83">
        <f t="shared" si="311"/>
        <v>0</v>
      </c>
      <c r="O708" s="408">
        <f t="shared" si="282"/>
        <v>5543534</v>
      </c>
      <c r="P708" s="355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</row>
    <row r="709" spans="1:129" s="29" customFormat="1" ht="30" x14ac:dyDescent="0.25">
      <c r="A709" s="405"/>
      <c r="B709" s="127" t="s">
        <v>413</v>
      </c>
      <c r="C709" s="127"/>
      <c r="D709" s="195"/>
      <c r="E709" s="196"/>
      <c r="F709" s="135"/>
      <c r="G709" s="196"/>
      <c r="H709" s="168" t="s">
        <v>38</v>
      </c>
      <c r="I709" s="78" t="s">
        <v>39</v>
      </c>
      <c r="J709" s="83">
        <v>2338538</v>
      </c>
      <c r="K709" s="98">
        <f>J709</f>
        <v>2338538</v>
      </c>
      <c r="L709" s="162"/>
      <c r="M709" s="162"/>
      <c r="N709" s="162"/>
      <c r="O709" s="408">
        <f t="shared" si="282"/>
        <v>2338538</v>
      </c>
      <c r="P709" s="355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</row>
    <row r="710" spans="1:129" s="29" customFormat="1" ht="30" x14ac:dyDescent="0.25">
      <c r="A710" s="405"/>
      <c r="B710" s="127" t="s">
        <v>413</v>
      </c>
      <c r="C710" s="127"/>
      <c r="D710" s="195"/>
      <c r="E710" s="196"/>
      <c r="F710" s="135"/>
      <c r="G710" s="196"/>
      <c r="H710" s="168" t="s">
        <v>40</v>
      </c>
      <c r="I710" s="78" t="s">
        <v>41</v>
      </c>
      <c r="J710" s="83">
        <v>3088846</v>
      </c>
      <c r="K710" s="98">
        <f t="shared" ref="K710:K711" si="312">J710</f>
        <v>3088846</v>
      </c>
      <c r="L710" s="162"/>
      <c r="M710" s="162"/>
      <c r="N710" s="162"/>
      <c r="O710" s="408">
        <f t="shared" si="282"/>
        <v>3088846</v>
      </c>
      <c r="P710" s="355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</row>
    <row r="711" spans="1:129" s="29" customFormat="1" x14ac:dyDescent="0.25">
      <c r="A711" s="405"/>
      <c r="B711" s="127" t="s">
        <v>413</v>
      </c>
      <c r="C711" s="127"/>
      <c r="D711" s="195"/>
      <c r="E711" s="196"/>
      <c r="F711" s="135"/>
      <c r="G711" s="196"/>
      <c r="H711" s="168" t="s">
        <v>35</v>
      </c>
      <c r="I711" s="78" t="s">
        <v>52</v>
      </c>
      <c r="J711" s="83">
        <v>116150</v>
      </c>
      <c r="K711" s="98">
        <f t="shared" si="312"/>
        <v>116150</v>
      </c>
      <c r="L711" s="162"/>
      <c r="M711" s="162"/>
      <c r="N711" s="162"/>
      <c r="O711" s="408">
        <f t="shared" si="282"/>
        <v>116150</v>
      </c>
      <c r="P711" s="355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</row>
    <row r="712" spans="1:129" s="33" customFormat="1" ht="15.75" x14ac:dyDescent="0.25">
      <c r="A712" s="404">
        <v>24</v>
      </c>
      <c r="B712" s="127" t="s">
        <v>413</v>
      </c>
      <c r="C712" s="127" t="s">
        <v>25</v>
      </c>
      <c r="D712" s="195" t="s">
        <v>88</v>
      </c>
      <c r="E712" s="164" t="s">
        <v>75</v>
      </c>
      <c r="F712" s="135">
        <v>3598.9</v>
      </c>
      <c r="G712" s="196">
        <v>115</v>
      </c>
      <c r="H712" s="121" t="s">
        <v>30</v>
      </c>
      <c r="I712" s="66" t="s">
        <v>1</v>
      </c>
      <c r="J712" s="83">
        <f>J713+J714+J715</f>
        <v>3645995</v>
      </c>
      <c r="K712" s="83">
        <f t="shared" ref="K712:N712" si="313">K713+K714+K715</f>
        <v>3645995</v>
      </c>
      <c r="L712" s="83">
        <f t="shared" si="313"/>
        <v>0</v>
      </c>
      <c r="M712" s="83">
        <f t="shared" si="313"/>
        <v>0</v>
      </c>
      <c r="N712" s="83">
        <f t="shared" si="313"/>
        <v>0</v>
      </c>
      <c r="O712" s="354">
        <f t="shared" si="282"/>
        <v>3645995</v>
      </c>
      <c r="P712" s="374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</row>
    <row r="713" spans="1:129" s="29" customFormat="1" ht="30" x14ac:dyDescent="0.25">
      <c r="A713" s="405"/>
      <c r="B713" s="127" t="s">
        <v>413</v>
      </c>
      <c r="C713" s="127"/>
      <c r="D713" s="195"/>
      <c r="E713" s="196"/>
      <c r="F713" s="135"/>
      <c r="G713" s="196"/>
      <c r="H713" s="121" t="s">
        <v>38</v>
      </c>
      <c r="I713" s="105" t="s">
        <v>39</v>
      </c>
      <c r="J713" s="83">
        <v>747455</v>
      </c>
      <c r="K713" s="98">
        <f t="shared" ref="K713:K715" si="314">J713</f>
        <v>747455</v>
      </c>
      <c r="L713" s="162"/>
      <c r="M713" s="162"/>
      <c r="N713" s="162"/>
      <c r="O713" s="354">
        <f t="shared" si="282"/>
        <v>747455</v>
      </c>
      <c r="P713" s="355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</row>
    <row r="714" spans="1:129" s="29" customFormat="1" ht="30" x14ac:dyDescent="0.25">
      <c r="A714" s="405"/>
      <c r="B714" s="127" t="s">
        <v>413</v>
      </c>
      <c r="C714" s="127"/>
      <c r="D714" s="195"/>
      <c r="E714" s="196"/>
      <c r="F714" s="135"/>
      <c r="G714" s="196"/>
      <c r="H714" s="72" t="s">
        <v>40</v>
      </c>
      <c r="I714" s="78" t="s">
        <v>41</v>
      </c>
      <c r="J714" s="83">
        <v>2822150</v>
      </c>
      <c r="K714" s="98">
        <f t="shared" si="314"/>
        <v>2822150</v>
      </c>
      <c r="L714" s="162"/>
      <c r="M714" s="162"/>
      <c r="N714" s="162"/>
      <c r="O714" s="354">
        <f t="shared" si="282"/>
        <v>2822150</v>
      </c>
      <c r="P714" s="355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</row>
    <row r="715" spans="1:129" s="29" customFormat="1" x14ac:dyDescent="0.25">
      <c r="A715" s="406"/>
      <c r="B715" s="127" t="s">
        <v>413</v>
      </c>
      <c r="C715" s="127"/>
      <c r="D715" s="195"/>
      <c r="E715" s="196"/>
      <c r="F715" s="135"/>
      <c r="G715" s="196"/>
      <c r="H715" s="168" t="s">
        <v>35</v>
      </c>
      <c r="I715" s="78" t="s">
        <v>52</v>
      </c>
      <c r="J715" s="83">
        <v>76390</v>
      </c>
      <c r="K715" s="98">
        <f t="shared" si="314"/>
        <v>76390</v>
      </c>
      <c r="L715" s="162"/>
      <c r="M715" s="162"/>
      <c r="N715" s="162"/>
      <c r="O715" s="354">
        <f t="shared" si="282"/>
        <v>76390</v>
      </c>
      <c r="P715" s="355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</row>
    <row r="716" spans="1:129" s="29" customFormat="1" x14ac:dyDescent="0.25">
      <c r="A716" s="404">
        <v>25</v>
      </c>
      <c r="B716" s="127" t="s">
        <v>413</v>
      </c>
      <c r="C716" s="127" t="s">
        <v>25</v>
      </c>
      <c r="D716" s="195" t="s">
        <v>89</v>
      </c>
      <c r="E716" s="164" t="s">
        <v>75</v>
      </c>
      <c r="F716" s="135">
        <v>5791.6</v>
      </c>
      <c r="G716" s="196">
        <v>152</v>
      </c>
      <c r="H716" s="121" t="s">
        <v>30</v>
      </c>
      <c r="I716" s="66" t="s">
        <v>1</v>
      </c>
      <c r="J716" s="83">
        <f>J717+J718+J719</f>
        <v>8112955</v>
      </c>
      <c r="K716" s="83">
        <f t="shared" ref="K716:N716" si="315">K717+K718+K719</f>
        <v>8112955</v>
      </c>
      <c r="L716" s="83">
        <f t="shared" si="315"/>
        <v>0</v>
      </c>
      <c r="M716" s="83">
        <f t="shared" si="315"/>
        <v>0</v>
      </c>
      <c r="N716" s="83">
        <f t="shared" si="315"/>
        <v>0</v>
      </c>
      <c r="O716" s="354">
        <f t="shared" si="282"/>
        <v>8112955</v>
      </c>
      <c r="P716" s="355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</row>
    <row r="717" spans="1:129" s="29" customFormat="1" ht="30" x14ac:dyDescent="0.25">
      <c r="A717" s="405"/>
      <c r="B717" s="127" t="s">
        <v>413</v>
      </c>
      <c r="C717" s="127"/>
      <c r="D717" s="195"/>
      <c r="E717" s="196"/>
      <c r="F717" s="135"/>
      <c r="G717" s="196"/>
      <c r="H717" s="121" t="s">
        <v>38</v>
      </c>
      <c r="I717" s="105" t="s">
        <v>39</v>
      </c>
      <c r="J717" s="83">
        <v>3401375</v>
      </c>
      <c r="K717" s="98">
        <f t="shared" ref="K717:K719" si="316">J717</f>
        <v>3401375</v>
      </c>
      <c r="L717" s="162"/>
      <c r="M717" s="162"/>
      <c r="N717" s="162"/>
      <c r="O717" s="354">
        <f t="shared" si="282"/>
        <v>3401375</v>
      </c>
      <c r="P717" s="355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</row>
    <row r="718" spans="1:129" s="29" customFormat="1" ht="30" x14ac:dyDescent="0.25">
      <c r="A718" s="405"/>
      <c r="B718" s="127" t="s">
        <v>413</v>
      </c>
      <c r="C718" s="127"/>
      <c r="D718" s="195"/>
      <c r="E718" s="196"/>
      <c r="F718" s="135"/>
      <c r="G718" s="196"/>
      <c r="H718" s="72" t="s">
        <v>40</v>
      </c>
      <c r="I718" s="78" t="s">
        <v>41</v>
      </c>
      <c r="J718" s="83">
        <v>4541600</v>
      </c>
      <c r="K718" s="98">
        <f t="shared" si="316"/>
        <v>4541600</v>
      </c>
      <c r="L718" s="162"/>
      <c r="M718" s="162"/>
      <c r="N718" s="162"/>
      <c r="O718" s="354">
        <f t="shared" ref="O718:O775" si="317">K718+L718+M718+N718</f>
        <v>4541600</v>
      </c>
      <c r="P718" s="355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</row>
    <row r="719" spans="1:129" s="29" customFormat="1" x14ac:dyDescent="0.25">
      <c r="A719" s="406"/>
      <c r="B719" s="127" t="s">
        <v>413</v>
      </c>
      <c r="C719" s="127"/>
      <c r="D719" s="195"/>
      <c r="E719" s="196"/>
      <c r="F719" s="135"/>
      <c r="G719" s="196"/>
      <c r="H719" s="168" t="s">
        <v>35</v>
      </c>
      <c r="I719" s="78" t="s">
        <v>52</v>
      </c>
      <c r="J719" s="83">
        <v>169980</v>
      </c>
      <c r="K719" s="98">
        <f t="shared" si="316"/>
        <v>169980</v>
      </c>
      <c r="L719" s="162"/>
      <c r="M719" s="162"/>
      <c r="N719" s="162"/>
      <c r="O719" s="354">
        <f t="shared" si="317"/>
        <v>169980</v>
      </c>
      <c r="P719" s="355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</row>
    <row r="720" spans="1:129" s="29" customFormat="1" x14ac:dyDescent="0.25">
      <c r="A720" s="404">
        <v>26</v>
      </c>
      <c r="B720" s="127" t="s">
        <v>413</v>
      </c>
      <c r="C720" s="127" t="s">
        <v>25</v>
      </c>
      <c r="D720" s="195" t="s">
        <v>89</v>
      </c>
      <c r="E720" s="164" t="s">
        <v>84</v>
      </c>
      <c r="F720" s="135">
        <v>5655.4</v>
      </c>
      <c r="G720" s="196">
        <v>206</v>
      </c>
      <c r="H720" s="121" t="s">
        <v>30</v>
      </c>
      <c r="I720" s="66" t="s">
        <v>1</v>
      </c>
      <c r="J720" s="83">
        <f>J721+J722+J723</f>
        <v>5729410</v>
      </c>
      <c r="K720" s="83">
        <f t="shared" ref="K720:N720" si="318">K721+K722+K723</f>
        <v>5729410</v>
      </c>
      <c r="L720" s="83">
        <f t="shared" si="318"/>
        <v>0</v>
      </c>
      <c r="M720" s="83">
        <f t="shared" si="318"/>
        <v>0</v>
      </c>
      <c r="N720" s="83">
        <f t="shared" si="318"/>
        <v>0</v>
      </c>
      <c r="O720" s="354">
        <f t="shared" si="317"/>
        <v>5729410</v>
      </c>
      <c r="P720" s="355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</row>
    <row r="721" spans="1:129" s="29" customFormat="1" ht="30" x14ac:dyDescent="0.25">
      <c r="A721" s="405"/>
      <c r="B721" s="127" t="s">
        <v>413</v>
      </c>
      <c r="C721" s="127"/>
      <c r="D721" s="195"/>
      <c r="E721" s="196"/>
      <c r="F721" s="135"/>
      <c r="G721" s="196"/>
      <c r="H721" s="121" t="s">
        <v>38</v>
      </c>
      <c r="I721" s="105" t="s">
        <v>39</v>
      </c>
      <c r="J721" s="83">
        <v>1174570</v>
      </c>
      <c r="K721" s="98">
        <f t="shared" ref="K721:K723" si="319">J721</f>
        <v>1174570</v>
      </c>
      <c r="L721" s="162"/>
      <c r="M721" s="162"/>
      <c r="N721" s="162"/>
      <c r="O721" s="354">
        <f t="shared" si="317"/>
        <v>1174570</v>
      </c>
      <c r="P721" s="355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</row>
    <row r="722" spans="1:129" s="29" customFormat="1" ht="30" x14ac:dyDescent="0.25">
      <c r="A722" s="405"/>
      <c r="B722" s="127" t="s">
        <v>413</v>
      </c>
      <c r="C722" s="127"/>
      <c r="D722" s="195"/>
      <c r="E722" s="196"/>
      <c r="F722" s="135"/>
      <c r="G722" s="196"/>
      <c r="H722" s="72" t="s">
        <v>40</v>
      </c>
      <c r="I722" s="78" t="s">
        <v>41</v>
      </c>
      <c r="J722" s="83">
        <v>4434800</v>
      </c>
      <c r="K722" s="98">
        <f t="shared" si="319"/>
        <v>4434800</v>
      </c>
      <c r="L722" s="162"/>
      <c r="M722" s="162"/>
      <c r="N722" s="162"/>
      <c r="O722" s="354">
        <f t="shared" si="317"/>
        <v>4434800</v>
      </c>
      <c r="P722" s="355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</row>
    <row r="723" spans="1:129" s="29" customFormat="1" x14ac:dyDescent="0.25">
      <c r="A723" s="406"/>
      <c r="B723" s="127" t="s">
        <v>413</v>
      </c>
      <c r="C723" s="127"/>
      <c r="D723" s="195"/>
      <c r="E723" s="196"/>
      <c r="F723" s="135"/>
      <c r="G723" s="196"/>
      <c r="H723" s="168" t="s">
        <v>35</v>
      </c>
      <c r="I723" s="78" t="s">
        <v>52</v>
      </c>
      <c r="J723" s="83">
        <v>120040</v>
      </c>
      <c r="K723" s="98">
        <f t="shared" si="319"/>
        <v>120040</v>
      </c>
      <c r="L723" s="162"/>
      <c r="M723" s="162"/>
      <c r="N723" s="162"/>
      <c r="O723" s="354">
        <f t="shared" si="317"/>
        <v>120040</v>
      </c>
      <c r="P723" s="355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</row>
    <row r="724" spans="1:129" s="29" customFormat="1" x14ac:dyDescent="0.25">
      <c r="A724" s="404">
        <v>27</v>
      </c>
      <c r="B724" s="127" t="s">
        <v>413</v>
      </c>
      <c r="C724" s="127" t="s">
        <v>25</v>
      </c>
      <c r="D724" s="195" t="s">
        <v>89</v>
      </c>
      <c r="E724" s="164" t="s">
        <v>85</v>
      </c>
      <c r="F724" s="135">
        <v>926</v>
      </c>
      <c r="G724" s="196">
        <v>33</v>
      </c>
      <c r="H724" s="121" t="s">
        <v>30</v>
      </c>
      <c r="I724" s="66" t="s">
        <v>1</v>
      </c>
      <c r="J724" s="83">
        <f>J725+J726+J727</f>
        <v>938121</v>
      </c>
      <c r="K724" s="83">
        <f t="shared" ref="K724:N724" si="320">K725+K726+K727</f>
        <v>938121</v>
      </c>
      <c r="L724" s="83">
        <f t="shared" si="320"/>
        <v>0</v>
      </c>
      <c r="M724" s="83">
        <f t="shared" si="320"/>
        <v>0</v>
      </c>
      <c r="N724" s="83">
        <f t="shared" si="320"/>
        <v>0</v>
      </c>
      <c r="O724" s="354">
        <f t="shared" si="317"/>
        <v>938121</v>
      </c>
      <c r="P724" s="355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</row>
    <row r="725" spans="1:129" s="29" customFormat="1" ht="30" x14ac:dyDescent="0.25">
      <c r="A725" s="405"/>
      <c r="B725" s="127" t="s">
        <v>413</v>
      </c>
      <c r="C725" s="127"/>
      <c r="D725" s="195"/>
      <c r="E725" s="196"/>
      <c r="F725" s="135"/>
      <c r="G725" s="196"/>
      <c r="H725" s="121" t="s">
        <v>38</v>
      </c>
      <c r="I725" s="105" t="s">
        <v>39</v>
      </c>
      <c r="J725" s="83">
        <v>192321</v>
      </c>
      <c r="K725" s="98">
        <f t="shared" ref="K725:K727" si="321">J725</f>
        <v>192321</v>
      </c>
      <c r="L725" s="162"/>
      <c r="M725" s="162"/>
      <c r="N725" s="162"/>
      <c r="O725" s="354">
        <f t="shared" si="317"/>
        <v>192321</v>
      </c>
      <c r="P725" s="355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</row>
    <row r="726" spans="1:129" s="29" customFormat="1" ht="30" x14ac:dyDescent="0.25">
      <c r="A726" s="405"/>
      <c r="B726" s="127" t="s">
        <v>413</v>
      </c>
      <c r="C726" s="127"/>
      <c r="D726" s="195"/>
      <c r="E726" s="196"/>
      <c r="F726" s="135"/>
      <c r="G726" s="196"/>
      <c r="H726" s="72" t="s">
        <v>40</v>
      </c>
      <c r="I726" s="78" t="s">
        <v>41</v>
      </c>
      <c r="J726" s="83">
        <v>726140</v>
      </c>
      <c r="K726" s="98">
        <f t="shared" si="321"/>
        <v>726140</v>
      </c>
      <c r="L726" s="162"/>
      <c r="M726" s="162"/>
      <c r="N726" s="162"/>
      <c r="O726" s="354">
        <f t="shared" si="317"/>
        <v>726140</v>
      </c>
      <c r="P726" s="355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</row>
    <row r="727" spans="1:129" s="29" customFormat="1" x14ac:dyDescent="0.25">
      <c r="A727" s="406"/>
      <c r="B727" s="127" t="s">
        <v>413</v>
      </c>
      <c r="C727" s="127"/>
      <c r="D727" s="195"/>
      <c r="E727" s="196"/>
      <c r="F727" s="135"/>
      <c r="G727" s="196"/>
      <c r="H727" s="168" t="s">
        <v>35</v>
      </c>
      <c r="I727" s="78" t="s">
        <v>52</v>
      </c>
      <c r="J727" s="83">
        <v>19660</v>
      </c>
      <c r="K727" s="98">
        <f t="shared" si="321"/>
        <v>19660</v>
      </c>
      <c r="L727" s="162"/>
      <c r="M727" s="162"/>
      <c r="N727" s="162"/>
      <c r="O727" s="354">
        <f t="shared" si="317"/>
        <v>19660</v>
      </c>
      <c r="P727" s="355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</row>
    <row r="728" spans="1:129" s="29" customFormat="1" x14ac:dyDescent="0.25">
      <c r="A728" s="404">
        <v>28</v>
      </c>
      <c r="B728" s="127" t="s">
        <v>413</v>
      </c>
      <c r="C728" s="127" t="s">
        <v>25</v>
      </c>
      <c r="D728" s="195" t="s">
        <v>89</v>
      </c>
      <c r="E728" s="164" t="s">
        <v>90</v>
      </c>
      <c r="F728" s="135">
        <v>5736.4</v>
      </c>
      <c r="G728" s="196">
        <v>204</v>
      </c>
      <c r="H728" s="121" t="s">
        <v>30</v>
      </c>
      <c r="I728" s="66" t="s">
        <v>1</v>
      </c>
      <c r="J728" s="83">
        <f>J729+J730+J731</f>
        <v>8027008</v>
      </c>
      <c r="K728" s="83">
        <f t="shared" ref="K728:N728" si="322">K729+K730+K731</f>
        <v>8027008</v>
      </c>
      <c r="L728" s="83">
        <f t="shared" si="322"/>
        <v>0</v>
      </c>
      <c r="M728" s="83">
        <f t="shared" si="322"/>
        <v>0</v>
      </c>
      <c r="N728" s="83">
        <f t="shared" si="322"/>
        <v>0</v>
      </c>
      <c r="O728" s="354">
        <f t="shared" si="317"/>
        <v>8027008</v>
      </c>
      <c r="P728" s="355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</row>
    <row r="729" spans="1:129" s="29" customFormat="1" ht="30" x14ac:dyDescent="0.25">
      <c r="A729" s="405"/>
      <c r="B729" s="127" t="s">
        <v>413</v>
      </c>
      <c r="C729" s="127"/>
      <c r="D729" s="195"/>
      <c r="E729" s="196"/>
      <c r="F729" s="135"/>
      <c r="G729" s="196"/>
      <c r="H729" s="121" t="s">
        <v>38</v>
      </c>
      <c r="I729" s="105" t="s">
        <v>39</v>
      </c>
      <c r="J729" s="83">
        <v>3360518</v>
      </c>
      <c r="K729" s="98">
        <f t="shared" ref="K729:K731" si="323">J729</f>
        <v>3360518</v>
      </c>
      <c r="L729" s="162"/>
      <c r="M729" s="162"/>
      <c r="N729" s="162"/>
      <c r="O729" s="354">
        <f t="shared" si="317"/>
        <v>3360518</v>
      </c>
      <c r="P729" s="355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</row>
    <row r="730" spans="1:129" s="29" customFormat="1" ht="30" x14ac:dyDescent="0.25">
      <c r="A730" s="405"/>
      <c r="B730" s="127" t="s">
        <v>413</v>
      </c>
      <c r="C730" s="127"/>
      <c r="D730" s="195"/>
      <c r="E730" s="196"/>
      <c r="F730" s="135"/>
      <c r="G730" s="196"/>
      <c r="H730" s="72" t="s">
        <v>40</v>
      </c>
      <c r="I730" s="78" t="s">
        <v>41</v>
      </c>
      <c r="J730" s="83">
        <v>4498310</v>
      </c>
      <c r="K730" s="98">
        <f t="shared" si="323"/>
        <v>4498310</v>
      </c>
      <c r="L730" s="162"/>
      <c r="M730" s="162"/>
      <c r="N730" s="162"/>
      <c r="O730" s="354">
        <f t="shared" si="317"/>
        <v>4498310</v>
      </c>
      <c r="P730" s="355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</row>
    <row r="731" spans="1:129" s="29" customFormat="1" x14ac:dyDescent="0.25">
      <c r="A731" s="406"/>
      <c r="B731" s="127" t="s">
        <v>413</v>
      </c>
      <c r="C731" s="127"/>
      <c r="D731" s="195"/>
      <c r="E731" s="196"/>
      <c r="F731" s="135"/>
      <c r="G731" s="196"/>
      <c r="H731" s="168" t="s">
        <v>35</v>
      </c>
      <c r="I731" s="78" t="s">
        <v>52</v>
      </c>
      <c r="J731" s="83">
        <v>168180</v>
      </c>
      <c r="K731" s="98">
        <f t="shared" si="323"/>
        <v>168180</v>
      </c>
      <c r="L731" s="162"/>
      <c r="M731" s="162"/>
      <c r="N731" s="162"/>
      <c r="O731" s="354">
        <f t="shared" si="317"/>
        <v>168180</v>
      </c>
      <c r="P731" s="355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</row>
    <row r="732" spans="1:129" s="29" customFormat="1" x14ac:dyDescent="0.25">
      <c r="A732" s="404">
        <v>29</v>
      </c>
      <c r="B732" s="127" t="s">
        <v>413</v>
      </c>
      <c r="C732" s="127" t="s">
        <v>25</v>
      </c>
      <c r="D732" s="195" t="s">
        <v>89</v>
      </c>
      <c r="E732" s="164" t="s">
        <v>77</v>
      </c>
      <c r="F732" s="135">
        <v>2856.7</v>
      </c>
      <c r="G732" s="196">
        <v>138</v>
      </c>
      <c r="H732" s="121" t="s">
        <v>30</v>
      </c>
      <c r="I732" s="66" t="s">
        <v>1</v>
      </c>
      <c r="J732" s="83">
        <f>J733+J734+J735</f>
        <v>3995602</v>
      </c>
      <c r="K732" s="83">
        <f t="shared" ref="K732:N732" si="324">K733+K734+K735</f>
        <v>3995602</v>
      </c>
      <c r="L732" s="83">
        <f t="shared" si="324"/>
        <v>0</v>
      </c>
      <c r="M732" s="83">
        <f t="shared" si="324"/>
        <v>0</v>
      </c>
      <c r="N732" s="83">
        <f t="shared" si="324"/>
        <v>0</v>
      </c>
      <c r="O732" s="354">
        <f t="shared" si="317"/>
        <v>3995602</v>
      </c>
      <c r="P732" s="355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</row>
    <row r="733" spans="1:129" s="29" customFormat="1" ht="30" x14ac:dyDescent="0.25">
      <c r="A733" s="405"/>
      <c r="B733" s="127" t="s">
        <v>413</v>
      </c>
      <c r="C733" s="127"/>
      <c r="D733" s="195"/>
      <c r="E733" s="196"/>
      <c r="F733" s="135"/>
      <c r="G733" s="196"/>
      <c r="H733" s="121" t="s">
        <v>38</v>
      </c>
      <c r="I733" s="105" t="s">
        <v>39</v>
      </c>
      <c r="J733" s="83">
        <v>1671752</v>
      </c>
      <c r="K733" s="98">
        <f t="shared" ref="K733:K735" si="325">J733</f>
        <v>1671752</v>
      </c>
      <c r="L733" s="162"/>
      <c r="M733" s="162"/>
      <c r="N733" s="162"/>
      <c r="O733" s="354">
        <f t="shared" si="317"/>
        <v>1671752</v>
      </c>
      <c r="P733" s="355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</row>
    <row r="734" spans="1:129" s="29" customFormat="1" ht="30" x14ac:dyDescent="0.25">
      <c r="A734" s="405"/>
      <c r="B734" s="127" t="s">
        <v>413</v>
      </c>
      <c r="C734" s="127"/>
      <c r="D734" s="195"/>
      <c r="E734" s="196"/>
      <c r="F734" s="135"/>
      <c r="G734" s="196"/>
      <c r="H734" s="72" t="s">
        <v>40</v>
      </c>
      <c r="I734" s="78" t="s">
        <v>41</v>
      </c>
      <c r="J734" s="83">
        <v>2240140</v>
      </c>
      <c r="K734" s="98">
        <f t="shared" si="325"/>
        <v>2240140</v>
      </c>
      <c r="L734" s="162"/>
      <c r="M734" s="162"/>
      <c r="N734" s="162"/>
      <c r="O734" s="354">
        <f t="shared" si="317"/>
        <v>2240140</v>
      </c>
      <c r="P734" s="355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</row>
    <row r="735" spans="1:129" s="29" customFormat="1" x14ac:dyDescent="0.25">
      <c r="A735" s="406"/>
      <c r="B735" s="127" t="s">
        <v>413</v>
      </c>
      <c r="C735" s="127"/>
      <c r="D735" s="195"/>
      <c r="E735" s="196"/>
      <c r="F735" s="135"/>
      <c r="G735" s="196"/>
      <c r="H735" s="168" t="s">
        <v>35</v>
      </c>
      <c r="I735" s="78" t="s">
        <v>52</v>
      </c>
      <c r="J735" s="83">
        <v>83710</v>
      </c>
      <c r="K735" s="98">
        <f t="shared" si="325"/>
        <v>83710</v>
      </c>
      <c r="L735" s="162"/>
      <c r="M735" s="162"/>
      <c r="N735" s="162"/>
      <c r="O735" s="354">
        <f t="shared" si="317"/>
        <v>83710</v>
      </c>
      <c r="P735" s="355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</row>
    <row r="736" spans="1:129" s="29" customFormat="1" x14ac:dyDescent="0.25">
      <c r="A736" s="404">
        <v>30</v>
      </c>
      <c r="B736" s="127" t="s">
        <v>413</v>
      </c>
      <c r="C736" s="127" t="s">
        <v>25</v>
      </c>
      <c r="D736" s="195" t="s">
        <v>91</v>
      </c>
      <c r="E736" s="164" t="s">
        <v>92</v>
      </c>
      <c r="F736" s="135">
        <v>2883</v>
      </c>
      <c r="G736" s="196">
        <v>170</v>
      </c>
      <c r="H736" s="121" t="s">
        <v>30</v>
      </c>
      <c r="I736" s="66" t="s">
        <v>1</v>
      </c>
      <c r="J736" s="83">
        <f>J737+J738+J739</f>
        <v>2909894</v>
      </c>
      <c r="K736" s="83">
        <f t="shared" ref="K736:N736" si="326">K737+K738+K739</f>
        <v>2909894</v>
      </c>
      <c r="L736" s="83">
        <f t="shared" si="326"/>
        <v>0</v>
      </c>
      <c r="M736" s="83">
        <f t="shared" si="326"/>
        <v>0</v>
      </c>
      <c r="N736" s="83">
        <f t="shared" si="326"/>
        <v>0</v>
      </c>
      <c r="O736" s="354">
        <f t="shared" si="317"/>
        <v>2909894</v>
      </c>
      <c r="P736" s="355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</row>
    <row r="737" spans="1:129" s="29" customFormat="1" ht="30" x14ac:dyDescent="0.25">
      <c r="A737" s="405"/>
      <c r="B737" s="127" t="s">
        <v>413</v>
      </c>
      <c r="C737" s="127"/>
      <c r="D737" s="195"/>
      <c r="E737" s="196"/>
      <c r="F737" s="135"/>
      <c r="G737" s="196"/>
      <c r="H737" s="121" t="s">
        <v>38</v>
      </c>
      <c r="I737" s="105" t="s">
        <v>39</v>
      </c>
      <c r="J737" s="83">
        <v>597770</v>
      </c>
      <c r="K737" s="98">
        <f t="shared" ref="K737:K739" si="327">J737</f>
        <v>597770</v>
      </c>
      <c r="L737" s="162"/>
      <c r="M737" s="162"/>
      <c r="N737" s="162"/>
      <c r="O737" s="354">
        <f t="shared" si="317"/>
        <v>597770</v>
      </c>
      <c r="P737" s="355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</row>
    <row r="738" spans="1:129" s="29" customFormat="1" ht="30" x14ac:dyDescent="0.25">
      <c r="A738" s="405"/>
      <c r="B738" s="127" t="s">
        <v>413</v>
      </c>
      <c r="C738" s="127"/>
      <c r="D738" s="195"/>
      <c r="E738" s="196"/>
      <c r="F738" s="135"/>
      <c r="G738" s="196"/>
      <c r="H738" s="72" t="s">
        <v>40</v>
      </c>
      <c r="I738" s="78" t="s">
        <v>41</v>
      </c>
      <c r="J738" s="83">
        <v>2251154</v>
      </c>
      <c r="K738" s="98">
        <f t="shared" si="327"/>
        <v>2251154</v>
      </c>
      <c r="L738" s="162"/>
      <c r="M738" s="162"/>
      <c r="N738" s="162"/>
      <c r="O738" s="354">
        <f t="shared" si="317"/>
        <v>2251154</v>
      </c>
      <c r="P738" s="355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</row>
    <row r="739" spans="1:129" s="29" customFormat="1" x14ac:dyDescent="0.25">
      <c r="A739" s="406"/>
      <c r="B739" s="127" t="s">
        <v>413</v>
      </c>
      <c r="C739" s="127"/>
      <c r="D739" s="195"/>
      <c r="E739" s="196"/>
      <c r="F739" s="135"/>
      <c r="G739" s="196"/>
      <c r="H739" s="168" t="s">
        <v>35</v>
      </c>
      <c r="I739" s="78" t="s">
        <v>52</v>
      </c>
      <c r="J739" s="83">
        <v>60970</v>
      </c>
      <c r="K739" s="98">
        <f t="shared" si="327"/>
        <v>60970</v>
      </c>
      <c r="L739" s="162"/>
      <c r="M739" s="162"/>
      <c r="N739" s="162"/>
      <c r="O739" s="354">
        <f t="shared" si="317"/>
        <v>60970</v>
      </c>
      <c r="P739" s="355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</row>
    <row r="740" spans="1:129" s="29" customFormat="1" x14ac:dyDescent="0.25">
      <c r="A740" s="404">
        <v>31</v>
      </c>
      <c r="B740" s="127" t="s">
        <v>413</v>
      </c>
      <c r="C740" s="127" t="s">
        <v>25</v>
      </c>
      <c r="D740" s="195" t="s">
        <v>91</v>
      </c>
      <c r="E740" s="164" t="s">
        <v>93</v>
      </c>
      <c r="F740" s="135">
        <v>480</v>
      </c>
      <c r="G740" s="196">
        <v>22</v>
      </c>
      <c r="H740" s="121" t="s">
        <v>30</v>
      </c>
      <c r="I740" s="66" t="s">
        <v>1</v>
      </c>
      <c r="J740" s="83">
        <f>J741+J742+J743</f>
        <v>765414</v>
      </c>
      <c r="K740" s="83">
        <f t="shared" ref="K740:N740" si="328">K741+K742+K743</f>
        <v>765414</v>
      </c>
      <c r="L740" s="83">
        <f t="shared" si="328"/>
        <v>0</v>
      </c>
      <c r="M740" s="83">
        <f t="shared" si="328"/>
        <v>0</v>
      </c>
      <c r="N740" s="83">
        <f t="shared" si="328"/>
        <v>0</v>
      </c>
      <c r="O740" s="354">
        <f t="shared" si="317"/>
        <v>765414</v>
      </c>
      <c r="P740" s="355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</row>
    <row r="741" spans="1:129" s="29" customFormat="1" ht="30" x14ac:dyDescent="0.25">
      <c r="A741" s="405"/>
      <c r="B741" s="127" t="s">
        <v>413</v>
      </c>
      <c r="C741" s="127"/>
      <c r="D741" s="195"/>
      <c r="E741" s="196"/>
      <c r="F741" s="135"/>
      <c r="G741" s="196"/>
      <c r="H741" s="121" t="s">
        <v>38</v>
      </c>
      <c r="I741" s="105" t="s">
        <v>39</v>
      </c>
      <c r="J741" s="83">
        <v>147154</v>
      </c>
      <c r="K741" s="98">
        <f t="shared" ref="K741:K743" si="329">J741</f>
        <v>147154</v>
      </c>
      <c r="L741" s="162"/>
      <c r="M741" s="162"/>
      <c r="N741" s="162"/>
      <c r="O741" s="354">
        <f t="shared" si="317"/>
        <v>147154</v>
      </c>
      <c r="P741" s="355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</row>
    <row r="742" spans="1:129" s="29" customFormat="1" ht="30" x14ac:dyDescent="0.25">
      <c r="A742" s="405"/>
      <c r="B742" s="127" t="s">
        <v>413</v>
      </c>
      <c r="C742" s="127"/>
      <c r="D742" s="195"/>
      <c r="E742" s="196"/>
      <c r="F742" s="135"/>
      <c r="G742" s="196"/>
      <c r="H742" s="72" t="s">
        <v>40</v>
      </c>
      <c r="I742" s="78" t="s">
        <v>41</v>
      </c>
      <c r="J742" s="83">
        <v>602220</v>
      </c>
      <c r="K742" s="98">
        <f t="shared" si="329"/>
        <v>602220</v>
      </c>
      <c r="L742" s="162"/>
      <c r="M742" s="162"/>
      <c r="N742" s="162"/>
      <c r="O742" s="354">
        <f t="shared" si="317"/>
        <v>602220</v>
      </c>
      <c r="P742" s="355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</row>
    <row r="743" spans="1:129" s="29" customFormat="1" x14ac:dyDescent="0.25">
      <c r="A743" s="406"/>
      <c r="B743" s="127" t="s">
        <v>413</v>
      </c>
      <c r="C743" s="127"/>
      <c r="D743" s="195"/>
      <c r="E743" s="196"/>
      <c r="F743" s="135"/>
      <c r="G743" s="196"/>
      <c r="H743" s="168" t="s">
        <v>35</v>
      </c>
      <c r="I743" s="78" t="s">
        <v>52</v>
      </c>
      <c r="J743" s="83">
        <v>16040</v>
      </c>
      <c r="K743" s="98">
        <f t="shared" si="329"/>
        <v>16040</v>
      </c>
      <c r="L743" s="162"/>
      <c r="M743" s="162"/>
      <c r="N743" s="162"/>
      <c r="O743" s="354">
        <f t="shared" si="317"/>
        <v>16040</v>
      </c>
      <c r="P743" s="355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</row>
    <row r="744" spans="1:129" s="29" customFormat="1" x14ac:dyDescent="0.25">
      <c r="A744" s="404">
        <v>32</v>
      </c>
      <c r="B744" s="127" t="s">
        <v>413</v>
      </c>
      <c r="C744" s="127" t="s">
        <v>25</v>
      </c>
      <c r="D744" s="195" t="s">
        <v>196</v>
      </c>
      <c r="E744" s="164" t="s">
        <v>81</v>
      </c>
      <c r="F744" s="135">
        <v>916</v>
      </c>
      <c r="G744" s="196">
        <v>38</v>
      </c>
      <c r="H744" s="121" t="s">
        <v>30</v>
      </c>
      <c r="I744" s="66" t="s">
        <v>1</v>
      </c>
      <c r="J744" s="83">
        <f>J745+J746</f>
        <v>245250</v>
      </c>
      <c r="K744" s="83">
        <f t="shared" ref="K744:N744" si="330">K745+K746</f>
        <v>45250</v>
      </c>
      <c r="L744" s="83">
        <f t="shared" si="330"/>
        <v>0</v>
      </c>
      <c r="M744" s="83">
        <f t="shared" si="330"/>
        <v>190000</v>
      </c>
      <c r="N744" s="83">
        <f t="shared" si="330"/>
        <v>10000</v>
      </c>
      <c r="O744" s="354">
        <f t="shared" si="317"/>
        <v>245250</v>
      </c>
      <c r="P744" s="355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</row>
    <row r="745" spans="1:129" s="29" customFormat="1" ht="45" x14ac:dyDescent="0.25">
      <c r="A745" s="405"/>
      <c r="B745" s="127" t="s">
        <v>413</v>
      </c>
      <c r="C745" s="127"/>
      <c r="D745" s="195"/>
      <c r="E745" s="196"/>
      <c r="F745" s="135"/>
      <c r="G745" s="196"/>
      <c r="H745" s="72" t="s">
        <v>58</v>
      </c>
      <c r="I745" s="78" t="s">
        <v>31</v>
      </c>
      <c r="J745" s="83">
        <v>200000</v>
      </c>
      <c r="K745" s="83"/>
      <c r="L745" s="162"/>
      <c r="M745" s="162">
        <v>190000</v>
      </c>
      <c r="N745" s="162">
        <v>10000</v>
      </c>
      <c r="O745" s="354">
        <f t="shared" si="317"/>
        <v>200000</v>
      </c>
      <c r="P745" s="355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</row>
    <row r="746" spans="1:129" s="29" customFormat="1" ht="75" x14ac:dyDescent="0.25">
      <c r="A746" s="406"/>
      <c r="B746" s="127" t="s">
        <v>413</v>
      </c>
      <c r="C746" s="127"/>
      <c r="D746" s="195"/>
      <c r="E746" s="196"/>
      <c r="F746" s="135"/>
      <c r="G746" s="196"/>
      <c r="H746" s="72" t="s">
        <v>57</v>
      </c>
      <c r="I746" s="78" t="s">
        <v>136</v>
      </c>
      <c r="J746" s="83">
        <v>45250</v>
      </c>
      <c r="K746" s="123">
        <f>J746</f>
        <v>45250</v>
      </c>
      <c r="L746" s="162"/>
      <c r="M746" s="162"/>
      <c r="N746" s="162"/>
      <c r="O746" s="354">
        <f t="shared" si="317"/>
        <v>45250</v>
      </c>
      <c r="P746" s="355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</row>
    <row r="747" spans="1:129" s="29" customFormat="1" x14ac:dyDescent="0.25">
      <c r="A747" s="404">
        <v>33</v>
      </c>
      <c r="B747" s="127" t="s">
        <v>413</v>
      </c>
      <c r="C747" s="127" t="s">
        <v>25</v>
      </c>
      <c r="D747" s="195" t="s">
        <v>196</v>
      </c>
      <c r="E747" s="164" t="s">
        <v>93</v>
      </c>
      <c r="F747" s="135">
        <v>1074.2</v>
      </c>
      <c r="G747" s="196">
        <v>33</v>
      </c>
      <c r="H747" s="121" t="s">
        <v>30</v>
      </c>
      <c r="I747" s="66" t="s">
        <v>1</v>
      </c>
      <c r="J747" s="83">
        <f>J748+J749</f>
        <v>245250</v>
      </c>
      <c r="K747" s="83">
        <f t="shared" ref="K747:N747" si="331">K748+K749</f>
        <v>45250</v>
      </c>
      <c r="L747" s="83">
        <f t="shared" si="331"/>
        <v>0</v>
      </c>
      <c r="M747" s="83">
        <f t="shared" si="331"/>
        <v>190000</v>
      </c>
      <c r="N747" s="83">
        <f t="shared" si="331"/>
        <v>10000</v>
      </c>
      <c r="O747" s="354">
        <f t="shared" si="317"/>
        <v>245250</v>
      </c>
      <c r="P747" s="355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</row>
    <row r="748" spans="1:129" s="29" customFormat="1" ht="45" x14ac:dyDescent="0.25">
      <c r="A748" s="405"/>
      <c r="B748" s="127" t="s">
        <v>413</v>
      </c>
      <c r="C748" s="127"/>
      <c r="D748" s="195"/>
      <c r="E748" s="164"/>
      <c r="F748" s="135"/>
      <c r="G748" s="196"/>
      <c r="H748" s="72" t="s">
        <v>58</v>
      </c>
      <c r="I748" s="78" t="s">
        <v>31</v>
      </c>
      <c r="J748" s="83">
        <v>200000</v>
      </c>
      <c r="K748" s="83"/>
      <c r="L748" s="83"/>
      <c r="M748" s="162">
        <v>190000</v>
      </c>
      <c r="N748" s="162">
        <v>10000</v>
      </c>
      <c r="O748" s="354">
        <f t="shared" si="317"/>
        <v>200000</v>
      </c>
      <c r="P748" s="355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</row>
    <row r="749" spans="1:129" s="29" customFormat="1" ht="75" x14ac:dyDescent="0.25">
      <c r="A749" s="405"/>
      <c r="B749" s="127" t="s">
        <v>413</v>
      </c>
      <c r="C749" s="127"/>
      <c r="D749" s="195"/>
      <c r="E749" s="196"/>
      <c r="F749" s="135"/>
      <c r="G749" s="196"/>
      <c r="H749" s="72" t="s">
        <v>57</v>
      </c>
      <c r="I749" s="78" t="s">
        <v>136</v>
      </c>
      <c r="J749" s="83">
        <v>45250</v>
      </c>
      <c r="K749" s="123">
        <f>J749</f>
        <v>45250</v>
      </c>
      <c r="L749" s="162"/>
      <c r="M749" s="162"/>
      <c r="N749" s="162"/>
      <c r="O749" s="354">
        <f t="shared" si="317"/>
        <v>45250</v>
      </c>
      <c r="P749" s="355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</row>
    <row r="750" spans="1:129" s="29" customFormat="1" x14ac:dyDescent="0.25">
      <c r="A750" s="410">
        <v>34</v>
      </c>
      <c r="B750" s="127" t="s">
        <v>413</v>
      </c>
      <c r="C750" s="121" t="s">
        <v>25</v>
      </c>
      <c r="D750" s="195" t="s">
        <v>196</v>
      </c>
      <c r="E750" s="164" t="s">
        <v>94</v>
      </c>
      <c r="F750" s="162">
        <v>930.1</v>
      </c>
      <c r="G750" s="136">
        <v>25</v>
      </c>
      <c r="H750" s="121" t="s">
        <v>30</v>
      </c>
      <c r="I750" s="66" t="s">
        <v>1</v>
      </c>
      <c r="J750" s="83">
        <f>J751+J752</f>
        <v>245250</v>
      </c>
      <c r="K750" s="83">
        <f t="shared" ref="K750:N750" si="332">K751+K752</f>
        <v>45250</v>
      </c>
      <c r="L750" s="83">
        <f t="shared" si="332"/>
        <v>0</v>
      </c>
      <c r="M750" s="83">
        <f t="shared" si="332"/>
        <v>190000</v>
      </c>
      <c r="N750" s="83">
        <f t="shared" si="332"/>
        <v>10000</v>
      </c>
      <c r="O750" s="354">
        <f t="shared" si="317"/>
        <v>245250</v>
      </c>
      <c r="P750" s="355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</row>
    <row r="751" spans="1:129" s="29" customFormat="1" ht="45" x14ac:dyDescent="0.25">
      <c r="A751" s="411"/>
      <c r="B751" s="127" t="s">
        <v>413</v>
      </c>
      <c r="C751" s="72"/>
      <c r="D751" s="72"/>
      <c r="E751" s="73"/>
      <c r="F751" s="74"/>
      <c r="G751" s="136"/>
      <c r="H751" s="72" t="s">
        <v>58</v>
      </c>
      <c r="I751" s="78" t="s">
        <v>31</v>
      </c>
      <c r="J751" s="83">
        <v>200000</v>
      </c>
      <c r="K751" s="83"/>
      <c r="L751" s="126"/>
      <c r="M751" s="162">
        <v>190000</v>
      </c>
      <c r="N751" s="162">
        <v>10000</v>
      </c>
      <c r="O751" s="354">
        <f t="shared" si="317"/>
        <v>200000</v>
      </c>
      <c r="P751" s="355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</row>
    <row r="752" spans="1:129" s="29" customFormat="1" ht="75" x14ac:dyDescent="0.25">
      <c r="A752" s="411"/>
      <c r="B752" s="127" t="s">
        <v>413</v>
      </c>
      <c r="C752" s="72"/>
      <c r="D752" s="72"/>
      <c r="E752" s="73"/>
      <c r="F752" s="74"/>
      <c r="G752" s="136"/>
      <c r="H752" s="72" t="s">
        <v>57</v>
      </c>
      <c r="I752" s="78" t="s">
        <v>136</v>
      </c>
      <c r="J752" s="83">
        <v>45250</v>
      </c>
      <c r="K752" s="123">
        <f>J752</f>
        <v>45250</v>
      </c>
      <c r="L752" s="126"/>
      <c r="M752" s="126"/>
      <c r="N752" s="126"/>
      <c r="O752" s="354">
        <f t="shared" si="317"/>
        <v>45250</v>
      </c>
      <c r="P752" s="355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</row>
    <row r="753" spans="1:129" s="29" customFormat="1" x14ac:dyDescent="0.25">
      <c r="A753" s="404">
        <v>35</v>
      </c>
      <c r="B753" s="127" t="s">
        <v>413</v>
      </c>
      <c r="C753" s="121" t="s">
        <v>25</v>
      </c>
      <c r="D753" s="195" t="s">
        <v>196</v>
      </c>
      <c r="E753" s="136">
        <v>12</v>
      </c>
      <c r="F753" s="162">
        <v>1850</v>
      </c>
      <c r="G753" s="136">
        <v>63</v>
      </c>
      <c r="H753" s="121" t="s">
        <v>30</v>
      </c>
      <c r="I753" s="66" t="s">
        <v>1</v>
      </c>
      <c r="J753" s="83">
        <f>J754+J755</f>
        <v>255250</v>
      </c>
      <c r="K753" s="83">
        <f t="shared" ref="K753:N753" si="333">K754+K755</f>
        <v>45250</v>
      </c>
      <c r="L753" s="83">
        <f t="shared" si="333"/>
        <v>0</v>
      </c>
      <c r="M753" s="83">
        <f t="shared" si="333"/>
        <v>199500</v>
      </c>
      <c r="N753" s="83">
        <f t="shared" si="333"/>
        <v>10500</v>
      </c>
      <c r="O753" s="354">
        <f t="shared" si="317"/>
        <v>255250</v>
      </c>
      <c r="P753" s="355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</row>
    <row r="754" spans="1:129" s="29" customFormat="1" ht="45" x14ac:dyDescent="0.25">
      <c r="A754" s="405"/>
      <c r="B754" s="127" t="s">
        <v>413</v>
      </c>
      <c r="C754" s="127"/>
      <c r="D754" s="195"/>
      <c r="E754" s="196"/>
      <c r="F754" s="135"/>
      <c r="G754" s="196"/>
      <c r="H754" s="72" t="s">
        <v>58</v>
      </c>
      <c r="I754" s="78" t="s">
        <v>31</v>
      </c>
      <c r="J754" s="83">
        <v>210000</v>
      </c>
      <c r="K754" s="83"/>
      <c r="L754" s="162"/>
      <c r="M754" s="162">
        <v>199500</v>
      </c>
      <c r="N754" s="162">
        <v>10500</v>
      </c>
      <c r="O754" s="354">
        <f t="shared" si="317"/>
        <v>210000</v>
      </c>
      <c r="P754" s="355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</row>
    <row r="755" spans="1:129" s="29" customFormat="1" ht="75" x14ac:dyDescent="0.25">
      <c r="A755" s="405"/>
      <c r="B755" s="127" t="s">
        <v>413</v>
      </c>
      <c r="C755" s="127"/>
      <c r="D755" s="195"/>
      <c r="E755" s="196"/>
      <c r="F755" s="135"/>
      <c r="G755" s="196"/>
      <c r="H755" s="72" t="s">
        <v>57</v>
      </c>
      <c r="I755" s="78" t="s">
        <v>136</v>
      </c>
      <c r="J755" s="83">
        <v>45250</v>
      </c>
      <c r="K755" s="123">
        <f>J755</f>
        <v>45250</v>
      </c>
      <c r="L755" s="162"/>
      <c r="M755" s="162"/>
      <c r="N755" s="162"/>
      <c r="O755" s="354">
        <f t="shared" si="317"/>
        <v>45250</v>
      </c>
      <c r="P755" s="355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/>
      <c r="CS755" s="23"/>
      <c r="CT755" s="23"/>
      <c r="CU755" s="23"/>
      <c r="CV755" s="23"/>
      <c r="CW755" s="23"/>
      <c r="CX755" s="23"/>
      <c r="CY755" s="23"/>
      <c r="CZ755" s="23"/>
      <c r="DA755" s="23"/>
      <c r="DB755" s="23"/>
      <c r="DC755" s="23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23"/>
      <c r="DT755" s="23"/>
      <c r="DU755" s="23"/>
      <c r="DV755" s="23"/>
      <c r="DW755" s="23"/>
      <c r="DX755" s="23"/>
      <c r="DY755" s="23"/>
    </row>
    <row r="756" spans="1:129" s="29" customFormat="1" x14ac:dyDescent="0.25">
      <c r="A756" s="404">
        <v>36</v>
      </c>
      <c r="B756" s="127" t="s">
        <v>413</v>
      </c>
      <c r="C756" s="127" t="s">
        <v>25</v>
      </c>
      <c r="D756" s="195" t="s">
        <v>196</v>
      </c>
      <c r="E756" s="136">
        <v>14</v>
      </c>
      <c r="F756" s="135">
        <v>3753.3</v>
      </c>
      <c r="G756" s="196">
        <v>145</v>
      </c>
      <c r="H756" s="121" t="s">
        <v>30</v>
      </c>
      <c r="I756" s="66" t="s">
        <v>1</v>
      </c>
      <c r="J756" s="83">
        <f>J757+J758</f>
        <v>295250</v>
      </c>
      <c r="K756" s="83">
        <f t="shared" ref="K756:N756" si="334">K757+K758</f>
        <v>45250</v>
      </c>
      <c r="L756" s="83">
        <f t="shared" si="334"/>
        <v>0</v>
      </c>
      <c r="M756" s="83">
        <f t="shared" si="334"/>
        <v>237500</v>
      </c>
      <c r="N756" s="83">
        <f t="shared" si="334"/>
        <v>12500</v>
      </c>
      <c r="O756" s="354">
        <f t="shared" si="317"/>
        <v>295250</v>
      </c>
      <c r="P756" s="355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</row>
    <row r="757" spans="1:129" s="29" customFormat="1" ht="45" x14ac:dyDescent="0.25">
      <c r="A757" s="405"/>
      <c r="B757" s="127" t="s">
        <v>413</v>
      </c>
      <c r="C757" s="121"/>
      <c r="D757" s="121"/>
      <c r="E757" s="136"/>
      <c r="F757" s="162"/>
      <c r="G757" s="136"/>
      <c r="H757" s="72" t="s">
        <v>58</v>
      </c>
      <c r="I757" s="78" t="s">
        <v>31</v>
      </c>
      <c r="J757" s="83">
        <v>250000</v>
      </c>
      <c r="K757" s="83"/>
      <c r="L757" s="83"/>
      <c r="M757" s="83">
        <v>237500</v>
      </c>
      <c r="N757" s="83">
        <v>12500</v>
      </c>
      <c r="O757" s="354">
        <f t="shared" si="317"/>
        <v>250000</v>
      </c>
      <c r="P757" s="355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</row>
    <row r="758" spans="1:129" s="29" customFormat="1" ht="75" x14ac:dyDescent="0.25">
      <c r="A758" s="405"/>
      <c r="B758" s="127" t="s">
        <v>413</v>
      </c>
      <c r="C758" s="121"/>
      <c r="D758" s="121"/>
      <c r="E758" s="136"/>
      <c r="F758" s="162"/>
      <c r="G758" s="136"/>
      <c r="H758" s="72" t="s">
        <v>57</v>
      </c>
      <c r="I758" s="78" t="s">
        <v>136</v>
      </c>
      <c r="J758" s="83">
        <v>45250</v>
      </c>
      <c r="K758" s="123">
        <f>J758</f>
        <v>45250</v>
      </c>
      <c r="L758" s="83"/>
      <c r="M758" s="83"/>
      <c r="N758" s="83"/>
      <c r="O758" s="354">
        <f t="shared" si="317"/>
        <v>45250</v>
      </c>
      <c r="P758" s="355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</row>
    <row r="759" spans="1:129" s="29" customFormat="1" x14ac:dyDescent="0.25">
      <c r="A759" s="404">
        <v>37</v>
      </c>
      <c r="B759" s="127" t="s">
        <v>413</v>
      </c>
      <c r="C759" s="127" t="s">
        <v>25</v>
      </c>
      <c r="D759" s="195" t="s">
        <v>196</v>
      </c>
      <c r="E759" s="196">
        <v>18</v>
      </c>
      <c r="F759" s="135">
        <v>919.5</v>
      </c>
      <c r="G759" s="196">
        <v>34</v>
      </c>
      <c r="H759" s="121" t="s">
        <v>30</v>
      </c>
      <c r="I759" s="66" t="s">
        <v>1</v>
      </c>
      <c r="J759" s="83">
        <f>J760+J761</f>
        <v>245250</v>
      </c>
      <c r="K759" s="83">
        <f t="shared" ref="K759:N759" si="335">K760+K761</f>
        <v>45250</v>
      </c>
      <c r="L759" s="83">
        <f t="shared" si="335"/>
        <v>0</v>
      </c>
      <c r="M759" s="83">
        <f t="shared" si="335"/>
        <v>190000</v>
      </c>
      <c r="N759" s="83">
        <f t="shared" si="335"/>
        <v>10000</v>
      </c>
      <c r="O759" s="354">
        <f t="shared" si="317"/>
        <v>245250</v>
      </c>
      <c r="P759" s="355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</row>
    <row r="760" spans="1:129" s="29" customFormat="1" ht="45" x14ac:dyDescent="0.25">
      <c r="A760" s="405"/>
      <c r="B760" s="127" t="s">
        <v>413</v>
      </c>
      <c r="C760" s="127"/>
      <c r="D760" s="195"/>
      <c r="E760" s="196"/>
      <c r="F760" s="135"/>
      <c r="G760" s="196"/>
      <c r="H760" s="72" t="s">
        <v>58</v>
      </c>
      <c r="I760" s="78" t="s">
        <v>31</v>
      </c>
      <c r="J760" s="83">
        <v>200000</v>
      </c>
      <c r="K760" s="83"/>
      <c r="L760" s="162"/>
      <c r="M760" s="162">
        <v>190000</v>
      </c>
      <c r="N760" s="162">
        <v>10000</v>
      </c>
      <c r="O760" s="354">
        <f t="shared" si="317"/>
        <v>200000</v>
      </c>
      <c r="P760" s="355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</row>
    <row r="761" spans="1:129" s="29" customFormat="1" ht="75" x14ac:dyDescent="0.25">
      <c r="A761" s="405"/>
      <c r="B761" s="127" t="s">
        <v>413</v>
      </c>
      <c r="C761" s="127"/>
      <c r="D761" s="195"/>
      <c r="E761" s="196"/>
      <c r="F761" s="135"/>
      <c r="G761" s="196"/>
      <c r="H761" s="72" t="s">
        <v>57</v>
      </c>
      <c r="I761" s="78" t="s">
        <v>136</v>
      </c>
      <c r="J761" s="83">
        <v>45250</v>
      </c>
      <c r="K761" s="123">
        <f>J761</f>
        <v>45250</v>
      </c>
      <c r="L761" s="162"/>
      <c r="M761" s="162"/>
      <c r="N761" s="162"/>
      <c r="O761" s="354">
        <f t="shared" si="317"/>
        <v>45250</v>
      </c>
      <c r="P761" s="355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/>
      <c r="CS761" s="23"/>
      <c r="CT761" s="23"/>
      <c r="CU761" s="23"/>
      <c r="CV761" s="23"/>
      <c r="CW761" s="23"/>
      <c r="CX761" s="23"/>
      <c r="CY761" s="23"/>
      <c r="CZ761" s="23"/>
      <c r="DA761" s="23"/>
      <c r="DB761" s="23"/>
      <c r="DC761" s="23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23"/>
      <c r="DT761" s="23"/>
      <c r="DU761" s="23"/>
      <c r="DV761" s="23"/>
      <c r="DW761" s="23"/>
      <c r="DX761" s="23"/>
      <c r="DY761" s="23"/>
    </row>
    <row r="762" spans="1:129" s="29" customFormat="1" x14ac:dyDescent="0.25">
      <c r="A762" s="404">
        <v>38</v>
      </c>
      <c r="B762" s="127" t="s">
        <v>413</v>
      </c>
      <c r="C762" s="127" t="s">
        <v>25</v>
      </c>
      <c r="D762" s="195" t="s">
        <v>89</v>
      </c>
      <c r="E762" s="196" t="s">
        <v>95</v>
      </c>
      <c r="F762" s="135">
        <v>2075.4</v>
      </c>
      <c r="G762" s="196">
        <v>89</v>
      </c>
      <c r="H762" s="121" t="s">
        <v>30</v>
      </c>
      <c r="I762" s="66" t="s">
        <v>1</v>
      </c>
      <c r="J762" s="83">
        <f>J763+J764</f>
        <v>255250</v>
      </c>
      <c r="K762" s="83">
        <f t="shared" ref="K762:N762" si="336">K763+K764</f>
        <v>45250</v>
      </c>
      <c r="L762" s="83">
        <f t="shared" si="336"/>
        <v>0</v>
      </c>
      <c r="M762" s="83">
        <f t="shared" si="336"/>
        <v>199500</v>
      </c>
      <c r="N762" s="83">
        <f t="shared" si="336"/>
        <v>10500</v>
      </c>
      <c r="O762" s="354">
        <f t="shared" si="317"/>
        <v>255250</v>
      </c>
      <c r="P762" s="355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</row>
    <row r="763" spans="1:129" s="29" customFormat="1" ht="45" x14ac:dyDescent="0.25">
      <c r="A763" s="405"/>
      <c r="B763" s="127" t="s">
        <v>413</v>
      </c>
      <c r="C763" s="127"/>
      <c r="D763" s="195"/>
      <c r="E763" s="196"/>
      <c r="F763" s="135"/>
      <c r="G763" s="196"/>
      <c r="H763" s="72" t="s">
        <v>58</v>
      </c>
      <c r="I763" s="78" t="s">
        <v>31</v>
      </c>
      <c r="J763" s="83">
        <v>210000</v>
      </c>
      <c r="K763" s="83"/>
      <c r="L763" s="162"/>
      <c r="M763" s="162">
        <v>199500</v>
      </c>
      <c r="N763" s="162">
        <v>10500</v>
      </c>
      <c r="O763" s="354">
        <f t="shared" si="317"/>
        <v>210000</v>
      </c>
      <c r="P763" s="355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</row>
    <row r="764" spans="1:129" s="29" customFormat="1" ht="75" x14ac:dyDescent="0.25">
      <c r="A764" s="406"/>
      <c r="B764" s="127" t="s">
        <v>413</v>
      </c>
      <c r="C764" s="127"/>
      <c r="D764" s="195"/>
      <c r="E764" s="196"/>
      <c r="F764" s="135"/>
      <c r="G764" s="196"/>
      <c r="H764" s="72" t="s">
        <v>57</v>
      </c>
      <c r="I764" s="78" t="s">
        <v>136</v>
      </c>
      <c r="J764" s="83">
        <v>45250</v>
      </c>
      <c r="K764" s="123">
        <f>J764</f>
        <v>45250</v>
      </c>
      <c r="L764" s="162"/>
      <c r="M764" s="162"/>
      <c r="N764" s="162"/>
      <c r="O764" s="354">
        <f t="shared" si="317"/>
        <v>45250</v>
      </c>
      <c r="P764" s="355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</row>
    <row r="765" spans="1:129" s="29" customFormat="1" x14ac:dyDescent="0.25">
      <c r="A765" s="410">
        <v>39</v>
      </c>
      <c r="B765" s="127" t="s">
        <v>413</v>
      </c>
      <c r="C765" s="121" t="s">
        <v>25</v>
      </c>
      <c r="D765" s="195" t="s">
        <v>89</v>
      </c>
      <c r="E765" s="196" t="s">
        <v>96</v>
      </c>
      <c r="F765" s="162">
        <v>1807.9</v>
      </c>
      <c r="G765" s="136">
        <v>61</v>
      </c>
      <c r="H765" s="121" t="s">
        <v>30</v>
      </c>
      <c r="I765" s="66" t="s">
        <v>1</v>
      </c>
      <c r="J765" s="83">
        <f>J766+J767</f>
        <v>255250</v>
      </c>
      <c r="K765" s="83">
        <f t="shared" ref="K765:N765" si="337">K766+K767</f>
        <v>45250</v>
      </c>
      <c r="L765" s="83">
        <f t="shared" si="337"/>
        <v>0</v>
      </c>
      <c r="M765" s="83">
        <f t="shared" si="337"/>
        <v>199500</v>
      </c>
      <c r="N765" s="83">
        <f t="shared" si="337"/>
        <v>10500</v>
      </c>
      <c r="O765" s="354">
        <f t="shared" si="317"/>
        <v>255250</v>
      </c>
      <c r="P765" s="355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  <c r="BS765" s="23"/>
      <c r="BT765" s="23"/>
      <c r="BU765" s="23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3"/>
      <c r="CG765" s="23"/>
      <c r="CH765" s="23"/>
      <c r="CI765" s="23"/>
      <c r="CJ765" s="23"/>
      <c r="CK765" s="23"/>
      <c r="CL765" s="23"/>
      <c r="CM765" s="23"/>
      <c r="CN765" s="23"/>
      <c r="CO765" s="23"/>
      <c r="CP765" s="23"/>
      <c r="CQ765" s="23"/>
      <c r="CR765" s="23"/>
      <c r="CS765" s="23"/>
      <c r="CT765" s="23"/>
      <c r="CU765" s="23"/>
      <c r="CV765" s="23"/>
      <c r="CW765" s="23"/>
      <c r="CX765" s="23"/>
      <c r="CY765" s="23"/>
      <c r="CZ765" s="23"/>
      <c r="DA765" s="23"/>
      <c r="DB765" s="23"/>
      <c r="DC765" s="23"/>
      <c r="DD765" s="23"/>
      <c r="DE765" s="23"/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/>
      <c r="DR765" s="23"/>
      <c r="DS765" s="23"/>
      <c r="DT765" s="23"/>
      <c r="DU765" s="23"/>
      <c r="DV765" s="23"/>
      <c r="DW765" s="23"/>
      <c r="DX765" s="23"/>
      <c r="DY765" s="23"/>
    </row>
    <row r="766" spans="1:129" s="29" customFormat="1" ht="45" x14ac:dyDescent="0.25">
      <c r="A766" s="411"/>
      <c r="B766" s="127" t="s">
        <v>413</v>
      </c>
      <c r="C766" s="121"/>
      <c r="D766" s="121"/>
      <c r="E766" s="136"/>
      <c r="F766" s="162"/>
      <c r="G766" s="136"/>
      <c r="H766" s="72" t="s">
        <v>58</v>
      </c>
      <c r="I766" s="78" t="s">
        <v>31</v>
      </c>
      <c r="J766" s="83">
        <v>210000</v>
      </c>
      <c r="K766" s="83"/>
      <c r="L766" s="83"/>
      <c r="M766" s="162">
        <v>199500</v>
      </c>
      <c r="N766" s="162">
        <v>10500</v>
      </c>
      <c r="O766" s="354">
        <f t="shared" si="317"/>
        <v>210000</v>
      </c>
      <c r="P766" s="355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/>
      <c r="CS766" s="23"/>
      <c r="CT766" s="23"/>
      <c r="CU766" s="23"/>
      <c r="CV766" s="23"/>
      <c r="CW766" s="23"/>
      <c r="CX766" s="23"/>
      <c r="CY766" s="23"/>
      <c r="CZ766" s="23"/>
      <c r="DA766" s="23"/>
      <c r="DB766" s="23"/>
      <c r="DC766" s="23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23"/>
      <c r="DT766" s="23"/>
      <c r="DU766" s="23"/>
      <c r="DV766" s="23"/>
      <c r="DW766" s="23"/>
      <c r="DX766" s="23"/>
      <c r="DY766" s="23"/>
    </row>
    <row r="767" spans="1:129" s="29" customFormat="1" ht="75" x14ac:dyDescent="0.25">
      <c r="A767" s="411"/>
      <c r="B767" s="127" t="s">
        <v>413</v>
      </c>
      <c r="C767" s="121"/>
      <c r="D767" s="121"/>
      <c r="E767" s="136"/>
      <c r="F767" s="162"/>
      <c r="G767" s="136"/>
      <c r="H767" s="72" t="s">
        <v>57</v>
      </c>
      <c r="I767" s="78" t="s">
        <v>136</v>
      </c>
      <c r="J767" s="83">
        <v>45250</v>
      </c>
      <c r="K767" s="123">
        <f>J767</f>
        <v>45250</v>
      </c>
      <c r="L767" s="83"/>
      <c r="M767" s="83"/>
      <c r="N767" s="83"/>
      <c r="O767" s="354">
        <f t="shared" si="317"/>
        <v>45250</v>
      </c>
      <c r="P767" s="355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/>
      <c r="CS767" s="23"/>
      <c r="CT767" s="23"/>
      <c r="CU767" s="23"/>
      <c r="CV767" s="23"/>
      <c r="CW767" s="23"/>
      <c r="CX767" s="23"/>
      <c r="CY767" s="23"/>
      <c r="CZ767" s="23"/>
      <c r="DA767" s="23"/>
      <c r="DB767" s="23"/>
      <c r="DC767" s="23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23"/>
      <c r="DT767" s="23"/>
      <c r="DU767" s="23"/>
      <c r="DV767" s="23"/>
      <c r="DW767" s="23"/>
      <c r="DX767" s="23"/>
      <c r="DY767" s="23"/>
    </row>
    <row r="768" spans="1:129" s="29" customFormat="1" x14ac:dyDescent="0.25">
      <c r="A768" s="410">
        <v>40</v>
      </c>
      <c r="B768" s="127" t="s">
        <v>413</v>
      </c>
      <c r="C768" s="127" t="s">
        <v>25</v>
      </c>
      <c r="D768" s="121" t="s">
        <v>321</v>
      </c>
      <c r="E768" s="196">
        <v>11</v>
      </c>
      <c r="F768" s="135">
        <v>3449.9</v>
      </c>
      <c r="G768" s="196">
        <v>148</v>
      </c>
      <c r="H768" s="121" t="s">
        <v>30</v>
      </c>
      <c r="I768" s="66" t="s">
        <v>1</v>
      </c>
      <c r="J768" s="83">
        <f>J769+J770</f>
        <v>245250</v>
      </c>
      <c r="K768" s="83">
        <f t="shared" ref="K768:N768" si="338">K769+K770</f>
        <v>45250</v>
      </c>
      <c r="L768" s="83">
        <f t="shared" si="338"/>
        <v>0</v>
      </c>
      <c r="M768" s="83">
        <f t="shared" si="338"/>
        <v>190000</v>
      </c>
      <c r="N768" s="83">
        <f t="shared" si="338"/>
        <v>10000</v>
      </c>
      <c r="O768" s="354">
        <f t="shared" si="317"/>
        <v>245250</v>
      </c>
      <c r="P768" s="355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</row>
    <row r="769" spans="1:129" s="29" customFormat="1" ht="45" x14ac:dyDescent="0.25">
      <c r="A769" s="411"/>
      <c r="B769" s="127" t="s">
        <v>413</v>
      </c>
      <c r="C769" s="127"/>
      <c r="D769" s="127"/>
      <c r="E769" s="136"/>
      <c r="F769" s="162"/>
      <c r="G769" s="136"/>
      <c r="H769" s="72" t="s">
        <v>58</v>
      </c>
      <c r="I769" s="78" t="s">
        <v>31</v>
      </c>
      <c r="J769" s="83">
        <v>200000</v>
      </c>
      <c r="K769" s="83"/>
      <c r="L769" s="162"/>
      <c r="M769" s="162">
        <v>190000</v>
      </c>
      <c r="N769" s="162">
        <v>10000</v>
      </c>
      <c r="O769" s="354">
        <f t="shared" si="317"/>
        <v>200000</v>
      </c>
      <c r="P769" s="355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</row>
    <row r="770" spans="1:129" s="29" customFormat="1" ht="75" x14ac:dyDescent="0.25">
      <c r="A770" s="411"/>
      <c r="B770" s="127" t="s">
        <v>413</v>
      </c>
      <c r="C770" s="127"/>
      <c r="D770" s="127"/>
      <c r="E770" s="136"/>
      <c r="F770" s="162"/>
      <c r="G770" s="136"/>
      <c r="H770" s="72" t="s">
        <v>57</v>
      </c>
      <c r="I770" s="78" t="s">
        <v>136</v>
      </c>
      <c r="J770" s="83">
        <v>45250</v>
      </c>
      <c r="K770" s="123">
        <f>J770</f>
        <v>45250</v>
      </c>
      <c r="L770" s="162"/>
      <c r="M770" s="162"/>
      <c r="N770" s="162"/>
      <c r="O770" s="354">
        <f t="shared" si="317"/>
        <v>45250</v>
      </c>
      <c r="P770" s="355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/>
      <c r="CS770" s="23"/>
      <c r="CT770" s="23"/>
      <c r="CU770" s="23"/>
      <c r="CV770" s="23"/>
      <c r="CW770" s="23"/>
      <c r="CX770" s="23"/>
      <c r="CY770" s="23"/>
      <c r="CZ770" s="23"/>
      <c r="DA770" s="23"/>
      <c r="DB770" s="23"/>
      <c r="DC770" s="23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23"/>
      <c r="DT770" s="23"/>
      <c r="DU770" s="23"/>
      <c r="DV770" s="23"/>
      <c r="DW770" s="23"/>
      <c r="DX770" s="23"/>
      <c r="DY770" s="23"/>
    </row>
    <row r="771" spans="1:129" s="29" customFormat="1" x14ac:dyDescent="0.25">
      <c r="A771" s="410">
        <v>41</v>
      </c>
      <c r="B771" s="127" t="s">
        <v>413</v>
      </c>
      <c r="C771" s="127" t="s">
        <v>25</v>
      </c>
      <c r="D771" s="195" t="s">
        <v>69</v>
      </c>
      <c r="E771" s="196" t="s">
        <v>97</v>
      </c>
      <c r="F771" s="135">
        <v>6030.7</v>
      </c>
      <c r="G771" s="196">
        <v>229</v>
      </c>
      <c r="H771" s="121" t="s">
        <v>30</v>
      </c>
      <c r="I771" s="66" t="s">
        <v>1</v>
      </c>
      <c r="J771" s="83">
        <f>J772+J773</f>
        <v>117750</v>
      </c>
      <c r="K771" s="83">
        <f t="shared" ref="K771:N771" si="339">K772+K773</f>
        <v>45250</v>
      </c>
      <c r="L771" s="83">
        <f t="shared" si="339"/>
        <v>0</v>
      </c>
      <c r="M771" s="83">
        <f t="shared" si="339"/>
        <v>47500</v>
      </c>
      <c r="N771" s="83">
        <f t="shared" si="339"/>
        <v>25000</v>
      </c>
      <c r="O771" s="354">
        <f t="shared" si="317"/>
        <v>117750</v>
      </c>
      <c r="P771" s="355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  <c r="BS771" s="23"/>
      <c r="BT771" s="23"/>
      <c r="BU771" s="23"/>
      <c r="BV771" s="23"/>
      <c r="BW771" s="23"/>
      <c r="BX771" s="23"/>
      <c r="BY771" s="23"/>
      <c r="BZ771" s="23"/>
      <c r="CA771" s="23"/>
      <c r="CB771" s="23"/>
      <c r="CC771" s="23"/>
      <c r="CD771" s="23"/>
      <c r="CE771" s="23"/>
      <c r="CF771" s="23"/>
      <c r="CG771" s="23"/>
      <c r="CH771" s="23"/>
      <c r="CI771" s="23"/>
      <c r="CJ771" s="23"/>
      <c r="CK771" s="23"/>
      <c r="CL771" s="23"/>
      <c r="CM771" s="23"/>
      <c r="CN771" s="23"/>
      <c r="CO771" s="23"/>
      <c r="CP771" s="23"/>
      <c r="CQ771" s="23"/>
      <c r="CR771" s="23"/>
      <c r="CS771" s="23"/>
      <c r="CT771" s="23"/>
      <c r="CU771" s="23"/>
      <c r="CV771" s="23"/>
      <c r="CW771" s="23"/>
      <c r="CX771" s="23"/>
      <c r="CY771" s="23"/>
      <c r="CZ771" s="23"/>
      <c r="DA771" s="23"/>
      <c r="DB771" s="23"/>
      <c r="DC771" s="23"/>
      <c r="DD771" s="23"/>
      <c r="DE771" s="23"/>
      <c r="DF771" s="23"/>
      <c r="DG771" s="23"/>
      <c r="DH771" s="23"/>
      <c r="DI771" s="23"/>
      <c r="DJ771" s="23"/>
      <c r="DK771" s="23"/>
      <c r="DL771" s="23"/>
      <c r="DM771" s="23"/>
      <c r="DN771" s="23"/>
      <c r="DO771" s="23"/>
      <c r="DP771" s="23"/>
      <c r="DQ771" s="23"/>
      <c r="DR771" s="23"/>
      <c r="DS771" s="23"/>
      <c r="DT771" s="23"/>
      <c r="DU771" s="23"/>
      <c r="DV771" s="23"/>
      <c r="DW771" s="23"/>
      <c r="DX771" s="23"/>
      <c r="DY771" s="23"/>
    </row>
    <row r="772" spans="1:129" s="29" customFormat="1" ht="45" x14ac:dyDescent="0.25">
      <c r="A772" s="411"/>
      <c r="B772" s="127" t="s">
        <v>413</v>
      </c>
      <c r="C772" s="127"/>
      <c r="D772" s="127"/>
      <c r="E772" s="136"/>
      <c r="F772" s="162"/>
      <c r="G772" s="136"/>
      <c r="H772" s="72" t="s">
        <v>58</v>
      </c>
      <c r="I772" s="78" t="s">
        <v>31</v>
      </c>
      <c r="J772" s="83">
        <v>72500</v>
      </c>
      <c r="K772" s="83"/>
      <c r="L772" s="162"/>
      <c r="M772" s="162">
        <v>47500</v>
      </c>
      <c r="N772" s="162">
        <v>25000</v>
      </c>
      <c r="O772" s="354">
        <f t="shared" si="317"/>
        <v>72500</v>
      </c>
      <c r="P772" s="355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  <c r="BS772" s="23"/>
      <c r="BT772" s="23"/>
      <c r="BU772" s="23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3"/>
      <c r="CG772" s="23"/>
      <c r="CH772" s="23"/>
      <c r="CI772" s="23"/>
      <c r="CJ772" s="23"/>
      <c r="CK772" s="23"/>
      <c r="CL772" s="23"/>
      <c r="CM772" s="23"/>
      <c r="CN772" s="23"/>
      <c r="CO772" s="23"/>
      <c r="CP772" s="23"/>
      <c r="CQ772" s="23"/>
      <c r="CR772" s="23"/>
      <c r="CS772" s="23"/>
      <c r="CT772" s="23"/>
      <c r="CU772" s="23"/>
      <c r="CV772" s="23"/>
      <c r="CW772" s="23"/>
      <c r="CX772" s="23"/>
      <c r="CY772" s="23"/>
      <c r="CZ772" s="23"/>
      <c r="DA772" s="23"/>
      <c r="DB772" s="23"/>
      <c r="DC772" s="23"/>
      <c r="DD772" s="23"/>
      <c r="DE772" s="23"/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/>
      <c r="DR772" s="23"/>
      <c r="DS772" s="23"/>
      <c r="DT772" s="23"/>
      <c r="DU772" s="23"/>
      <c r="DV772" s="23"/>
      <c r="DW772" s="23"/>
      <c r="DX772" s="23"/>
      <c r="DY772" s="23"/>
    </row>
    <row r="773" spans="1:129" s="29" customFormat="1" ht="75" x14ac:dyDescent="0.25">
      <c r="A773" s="412"/>
      <c r="B773" s="127" t="s">
        <v>413</v>
      </c>
      <c r="C773" s="127"/>
      <c r="D773" s="127"/>
      <c r="E773" s="136"/>
      <c r="F773" s="162"/>
      <c r="G773" s="136"/>
      <c r="H773" s="72" t="s">
        <v>57</v>
      </c>
      <c r="I773" s="78" t="s">
        <v>136</v>
      </c>
      <c r="J773" s="83">
        <v>45250</v>
      </c>
      <c r="K773" s="123">
        <f>J773</f>
        <v>45250</v>
      </c>
      <c r="L773" s="162"/>
      <c r="M773" s="162"/>
      <c r="N773" s="162"/>
      <c r="O773" s="354">
        <f t="shared" si="317"/>
        <v>45250</v>
      </c>
      <c r="P773" s="355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  <c r="BS773" s="23"/>
      <c r="BT773" s="23"/>
      <c r="BU773" s="23"/>
      <c r="BV773" s="23"/>
      <c r="BW773" s="23"/>
      <c r="BX773" s="23"/>
      <c r="BY773" s="23"/>
      <c r="BZ773" s="23"/>
      <c r="CA773" s="23"/>
      <c r="CB773" s="23"/>
      <c r="CC773" s="23"/>
      <c r="CD773" s="23"/>
      <c r="CE773" s="23"/>
      <c r="CF773" s="23"/>
      <c r="CG773" s="23"/>
      <c r="CH773" s="23"/>
      <c r="CI773" s="23"/>
      <c r="CJ773" s="23"/>
      <c r="CK773" s="23"/>
      <c r="CL773" s="23"/>
      <c r="CM773" s="23"/>
      <c r="CN773" s="23"/>
      <c r="CO773" s="23"/>
      <c r="CP773" s="23"/>
      <c r="CQ773" s="23"/>
      <c r="CR773" s="23"/>
      <c r="CS773" s="23"/>
      <c r="CT773" s="23"/>
      <c r="CU773" s="23"/>
      <c r="CV773" s="23"/>
      <c r="CW773" s="23"/>
      <c r="CX773" s="23"/>
      <c r="CY773" s="23"/>
      <c r="CZ773" s="23"/>
      <c r="DA773" s="23"/>
      <c r="DB773" s="23"/>
      <c r="DC773" s="23"/>
      <c r="DD773" s="23"/>
      <c r="DE773" s="23"/>
      <c r="DF773" s="23"/>
      <c r="DG773" s="23"/>
      <c r="DH773" s="23"/>
      <c r="DI773" s="23"/>
      <c r="DJ773" s="23"/>
      <c r="DK773" s="23"/>
      <c r="DL773" s="23"/>
      <c r="DM773" s="23"/>
      <c r="DN773" s="23"/>
      <c r="DO773" s="23"/>
      <c r="DP773" s="23"/>
      <c r="DQ773" s="23"/>
      <c r="DR773" s="23"/>
      <c r="DS773" s="23"/>
      <c r="DT773" s="23"/>
      <c r="DU773" s="23"/>
      <c r="DV773" s="23"/>
      <c r="DW773" s="23"/>
      <c r="DX773" s="23"/>
      <c r="DY773" s="23"/>
    </row>
    <row r="774" spans="1:129" s="29" customFormat="1" x14ac:dyDescent="0.25">
      <c r="A774" s="410">
        <v>42</v>
      </c>
      <c r="B774" s="127" t="s">
        <v>413</v>
      </c>
      <c r="C774" s="127" t="s">
        <v>25</v>
      </c>
      <c r="D774" s="195" t="s">
        <v>69</v>
      </c>
      <c r="E774" s="196" t="s">
        <v>98</v>
      </c>
      <c r="F774" s="135">
        <v>2058.4</v>
      </c>
      <c r="G774" s="196">
        <v>77</v>
      </c>
      <c r="H774" s="121" t="s">
        <v>30</v>
      </c>
      <c r="I774" s="66" t="s">
        <v>1</v>
      </c>
      <c r="J774" s="83">
        <f>J775+J776</f>
        <v>255250</v>
      </c>
      <c r="K774" s="83">
        <f t="shared" ref="K774:N774" si="340">K775+K776</f>
        <v>45250</v>
      </c>
      <c r="L774" s="83">
        <f t="shared" si="340"/>
        <v>0</v>
      </c>
      <c r="M774" s="83">
        <f t="shared" si="340"/>
        <v>199500</v>
      </c>
      <c r="N774" s="83">
        <f t="shared" si="340"/>
        <v>10500</v>
      </c>
      <c r="O774" s="354">
        <f t="shared" si="317"/>
        <v>255250</v>
      </c>
      <c r="P774" s="355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/>
      <c r="CS774" s="23"/>
      <c r="CT774" s="23"/>
      <c r="CU774" s="23"/>
      <c r="CV774" s="23"/>
      <c r="CW774" s="23"/>
      <c r="CX774" s="23"/>
      <c r="CY774" s="23"/>
      <c r="CZ774" s="23"/>
      <c r="DA774" s="23"/>
      <c r="DB774" s="23"/>
      <c r="DC774" s="23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23"/>
      <c r="DT774" s="23"/>
      <c r="DU774" s="23"/>
      <c r="DV774" s="23"/>
      <c r="DW774" s="23"/>
      <c r="DX774" s="23"/>
      <c r="DY774" s="23"/>
    </row>
    <row r="775" spans="1:129" s="29" customFormat="1" ht="45" x14ac:dyDescent="0.25">
      <c r="A775" s="411"/>
      <c r="B775" s="127" t="s">
        <v>413</v>
      </c>
      <c r="C775" s="127"/>
      <c r="D775" s="127"/>
      <c r="E775" s="136"/>
      <c r="F775" s="162"/>
      <c r="G775" s="136"/>
      <c r="H775" s="72" t="s">
        <v>58</v>
      </c>
      <c r="I775" s="78" t="s">
        <v>31</v>
      </c>
      <c r="J775" s="83">
        <v>210000</v>
      </c>
      <c r="K775" s="83"/>
      <c r="L775" s="162"/>
      <c r="M775" s="162">
        <v>199500</v>
      </c>
      <c r="N775" s="162">
        <v>10500</v>
      </c>
      <c r="O775" s="354">
        <f t="shared" si="317"/>
        <v>210000</v>
      </c>
      <c r="P775" s="355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</row>
    <row r="776" spans="1:129" s="29" customFormat="1" ht="75" x14ac:dyDescent="0.25">
      <c r="A776" s="411"/>
      <c r="B776" s="127" t="s">
        <v>413</v>
      </c>
      <c r="C776" s="127"/>
      <c r="D776" s="127"/>
      <c r="E776" s="136"/>
      <c r="F776" s="162"/>
      <c r="G776" s="136"/>
      <c r="H776" s="72" t="s">
        <v>57</v>
      </c>
      <c r="I776" s="78" t="s">
        <v>136</v>
      </c>
      <c r="J776" s="83">
        <v>45250</v>
      </c>
      <c r="K776" s="123">
        <f>J776</f>
        <v>45250</v>
      </c>
      <c r="L776" s="162"/>
      <c r="M776" s="162"/>
      <c r="N776" s="162"/>
      <c r="O776" s="354">
        <f t="shared" ref="O776:O836" si="341">K776+L776+M776+N776</f>
        <v>45250</v>
      </c>
      <c r="P776" s="355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  <c r="BS776" s="23"/>
      <c r="BT776" s="23"/>
      <c r="BU776" s="23"/>
      <c r="BV776" s="23"/>
      <c r="BW776" s="23"/>
      <c r="BX776" s="23"/>
      <c r="BY776" s="23"/>
      <c r="BZ776" s="23"/>
      <c r="CA776" s="23"/>
      <c r="CB776" s="23"/>
      <c r="CC776" s="23"/>
      <c r="CD776" s="23"/>
      <c r="CE776" s="23"/>
      <c r="CF776" s="23"/>
      <c r="CG776" s="23"/>
      <c r="CH776" s="23"/>
      <c r="CI776" s="23"/>
      <c r="CJ776" s="23"/>
      <c r="CK776" s="23"/>
      <c r="CL776" s="23"/>
      <c r="CM776" s="23"/>
      <c r="CN776" s="23"/>
      <c r="CO776" s="23"/>
      <c r="CP776" s="23"/>
      <c r="CQ776" s="23"/>
      <c r="CR776" s="23"/>
      <c r="CS776" s="23"/>
      <c r="CT776" s="23"/>
      <c r="CU776" s="23"/>
      <c r="CV776" s="23"/>
      <c r="CW776" s="23"/>
      <c r="CX776" s="23"/>
      <c r="CY776" s="23"/>
      <c r="CZ776" s="23"/>
      <c r="DA776" s="23"/>
      <c r="DB776" s="23"/>
      <c r="DC776" s="23"/>
      <c r="DD776" s="23"/>
      <c r="DE776" s="23"/>
      <c r="DF776" s="23"/>
      <c r="DG776" s="23"/>
      <c r="DH776" s="23"/>
      <c r="DI776" s="23"/>
      <c r="DJ776" s="23"/>
      <c r="DK776" s="23"/>
      <c r="DL776" s="23"/>
      <c r="DM776" s="23"/>
      <c r="DN776" s="23"/>
      <c r="DO776" s="23"/>
      <c r="DP776" s="23"/>
      <c r="DQ776" s="23"/>
      <c r="DR776" s="23"/>
      <c r="DS776" s="23"/>
      <c r="DT776" s="23"/>
      <c r="DU776" s="23"/>
      <c r="DV776" s="23"/>
      <c r="DW776" s="23"/>
      <c r="DX776" s="23"/>
      <c r="DY776" s="23"/>
    </row>
    <row r="777" spans="1:129" s="29" customFormat="1" x14ac:dyDescent="0.25">
      <c r="A777" s="410">
        <v>43</v>
      </c>
      <c r="B777" s="127" t="s">
        <v>413</v>
      </c>
      <c r="C777" s="127" t="s">
        <v>25</v>
      </c>
      <c r="D777" s="195" t="s">
        <v>196</v>
      </c>
      <c r="E777" s="196" t="s">
        <v>99</v>
      </c>
      <c r="F777" s="135">
        <v>4703.3999999999996</v>
      </c>
      <c r="G777" s="196">
        <v>141</v>
      </c>
      <c r="H777" s="121" t="s">
        <v>30</v>
      </c>
      <c r="I777" s="66" t="s">
        <v>1</v>
      </c>
      <c r="J777" s="83">
        <f>J778+J779</f>
        <v>395250</v>
      </c>
      <c r="K777" s="83">
        <f t="shared" ref="K777:N777" si="342">K778+K779</f>
        <v>45250</v>
      </c>
      <c r="L777" s="83">
        <f t="shared" si="342"/>
        <v>0</v>
      </c>
      <c r="M777" s="83">
        <f t="shared" si="342"/>
        <v>332500</v>
      </c>
      <c r="N777" s="83">
        <f t="shared" si="342"/>
        <v>17500</v>
      </c>
      <c r="O777" s="354">
        <f t="shared" si="341"/>
        <v>395250</v>
      </c>
      <c r="P777" s="355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  <c r="BS777" s="23"/>
      <c r="BT777" s="23"/>
      <c r="BU777" s="23"/>
      <c r="BV777" s="23"/>
      <c r="BW777" s="23"/>
      <c r="BX777" s="23"/>
      <c r="BY777" s="23"/>
      <c r="BZ777" s="23"/>
      <c r="CA777" s="23"/>
      <c r="CB777" s="23"/>
      <c r="CC777" s="23"/>
      <c r="CD777" s="23"/>
      <c r="CE777" s="23"/>
      <c r="CF777" s="23"/>
      <c r="CG777" s="23"/>
      <c r="CH777" s="23"/>
      <c r="CI777" s="23"/>
      <c r="CJ777" s="23"/>
      <c r="CK777" s="23"/>
      <c r="CL777" s="23"/>
      <c r="CM777" s="23"/>
      <c r="CN777" s="23"/>
      <c r="CO777" s="23"/>
      <c r="CP777" s="23"/>
      <c r="CQ777" s="23"/>
      <c r="CR777" s="23"/>
      <c r="CS777" s="23"/>
      <c r="CT777" s="23"/>
      <c r="CU777" s="23"/>
      <c r="CV777" s="23"/>
      <c r="CW777" s="23"/>
      <c r="CX777" s="23"/>
      <c r="CY777" s="23"/>
      <c r="CZ777" s="23"/>
      <c r="DA777" s="23"/>
      <c r="DB777" s="23"/>
      <c r="DC777" s="23"/>
      <c r="DD777" s="23"/>
      <c r="DE777" s="23"/>
      <c r="DF777" s="23"/>
      <c r="DG777" s="23"/>
      <c r="DH777" s="23"/>
      <c r="DI777" s="23"/>
      <c r="DJ777" s="23"/>
      <c r="DK777" s="23"/>
      <c r="DL777" s="23"/>
      <c r="DM777" s="23"/>
      <c r="DN777" s="23"/>
      <c r="DO777" s="23"/>
      <c r="DP777" s="23"/>
      <c r="DQ777" s="23"/>
      <c r="DR777" s="23"/>
      <c r="DS777" s="23"/>
      <c r="DT777" s="23"/>
      <c r="DU777" s="23"/>
      <c r="DV777" s="23"/>
      <c r="DW777" s="23"/>
      <c r="DX777" s="23"/>
      <c r="DY777" s="23"/>
    </row>
    <row r="778" spans="1:129" s="29" customFormat="1" ht="45" x14ac:dyDescent="0.25">
      <c r="A778" s="411"/>
      <c r="B778" s="127" t="s">
        <v>413</v>
      </c>
      <c r="C778" s="127"/>
      <c r="D778" s="127"/>
      <c r="E778" s="136"/>
      <c r="F778" s="162"/>
      <c r="G778" s="136"/>
      <c r="H778" s="72" t="s">
        <v>58</v>
      </c>
      <c r="I778" s="78" t="s">
        <v>31</v>
      </c>
      <c r="J778" s="83">
        <v>350000</v>
      </c>
      <c r="K778" s="83"/>
      <c r="L778" s="162"/>
      <c r="M778" s="162">
        <v>332500</v>
      </c>
      <c r="N778" s="162">
        <v>17500</v>
      </c>
      <c r="O778" s="354">
        <f t="shared" si="341"/>
        <v>350000</v>
      </c>
      <c r="P778" s="355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/>
      <c r="CS778" s="23"/>
      <c r="CT778" s="23"/>
      <c r="CU778" s="23"/>
      <c r="CV778" s="23"/>
      <c r="CW778" s="23"/>
      <c r="CX778" s="23"/>
      <c r="CY778" s="23"/>
      <c r="CZ778" s="23"/>
      <c r="DA778" s="23"/>
      <c r="DB778" s="23"/>
      <c r="DC778" s="23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/>
      <c r="DR778" s="23"/>
      <c r="DS778" s="23"/>
      <c r="DT778" s="23"/>
      <c r="DU778" s="23"/>
      <c r="DV778" s="23"/>
      <c r="DW778" s="23"/>
      <c r="DX778" s="23"/>
      <c r="DY778" s="23"/>
    </row>
    <row r="779" spans="1:129" s="29" customFormat="1" ht="75" x14ac:dyDescent="0.25">
      <c r="A779" s="411"/>
      <c r="B779" s="127" t="s">
        <v>413</v>
      </c>
      <c r="C779" s="127"/>
      <c r="D779" s="127"/>
      <c r="E779" s="136"/>
      <c r="F779" s="162"/>
      <c r="G779" s="136"/>
      <c r="H779" s="72" t="s">
        <v>57</v>
      </c>
      <c r="I779" s="78" t="s">
        <v>136</v>
      </c>
      <c r="J779" s="83">
        <v>45250</v>
      </c>
      <c r="K779" s="123">
        <f>J779</f>
        <v>45250</v>
      </c>
      <c r="L779" s="162"/>
      <c r="M779" s="162"/>
      <c r="N779" s="162"/>
      <c r="O779" s="354">
        <f t="shared" si="341"/>
        <v>45250</v>
      </c>
      <c r="P779" s="355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  <c r="BS779" s="23"/>
      <c r="BT779" s="23"/>
      <c r="BU779" s="23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3"/>
      <c r="CG779" s="23"/>
      <c r="CH779" s="23"/>
      <c r="CI779" s="23"/>
      <c r="CJ779" s="23"/>
      <c r="CK779" s="23"/>
      <c r="CL779" s="23"/>
      <c r="CM779" s="23"/>
      <c r="CN779" s="23"/>
      <c r="CO779" s="23"/>
      <c r="CP779" s="23"/>
      <c r="CQ779" s="23"/>
      <c r="CR779" s="23"/>
      <c r="CS779" s="23"/>
      <c r="CT779" s="23"/>
      <c r="CU779" s="23"/>
      <c r="CV779" s="23"/>
      <c r="CW779" s="23"/>
      <c r="CX779" s="23"/>
      <c r="CY779" s="23"/>
      <c r="CZ779" s="23"/>
      <c r="DA779" s="23"/>
      <c r="DB779" s="23"/>
      <c r="DC779" s="23"/>
      <c r="DD779" s="23"/>
      <c r="DE779" s="23"/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/>
      <c r="DR779" s="23"/>
      <c r="DS779" s="23"/>
      <c r="DT779" s="23"/>
      <c r="DU779" s="23"/>
      <c r="DV779" s="23"/>
      <c r="DW779" s="23"/>
      <c r="DX779" s="23"/>
      <c r="DY779" s="23"/>
    </row>
    <row r="780" spans="1:129" s="29" customFormat="1" x14ac:dyDescent="0.25">
      <c r="A780" s="410">
        <v>44</v>
      </c>
      <c r="B780" s="127" t="s">
        <v>413</v>
      </c>
      <c r="C780" s="127" t="s">
        <v>25</v>
      </c>
      <c r="D780" s="195" t="s">
        <v>196</v>
      </c>
      <c r="E780" s="196" t="s">
        <v>100</v>
      </c>
      <c r="F780" s="135">
        <v>4408</v>
      </c>
      <c r="G780" s="196">
        <v>130</v>
      </c>
      <c r="H780" s="121" t="s">
        <v>30</v>
      </c>
      <c r="I780" s="66" t="s">
        <v>1</v>
      </c>
      <c r="J780" s="83">
        <f>J781+J782</f>
        <v>395250</v>
      </c>
      <c r="K780" s="83">
        <f t="shared" ref="K780:N780" si="343">K781+K782</f>
        <v>45250</v>
      </c>
      <c r="L780" s="83">
        <f t="shared" si="343"/>
        <v>0</v>
      </c>
      <c r="M780" s="83">
        <f t="shared" si="343"/>
        <v>332500</v>
      </c>
      <c r="N780" s="83">
        <f t="shared" si="343"/>
        <v>17500</v>
      </c>
      <c r="O780" s="354">
        <f t="shared" si="341"/>
        <v>395250</v>
      </c>
      <c r="P780" s="355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  <c r="CM780" s="23"/>
      <c r="CN780" s="23"/>
      <c r="CO780" s="23"/>
      <c r="CP780" s="23"/>
      <c r="CQ780" s="23"/>
      <c r="CR780" s="23"/>
      <c r="CS780" s="23"/>
      <c r="CT780" s="23"/>
      <c r="CU780" s="23"/>
      <c r="CV780" s="23"/>
      <c r="CW780" s="23"/>
      <c r="CX780" s="23"/>
      <c r="CY780" s="23"/>
      <c r="CZ780" s="23"/>
      <c r="DA780" s="23"/>
      <c r="DB780" s="23"/>
      <c r="DC780" s="23"/>
      <c r="DD780" s="23"/>
      <c r="DE780" s="23"/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/>
      <c r="DR780" s="23"/>
      <c r="DS780" s="23"/>
      <c r="DT780" s="23"/>
      <c r="DU780" s="23"/>
      <c r="DV780" s="23"/>
      <c r="DW780" s="23"/>
      <c r="DX780" s="23"/>
      <c r="DY780" s="23"/>
    </row>
    <row r="781" spans="1:129" s="33" customFormat="1" ht="45" x14ac:dyDescent="0.25">
      <c r="A781" s="411"/>
      <c r="B781" s="127" t="s">
        <v>413</v>
      </c>
      <c r="C781" s="127"/>
      <c r="D781" s="127"/>
      <c r="E781" s="136"/>
      <c r="F781" s="162"/>
      <c r="G781" s="136"/>
      <c r="H781" s="72" t="s">
        <v>58</v>
      </c>
      <c r="I781" s="78" t="s">
        <v>31</v>
      </c>
      <c r="J781" s="83">
        <v>350000</v>
      </c>
      <c r="K781" s="83"/>
      <c r="L781" s="162"/>
      <c r="M781" s="162">
        <v>332500</v>
      </c>
      <c r="N781" s="162">
        <v>17500</v>
      </c>
      <c r="O781" s="354">
        <f t="shared" si="341"/>
        <v>350000</v>
      </c>
      <c r="P781" s="374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</row>
    <row r="782" spans="1:129" s="29" customFormat="1" ht="75" x14ac:dyDescent="0.25">
      <c r="A782" s="411"/>
      <c r="B782" s="127" t="s">
        <v>413</v>
      </c>
      <c r="C782" s="127"/>
      <c r="D782" s="127"/>
      <c r="E782" s="136"/>
      <c r="F782" s="162"/>
      <c r="G782" s="136"/>
      <c r="H782" s="72" t="s">
        <v>57</v>
      </c>
      <c r="I782" s="78" t="s">
        <v>136</v>
      </c>
      <c r="J782" s="83">
        <v>45250</v>
      </c>
      <c r="K782" s="123">
        <f>J782</f>
        <v>45250</v>
      </c>
      <c r="L782" s="162"/>
      <c r="M782" s="162"/>
      <c r="N782" s="162"/>
      <c r="O782" s="354">
        <f t="shared" si="341"/>
        <v>45250</v>
      </c>
      <c r="P782" s="355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</row>
    <row r="783" spans="1:129" s="29" customFormat="1" x14ac:dyDescent="0.25">
      <c r="A783" s="410">
        <v>45</v>
      </c>
      <c r="B783" s="127" t="s">
        <v>413</v>
      </c>
      <c r="C783" s="127" t="s">
        <v>25</v>
      </c>
      <c r="D783" s="195" t="s">
        <v>196</v>
      </c>
      <c r="E783" s="196" t="s">
        <v>101</v>
      </c>
      <c r="F783" s="135">
        <v>5039.5</v>
      </c>
      <c r="G783" s="196">
        <v>127</v>
      </c>
      <c r="H783" s="121" t="s">
        <v>30</v>
      </c>
      <c r="I783" s="66" t="s">
        <v>1</v>
      </c>
      <c r="J783" s="83">
        <f>J784+J785</f>
        <v>395250</v>
      </c>
      <c r="K783" s="83">
        <f t="shared" ref="K783:N783" si="344">K784+K785</f>
        <v>45250</v>
      </c>
      <c r="L783" s="83">
        <f t="shared" si="344"/>
        <v>0</v>
      </c>
      <c r="M783" s="83">
        <f t="shared" si="344"/>
        <v>332500</v>
      </c>
      <c r="N783" s="83">
        <f t="shared" si="344"/>
        <v>17500</v>
      </c>
      <c r="O783" s="354">
        <f t="shared" si="341"/>
        <v>395250</v>
      </c>
      <c r="P783" s="355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</row>
    <row r="784" spans="1:129" s="29" customFormat="1" ht="45" x14ac:dyDescent="0.25">
      <c r="A784" s="411"/>
      <c r="B784" s="127" t="s">
        <v>413</v>
      </c>
      <c r="C784" s="127"/>
      <c r="D784" s="127"/>
      <c r="E784" s="136"/>
      <c r="F784" s="162"/>
      <c r="G784" s="136"/>
      <c r="H784" s="72" t="s">
        <v>58</v>
      </c>
      <c r="I784" s="78" t="s">
        <v>31</v>
      </c>
      <c r="J784" s="83">
        <v>350000</v>
      </c>
      <c r="K784" s="83"/>
      <c r="L784" s="162"/>
      <c r="M784" s="162">
        <v>332500</v>
      </c>
      <c r="N784" s="162">
        <v>17500</v>
      </c>
      <c r="O784" s="354">
        <f t="shared" si="341"/>
        <v>350000</v>
      </c>
      <c r="P784" s="355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/>
      <c r="CS784" s="23"/>
      <c r="CT784" s="23"/>
      <c r="CU784" s="23"/>
      <c r="CV784" s="23"/>
      <c r="CW784" s="23"/>
      <c r="CX784" s="23"/>
      <c r="CY784" s="23"/>
      <c r="CZ784" s="23"/>
      <c r="DA784" s="23"/>
      <c r="DB784" s="23"/>
      <c r="DC784" s="23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23"/>
      <c r="DT784" s="23"/>
      <c r="DU784" s="23"/>
      <c r="DV784" s="23"/>
      <c r="DW784" s="23"/>
      <c r="DX784" s="23"/>
      <c r="DY784" s="23"/>
    </row>
    <row r="785" spans="1:129" s="29" customFormat="1" ht="75" x14ac:dyDescent="0.25">
      <c r="A785" s="411"/>
      <c r="B785" s="127" t="s">
        <v>413</v>
      </c>
      <c r="C785" s="127"/>
      <c r="D785" s="127"/>
      <c r="E785" s="136"/>
      <c r="F785" s="162"/>
      <c r="G785" s="136"/>
      <c r="H785" s="72" t="s">
        <v>57</v>
      </c>
      <c r="I785" s="78" t="s">
        <v>136</v>
      </c>
      <c r="J785" s="83">
        <v>45250</v>
      </c>
      <c r="K785" s="123">
        <f>J785</f>
        <v>45250</v>
      </c>
      <c r="L785" s="162"/>
      <c r="M785" s="162"/>
      <c r="N785" s="162"/>
      <c r="O785" s="354">
        <f t="shared" si="341"/>
        <v>45250</v>
      </c>
      <c r="P785" s="355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  <c r="BU785" s="23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3"/>
      <c r="CG785" s="23"/>
      <c r="CH785" s="23"/>
      <c r="CI785" s="23"/>
      <c r="CJ785" s="23"/>
      <c r="CK785" s="23"/>
      <c r="CL785" s="23"/>
      <c r="CM785" s="23"/>
      <c r="CN785" s="23"/>
      <c r="CO785" s="23"/>
      <c r="CP785" s="23"/>
      <c r="CQ785" s="23"/>
      <c r="CR785" s="23"/>
      <c r="CS785" s="23"/>
      <c r="CT785" s="23"/>
      <c r="CU785" s="23"/>
      <c r="CV785" s="23"/>
      <c r="CW785" s="23"/>
      <c r="CX785" s="23"/>
      <c r="CY785" s="23"/>
      <c r="CZ785" s="23"/>
      <c r="DA785" s="23"/>
      <c r="DB785" s="23"/>
      <c r="DC785" s="23"/>
      <c r="DD785" s="23"/>
      <c r="DE785" s="23"/>
      <c r="DF785" s="23"/>
      <c r="DG785" s="23"/>
      <c r="DH785" s="23"/>
      <c r="DI785" s="23"/>
      <c r="DJ785" s="23"/>
      <c r="DK785" s="23"/>
      <c r="DL785" s="23"/>
      <c r="DM785" s="23"/>
      <c r="DN785" s="23"/>
      <c r="DO785" s="23"/>
      <c r="DP785" s="23"/>
      <c r="DQ785" s="23"/>
      <c r="DR785" s="23"/>
      <c r="DS785" s="23"/>
      <c r="DT785" s="23"/>
      <c r="DU785" s="23"/>
      <c r="DV785" s="23"/>
      <c r="DW785" s="23"/>
      <c r="DX785" s="23"/>
      <c r="DY785" s="23"/>
    </row>
    <row r="786" spans="1:129" s="29" customFormat="1" x14ac:dyDescent="0.25">
      <c r="A786" s="410">
        <v>46</v>
      </c>
      <c r="B786" s="127" t="s">
        <v>413</v>
      </c>
      <c r="C786" s="127" t="s">
        <v>25</v>
      </c>
      <c r="D786" s="195" t="s">
        <v>196</v>
      </c>
      <c r="E786" s="196" t="s">
        <v>102</v>
      </c>
      <c r="F786" s="135">
        <v>3431</v>
      </c>
      <c r="G786" s="196">
        <v>108</v>
      </c>
      <c r="H786" s="121" t="s">
        <v>30</v>
      </c>
      <c r="I786" s="66" t="s">
        <v>1</v>
      </c>
      <c r="J786" s="83">
        <f>J787+J788</f>
        <v>395250</v>
      </c>
      <c r="K786" s="83">
        <f>K787+K788</f>
        <v>45250</v>
      </c>
      <c r="L786" s="83">
        <f t="shared" ref="L786:N786" si="345">L787+L788</f>
        <v>0</v>
      </c>
      <c r="M786" s="83">
        <f t="shared" si="345"/>
        <v>332500</v>
      </c>
      <c r="N786" s="83">
        <f t="shared" si="345"/>
        <v>17500</v>
      </c>
      <c r="O786" s="354">
        <f t="shared" si="341"/>
        <v>395250</v>
      </c>
      <c r="P786" s="355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/>
      <c r="CR786" s="23"/>
      <c r="CS786" s="23"/>
      <c r="CT786" s="23"/>
      <c r="CU786" s="23"/>
      <c r="CV786" s="23"/>
      <c r="CW786" s="23"/>
      <c r="CX786" s="23"/>
      <c r="CY786" s="23"/>
      <c r="CZ786" s="23"/>
      <c r="DA786" s="23"/>
      <c r="DB786" s="23"/>
      <c r="DC786" s="23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23"/>
      <c r="DT786" s="23"/>
      <c r="DU786" s="23"/>
      <c r="DV786" s="23"/>
      <c r="DW786" s="23"/>
      <c r="DX786" s="23"/>
      <c r="DY786" s="23"/>
    </row>
    <row r="787" spans="1:129" s="29" customFormat="1" ht="45" x14ac:dyDescent="0.25">
      <c r="A787" s="411"/>
      <c r="B787" s="127" t="s">
        <v>413</v>
      </c>
      <c r="C787" s="127"/>
      <c r="D787" s="127"/>
      <c r="E787" s="136"/>
      <c r="F787" s="162"/>
      <c r="G787" s="136"/>
      <c r="H787" s="72" t="s">
        <v>58</v>
      </c>
      <c r="I787" s="78" t="s">
        <v>31</v>
      </c>
      <c r="J787" s="83">
        <v>350000</v>
      </c>
      <c r="K787" s="83"/>
      <c r="L787" s="162"/>
      <c r="M787" s="162">
        <v>332500</v>
      </c>
      <c r="N787" s="162">
        <v>17500</v>
      </c>
      <c r="O787" s="354">
        <f t="shared" si="341"/>
        <v>350000</v>
      </c>
      <c r="P787" s="355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</row>
    <row r="788" spans="1:129" s="29" customFormat="1" ht="75" x14ac:dyDescent="0.25">
      <c r="A788" s="411"/>
      <c r="B788" s="127" t="s">
        <v>413</v>
      </c>
      <c r="C788" s="127"/>
      <c r="D788" s="127"/>
      <c r="E788" s="136"/>
      <c r="F788" s="162"/>
      <c r="G788" s="136"/>
      <c r="H788" s="72" t="s">
        <v>57</v>
      </c>
      <c r="I788" s="78" t="s">
        <v>136</v>
      </c>
      <c r="J788" s="83">
        <v>45250</v>
      </c>
      <c r="K788" s="123">
        <f>J788</f>
        <v>45250</v>
      </c>
      <c r="L788" s="162"/>
      <c r="M788" s="162"/>
      <c r="N788" s="162"/>
      <c r="O788" s="354">
        <f t="shared" si="341"/>
        <v>45250</v>
      </c>
      <c r="P788" s="355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  <c r="BU788" s="23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/>
      <c r="CF788" s="23"/>
      <c r="CG788" s="23"/>
      <c r="CH788" s="23"/>
      <c r="CI788" s="23"/>
      <c r="CJ788" s="23"/>
      <c r="CK788" s="23"/>
      <c r="CL788" s="23"/>
      <c r="CM788" s="23"/>
      <c r="CN788" s="23"/>
      <c r="CO788" s="23"/>
      <c r="CP788" s="23"/>
      <c r="CQ788" s="23"/>
      <c r="CR788" s="23"/>
      <c r="CS788" s="23"/>
      <c r="CT788" s="23"/>
      <c r="CU788" s="23"/>
      <c r="CV788" s="23"/>
      <c r="CW788" s="23"/>
      <c r="CX788" s="23"/>
      <c r="CY788" s="23"/>
      <c r="CZ788" s="23"/>
      <c r="DA788" s="23"/>
      <c r="DB788" s="23"/>
      <c r="DC788" s="23"/>
      <c r="DD788" s="23"/>
      <c r="DE788" s="23"/>
      <c r="DF788" s="23"/>
      <c r="DG788" s="23"/>
      <c r="DH788" s="23"/>
      <c r="DI788" s="23"/>
      <c r="DJ788" s="23"/>
      <c r="DK788" s="23"/>
      <c r="DL788" s="23"/>
      <c r="DM788" s="23"/>
      <c r="DN788" s="23"/>
      <c r="DO788" s="23"/>
      <c r="DP788" s="23"/>
      <c r="DQ788" s="23"/>
      <c r="DR788" s="23"/>
      <c r="DS788" s="23"/>
      <c r="DT788" s="23"/>
      <c r="DU788" s="23"/>
      <c r="DV788" s="23"/>
      <c r="DW788" s="23"/>
      <c r="DX788" s="23"/>
      <c r="DY788" s="23"/>
    </row>
    <row r="789" spans="1:129" s="29" customFormat="1" x14ac:dyDescent="0.25">
      <c r="A789" s="410">
        <v>47</v>
      </c>
      <c r="B789" s="127" t="s">
        <v>413</v>
      </c>
      <c r="C789" s="127" t="s">
        <v>25</v>
      </c>
      <c r="D789" s="195" t="s">
        <v>79</v>
      </c>
      <c r="E789" s="196">
        <v>15</v>
      </c>
      <c r="F789" s="135">
        <v>1120.0999999999999</v>
      </c>
      <c r="G789" s="196">
        <v>43</v>
      </c>
      <c r="H789" s="121" t="s">
        <v>30</v>
      </c>
      <c r="I789" s="66" t="s">
        <v>1</v>
      </c>
      <c r="J789" s="83">
        <f>J790+J791</f>
        <v>245250</v>
      </c>
      <c r="K789" s="83">
        <f t="shared" ref="K789:N789" si="346">K790+K791</f>
        <v>45250</v>
      </c>
      <c r="L789" s="83">
        <f t="shared" si="346"/>
        <v>0</v>
      </c>
      <c r="M789" s="83">
        <f t="shared" si="346"/>
        <v>190000</v>
      </c>
      <c r="N789" s="83">
        <f t="shared" si="346"/>
        <v>10000</v>
      </c>
      <c r="O789" s="354">
        <f t="shared" si="341"/>
        <v>245250</v>
      </c>
      <c r="P789" s="355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  <c r="BU789" s="23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/>
      <c r="CF789" s="23"/>
      <c r="CG789" s="23"/>
      <c r="CH789" s="23"/>
      <c r="CI789" s="23"/>
      <c r="CJ789" s="23"/>
      <c r="CK789" s="23"/>
      <c r="CL789" s="23"/>
      <c r="CM789" s="23"/>
      <c r="CN789" s="23"/>
      <c r="CO789" s="23"/>
      <c r="CP789" s="23"/>
      <c r="CQ789" s="23"/>
      <c r="CR789" s="23"/>
      <c r="CS789" s="23"/>
      <c r="CT789" s="23"/>
      <c r="CU789" s="23"/>
      <c r="CV789" s="23"/>
      <c r="CW789" s="23"/>
      <c r="CX789" s="23"/>
      <c r="CY789" s="23"/>
      <c r="CZ789" s="23"/>
      <c r="DA789" s="23"/>
      <c r="DB789" s="23"/>
      <c r="DC789" s="23"/>
      <c r="DD789" s="23"/>
      <c r="DE789" s="23"/>
      <c r="DF789" s="23"/>
      <c r="DG789" s="23"/>
      <c r="DH789" s="23"/>
      <c r="DI789" s="23"/>
      <c r="DJ789" s="23"/>
      <c r="DK789" s="23"/>
      <c r="DL789" s="23"/>
      <c r="DM789" s="23"/>
      <c r="DN789" s="23"/>
      <c r="DO789" s="23"/>
      <c r="DP789" s="23"/>
      <c r="DQ789" s="23"/>
      <c r="DR789" s="23"/>
      <c r="DS789" s="23"/>
      <c r="DT789" s="23"/>
      <c r="DU789" s="23"/>
      <c r="DV789" s="23"/>
      <c r="DW789" s="23"/>
      <c r="DX789" s="23"/>
      <c r="DY789" s="23"/>
    </row>
    <row r="790" spans="1:129" s="29" customFormat="1" ht="45" x14ac:dyDescent="0.25">
      <c r="A790" s="411"/>
      <c r="B790" s="127" t="s">
        <v>413</v>
      </c>
      <c r="C790" s="127"/>
      <c r="D790" s="127"/>
      <c r="E790" s="136"/>
      <c r="F790" s="162"/>
      <c r="G790" s="136"/>
      <c r="H790" s="72" t="s">
        <v>58</v>
      </c>
      <c r="I790" s="78" t="s">
        <v>31</v>
      </c>
      <c r="J790" s="83">
        <v>200000</v>
      </c>
      <c r="K790" s="83"/>
      <c r="L790" s="162"/>
      <c r="M790" s="162">
        <v>190000</v>
      </c>
      <c r="N790" s="162">
        <v>10000</v>
      </c>
      <c r="O790" s="354">
        <f t="shared" si="341"/>
        <v>200000</v>
      </c>
      <c r="P790" s="355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3"/>
      <c r="CG790" s="23"/>
      <c r="CH790" s="23"/>
      <c r="CI790" s="23"/>
      <c r="CJ790" s="23"/>
      <c r="CK790" s="23"/>
      <c r="CL790" s="23"/>
      <c r="CM790" s="23"/>
      <c r="CN790" s="23"/>
      <c r="CO790" s="23"/>
      <c r="CP790" s="23"/>
      <c r="CQ790" s="23"/>
      <c r="CR790" s="23"/>
      <c r="CS790" s="23"/>
      <c r="CT790" s="23"/>
      <c r="CU790" s="23"/>
      <c r="CV790" s="23"/>
      <c r="CW790" s="23"/>
      <c r="CX790" s="23"/>
      <c r="CY790" s="23"/>
      <c r="CZ790" s="23"/>
      <c r="DA790" s="23"/>
      <c r="DB790" s="23"/>
      <c r="DC790" s="23"/>
      <c r="DD790" s="23"/>
      <c r="DE790" s="23"/>
      <c r="DF790" s="23"/>
      <c r="DG790" s="23"/>
      <c r="DH790" s="23"/>
      <c r="DI790" s="23"/>
      <c r="DJ790" s="23"/>
      <c r="DK790" s="23"/>
      <c r="DL790" s="23"/>
      <c r="DM790" s="23"/>
      <c r="DN790" s="23"/>
      <c r="DO790" s="23"/>
      <c r="DP790" s="23"/>
      <c r="DQ790" s="23"/>
      <c r="DR790" s="23"/>
      <c r="DS790" s="23"/>
      <c r="DT790" s="23"/>
      <c r="DU790" s="23"/>
      <c r="DV790" s="23"/>
      <c r="DW790" s="23"/>
      <c r="DX790" s="23"/>
      <c r="DY790" s="23"/>
    </row>
    <row r="791" spans="1:129" s="29" customFormat="1" ht="75" x14ac:dyDescent="0.25">
      <c r="A791" s="411"/>
      <c r="B791" s="127" t="s">
        <v>413</v>
      </c>
      <c r="C791" s="127"/>
      <c r="D791" s="127"/>
      <c r="E791" s="136"/>
      <c r="F791" s="162"/>
      <c r="G791" s="136"/>
      <c r="H791" s="72" t="s">
        <v>57</v>
      </c>
      <c r="I791" s="78" t="s">
        <v>136</v>
      </c>
      <c r="J791" s="83">
        <v>45250</v>
      </c>
      <c r="K791" s="123">
        <f>J791</f>
        <v>45250</v>
      </c>
      <c r="L791" s="162"/>
      <c r="M791" s="162"/>
      <c r="N791" s="162"/>
      <c r="O791" s="354">
        <f t="shared" si="341"/>
        <v>45250</v>
      </c>
      <c r="P791" s="355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  <c r="CM791" s="23"/>
      <c r="CN791" s="23"/>
      <c r="CO791" s="23"/>
      <c r="CP791" s="23"/>
      <c r="CQ791" s="23"/>
      <c r="CR791" s="23"/>
      <c r="CS791" s="23"/>
      <c r="CT791" s="23"/>
      <c r="CU791" s="23"/>
      <c r="CV791" s="23"/>
      <c r="CW791" s="23"/>
      <c r="CX791" s="23"/>
      <c r="CY791" s="23"/>
      <c r="CZ791" s="23"/>
      <c r="DA791" s="23"/>
      <c r="DB791" s="23"/>
      <c r="DC791" s="23"/>
      <c r="DD791" s="23"/>
      <c r="DE791" s="23"/>
      <c r="DF791" s="23"/>
      <c r="DG791" s="23"/>
      <c r="DH791" s="23"/>
      <c r="DI791" s="23"/>
      <c r="DJ791" s="23"/>
      <c r="DK791" s="23"/>
      <c r="DL791" s="23"/>
      <c r="DM791" s="23"/>
      <c r="DN791" s="23"/>
      <c r="DO791" s="23"/>
      <c r="DP791" s="23"/>
      <c r="DQ791" s="23"/>
      <c r="DR791" s="23"/>
      <c r="DS791" s="23"/>
      <c r="DT791" s="23"/>
      <c r="DU791" s="23"/>
      <c r="DV791" s="23"/>
      <c r="DW791" s="23"/>
      <c r="DX791" s="23"/>
      <c r="DY791" s="23"/>
    </row>
    <row r="792" spans="1:129" s="29" customFormat="1" x14ac:dyDescent="0.25">
      <c r="A792" s="410">
        <v>48</v>
      </c>
      <c r="B792" s="127" t="s">
        <v>413</v>
      </c>
      <c r="C792" s="127" t="s">
        <v>25</v>
      </c>
      <c r="D792" s="195" t="s">
        <v>79</v>
      </c>
      <c r="E792" s="196">
        <v>19</v>
      </c>
      <c r="F792" s="135">
        <v>1800.6</v>
      </c>
      <c r="G792" s="196">
        <v>93</v>
      </c>
      <c r="H792" s="121" t="s">
        <v>30</v>
      </c>
      <c r="I792" s="66" t="s">
        <v>1</v>
      </c>
      <c r="J792" s="83">
        <f>J793+J794</f>
        <v>255250</v>
      </c>
      <c r="K792" s="83">
        <f t="shared" ref="K792:N792" si="347">K793+K794</f>
        <v>45250</v>
      </c>
      <c r="L792" s="83">
        <f t="shared" si="347"/>
        <v>0</v>
      </c>
      <c r="M792" s="83">
        <f t="shared" si="347"/>
        <v>199500</v>
      </c>
      <c r="N792" s="83">
        <f t="shared" si="347"/>
        <v>10500</v>
      </c>
      <c r="O792" s="354">
        <f t="shared" si="341"/>
        <v>255250</v>
      </c>
      <c r="P792" s="355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/>
      <c r="CF792" s="23"/>
      <c r="CG792" s="23"/>
      <c r="CH792" s="23"/>
      <c r="CI792" s="23"/>
      <c r="CJ792" s="23"/>
      <c r="CK792" s="23"/>
      <c r="CL792" s="23"/>
      <c r="CM792" s="23"/>
      <c r="CN792" s="23"/>
      <c r="CO792" s="23"/>
      <c r="CP792" s="23"/>
      <c r="CQ792" s="23"/>
      <c r="CR792" s="23"/>
      <c r="CS792" s="23"/>
      <c r="CT792" s="23"/>
      <c r="CU792" s="23"/>
      <c r="CV792" s="23"/>
      <c r="CW792" s="23"/>
      <c r="CX792" s="23"/>
      <c r="CY792" s="23"/>
      <c r="CZ792" s="23"/>
      <c r="DA792" s="23"/>
      <c r="DB792" s="23"/>
      <c r="DC792" s="23"/>
      <c r="DD792" s="23"/>
      <c r="DE792" s="23"/>
      <c r="DF792" s="23"/>
      <c r="DG792" s="23"/>
      <c r="DH792" s="23"/>
      <c r="DI792" s="23"/>
      <c r="DJ792" s="23"/>
      <c r="DK792" s="23"/>
      <c r="DL792" s="23"/>
      <c r="DM792" s="23"/>
      <c r="DN792" s="23"/>
      <c r="DO792" s="23"/>
      <c r="DP792" s="23"/>
      <c r="DQ792" s="23"/>
      <c r="DR792" s="23"/>
      <c r="DS792" s="23"/>
      <c r="DT792" s="23"/>
      <c r="DU792" s="23"/>
      <c r="DV792" s="23"/>
      <c r="DW792" s="23"/>
      <c r="DX792" s="23"/>
      <c r="DY792" s="23"/>
    </row>
    <row r="793" spans="1:129" s="29" customFormat="1" ht="45" x14ac:dyDescent="0.25">
      <c r="A793" s="411"/>
      <c r="B793" s="127" t="s">
        <v>413</v>
      </c>
      <c r="C793" s="127"/>
      <c r="D793" s="127"/>
      <c r="E793" s="136"/>
      <c r="F793" s="162"/>
      <c r="G793" s="136"/>
      <c r="H793" s="72" t="s">
        <v>58</v>
      </c>
      <c r="I793" s="78" t="s">
        <v>31</v>
      </c>
      <c r="J793" s="83">
        <v>210000</v>
      </c>
      <c r="K793" s="83"/>
      <c r="L793" s="162"/>
      <c r="M793" s="162">
        <v>199500</v>
      </c>
      <c r="N793" s="162">
        <v>10500</v>
      </c>
      <c r="O793" s="354">
        <f t="shared" si="341"/>
        <v>210000</v>
      </c>
      <c r="P793" s="355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  <c r="CM793" s="23"/>
      <c r="CN793" s="23"/>
      <c r="CO793" s="23"/>
      <c r="CP793" s="23"/>
      <c r="CQ793" s="23"/>
      <c r="CR793" s="23"/>
      <c r="CS793" s="23"/>
      <c r="CT793" s="23"/>
      <c r="CU793" s="23"/>
      <c r="CV793" s="23"/>
      <c r="CW793" s="23"/>
      <c r="CX793" s="23"/>
      <c r="CY793" s="23"/>
      <c r="CZ793" s="23"/>
      <c r="DA793" s="23"/>
      <c r="DB793" s="23"/>
      <c r="DC793" s="23"/>
      <c r="DD793" s="23"/>
      <c r="DE793" s="23"/>
      <c r="DF793" s="23"/>
      <c r="DG793" s="23"/>
      <c r="DH793" s="23"/>
      <c r="DI793" s="23"/>
      <c r="DJ793" s="23"/>
      <c r="DK793" s="23"/>
      <c r="DL793" s="23"/>
      <c r="DM793" s="23"/>
      <c r="DN793" s="23"/>
      <c r="DO793" s="23"/>
      <c r="DP793" s="23"/>
      <c r="DQ793" s="23"/>
      <c r="DR793" s="23"/>
      <c r="DS793" s="23"/>
      <c r="DT793" s="23"/>
      <c r="DU793" s="23"/>
      <c r="DV793" s="23"/>
      <c r="DW793" s="23"/>
      <c r="DX793" s="23"/>
      <c r="DY793" s="23"/>
    </row>
    <row r="794" spans="1:129" s="29" customFormat="1" ht="75" x14ac:dyDescent="0.25">
      <c r="A794" s="411"/>
      <c r="B794" s="127" t="s">
        <v>413</v>
      </c>
      <c r="C794" s="127"/>
      <c r="D794" s="127"/>
      <c r="E794" s="136"/>
      <c r="F794" s="162"/>
      <c r="G794" s="136"/>
      <c r="H794" s="72" t="s">
        <v>57</v>
      </c>
      <c r="I794" s="78" t="s">
        <v>136</v>
      </c>
      <c r="J794" s="83">
        <v>45250</v>
      </c>
      <c r="K794" s="123">
        <f>J794</f>
        <v>45250</v>
      </c>
      <c r="L794" s="162"/>
      <c r="M794" s="162"/>
      <c r="N794" s="162"/>
      <c r="O794" s="354">
        <f t="shared" si="341"/>
        <v>45250</v>
      </c>
      <c r="P794" s="355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</row>
    <row r="795" spans="1:129" s="29" customFormat="1" x14ac:dyDescent="0.25">
      <c r="A795" s="410">
        <v>49</v>
      </c>
      <c r="B795" s="127" t="s">
        <v>413</v>
      </c>
      <c r="C795" s="127" t="s">
        <v>25</v>
      </c>
      <c r="D795" s="195" t="s">
        <v>79</v>
      </c>
      <c r="E795" s="196">
        <v>20</v>
      </c>
      <c r="F795" s="135">
        <v>3736.4</v>
      </c>
      <c r="G795" s="196">
        <v>141</v>
      </c>
      <c r="H795" s="121" t="s">
        <v>30</v>
      </c>
      <c r="I795" s="66" t="s">
        <v>1</v>
      </c>
      <c r="J795" s="83">
        <f>J796+J797</f>
        <v>395250</v>
      </c>
      <c r="K795" s="83">
        <f t="shared" ref="K795" si="348">K796+K797</f>
        <v>45250</v>
      </c>
      <c r="L795" s="83">
        <f t="shared" ref="L795" si="349">L796+L797</f>
        <v>0</v>
      </c>
      <c r="M795" s="83">
        <f t="shared" ref="M795" si="350">M796+M797</f>
        <v>332500</v>
      </c>
      <c r="N795" s="83">
        <f t="shared" ref="N795" si="351">N796+N797</f>
        <v>17500</v>
      </c>
      <c r="O795" s="354">
        <f t="shared" si="341"/>
        <v>395250</v>
      </c>
      <c r="P795" s="355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  <c r="BS795" s="23"/>
      <c r="BT795" s="23"/>
      <c r="BU795" s="23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3"/>
      <c r="CG795" s="23"/>
      <c r="CH795" s="23"/>
      <c r="CI795" s="23"/>
      <c r="CJ795" s="23"/>
      <c r="CK795" s="23"/>
      <c r="CL795" s="23"/>
      <c r="CM795" s="23"/>
      <c r="CN795" s="23"/>
      <c r="CO795" s="23"/>
      <c r="CP795" s="23"/>
      <c r="CQ795" s="23"/>
      <c r="CR795" s="23"/>
      <c r="CS795" s="23"/>
      <c r="CT795" s="23"/>
      <c r="CU795" s="23"/>
      <c r="CV795" s="23"/>
      <c r="CW795" s="23"/>
      <c r="CX795" s="23"/>
      <c r="CY795" s="23"/>
      <c r="CZ795" s="23"/>
      <c r="DA795" s="23"/>
      <c r="DB795" s="23"/>
      <c r="DC795" s="23"/>
      <c r="DD795" s="23"/>
      <c r="DE795" s="23"/>
      <c r="DF795" s="23"/>
      <c r="DG795" s="23"/>
      <c r="DH795" s="23"/>
      <c r="DI795" s="23"/>
      <c r="DJ795" s="23"/>
      <c r="DK795" s="23"/>
      <c r="DL795" s="23"/>
      <c r="DM795" s="23"/>
      <c r="DN795" s="23"/>
      <c r="DO795" s="23"/>
      <c r="DP795" s="23"/>
      <c r="DQ795" s="23"/>
      <c r="DR795" s="23"/>
      <c r="DS795" s="23"/>
      <c r="DT795" s="23"/>
      <c r="DU795" s="23"/>
      <c r="DV795" s="23"/>
      <c r="DW795" s="23"/>
      <c r="DX795" s="23"/>
      <c r="DY795" s="23"/>
    </row>
    <row r="796" spans="1:129" s="29" customFormat="1" ht="45" x14ac:dyDescent="0.25">
      <c r="A796" s="411"/>
      <c r="B796" s="127" t="s">
        <v>413</v>
      </c>
      <c r="C796" s="127"/>
      <c r="D796" s="127"/>
      <c r="E796" s="136"/>
      <c r="F796" s="162"/>
      <c r="G796" s="136"/>
      <c r="H796" s="72" t="s">
        <v>58</v>
      </c>
      <c r="I796" s="78" t="s">
        <v>31</v>
      </c>
      <c r="J796" s="83">
        <v>350000</v>
      </c>
      <c r="K796" s="83"/>
      <c r="L796" s="162"/>
      <c r="M796" s="162">
        <v>332500</v>
      </c>
      <c r="N796" s="162">
        <v>17500</v>
      </c>
      <c r="O796" s="354">
        <f t="shared" si="341"/>
        <v>350000</v>
      </c>
      <c r="P796" s="355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  <c r="CM796" s="23"/>
      <c r="CN796" s="23"/>
      <c r="CO796" s="23"/>
      <c r="CP796" s="23"/>
      <c r="CQ796" s="23"/>
      <c r="CR796" s="23"/>
      <c r="CS796" s="23"/>
      <c r="CT796" s="23"/>
      <c r="CU796" s="23"/>
      <c r="CV796" s="23"/>
      <c r="CW796" s="23"/>
      <c r="CX796" s="23"/>
      <c r="CY796" s="23"/>
      <c r="CZ796" s="23"/>
      <c r="DA796" s="23"/>
      <c r="DB796" s="23"/>
      <c r="DC796" s="23"/>
      <c r="DD796" s="23"/>
      <c r="DE796" s="23"/>
      <c r="DF796" s="23"/>
      <c r="DG796" s="23"/>
      <c r="DH796" s="23"/>
      <c r="DI796" s="23"/>
      <c r="DJ796" s="23"/>
      <c r="DK796" s="23"/>
      <c r="DL796" s="23"/>
      <c r="DM796" s="23"/>
      <c r="DN796" s="23"/>
      <c r="DO796" s="23"/>
      <c r="DP796" s="23"/>
      <c r="DQ796" s="23"/>
      <c r="DR796" s="23"/>
      <c r="DS796" s="23"/>
      <c r="DT796" s="23"/>
      <c r="DU796" s="23"/>
      <c r="DV796" s="23"/>
      <c r="DW796" s="23"/>
      <c r="DX796" s="23"/>
      <c r="DY796" s="23"/>
    </row>
    <row r="797" spans="1:129" s="29" customFormat="1" ht="75" x14ac:dyDescent="0.25">
      <c r="A797" s="411"/>
      <c r="B797" s="127" t="s">
        <v>413</v>
      </c>
      <c r="C797" s="127"/>
      <c r="D797" s="127"/>
      <c r="E797" s="136"/>
      <c r="F797" s="162"/>
      <c r="G797" s="136"/>
      <c r="H797" s="72" t="s">
        <v>57</v>
      </c>
      <c r="I797" s="78" t="s">
        <v>136</v>
      </c>
      <c r="J797" s="83">
        <v>45250</v>
      </c>
      <c r="K797" s="123">
        <f>J797</f>
        <v>45250</v>
      </c>
      <c r="L797" s="162"/>
      <c r="M797" s="162"/>
      <c r="N797" s="162"/>
      <c r="O797" s="354">
        <f t="shared" si="341"/>
        <v>45250</v>
      </c>
      <c r="P797" s="355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  <c r="BS797" s="23"/>
      <c r="BT797" s="23"/>
      <c r="BU797" s="23"/>
      <c r="BV797" s="23"/>
      <c r="BW797" s="23"/>
      <c r="BX797" s="23"/>
      <c r="BY797" s="23"/>
      <c r="BZ797" s="23"/>
      <c r="CA797" s="23"/>
      <c r="CB797" s="23"/>
      <c r="CC797" s="23"/>
      <c r="CD797" s="23"/>
      <c r="CE797" s="23"/>
      <c r="CF797" s="23"/>
      <c r="CG797" s="23"/>
      <c r="CH797" s="23"/>
      <c r="CI797" s="23"/>
      <c r="CJ797" s="23"/>
      <c r="CK797" s="23"/>
      <c r="CL797" s="23"/>
      <c r="CM797" s="23"/>
      <c r="CN797" s="23"/>
      <c r="CO797" s="23"/>
      <c r="CP797" s="23"/>
      <c r="CQ797" s="23"/>
      <c r="CR797" s="23"/>
      <c r="CS797" s="23"/>
      <c r="CT797" s="23"/>
      <c r="CU797" s="23"/>
      <c r="CV797" s="23"/>
      <c r="CW797" s="23"/>
      <c r="CX797" s="23"/>
      <c r="CY797" s="23"/>
      <c r="CZ797" s="23"/>
      <c r="DA797" s="23"/>
      <c r="DB797" s="23"/>
      <c r="DC797" s="23"/>
      <c r="DD797" s="23"/>
      <c r="DE797" s="23"/>
      <c r="DF797" s="23"/>
      <c r="DG797" s="23"/>
      <c r="DH797" s="23"/>
      <c r="DI797" s="23"/>
      <c r="DJ797" s="23"/>
      <c r="DK797" s="23"/>
      <c r="DL797" s="23"/>
      <c r="DM797" s="23"/>
      <c r="DN797" s="23"/>
      <c r="DO797" s="23"/>
      <c r="DP797" s="23"/>
      <c r="DQ797" s="23"/>
      <c r="DR797" s="23"/>
      <c r="DS797" s="23"/>
      <c r="DT797" s="23"/>
      <c r="DU797" s="23"/>
      <c r="DV797" s="23"/>
      <c r="DW797" s="23"/>
      <c r="DX797" s="23"/>
      <c r="DY797" s="23"/>
    </row>
    <row r="798" spans="1:129" s="29" customFormat="1" x14ac:dyDescent="0.25">
      <c r="A798" s="410">
        <v>50</v>
      </c>
      <c r="B798" s="127" t="s">
        <v>413</v>
      </c>
      <c r="C798" s="127" t="s">
        <v>25</v>
      </c>
      <c r="D798" s="195" t="s">
        <v>79</v>
      </c>
      <c r="E798" s="196">
        <v>21</v>
      </c>
      <c r="F798" s="135">
        <v>1066.8</v>
      </c>
      <c r="G798" s="196">
        <v>46</v>
      </c>
      <c r="H798" s="121" t="s">
        <v>30</v>
      </c>
      <c r="I798" s="66" t="s">
        <v>1</v>
      </c>
      <c r="J798" s="83">
        <f>J799+J800</f>
        <v>245250</v>
      </c>
      <c r="K798" s="83">
        <f t="shared" ref="K798" si="352">K799+K800</f>
        <v>45250</v>
      </c>
      <c r="L798" s="83">
        <f t="shared" ref="L798" si="353">L799+L800</f>
        <v>0</v>
      </c>
      <c r="M798" s="83">
        <f t="shared" ref="M798" si="354">M799+M800</f>
        <v>190000</v>
      </c>
      <c r="N798" s="83">
        <f t="shared" ref="N798" si="355">N799+N800</f>
        <v>10000</v>
      </c>
      <c r="O798" s="354">
        <f t="shared" si="341"/>
        <v>245250</v>
      </c>
      <c r="P798" s="355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/>
      <c r="CS798" s="23"/>
      <c r="CT798" s="23"/>
      <c r="CU798" s="23"/>
      <c r="CV798" s="23"/>
      <c r="CW798" s="23"/>
      <c r="CX798" s="23"/>
      <c r="CY798" s="23"/>
      <c r="CZ798" s="23"/>
      <c r="DA798" s="23"/>
      <c r="DB798" s="23"/>
      <c r="DC798" s="23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23"/>
      <c r="DT798" s="23"/>
      <c r="DU798" s="23"/>
      <c r="DV798" s="23"/>
      <c r="DW798" s="23"/>
      <c r="DX798" s="23"/>
      <c r="DY798" s="23"/>
    </row>
    <row r="799" spans="1:129" s="29" customFormat="1" ht="45" x14ac:dyDescent="0.25">
      <c r="A799" s="411"/>
      <c r="B799" s="127" t="s">
        <v>413</v>
      </c>
      <c r="C799" s="127"/>
      <c r="D799" s="127"/>
      <c r="E799" s="136"/>
      <c r="F799" s="162"/>
      <c r="G799" s="136"/>
      <c r="H799" s="72" t="s">
        <v>58</v>
      </c>
      <c r="I799" s="78" t="s">
        <v>31</v>
      </c>
      <c r="J799" s="83">
        <v>200000</v>
      </c>
      <c r="K799" s="83"/>
      <c r="L799" s="162"/>
      <c r="M799" s="162">
        <v>190000</v>
      </c>
      <c r="N799" s="162">
        <v>10000</v>
      </c>
      <c r="O799" s="354">
        <f t="shared" si="341"/>
        <v>200000</v>
      </c>
      <c r="P799" s="355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</row>
    <row r="800" spans="1:129" s="29" customFormat="1" ht="75" x14ac:dyDescent="0.25">
      <c r="A800" s="411"/>
      <c r="B800" s="127" t="s">
        <v>413</v>
      </c>
      <c r="C800" s="127"/>
      <c r="D800" s="127"/>
      <c r="E800" s="136"/>
      <c r="F800" s="162"/>
      <c r="G800" s="136"/>
      <c r="H800" s="72" t="s">
        <v>57</v>
      </c>
      <c r="I800" s="78" t="s">
        <v>136</v>
      </c>
      <c r="J800" s="83">
        <v>45250</v>
      </c>
      <c r="K800" s="123">
        <f>J800</f>
        <v>45250</v>
      </c>
      <c r="L800" s="162"/>
      <c r="M800" s="162"/>
      <c r="N800" s="162"/>
      <c r="O800" s="354">
        <f t="shared" si="341"/>
        <v>45250</v>
      </c>
      <c r="P800" s="355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/>
      <c r="CS800" s="23"/>
      <c r="CT800" s="23"/>
      <c r="CU800" s="23"/>
      <c r="CV800" s="23"/>
      <c r="CW800" s="23"/>
      <c r="CX800" s="23"/>
      <c r="CY800" s="23"/>
      <c r="CZ800" s="23"/>
      <c r="DA800" s="23"/>
      <c r="DB800" s="23"/>
      <c r="DC800" s="23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23"/>
      <c r="DT800" s="23"/>
      <c r="DU800" s="23"/>
      <c r="DV800" s="23"/>
      <c r="DW800" s="23"/>
      <c r="DX800" s="23"/>
      <c r="DY800" s="23"/>
    </row>
    <row r="801" spans="1:129" s="29" customFormat="1" x14ac:dyDescent="0.25">
      <c r="A801" s="410">
        <v>51</v>
      </c>
      <c r="B801" s="127" t="s">
        <v>413</v>
      </c>
      <c r="C801" s="127" t="s">
        <v>25</v>
      </c>
      <c r="D801" s="195" t="s">
        <v>79</v>
      </c>
      <c r="E801" s="196">
        <v>24</v>
      </c>
      <c r="F801" s="135">
        <v>1131.3</v>
      </c>
      <c r="G801" s="196">
        <v>48</v>
      </c>
      <c r="H801" s="121" t="s">
        <v>30</v>
      </c>
      <c r="I801" s="66" t="s">
        <v>1</v>
      </c>
      <c r="J801" s="83">
        <f>J802+J803</f>
        <v>245250</v>
      </c>
      <c r="K801" s="83">
        <f t="shared" ref="K801" si="356">K802+K803</f>
        <v>45250</v>
      </c>
      <c r="L801" s="83">
        <f t="shared" ref="L801" si="357">L802+L803</f>
        <v>0</v>
      </c>
      <c r="M801" s="83">
        <f t="shared" ref="M801" si="358">M802+M803</f>
        <v>190000</v>
      </c>
      <c r="N801" s="83">
        <f t="shared" ref="N801" si="359">N802+N803</f>
        <v>10000</v>
      </c>
      <c r="O801" s="354">
        <f t="shared" si="341"/>
        <v>245250</v>
      </c>
      <c r="P801" s="355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</row>
    <row r="802" spans="1:129" s="29" customFormat="1" ht="45" x14ac:dyDescent="0.25">
      <c r="A802" s="411"/>
      <c r="B802" s="127" t="s">
        <v>413</v>
      </c>
      <c r="C802" s="127"/>
      <c r="D802" s="127"/>
      <c r="E802" s="136"/>
      <c r="F802" s="162"/>
      <c r="G802" s="136"/>
      <c r="H802" s="72" t="s">
        <v>58</v>
      </c>
      <c r="I802" s="78" t="s">
        <v>31</v>
      </c>
      <c r="J802" s="83">
        <v>200000</v>
      </c>
      <c r="K802" s="83"/>
      <c r="L802" s="162"/>
      <c r="M802" s="162">
        <v>190000</v>
      </c>
      <c r="N802" s="162">
        <v>10000</v>
      </c>
      <c r="O802" s="354">
        <f t="shared" si="341"/>
        <v>200000</v>
      </c>
      <c r="P802" s="355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23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/>
      <c r="CS802" s="23"/>
      <c r="CT802" s="23"/>
      <c r="CU802" s="23"/>
      <c r="CV802" s="23"/>
      <c r="CW802" s="23"/>
      <c r="CX802" s="23"/>
      <c r="CY802" s="23"/>
      <c r="CZ802" s="23"/>
      <c r="DA802" s="23"/>
      <c r="DB802" s="23"/>
      <c r="DC802" s="23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23"/>
      <c r="DT802" s="23"/>
      <c r="DU802" s="23"/>
      <c r="DV802" s="23"/>
      <c r="DW802" s="23"/>
      <c r="DX802" s="23"/>
      <c r="DY802" s="23"/>
    </row>
    <row r="803" spans="1:129" s="29" customFormat="1" ht="75" x14ac:dyDescent="0.25">
      <c r="A803" s="411"/>
      <c r="B803" s="127" t="s">
        <v>413</v>
      </c>
      <c r="C803" s="127"/>
      <c r="D803" s="127"/>
      <c r="E803" s="136"/>
      <c r="F803" s="162"/>
      <c r="G803" s="136"/>
      <c r="H803" s="72" t="s">
        <v>57</v>
      </c>
      <c r="I803" s="78" t="s">
        <v>136</v>
      </c>
      <c r="J803" s="83">
        <v>45250</v>
      </c>
      <c r="K803" s="123">
        <f>J803</f>
        <v>45250</v>
      </c>
      <c r="L803" s="162"/>
      <c r="M803" s="162"/>
      <c r="N803" s="162"/>
      <c r="O803" s="354">
        <f t="shared" si="341"/>
        <v>45250</v>
      </c>
      <c r="P803" s="355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/>
      <c r="CS803" s="23"/>
      <c r="CT803" s="23"/>
      <c r="CU803" s="23"/>
      <c r="CV803" s="23"/>
      <c r="CW803" s="23"/>
      <c r="CX803" s="23"/>
      <c r="CY803" s="23"/>
      <c r="CZ803" s="23"/>
      <c r="DA803" s="23"/>
      <c r="DB803" s="23"/>
      <c r="DC803" s="23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23"/>
      <c r="DT803" s="23"/>
      <c r="DU803" s="23"/>
      <c r="DV803" s="23"/>
      <c r="DW803" s="23"/>
      <c r="DX803" s="23"/>
      <c r="DY803" s="23"/>
    </row>
    <row r="804" spans="1:129" s="29" customFormat="1" x14ac:dyDescent="0.25">
      <c r="A804" s="410">
        <v>52</v>
      </c>
      <c r="B804" s="127" t="s">
        <v>413</v>
      </c>
      <c r="C804" s="127" t="s">
        <v>25</v>
      </c>
      <c r="D804" s="195" t="s">
        <v>79</v>
      </c>
      <c r="E804" s="196">
        <v>27</v>
      </c>
      <c r="F804" s="135">
        <v>1836</v>
      </c>
      <c r="G804" s="196">
        <v>82</v>
      </c>
      <c r="H804" s="121" t="s">
        <v>30</v>
      </c>
      <c r="I804" s="66" t="s">
        <v>1</v>
      </c>
      <c r="J804" s="83">
        <f>J805+J806</f>
        <v>245250</v>
      </c>
      <c r="K804" s="83">
        <f t="shared" ref="K804" si="360">K805+K806</f>
        <v>45250</v>
      </c>
      <c r="L804" s="83">
        <f t="shared" ref="L804" si="361">L805+L806</f>
        <v>0</v>
      </c>
      <c r="M804" s="83">
        <f t="shared" ref="M804" si="362">M805+M806</f>
        <v>190000</v>
      </c>
      <c r="N804" s="83">
        <f t="shared" ref="N804" si="363">N805+N806</f>
        <v>10000</v>
      </c>
      <c r="O804" s="354">
        <f t="shared" si="341"/>
        <v>245250</v>
      </c>
      <c r="P804" s="355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/>
      <c r="CS804" s="23"/>
      <c r="CT804" s="23"/>
      <c r="CU804" s="23"/>
      <c r="CV804" s="23"/>
      <c r="CW804" s="23"/>
      <c r="CX804" s="23"/>
      <c r="CY804" s="23"/>
      <c r="CZ804" s="23"/>
      <c r="DA804" s="23"/>
      <c r="DB804" s="23"/>
      <c r="DC804" s="23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23"/>
      <c r="DT804" s="23"/>
      <c r="DU804" s="23"/>
      <c r="DV804" s="23"/>
      <c r="DW804" s="23"/>
      <c r="DX804" s="23"/>
      <c r="DY804" s="23"/>
    </row>
    <row r="805" spans="1:129" s="29" customFormat="1" ht="45" x14ac:dyDescent="0.25">
      <c r="A805" s="411"/>
      <c r="B805" s="127" t="s">
        <v>413</v>
      </c>
      <c r="C805" s="127"/>
      <c r="D805" s="127"/>
      <c r="E805" s="136"/>
      <c r="F805" s="162"/>
      <c r="G805" s="136"/>
      <c r="H805" s="72" t="s">
        <v>58</v>
      </c>
      <c r="I805" s="78" t="s">
        <v>31</v>
      </c>
      <c r="J805" s="83">
        <v>200000</v>
      </c>
      <c r="K805" s="83"/>
      <c r="L805" s="162"/>
      <c r="M805" s="162">
        <v>190000</v>
      </c>
      <c r="N805" s="162">
        <v>10000</v>
      </c>
      <c r="O805" s="354">
        <f t="shared" si="341"/>
        <v>200000</v>
      </c>
      <c r="P805" s="355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</row>
    <row r="806" spans="1:129" s="29" customFormat="1" ht="75" x14ac:dyDescent="0.25">
      <c r="A806" s="411"/>
      <c r="B806" s="127" t="s">
        <v>413</v>
      </c>
      <c r="C806" s="127"/>
      <c r="D806" s="127"/>
      <c r="E806" s="136"/>
      <c r="F806" s="162"/>
      <c r="G806" s="136"/>
      <c r="H806" s="72" t="s">
        <v>57</v>
      </c>
      <c r="I806" s="78" t="s">
        <v>136</v>
      </c>
      <c r="J806" s="83">
        <v>45250</v>
      </c>
      <c r="K806" s="123">
        <f>J806</f>
        <v>45250</v>
      </c>
      <c r="L806" s="162"/>
      <c r="M806" s="162"/>
      <c r="N806" s="162"/>
      <c r="O806" s="354">
        <f t="shared" si="341"/>
        <v>45250</v>
      </c>
      <c r="P806" s="355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</row>
    <row r="807" spans="1:129" s="29" customFormat="1" x14ac:dyDescent="0.25">
      <c r="A807" s="410">
        <v>53</v>
      </c>
      <c r="B807" s="127" t="s">
        <v>413</v>
      </c>
      <c r="C807" s="127" t="s">
        <v>25</v>
      </c>
      <c r="D807" s="195" t="s">
        <v>79</v>
      </c>
      <c r="E807" s="196">
        <v>28</v>
      </c>
      <c r="F807" s="135">
        <v>3681.3</v>
      </c>
      <c r="G807" s="196">
        <v>147</v>
      </c>
      <c r="H807" s="121" t="s">
        <v>30</v>
      </c>
      <c r="I807" s="66" t="s">
        <v>1</v>
      </c>
      <c r="J807" s="83">
        <f>J808+J809</f>
        <v>395250</v>
      </c>
      <c r="K807" s="83">
        <f t="shared" ref="K807" si="364">K808+K809</f>
        <v>45250</v>
      </c>
      <c r="L807" s="83">
        <f t="shared" ref="L807" si="365">L808+L809</f>
        <v>0</v>
      </c>
      <c r="M807" s="83">
        <f t="shared" ref="M807" si="366">M808+M809</f>
        <v>332500</v>
      </c>
      <c r="N807" s="83">
        <f t="shared" ref="N807" si="367">N808+N809</f>
        <v>17500</v>
      </c>
      <c r="O807" s="354">
        <f t="shared" si="341"/>
        <v>395250</v>
      </c>
      <c r="P807" s="355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/>
      <c r="CS807" s="23"/>
      <c r="CT807" s="23"/>
      <c r="CU807" s="23"/>
      <c r="CV807" s="23"/>
      <c r="CW807" s="23"/>
      <c r="CX807" s="23"/>
      <c r="CY807" s="23"/>
      <c r="CZ807" s="23"/>
      <c r="DA807" s="23"/>
      <c r="DB807" s="23"/>
      <c r="DC807" s="23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23"/>
      <c r="DT807" s="23"/>
      <c r="DU807" s="23"/>
      <c r="DV807" s="23"/>
      <c r="DW807" s="23"/>
      <c r="DX807" s="23"/>
      <c r="DY807" s="23"/>
    </row>
    <row r="808" spans="1:129" s="29" customFormat="1" ht="45" x14ac:dyDescent="0.25">
      <c r="A808" s="411"/>
      <c r="B808" s="127" t="s">
        <v>413</v>
      </c>
      <c r="C808" s="127"/>
      <c r="D808" s="127"/>
      <c r="E808" s="136"/>
      <c r="F808" s="162"/>
      <c r="G808" s="136"/>
      <c r="H808" s="72" t="s">
        <v>58</v>
      </c>
      <c r="I808" s="78" t="s">
        <v>31</v>
      </c>
      <c r="J808" s="83">
        <v>350000</v>
      </c>
      <c r="K808" s="83"/>
      <c r="L808" s="162"/>
      <c r="M808" s="162">
        <v>332500</v>
      </c>
      <c r="N808" s="162">
        <v>17500</v>
      </c>
      <c r="O808" s="354">
        <f t="shared" si="341"/>
        <v>350000</v>
      </c>
      <c r="P808" s="355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</row>
    <row r="809" spans="1:129" s="29" customFormat="1" ht="75" x14ac:dyDescent="0.25">
      <c r="A809" s="411"/>
      <c r="B809" s="127" t="s">
        <v>413</v>
      </c>
      <c r="C809" s="127"/>
      <c r="D809" s="127"/>
      <c r="E809" s="136"/>
      <c r="F809" s="162"/>
      <c r="G809" s="136"/>
      <c r="H809" s="72" t="s">
        <v>57</v>
      </c>
      <c r="I809" s="78" t="s">
        <v>136</v>
      </c>
      <c r="J809" s="83">
        <v>45250</v>
      </c>
      <c r="K809" s="123">
        <f>J809</f>
        <v>45250</v>
      </c>
      <c r="L809" s="162"/>
      <c r="M809" s="162"/>
      <c r="N809" s="162"/>
      <c r="O809" s="354">
        <f t="shared" si="341"/>
        <v>45250</v>
      </c>
      <c r="P809" s="355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</row>
    <row r="810" spans="1:129" s="29" customFormat="1" x14ac:dyDescent="0.25">
      <c r="A810" s="410">
        <v>54</v>
      </c>
      <c r="B810" s="127" t="s">
        <v>413</v>
      </c>
      <c r="C810" s="127" t="s">
        <v>25</v>
      </c>
      <c r="D810" s="195" t="s">
        <v>79</v>
      </c>
      <c r="E810" s="196">
        <v>29</v>
      </c>
      <c r="F810" s="135">
        <v>1048.3</v>
      </c>
      <c r="G810" s="196">
        <v>35</v>
      </c>
      <c r="H810" s="121" t="s">
        <v>30</v>
      </c>
      <c r="I810" s="66" t="s">
        <v>1</v>
      </c>
      <c r="J810" s="83">
        <f>J811+J812</f>
        <v>245250</v>
      </c>
      <c r="K810" s="83">
        <f t="shared" ref="K810" si="368">K811+K812</f>
        <v>45250</v>
      </c>
      <c r="L810" s="83">
        <f t="shared" ref="L810" si="369">L811+L812</f>
        <v>0</v>
      </c>
      <c r="M810" s="83">
        <f t="shared" ref="M810" si="370">M811+M812</f>
        <v>190000</v>
      </c>
      <c r="N810" s="83">
        <f t="shared" ref="N810" si="371">N811+N812</f>
        <v>10000</v>
      </c>
      <c r="O810" s="354">
        <f t="shared" si="341"/>
        <v>245250</v>
      </c>
      <c r="P810" s="355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</row>
    <row r="811" spans="1:129" s="29" customFormat="1" ht="45" x14ac:dyDescent="0.25">
      <c r="A811" s="411"/>
      <c r="B811" s="127" t="s">
        <v>413</v>
      </c>
      <c r="C811" s="127"/>
      <c r="D811" s="127"/>
      <c r="E811" s="136"/>
      <c r="F811" s="162"/>
      <c r="G811" s="136"/>
      <c r="H811" s="72" t="s">
        <v>58</v>
      </c>
      <c r="I811" s="78" t="s">
        <v>31</v>
      </c>
      <c r="J811" s="83">
        <v>200000</v>
      </c>
      <c r="K811" s="83"/>
      <c r="L811" s="162"/>
      <c r="M811" s="162">
        <v>190000</v>
      </c>
      <c r="N811" s="162">
        <v>10000</v>
      </c>
      <c r="O811" s="354">
        <f t="shared" si="341"/>
        <v>200000</v>
      </c>
      <c r="P811" s="355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/>
      <c r="CS811" s="23"/>
      <c r="CT811" s="23"/>
      <c r="CU811" s="23"/>
      <c r="CV811" s="23"/>
      <c r="CW811" s="23"/>
      <c r="CX811" s="23"/>
      <c r="CY811" s="23"/>
      <c r="CZ811" s="23"/>
      <c r="DA811" s="23"/>
      <c r="DB811" s="23"/>
      <c r="DC811" s="23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23"/>
      <c r="DT811" s="23"/>
      <c r="DU811" s="23"/>
      <c r="DV811" s="23"/>
      <c r="DW811" s="23"/>
      <c r="DX811" s="23"/>
      <c r="DY811" s="23"/>
    </row>
    <row r="812" spans="1:129" s="29" customFormat="1" ht="75" x14ac:dyDescent="0.25">
      <c r="A812" s="411"/>
      <c r="B812" s="127" t="s">
        <v>413</v>
      </c>
      <c r="C812" s="127"/>
      <c r="D812" s="127"/>
      <c r="E812" s="136"/>
      <c r="F812" s="162"/>
      <c r="G812" s="136"/>
      <c r="H812" s="72" t="s">
        <v>57</v>
      </c>
      <c r="I812" s="78" t="s">
        <v>136</v>
      </c>
      <c r="J812" s="83">
        <v>45250</v>
      </c>
      <c r="K812" s="123">
        <f>J812</f>
        <v>45250</v>
      </c>
      <c r="L812" s="162"/>
      <c r="M812" s="162"/>
      <c r="N812" s="162"/>
      <c r="O812" s="354">
        <f t="shared" si="341"/>
        <v>45250</v>
      </c>
      <c r="P812" s="355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/>
      <c r="CS812" s="23"/>
      <c r="CT812" s="23"/>
      <c r="CU812" s="23"/>
      <c r="CV812" s="23"/>
      <c r="CW812" s="23"/>
      <c r="CX812" s="23"/>
      <c r="CY812" s="23"/>
      <c r="CZ812" s="23"/>
      <c r="DA812" s="23"/>
      <c r="DB812" s="23"/>
      <c r="DC812" s="23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23"/>
      <c r="DT812" s="23"/>
      <c r="DU812" s="23"/>
      <c r="DV812" s="23"/>
      <c r="DW812" s="23"/>
      <c r="DX812" s="23"/>
      <c r="DY812" s="23"/>
    </row>
    <row r="813" spans="1:129" s="29" customFormat="1" x14ac:dyDescent="0.25">
      <c r="A813" s="410">
        <v>55</v>
      </c>
      <c r="B813" s="127" t="s">
        <v>413</v>
      </c>
      <c r="C813" s="127" t="s">
        <v>25</v>
      </c>
      <c r="D813" s="195" t="s">
        <v>79</v>
      </c>
      <c r="E813" s="196">
        <v>31</v>
      </c>
      <c r="F813" s="135">
        <v>3662.3</v>
      </c>
      <c r="G813" s="196">
        <v>139</v>
      </c>
      <c r="H813" s="121" t="s">
        <v>30</v>
      </c>
      <c r="I813" s="66" t="s">
        <v>1</v>
      </c>
      <c r="J813" s="83">
        <f>J814+J815</f>
        <v>395250</v>
      </c>
      <c r="K813" s="83">
        <f t="shared" ref="K813" si="372">K814+K815</f>
        <v>45250</v>
      </c>
      <c r="L813" s="83">
        <f t="shared" ref="L813" si="373">L814+L815</f>
        <v>0</v>
      </c>
      <c r="M813" s="83">
        <f t="shared" ref="M813" si="374">M814+M815</f>
        <v>332500</v>
      </c>
      <c r="N813" s="83">
        <f t="shared" ref="N813" si="375">N814+N815</f>
        <v>17500</v>
      </c>
      <c r="O813" s="354">
        <f t="shared" si="341"/>
        <v>395250</v>
      </c>
      <c r="P813" s="355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/>
      <c r="CZ813" s="23"/>
      <c r="DA813" s="23"/>
      <c r="DB813" s="23"/>
      <c r="DC813" s="23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</row>
    <row r="814" spans="1:129" s="29" customFormat="1" ht="45" x14ac:dyDescent="0.25">
      <c r="A814" s="411"/>
      <c r="B814" s="127" t="s">
        <v>413</v>
      </c>
      <c r="C814" s="127"/>
      <c r="D814" s="127"/>
      <c r="E814" s="136"/>
      <c r="F814" s="162"/>
      <c r="G814" s="136"/>
      <c r="H814" s="72" t="s">
        <v>58</v>
      </c>
      <c r="I814" s="78" t="s">
        <v>31</v>
      </c>
      <c r="J814" s="83">
        <v>350000</v>
      </c>
      <c r="K814" s="83"/>
      <c r="L814" s="162"/>
      <c r="M814" s="162">
        <v>332500</v>
      </c>
      <c r="N814" s="162">
        <v>17500</v>
      </c>
      <c r="O814" s="354">
        <f t="shared" si="341"/>
        <v>350000</v>
      </c>
      <c r="P814" s="355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/>
      <c r="CS814" s="23"/>
      <c r="CT814" s="23"/>
      <c r="CU814" s="23"/>
      <c r="CV814" s="23"/>
      <c r="CW814" s="23"/>
      <c r="CX814" s="23"/>
      <c r="CY814" s="23"/>
      <c r="CZ814" s="23"/>
      <c r="DA814" s="23"/>
      <c r="DB814" s="23"/>
      <c r="DC814" s="23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23"/>
      <c r="DT814" s="23"/>
      <c r="DU814" s="23"/>
      <c r="DV814" s="23"/>
      <c r="DW814" s="23"/>
      <c r="DX814" s="23"/>
      <c r="DY814" s="23"/>
    </row>
    <row r="815" spans="1:129" s="29" customFormat="1" ht="75" x14ac:dyDescent="0.25">
      <c r="A815" s="411"/>
      <c r="B815" s="127" t="s">
        <v>413</v>
      </c>
      <c r="C815" s="127"/>
      <c r="D815" s="127"/>
      <c r="E815" s="136"/>
      <c r="F815" s="162"/>
      <c r="G815" s="136"/>
      <c r="H815" s="72" t="s">
        <v>57</v>
      </c>
      <c r="I815" s="78" t="s">
        <v>136</v>
      </c>
      <c r="J815" s="83">
        <v>45250</v>
      </c>
      <c r="K815" s="123">
        <f>J815</f>
        <v>45250</v>
      </c>
      <c r="L815" s="162"/>
      <c r="M815" s="162"/>
      <c r="N815" s="162"/>
      <c r="O815" s="354">
        <f t="shared" si="341"/>
        <v>45250</v>
      </c>
      <c r="P815" s="355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/>
      <c r="CS815" s="23"/>
      <c r="CT815" s="23"/>
      <c r="CU815" s="23"/>
      <c r="CV815" s="23"/>
      <c r="CW815" s="23"/>
      <c r="CX815" s="23"/>
      <c r="CY815" s="23"/>
      <c r="CZ815" s="23"/>
      <c r="DA815" s="23"/>
      <c r="DB815" s="23"/>
      <c r="DC815" s="23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23"/>
      <c r="DT815" s="23"/>
      <c r="DU815" s="23"/>
      <c r="DV815" s="23"/>
      <c r="DW815" s="23"/>
      <c r="DX815" s="23"/>
      <c r="DY815" s="23"/>
    </row>
    <row r="816" spans="1:129" s="29" customFormat="1" x14ac:dyDescent="0.25">
      <c r="A816" s="410">
        <v>56</v>
      </c>
      <c r="B816" s="127" t="s">
        <v>413</v>
      </c>
      <c r="C816" s="127" t="s">
        <v>25</v>
      </c>
      <c r="D816" s="195" t="s">
        <v>79</v>
      </c>
      <c r="E816" s="196">
        <v>33</v>
      </c>
      <c r="F816" s="135">
        <v>929.1</v>
      </c>
      <c r="G816" s="196">
        <v>40</v>
      </c>
      <c r="H816" s="121" t="s">
        <v>30</v>
      </c>
      <c r="I816" s="66" t="s">
        <v>1</v>
      </c>
      <c r="J816" s="83">
        <f>J817+J818</f>
        <v>245250</v>
      </c>
      <c r="K816" s="83">
        <f t="shared" ref="K816" si="376">K817+K818</f>
        <v>45250</v>
      </c>
      <c r="L816" s="83">
        <f t="shared" ref="L816" si="377">L817+L818</f>
        <v>0</v>
      </c>
      <c r="M816" s="83">
        <f t="shared" ref="M816" si="378">M817+M818</f>
        <v>190000</v>
      </c>
      <c r="N816" s="83">
        <f t="shared" ref="N816" si="379">N817+N818</f>
        <v>10000</v>
      </c>
      <c r="O816" s="354">
        <f t="shared" si="341"/>
        <v>245250</v>
      </c>
      <c r="P816" s="355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</row>
    <row r="817" spans="1:129" s="29" customFormat="1" ht="45" x14ac:dyDescent="0.25">
      <c r="A817" s="411"/>
      <c r="B817" s="127" t="s">
        <v>413</v>
      </c>
      <c r="C817" s="127"/>
      <c r="D817" s="127"/>
      <c r="E817" s="136"/>
      <c r="F817" s="162"/>
      <c r="G817" s="136"/>
      <c r="H817" s="72" t="s">
        <v>58</v>
      </c>
      <c r="I817" s="78" t="s">
        <v>31</v>
      </c>
      <c r="J817" s="83">
        <v>200000</v>
      </c>
      <c r="K817" s="83"/>
      <c r="L817" s="162"/>
      <c r="M817" s="162">
        <v>190000</v>
      </c>
      <c r="N817" s="162">
        <v>10000</v>
      </c>
      <c r="O817" s="354">
        <f t="shared" si="341"/>
        <v>200000</v>
      </c>
      <c r="P817" s="355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/>
      <c r="CS817" s="23"/>
      <c r="CT817" s="23"/>
      <c r="CU817" s="23"/>
      <c r="CV817" s="23"/>
      <c r="CW817" s="23"/>
      <c r="CX817" s="23"/>
      <c r="CY817" s="23"/>
      <c r="CZ817" s="23"/>
      <c r="DA817" s="23"/>
      <c r="DB817" s="23"/>
      <c r="DC817" s="23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23"/>
      <c r="DT817" s="23"/>
      <c r="DU817" s="23"/>
      <c r="DV817" s="23"/>
      <c r="DW817" s="23"/>
      <c r="DX817" s="23"/>
      <c r="DY817" s="23"/>
    </row>
    <row r="818" spans="1:129" s="29" customFormat="1" ht="75" x14ac:dyDescent="0.25">
      <c r="A818" s="411"/>
      <c r="B818" s="127" t="s">
        <v>413</v>
      </c>
      <c r="C818" s="127"/>
      <c r="D818" s="127"/>
      <c r="E818" s="136"/>
      <c r="F818" s="162"/>
      <c r="G818" s="136"/>
      <c r="H818" s="72" t="s">
        <v>57</v>
      </c>
      <c r="I818" s="78" t="s">
        <v>136</v>
      </c>
      <c r="J818" s="83">
        <v>45250</v>
      </c>
      <c r="K818" s="123">
        <f>J818</f>
        <v>45250</v>
      </c>
      <c r="L818" s="162"/>
      <c r="M818" s="162"/>
      <c r="N818" s="162"/>
      <c r="O818" s="354">
        <f t="shared" si="341"/>
        <v>45250</v>
      </c>
      <c r="P818" s="355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/>
      <c r="CS818" s="23"/>
      <c r="CT818" s="23"/>
      <c r="CU818" s="23"/>
      <c r="CV818" s="23"/>
      <c r="CW818" s="23"/>
      <c r="CX818" s="23"/>
      <c r="CY818" s="23"/>
      <c r="CZ818" s="23"/>
      <c r="DA818" s="23"/>
      <c r="DB818" s="23"/>
      <c r="DC818" s="23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23"/>
      <c r="DT818" s="23"/>
      <c r="DU818" s="23"/>
      <c r="DV818" s="23"/>
      <c r="DW818" s="23"/>
      <c r="DX818" s="23"/>
      <c r="DY818" s="23"/>
    </row>
    <row r="819" spans="1:129" s="29" customFormat="1" x14ac:dyDescent="0.25">
      <c r="A819" s="410">
        <v>57</v>
      </c>
      <c r="B819" s="127" t="s">
        <v>413</v>
      </c>
      <c r="C819" s="127" t="s">
        <v>25</v>
      </c>
      <c r="D819" s="195" t="s">
        <v>79</v>
      </c>
      <c r="E819" s="196">
        <v>40</v>
      </c>
      <c r="F819" s="135">
        <v>1098</v>
      </c>
      <c r="G819" s="196">
        <v>32</v>
      </c>
      <c r="H819" s="121" t="s">
        <v>30</v>
      </c>
      <c r="I819" s="66" t="s">
        <v>1</v>
      </c>
      <c r="J819" s="83">
        <f>J820+J821</f>
        <v>245250</v>
      </c>
      <c r="K819" s="83">
        <f t="shared" ref="K819" si="380">K820+K821</f>
        <v>45250</v>
      </c>
      <c r="L819" s="83">
        <f t="shared" ref="L819" si="381">L820+L821</f>
        <v>0</v>
      </c>
      <c r="M819" s="83">
        <f t="shared" ref="M819" si="382">M820+M821</f>
        <v>190000</v>
      </c>
      <c r="N819" s="83">
        <f t="shared" ref="N819" si="383">N820+N821</f>
        <v>10000</v>
      </c>
      <c r="O819" s="354">
        <f t="shared" si="341"/>
        <v>245250</v>
      </c>
      <c r="P819" s="355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</row>
    <row r="820" spans="1:129" s="29" customFormat="1" ht="45" x14ac:dyDescent="0.25">
      <c r="A820" s="411"/>
      <c r="B820" s="127" t="s">
        <v>413</v>
      </c>
      <c r="C820" s="127"/>
      <c r="D820" s="127"/>
      <c r="E820" s="136"/>
      <c r="F820" s="162"/>
      <c r="G820" s="136"/>
      <c r="H820" s="72" t="s">
        <v>58</v>
      </c>
      <c r="I820" s="78" t="s">
        <v>31</v>
      </c>
      <c r="J820" s="83">
        <v>200000</v>
      </c>
      <c r="K820" s="83"/>
      <c r="L820" s="162"/>
      <c r="M820" s="162">
        <v>190000</v>
      </c>
      <c r="N820" s="162">
        <v>10000</v>
      </c>
      <c r="O820" s="354">
        <f t="shared" si="341"/>
        <v>200000</v>
      </c>
      <c r="P820" s="355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/>
      <c r="CS820" s="23"/>
      <c r="CT820" s="23"/>
      <c r="CU820" s="23"/>
      <c r="CV820" s="23"/>
      <c r="CW820" s="23"/>
      <c r="CX820" s="23"/>
      <c r="CY820" s="23"/>
      <c r="CZ820" s="23"/>
      <c r="DA820" s="23"/>
      <c r="DB820" s="23"/>
      <c r="DC820" s="23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23"/>
      <c r="DT820" s="23"/>
      <c r="DU820" s="23"/>
      <c r="DV820" s="23"/>
      <c r="DW820" s="23"/>
      <c r="DX820" s="23"/>
      <c r="DY820" s="23"/>
    </row>
    <row r="821" spans="1:129" s="29" customFormat="1" ht="75" x14ac:dyDescent="0.25">
      <c r="A821" s="411"/>
      <c r="B821" s="127" t="s">
        <v>413</v>
      </c>
      <c r="C821" s="127"/>
      <c r="D821" s="127"/>
      <c r="E821" s="136"/>
      <c r="F821" s="162"/>
      <c r="G821" s="136"/>
      <c r="H821" s="72" t="s">
        <v>57</v>
      </c>
      <c r="I821" s="78" t="s">
        <v>136</v>
      </c>
      <c r="J821" s="83">
        <v>45250</v>
      </c>
      <c r="K821" s="123">
        <f>J821</f>
        <v>45250</v>
      </c>
      <c r="L821" s="162"/>
      <c r="M821" s="162"/>
      <c r="N821" s="162"/>
      <c r="O821" s="354">
        <f t="shared" si="341"/>
        <v>45250</v>
      </c>
      <c r="P821" s="355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</row>
    <row r="822" spans="1:129" s="29" customFormat="1" x14ac:dyDescent="0.25">
      <c r="A822" s="410">
        <v>58</v>
      </c>
      <c r="B822" s="127" t="s">
        <v>413</v>
      </c>
      <c r="C822" s="127" t="s">
        <v>25</v>
      </c>
      <c r="D822" s="195" t="s">
        <v>79</v>
      </c>
      <c r="E822" s="196">
        <v>41</v>
      </c>
      <c r="F822" s="135">
        <v>3668.2</v>
      </c>
      <c r="G822" s="196">
        <v>131</v>
      </c>
      <c r="H822" s="121" t="s">
        <v>30</v>
      </c>
      <c r="I822" s="66" t="s">
        <v>1</v>
      </c>
      <c r="J822" s="83">
        <f>J823+J824</f>
        <v>395250</v>
      </c>
      <c r="K822" s="83">
        <f t="shared" ref="K822" si="384">K823+K824</f>
        <v>45250</v>
      </c>
      <c r="L822" s="83">
        <f t="shared" ref="L822" si="385">L823+L824</f>
        <v>0</v>
      </c>
      <c r="M822" s="83">
        <f t="shared" ref="M822" si="386">M823+M824</f>
        <v>332500</v>
      </c>
      <c r="N822" s="83">
        <f t="shared" ref="N822" si="387">N823+N824</f>
        <v>17500</v>
      </c>
      <c r="O822" s="354">
        <f t="shared" si="341"/>
        <v>395250</v>
      </c>
      <c r="P822" s="355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23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/>
      <c r="CS822" s="23"/>
      <c r="CT822" s="23"/>
      <c r="CU822" s="23"/>
      <c r="CV822" s="23"/>
      <c r="CW822" s="23"/>
      <c r="CX822" s="23"/>
      <c r="CY822" s="23"/>
      <c r="CZ822" s="23"/>
      <c r="DA822" s="23"/>
      <c r="DB822" s="23"/>
      <c r="DC822" s="23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23"/>
      <c r="DT822" s="23"/>
      <c r="DU822" s="23"/>
      <c r="DV822" s="23"/>
      <c r="DW822" s="23"/>
      <c r="DX822" s="23"/>
      <c r="DY822" s="23"/>
    </row>
    <row r="823" spans="1:129" s="29" customFormat="1" ht="45" x14ac:dyDescent="0.25">
      <c r="A823" s="411"/>
      <c r="B823" s="127" t="s">
        <v>413</v>
      </c>
      <c r="C823" s="127"/>
      <c r="D823" s="127"/>
      <c r="E823" s="136"/>
      <c r="F823" s="162"/>
      <c r="G823" s="136"/>
      <c r="H823" s="72" t="s">
        <v>58</v>
      </c>
      <c r="I823" s="78" t="s">
        <v>31</v>
      </c>
      <c r="J823" s="83">
        <v>350000</v>
      </c>
      <c r="K823" s="83"/>
      <c r="L823" s="162"/>
      <c r="M823" s="162">
        <v>332500</v>
      </c>
      <c r="N823" s="162">
        <v>17500</v>
      </c>
      <c r="O823" s="354">
        <f t="shared" si="341"/>
        <v>350000</v>
      </c>
      <c r="P823" s="355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/>
      <c r="CS823" s="23"/>
      <c r="CT823" s="23"/>
      <c r="CU823" s="23"/>
      <c r="CV823" s="23"/>
      <c r="CW823" s="23"/>
      <c r="CX823" s="23"/>
      <c r="CY823" s="23"/>
      <c r="CZ823" s="23"/>
      <c r="DA823" s="23"/>
      <c r="DB823" s="23"/>
      <c r="DC823" s="23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23"/>
      <c r="DT823" s="23"/>
      <c r="DU823" s="23"/>
      <c r="DV823" s="23"/>
      <c r="DW823" s="23"/>
      <c r="DX823" s="23"/>
      <c r="DY823" s="23"/>
    </row>
    <row r="824" spans="1:129" s="29" customFormat="1" ht="75" x14ac:dyDescent="0.25">
      <c r="A824" s="411"/>
      <c r="B824" s="127" t="s">
        <v>413</v>
      </c>
      <c r="C824" s="127"/>
      <c r="D824" s="127"/>
      <c r="E824" s="136"/>
      <c r="F824" s="162"/>
      <c r="G824" s="136"/>
      <c r="H824" s="72" t="s">
        <v>57</v>
      </c>
      <c r="I824" s="78" t="s">
        <v>136</v>
      </c>
      <c r="J824" s="83">
        <v>45250</v>
      </c>
      <c r="K824" s="123">
        <f>J824</f>
        <v>45250</v>
      </c>
      <c r="L824" s="162"/>
      <c r="M824" s="162"/>
      <c r="N824" s="162"/>
      <c r="O824" s="354">
        <f t="shared" si="341"/>
        <v>45250</v>
      </c>
      <c r="P824" s="355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/>
      <c r="CS824" s="23"/>
      <c r="CT824" s="23"/>
      <c r="CU824" s="23"/>
      <c r="CV824" s="23"/>
      <c r="CW824" s="23"/>
      <c r="CX824" s="23"/>
      <c r="CY824" s="23"/>
      <c r="CZ824" s="23"/>
      <c r="DA824" s="23"/>
      <c r="DB824" s="23"/>
      <c r="DC824" s="23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23"/>
      <c r="DT824" s="23"/>
      <c r="DU824" s="23"/>
      <c r="DV824" s="23"/>
      <c r="DW824" s="23"/>
      <c r="DX824" s="23"/>
      <c r="DY824" s="23"/>
    </row>
    <row r="825" spans="1:129" s="29" customFormat="1" x14ac:dyDescent="0.25">
      <c r="A825" s="410">
        <v>59</v>
      </c>
      <c r="B825" s="127" t="s">
        <v>413</v>
      </c>
      <c r="C825" s="127" t="s">
        <v>25</v>
      </c>
      <c r="D825" s="195" t="s">
        <v>79</v>
      </c>
      <c r="E825" s="196">
        <v>42</v>
      </c>
      <c r="F825" s="135">
        <v>1134</v>
      </c>
      <c r="G825" s="196">
        <v>24</v>
      </c>
      <c r="H825" s="121" t="s">
        <v>30</v>
      </c>
      <c r="I825" s="66" t="s">
        <v>1</v>
      </c>
      <c r="J825" s="83">
        <f>J826+J827</f>
        <v>245250</v>
      </c>
      <c r="K825" s="83">
        <f t="shared" ref="K825" si="388">K826+K827</f>
        <v>45250</v>
      </c>
      <c r="L825" s="83">
        <f t="shared" ref="L825" si="389">L826+L827</f>
        <v>0</v>
      </c>
      <c r="M825" s="83">
        <f t="shared" ref="M825" si="390">M826+M827</f>
        <v>190000</v>
      </c>
      <c r="N825" s="83">
        <f t="shared" ref="N825" si="391">N826+N827</f>
        <v>10000</v>
      </c>
      <c r="O825" s="354">
        <f t="shared" si="341"/>
        <v>245250</v>
      </c>
      <c r="P825" s="355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/>
      <c r="CS825" s="23"/>
      <c r="CT825" s="23"/>
      <c r="CU825" s="23"/>
      <c r="CV825" s="23"/>
      <c r="CW825" s="23"/>
      <c r="CX825" s="23"/>
      <c r="CY825" s="23"/>
      <c r="CZ825" s="23"/>
      <c r="DA825" s="23"/>
      <c r="DB825" s="23"/>
      <c r="DC825" s="23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23"/>
      <c r="DT825" s="23"/>
      <c r="DU825" s="23"/>
      <c r="DV825" s="23"/>
      <c r="DW825" s="23"/>
      <c r="DX825" s="23"/>
      <c r="DY825" s="23"/>
    </row>
    <row r="826" spans="1:129" s="29" customFormat="1" ht="45" x14ac:dyDescent="0.25">
      <c r="A826" s="411"/>
      <c r="B826" s="127" t="s">
        <v>413</v>
      </c>
      <c r="C826" s="127"/>
      <c r="D826" s="127"/>
      <c r="E826" s="136"/>
      <c r="F826" s="162"/>
      <c r="G826" s="136"/>
      <c r="H826" s="72" t="s">
        <v>58</v>
      </c>
      <c r="I826" s="78" t="s">
        <v>31</v>
      </c>
      <c r="J826" s="83">
        <v>200000</v>
      </c>
      <c r="K826" s="83"/>
      <c r="L826" s="162"/>
      <c r="M826" s="162">
        <v>190000</v>
      </c>
      <c r="N826" s="162">
        <v>10000</v>
      </c>
      <c r="O826" s="354">
        <f t="shared" si="341"/>
        <v>200000</v>
      </c>
      <c r="P826" s="355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/>
      <c r="CR826" s="23"/>
      <c r="CS826" s="23"/>
      <c r="CT826" s="23"/>
      <c r="CU826" s="23"/>
      <c r="CV826" s="23"/>
      <c r="CW826" s="23"/>
      <c r="CX826" s="23"/>
      <c r="CY826" s="23"/>
      <c r="CZ826" s="23"/>
      <c r="DA826" s="23"/>
      <c r="DB826" s="23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23"/>
      <c r="DT826" s="23"/>
      <c r="DU826" s="23"/>
      <c r="DV826" s="23"/>
      <c r="DW826" s="23"/>
      <c r="DX826" s="23"/>
      <c r="DY826" s="23"/>
    </row>
    <row r="827" spans="1:129" s="29" customFormat="1" ht="75" x14ac:dyDescent="0.25">
      <c r="A827" s="411"/>
      <c r="B827" s="127" t="s">
        <v>413</v>
      </c>
      <c r="C827" s="127"/>
      <c r="D827" s="127"/>
      <c r="E827" s="136"/>
      <c r="F827" s="162"/>
      <c r="G827" s="136"/>
      <c r="H827" s="72" t="s">
        <v>57</v>
      </c>
      <c r="I827" s="78" t="s">
        <v>136</v>
      </c>
      <c r="J827" s="83">
        <v>45250</v>
      </c>
      <c r="K827" s="123">
        <f>J827</f>
        <v>45250</v>
      </c>
      <c r="L827" s="162"/>
      <c r="M827" s="162"/>
      <c r="N827" s="162"/>
      <c r="O827" s="354">
        <f t="shared" si="341"/>
        <v>45250</v>
      </c>
      <c r="P827" s="355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</row>
    <row r="828" spans="1:129" s="29" customFormat="1" x14ac:dyDescent="0.25">
      <c r="A828" s="410">
        <v>60</v>
      </c>
      <c r="B828" s="127" t="s">
        <v>413</v>
      </c>
      <c r="C828" s="127" t="s">
        <v>25</v>
      </c>
      <c r="D828" s="195" t="s">
        <v>79</v>
      </c>
      <c r="E828" s="196">
        <v>44</v>
      </c>
      <c r="F828" s="135">
        <v>3650.7</v>
      </c>
      <c r="G828" s="196">
        <v>121</v>
      </c>
      <c r="H828" s="121" t="s">
        <v>30</v>
      </c>
      <c r="I828" s="66" t="s">
        <v>1</v>
      </c>
      <c r="J828" s="83">
        <f>J829+J830</f>
        <v>395250</v>
      </c>
      <c r="K828" s="83">
        <f t="shared" ref="K828" si="392">K829+K830</f>
        <v>45250</v>
      </c>
      <c r="L828" s="83">
        <f t="shared" ref="L828" si="393">L829+L830</f>
        <v>0</v>
      </c>
      <c r="M828" s="83">
        <f t="shared" ref="M828" si="394">M829+M830</f>
        <v>332500</v>
      </c>
      <c r="N828" s="83">
        <f t="shared" ref="N828" si="395">N829+N830</f>
        <v>17500</v>
      </c>
      <c r="O828" s="354">
        <f t="shared" si="341"/>
        <v>395250</v>
      </c>
      <c r="P828" s="355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/>
      <c r="CS828" s="23"/>
      <c r="CT828" s="23"/>
      <c r="CU828" s="23"/>
      <c r="CV828" s="23"/>
      <c r="CW828" s="23"/>
      <c r="CX828" s="23"/>
      <c r="CY828" s="23"/>
      <c r="CZ828" s="23"/>
      <c r="DA828" s="23"/>
      <c r="DB828" s="23"/>
      <c r="DC828" s="23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23"/>
      <c r="DT828" s="23"/>
      <c r="DU828" s="23"/>
      <c r="DV828" s="23"/>
      <c r="DW828" s="23"/>
      <c r="DX828" s="23"/>
      <c r="DY828" s="23"/>
    </row>
    <row r="829" spans="1:129" s="29" customFormat="1" ht="45" x14ac:dyDescent="0.25">
      <c r="A829" s="411"/>
      <c r="B829" s="127" t="s">
        <v>413</v>
      </c>
      <c r="C829" s="127"/>
      <c r="D829" s="127"/>
      <c r="E829" s="136"/>
      <c r="F829" s="162"/>
      <c r="G829" s="136"/>
      <c r="H829" s="72" t="s">
        <v>58</v>
      </c>
      <c r="I829" s="78" t="s">
        <v>31</v>
      </c>
      <c r="J829" s="83">
        <v>350000</v>
      </c>
      <c r="K829" s="83"/>
      <c r="L829" s="162"/>
      <c r="M829" s="162">
        <v>332500</v>
      </c>
      <c r="N829" s="162">
        <v>17500</v>
      </c>
      <c r="O829" s="354">
        <f t="shared" si="341"/>
        <v>350000</v>
      </c>
      <c r="P829" s="355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/>
      <c r="CS829" s="23"/>
      <c r="CT829" s="23"/>
      <c r="CU829" s="23"/>
      <c r="CV829" s="23"/>
      <c r="CW829" s="23"/>
      <c r="CX829" s="23"/>
      <c r="CY829" s="23"/>
      <c r="CZ829" s="23"/>
      <c r="DA829" s="23"/>
      <c r="DB829" s="23"/>
      <c r="DC829" s="23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23"/>
      <c r="DT829" s="23"/>
      <c r="DU829" s="23"/>
      <c r="DV829" s="23"/>
      <c r="DW829" s="23"/>
      <c r="DX829" s="23"/>
      <c r="DY829" s="23"/>
    </row>
    <row r="830" spans="1:129" s="29" customFormat="1" ht="75" x14ac:dyDescent="0.25">
      <c r="A830" s="411"/>
      <c r="B830" s="127" t="s">
        <v>413</v>
      </c>
      <c r="C830" s="127"/>
      <c r="D830" s="127"/>
      <c r="E830" s="136"/>
      <c r="F830" s="162"/>
      <c r="G830" s="136"/>
      <c r="H830" s="72" t="s">
        <v>57</v>
      </c>
      <c r="I830" s="78" t="s">
        <v>136</v>
      </c>
      <c r="J830" s="83">
        <v>45250</v>
      </c>
      <c r="K830" s="123">
        <f>J830</f>
        <v>45250</v>
      </c>
      <c r="L830" s="162"/>
      <c r="M830" s="162"/>
      <c r="N830" s="162"/>
      <c r="O830" s="354">
        <f t="shared" si="341"/>
        <v>45250</v>
      </c>
      <c r="P830" s="355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</row>
    <row r="831" spans="1:129" s="29" customFormat="1" x14ac:dyDescent="0.25">
      <c r="A831" s="410">
        <v>61</v>
      </c>
      <c r="B831" s="127" t="s">
        <v>413</v>
      </c>
      <c r="C831" s="127" t="s">
        <v>25</v>
      </c>
      <c r="D831" s="195" t="s">
        <v>79</v>
      </c>
      <c r="E831" s="196">
        <v>45</v>
      </c>
      <c r="F831" s="135">
        <v>1752.6</v>
      </c>
      <c r="G831" s="196">
        <v>69</v>
      </c>
      <c r="H831" s="121" t="s">
        <v>30</v>
      </c>
      <c r="I831" s="66" t="s">
        <v>1</v>
      </c>
      <c r="J831" s="83">
        <f>J832+J833</f>
        <v>255250</v>
      </c>
      <c r="K831" s="83">
        <f t="shared" ref="K831" si="396">K832+K833</f>
        <v>45250</v>
      </c>
      <c r="L831" s="83">
        <f t="shared" ref="L831" si="397">L832+L833</f>
        <v>0</v>
      </c>
      <c r="M831" s="83">
        <f t="shared" ref="M831" si="398">M832+M833</f>
        <v>199500</v>
      </c>
      <c r="N831" s="83">
        <f t="shared" ref="N831" si="399">N832+N833</f>
        <v>10500</v>
      </c>
      <c r="O831" s="354">
        <f t="shared" si="341"/>
        <v>255250</v>
      </c>
      <c r="P831" s="355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</row>
    <row r="832" spans="1:129" s="29" customFormat="1" ht="45" x14ac:dyDescent="0.25">
      <c r="A832" s="411"/>
      <c r="B832" s="127" t="s">
        <v>413</v>
      </c>
      <c r="C832" s="127"/>
      <c r="D832" s="127"/>
      <c r="E832" s="136"/>
      <c r="F832" s="162"/>
      <c r="G832" s="136"/>
      <c r="H832" s="72" t="s">
        <v>58</v>
      </c>
      <c r="I832" s="78" t="s">
        <v>31</v>
      </c>
      <c r="J832" s="83">
        <v>210000</v>
      </c>
      <c r="K832" s="83"/>
      <c r="L832" s="162"/>
      <c r="M832" s="162">
        <v>199500</v>
      </c>
      <c r="N832" s="162">
        <v>10500</v>
      </c>
      <c r="O832" s="354">
        <f t="shared" si="341"/>
        <v>210000</v>
      </c>
      <c r="P832" s="355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/>
      <c r="CS832" s="23"/>
      <c r="CT832" s="23"/>
      <c r="CU832" s="23"/>
      <c r="CV832" s="23"/>
      <c r="CW832" s="23"/>
      <c r="CX832" s="23"/>
      <c r="CY832" s="23"/>
      <c r="CZ832" s="23"/>
      <c r="DA832" s="23"/>
      <c r="DB832" s="23"/>
      <c r="DC832" s="23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23"/>
      <c r="DT832" s="23"/>
      <c r="DU832" s="23"/>
      <c r="DV832" s="23"/>
      <c r="DW832" s="23"/>
      <c r="DX832" s="23"/>
      <c r="DY832" s="23"/>
    </row>
    <row r="833" spans="1:129" s="29" customFormat="1" ht="75" x14ac:dyDescent="0.25">
      <c r="A833" s="411"/>
      <c r="B833" s="127" t="s">
        <v>413</v>
      </c>
      <c r="C833" s="127"/>
      <c r="D833" s="127"/>
      <c r="E833" s="136"/>
      <c r="F833" s="162"/>
      <c r="G833" s="136"/>
      <c r="H833" s="72" t="s">
        <v>57</v>
      </c>
      <c r="I833" s="78" t="s">
        <v>136</v>
      </c>
      <c r="J833" s="83">
        <v>45250</v>
      </c>
      <c r="K833" s="123">
        <f>J833</f>
        <v>45250</v>
      </c>
      <c r="L833" s="162"/>
      <c r="M833" s="162"/>
      <c r="N833" s="162"/>
      <c r="O833" s="354">
        <f t="shared" si="341"/>
        <v>45250</v>
      </c>
      <c r="P833" s="355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</row>
    <row r="834" spans="1:129" s="29" customFormat="1" x14ac:dyDescent="0.25">
      <c r="A834" s="410">
        <v>62</v>
      </c>
      <c r="B834" s="127" t="s">
        <v>413</v>
      </c>
      <c r="C834" s="127" t="s">
        <v>25</v>
      </c>
      <c r="D834" s="195" t="s">
        <v>79</v>
      </c>
      <c r="E834" s="196">
        <v>49</v>
      </c>
      <c r="F834" s="135">
        <v>1118.5</v>
      </c>
      <c r="G834" s="196">
        <v>42</v>
      </c>
      <c r="H834" s="121" t="s">
        <v>30</v>
      </c>
      <c r="I834" s="66" t="s">
        <v>1</v>
      </c>
      <c r="J834" s="83">
        <f>J835+J836</f>
        <v>245250</v>
      </c>
      <c r="K834" s="83">
        <f t="shared" ref="K834" si="400">K835+K836</f>
        <v>45250</v>
      </c>
      <c r="L834" s="83">
        <f t="shared" ref="L834" si="401">L835+L836</f>
        <v>0</v>
      </c>
      <c r="M834" s="83">
        <f t="shared" ref="M834" si="402">M835+M836</f>
        <v>190000</v>
      </c>
      <c r="N834" s="83">
        <f t="shared" ref="N834" si="403">N835+N836</f>
        <v>10000</v>
      </c>
      <c r="O834" s="354">
        <f t="shared" si="341"/>
        <v>245250</v>
      </c>
      <c r="P834" s="355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/>
      <c r="CS834" s="23"/>
      <c r="CT834" s="23"/>
      <c r="CU834" s="23"/>
      <c r="CV834" s="23"/>
      <c r="CW834" s="23"/>
      <c r="CX834" s="23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</row>
    <row r="835" spans="1:129" s="29" customFormat="1" ht="45" x14ac:dyDescent="0.25">
      <c r="A835" s="411"/>
      <c r="B835" s="127" t="s">
        <v>413</v>
      </c>
      <c r="C835" s="127"/>
      <c r="D835" s="127"/>
      <c r="E835" s="136"/>
      <c r="F835" s="162"/>
      <c r="G835" s="136"/>
      <c r="H835" s="72" t="s">
        <v>58</v>
      </c>
      <c r="I835" s="78" t="s">
        <v>31</v>
      </c>
      <c r="J835" s="83">
        <v>200000</v>
      </c>
      <c r="K835" s="83"/>
      <c r="L835" s="162"/>
      <c r="M835" s="162">
        <v>190000</v>
      </c>
      <c r="N835" s="162">
        <v>10000</v>
      </c>
      <c r="O835" s="354">
        <f t="shared" si="341"/>
        <v>200000</v>
      </c>
      <c r="P835" s="355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</row>
    <row r="836" spans="1:129" s="29" customFormat="1" ht="75" x14ac:dyDescent="0.25">
      <c r="A836" s="411"/>
      <c r="B836" s="127" t="s">
        <v>413</v>
      </c>
      <c r="C836" s="127"/>
      <c r="D836" s="127"/>
      <c r="E836" s="136"/>
      <c r="F836" s="162"/>
      <c r="G836" s="136"/>
      <c r="H836" s="72" t="s">
        <v>57</v>
      </c>
      <c r="I836" s="78" t="s">
        <v>136</v>
      </c>
      <c r="J836" s="83">
        <v>45250</v>
      </c>
      <c r="K836" s="123">
        <f>J836</f>
        <v>45250</v>
      </c>
      <c r="L836" s="162"/>
      <c r="M836" s="162"/>
      <c r="N836" s="162"/>
      <c r="O836" s="354">
        <f t="shared" si="341"/>
        <v>45250</v>
      </c>
      <c r="P836" s="355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/>
      <c r="CR836" s="23"/>
      <c r="CS836" s="23"/>
      <c r="CT836" s="23"/>
      <c r="CU836" s="23"/>
      <c r="CV836" s="23"/>
      <c r="CW836" s="23"/>
      <c r="CX836" s="23"/>
      <c r="CY836" s="23"/>
      <c r="CZ836" s="23"/>
      <c r="DA836" s="23"/>
      <c r="DB836" s="23"/>
      <c r="DC836" s="23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23"/>
      <c r="DT836" s="23"/>
      <c r="DU836" s="23"/>
      <c r="DV836" s="23"/>
      <c r="DW836" s="23"/>
      <c r="DX836" s="23"/>
      <c r="DY836" s="23"/>
    </row>
    <row r="837" spans="1:129" s="29" customFormat="1" x14ac:dyDescent="0.25">
      <c r="A837" s="410">
        <v>63</v>
      </c>
      <c r="B837" s="127" t="s">
        <v>413</v>
      </c>
      <c r="C837" s="127" t="s">
        <v>25</v>
      </c>
      <c r="D837" s="195" t="s">
        <v>79</v>
      </c>
      <c r="E837" s="196">
        <v>50</v>
      </c>
      <c r="F837" s="135">
        <v>3667.4</v>
      </c>
      <c r="G837" s="196">
        <v>152</v>
      </c>
      <c r="H837" s="121" t="s">
        <v>30</v>
      </c>
      <c r="I837" s="66" t="s">
        <v>1</v>
      </c>
      <c r="J837" s="83">
        <f>J838+J839</f>
        <v>395250</v>
      </c>
      <c r="K837" s="83">
        <f t="shared" ref="K837" si="404">K838+K839</f>
        <v>45250</v>
      </c>
      <c r="L837" s="83">
        <f t="shared" ref="L837" si="405">L838+L839</f>
        <v>0</v>
      </c>
      <c r="M837" s="83">
        <f t="shared" ref="M837" si="406">M838+M839</f>
        <v>332500</v>
      </c>
      <c r="N837" s="83">
        <f t="shared" ref="N837" si="407">N838+N839</f>
        <v>17500</v>
      </c>
      <c r="O837" s="354">
        <f t="shared" ref="O837:O900" si="408">K837+L837+M837+N837</f>
        <v>395250</v>
      </c>
      <c r="P837" s="355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</row>
    <row r="838" spans="1:129" s="29" customFormat="1" ht="45" x14ac:dyDescent="0.25">
      <c r="A838" s="411"/>
      <c r="B838" s="127" t="s">
        <v>413</v>
      </c>
      <c r="C838" s="127"/>
      <c r="D838" s="127"/>
      <c r="E838" s="136"/>
      <c r="F838" s="162"/>
      <c r="G838" s="136"/>
      <c r="H838" s="72" t="s">
        <v>58</v>
      </c>
      <c r="I838" s="78" t="s">
        <v>31</v>
      </c>
      <c r="J838" s="83">
        <v>350000</v>
      </c>
      <c r="K838" s="83"/>
      <c r="L838" s="162"/>
      <c r="M838" s="162">
        <v>332500</v>
      </c>
      <c r="N838" s="162">
        <v>17500</v>
      </c>
      <c r="O838" s="354">
        <f t="shared" si="408"/>
        <v>350000</v>
      </c>
      <c r="P838" s="355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/>
      <c r="CR838" s="23"/>
      <c r="CS838" s="23"/>
      <c r="CT838" s="23"/>
      <c r="CU838" s="23"/>
      <c r="CV838" s="23"/>
      <c r="CW838" s="23"/>
      <c r="CX838" s="23"/>
      <c r="CY838" s="23"/>
      <c r="CZ838" s="23"/>
      <c r="DA838" s="23"/>
      <c r="DB838" s="23"/>
      <c r="DC838" s="23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23"/>
      <c r="DT838" s="23"/>
      <c r="DU838" s="23"/>
      <c r="DV838" s="23"/>
      <c r="DW838" s="23"/>
      <c r="DX838" s="23"/>
      <c r="DY838" s="23"/>
    </row>
    <row r="839" spans="1:129" s="29" customFormat="1" ht="75" x14ac:dyDescent="0.25">
      <c r="A839" s="411"/>
      <c r="B839" s="127" t="s">
        <v>413</v>
      </c>
      <c r="C839" s="127"/>
      <c r="D839" s="127"/>
      <c r="E839" s="136"/>
      <c r="F839" s="162"/>
      <c r="G839" s="136"/>
      <c r="H839" s="72" t="s">
        <v>57</v>
      </c>
      <c r="I839" s="78" t="s">
        <v>136</v>
      </c>
      <c r="J839" s="83">
        <v>45250</v>
      </c>
      <c r="K839" s="123">
        <f>J839</f>
        <v>45250</v>
      </c>
      <c r="L839" s="162"/>
      <c r="M839" s="162"/>
      <c r="N839" s="162"/>
      <c r="O839" s="354">
        <f t="shared" si="408"/>
        <v>45250</v>
      </c>
      <c r="P839" s="355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/>
      <c r="CS839" s="23"/>
      <c r="CT839" s="23"/>
      <c r="CU839" s="23"/>
      <c r="CV839" s="23"/>
      <c r="CW839" s="23"/>
      <c r="CX839" s="23"/>
      <c r="CY839" s="23"/>
      <c r="CZ839" s="23"/>
      <c r="DA839" s="23"/>
      <c r="DB839" s="23"/>
      <c r="DC839" s="23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23"/>
      <c r="DT839" s="23"/>
      <c r="DU839" s="23"/>
      <c r="DV839" s="23"/>
      <c r="DW839" s="23"/>
      <c r="DX839" s="23"/>
      <c r="DY839" s="23"/>
    </row>
    <row r="840" spans="1:129" s="29" customFormat="1" x14ac:dyDescent="0.25">
      <c r="A840" s="410">
        <v>64</v>
      </c>
      <c r="B840" s="127" t="s">
        <v>413</v>
      </c>
      <c r="C840" s="127" t="s">
        <v>25</v>
      </c>
      <c r="D840" s="195" t="s">
        <v>79</v>
      </c>
      <c r="E840" s="196">
        <v>51</v>
      </c>
      <c r="F840" s="135">
        <v>1146.2</v>
      </c>
      <c r="G840" s="196">
        <v>41</v>
      </c>
      <c r="H840" s="121" t="s">
        <v>30</v>
      </c>
      <c r="I840" s="66" t="s">
        <v>1</v>
      </c>
      <c r="J840" s="83">
        <f>J841+J842</f>
        <v>245250</v>
      </c>
      <c r="K840" s="83">
        <f t="shared" ref="K840" si="409">K841+K842</f>
        <v>45250</v>
      </c>
      <c r="L840" s="83">
        <f t="shared" ref="L840" si="410">L841+L842</f>
        <v>0</v>
      </c>
      <c r="M840" s="83">
        <f t="shared" ref="M840" si="411">M841+M842</f>
        <v>190000</v>
      </c>
      <c r="N840" s="83">
        <f t="shared" ref="N840" si="412">N841+N842</f>
        <v>10000</v>
      </c>
      <c r="O840" s="354">
        <f t="shared" si="408"/>
        <v>245250</v>
      </c>
      <c r="P840" s="355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</row>
    <row r="841" spans="1:129" s="29" customFormat="1" ht="45" x14ac:dyDescent="0.25">
      <c r="A841" s="411"/>
      <c r="B841" s="127" t="s">
        <v>413</v>
      </c>
      <c r="C841" s="127"/>
      <c r="D841" s="127"/>
      <c r="E841" s="136"/>
      <c r="F841" s="162"/>
      <c r="G841" s="136"/>
      <c r="H841" s="72" t="s">
        <v>58</v>
      </c>
      <c r="I841" s="78" t="s">
        <v>31</v>
      </c>
      <c r="J841" s="83">
        <v>200000</v>
      </c>
      <c r="K841" s="83"/>
      <c r="L841" s="162"/>
      <c r="M841" s="162">
        <v>190000</v>
      </c>
      <c r="N841" s="162">
        <v>10000</v>
      </c>
      <c r="O841" s="354">
        <f t="shared" si="408"/>
        <v>200000</v>
      </c>
      <c r="P841" s="355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/>
      <c r="CS841" s="23"/>
      <c r="CT841" s="23"/>
      <c r="CU841" s="23"/>
      <c r="CV841" s="23"/>
      <c r="CW841" s="23"/>
      <c r="CX841" s="23"/>
      <c r="CY841" s="23"/>
      <c r="CZ841" s="23"/>
      <c r="DA841" s="23"/>
      <c r="DB841" s="23"/>
      <c r="DC841" s="23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23"/>
      <c r="DT841" s="23"/>
      <c r="DU841" s="23"/>
      <c r="DV841" s="23"/>
      <c r="DW841" s="23"/>
      <c r="DX841" s="23"/>
      <c r="DY841" s="23"/>
    </row>
    <row r="842" spans="1:129" s="29" customFormat="1" ht="75" x14ac:dyDescent="0.25">
      <c r="A842" s="411"/>
      <c r="B842" s="127" t="s">
        <v>413</v>
      </c>
      <c r="C842" s="127"/>
      <c r="D842" s="127"/>
      <c r="E842" s="136"/>
      <c r="F842" s="162"/>
      <c r="G842" s="136"/>
      <c r="H842" s="72" t="s">
        <v>57</v>
      </c>
      <c r="I842" s="78" t="s">
        <v>136</v>
      </c>
      <c r="J842" s="83">
        <v>45250</v>
      </c>
      <c r="K842" s="123">
        <f>J842</f>
        <v>45250</v>
      </c>
      <c r="L842" s="162"/>
      <c r="M842" s="162"/>
      <c r="N842" s="162"/>
      <c r="O842" s="354">
        <f t="shared" si="408"/>
        <v>45250</v>
      </c>
      <c r="P842" s="355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/>
      <c r="CR842" s="23"/>
      <c r="CS842" s="23"/>
      <c r="CT842" s="23"/>
      <c r="CU842" s="23"/>
      <c r="CV842" s="23"/>
      <c r="CW842" s="23"/>
      <c r="CX842" s="23"/>
      <c r="CY842" s="23"/>
      <c r="CZ842" s="23"/>
      <c r="DA842" s="23"/>
      <c r="DB842" s="23"/>
      <c r="DC842" s="23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23"/>
      <c r="DT842" s="23"/>
      <c r="DU842" s="23"/>
      <c r="DV842" s="23"/>
      <c r="DW842" s="23"/>
      <c r="DX842" s="23"/>
      <c r="DY842" s="23"/>
    </row>
    <row r="843" spans="1:129" s="29" customFormat="1" x14ac:dyDescent="0.25">
      <c r="A843" s="410">
        <v>65</v>
      </c>
      <c r="B843" s="127" t="s">
        <v>413</v>
      </c>
      <c r="C843" s="127" t="s">
        <v>25</v>
      </c>
      <c r="D843" s="195" t="s">
        <v>79</v>
      </c>
      <c r="E843" s="196">
        <v>52</v>
      </c>
      <c r="F843" s="135">
        <v>3682.8</v>
      </c>
      <c r="G843" s="196">
        <v>171</v>
      </c>
      <c r="H843" s="121" t="s">
        <v>30</v>
      </c>
      <c r="I843" s="66" t="s">
        <v>1</v>
      </c>
      <c r="J843" s="83">
        <f>J844+J845</f>
        <v>395250</v>
      </c>
      <c r="K843" s="83">
        <f t="shared" ref="K843" si="413">K844+K845</f>
        <v>45250</v>
      </c>
      <c r="L843" s="83">
        <f t="shared" ref="L843" si="414">L844+L845</f>
        <v>0</v>
      </c>
      <c r="M843" s="83">
        <f t="shared" ref="M843" si="415">M844+M845</f>
        <v>332500</v>
      </c>
      <c r="N843" s="83">
        <f t="shared" ref="N843" si="416">N844+N845</f>
        <v>17500</v>
      </c>
      <c r="O843" s="354">
        <f t="shared" si="408"/>
        <v>395250</v>
      </c>
      <c r="P843" s="355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</row>
    <row r="844" spans="1:129" s="29" customFormat="1" ht="45" x14ac:dyDescent="0.25">
      <c r="A844" s="411"/>
      <c r="B844" s="127" t="s">
        <v>413</v>
      </c>
      <c r="C844" s="127"/>
      <c r="D844" s="127"/>
      <c r="E844" s="136"/>
      <c r="F844" s="162"/>
      <c r="G844" s="136"/>
      <c r="H844" s="72" t="s">
        <v>58</v>
      </c>
      <c r="I844" s="78" t="s">
        <v>31</v>
      </c>
      <c r="J844" s="83">
        <v>350000</v>
      </c>
      <c r="K844" s="83"/>
      <c r="L844" s="162"/>
      <c r="M844" s="162">
        <v>332500</v>
      </c>
      <c r="N844" s="162">
        <v>17500</v>
      </c>
      <c r="O844" s="354">
        <f t="shared" si="408"/>
        <v>350000</v>
      </c>
      <c r="P844" s="355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23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/>
      <c r="CS844" s="23"/>
      <c r="CT844" s="23"/>
      <c r="CU844" s="23"/>
      <c r="CV844" s="23"/>
      <c r="CW844" s="23"/>
      <c r="CX844" s="23"/>
      <c r="CY844" s="23"/>
      <c r="CZ844" s="23"/>
      <c r="DA844" s="23"/>
      <c r="DB844" s="23"/>
      <c r="DC844" s="23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23"/>
      <c r="DT844" s="23"/>
      <c r="DU844" s="23"/>
      <c r="DV844" s="23"/>
      <c r="DW844" s="23"/>
      <c r="DX844" s="23"/>
      <c r="DY844" s="23"/>
    </row>
    <row r="845" spans="1:129" s="29" customFormat="1" ht="75" x14ac:dyDescent="0.25">
      <c r="A845" s="411"/>
      <c r="B845" s="127" t="s">
        <v>413</v>
      </c>
      <c r="C845" s="127"/>
      <c r="D845" s="127"/>
      <c r="E845" s="136"/>
      <c r="F845" s="162"/>
      <c r="G845" s="136"/>
      <c r="H845" s="72" t="s">
        <v>57</v>
      </c>
      <c r="I845" s="78" t="s">
        <v>136</v>
      </c>
      <c r="J845" s="83">
        <v>45250</v>
      </c>
      <c r="K845" s="123">
        <f>J845</f>
        <v>45250</v>
      </c>
      <c r="L845" s="162"/>
      <c r="M845" s="162"/>
      <c r="N845" s="162"/>
      <c r="O845" s="354">
        <f t="shared" si="408"/>
        <v>45250</v>
      </c>
      <c r="P845" s="355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</row>
    <row r="846" spans="1:129" s="29" customFormat="1" x14ac:dyDescent="0.25">
      <c r="A846" s="410">
        <v>66</v>
      </c>
      <c r="B846" s="127" t="s">
        <v>413</v>
      </c>
      <c r="C846" s="127" t="s">
        <v>25</v>
      </c>
      <c r="D846" s="195" t="s">
        <v>88</v>
      </c>
      <c r="E846" s="196">
        <v>1</v>
      </c>
      <c r="F846" s="135">
        <v>4009.9</v>
      </c>
      <c r="G846" s="196">
        <v>140</v>
      </c>
      <c r="H846" s="121" t="s">
        <v>30</v>
      </c>
      <c r="I846" s="66" t="s">
        <v>1</v>
      </c>
      <c r="J846" s="83">
        <f>J847+J848</f>
        <v>395250</v>
      </c>
      <c r="K846" s="83">
        <f t="shared" ref="K846" si="417">K847+K848</f>
        <v>45250</v>
      </c>
      <c r="L846" s="83">
        <f t="shared" ref="L846" si="418">L847+L848</f>
        <v>0</v>
      </c>
      <c r="M846" s="83">
        <f t="shared" ref="M846" si="419">M847+M848</f>
        <v>332500</v>
      </c>
      <c r="N846" s="83">
        <f t="shared" ref="N846" si="420">N847+N848</f>
        <v>17500</v>
      </c>
      <c r="O846" s="354">
        <f t="shared" si="408"/>
        <v>395250</v>
      </c>
      <c r="P846" s="355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/>
      <c r="CS846" s="23"/>
      <c r="CT846" s="23"/>
      <c r="CU846" s="23"/>
      <c r="CV846" s="23"/>
      <c r="CW846" s="23"/>
      <c r="CX846" s="23"/>
      <c r="CY846" s="23"/>
      <c r="CZ846" s="23"/>
      <c r="DA846" s="23"/>
      <c r="DB846" s="23"/>
      <c r="DC846" s="23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23"/>
      <c r="DT846" s="23"/>
      <c r="DU846" s="23"/>
      <c r="DV846" s="23"/>
      <c r="DW846" s="23"/>
      <c r="DX846" s="23"/>
      <c r="DY846" s="23"/>
    </row>
    <row r="847" spans="1:129" s="29" customFormat="1" ht="45" x14ac:dyDescent="0.25">
      <c r="A847" s="411"/>
      <c r="B847" s="127" t="s">
        <v>413</v>
      </c>
      <c r="C847" s="127"/>
      <c r="D847" s="127"/>
      <c r="E847" s="136"/>
      <c r="F847" s="162"/>
      <c r="G847" s="136"/>
      <c r="H847" s="72" t="s">
        <v>58</v>
      </c>
      <c r="I847" s="78" t="s">
        <v>31</v>
      </c>
      <c r="J847" s="83">
        <v>350000</v>
      </c>
      <c r="K847" s="83"/>
      <c r="L847" s="162"/>
      <c r="M847" s="162">
        <v>332500</v>
      </c>
      <c r="N847" s="162">
        <v>17500</v>
      </c>
      <c r="O847" s="354">
        <f t="shared" si="408"/>
        <v>350000</v>
      </c>
      <c r="P847" s="355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/>
      <c r="CS847" s="23"/>
      <c r="CT847" s="23"/>
      <c r="CU847" s="23"/>
      <c r="CV847" s="23"/>
      <c r="CW847" s="23"/>
      <c r="CX847" s="23"/>
      <c r="CY847" s="23"/>
      <c r="CZ847" s="23"/>
      <c r="DA847" s="23"/>
      <c r="DB847" s="23"/>
      <c r="DC847" s="23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23"/>
      <c r="DT847" s="23"/>
      <c r="DU847" s="23"/>
      <c r="DV847" s="23"/>
      <c r="DW847" s="23"/>
      <c r="DX847" s="23"/>
      <c r="DY847" s="23"/>
    </row>
    <row r="848" spans="1:129" s="29" customFormat="1" ht="75" x14ac:dyDescent="0.25">
      <c r="A848" s="411"/>
      <c r="B848" s="127" t="s">
        <v>413</v>
      </c>
      <c r="C848" s="127"/>
      <c r="D848" s="127"/>
      <c r="E848" s="136"/>
      <c r="F848" s="162"/>
      <c r="G848" s="136"/>
      <c r="H848" s="72" t="s">
        <v>57</v>
      </c>
      <c r="I848" s="78" t="s">
        <v>136</v>
      </c>
      <c r="J848" s="83">
        <v>45250</v>
      </c>
      <c r="K848" s="123">
        <f>J848</f>
        <v>45250</v>
      </c>
      <c r="L848" s="162"/>
      <c r="M848" s="162"/>
      <c r="N848" s="162"/>
      <c r="O848" s="354">
        <f t="shared" si="408"/>
        <v>45250</v>
      </c>
      <c r="P848" s="355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</row>
    <row r="849" spans="1:129" s="29" customFormat="1" x14ac:dyDescent="0.25">
      <c r="A849" s="410">
        <v>67</v>
      </c>
      <c r="B849" s="127" t="s">
        <v>413</v>
      </c>
      <c r="C849" s="127" t="s">
        <v>25</v>
      </c>
      <c r="D849" s="195" t="s">
        <v>88</v>
      </c>
      <c r="E849" s="203" t="s">
        <v>103</v>
      </c>
      <c r="F849" s="135">
        <v>3627.4</v>
      </c>
      <c r="G849" s="196">
        <v>129</v>
      </c>
      <c r="H849" s="121" t="s">
        <v>30</v>
      </c>
      <c r="I849" s="66" t="s">
        <v>1</v>
      </c>
      <c r="J849" s="83">
        <f>J850+J851</f>
        <v>395250</v>
      </c>
      <c r="K849" s="83">
        <f t="shared" ref="K849" si="421">K850+K851</f>
        <v>45250</v>
      </c>
      <c r="L849" s="83">
        <f t="shared" ref="L849" si="422">L850+L851</f>
        <v>0</v>
      </c>
      <c r="M849" s="83">
        <f t="shared" ref="M849" si="423">M850+M851</f>
        <v>332500</v>
      </c>
      <c r="N849" s="83">
        <f t="shared" ref="N849" si="424">N850+N851</f>
        <v>17500</v>
      </c>
      <c r="O849" s="354">
        <f t="shared" si="408"/>
        <v>395250</v>
      </c>
      <c r="P849" s="355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/>
      <c r="CS849" s="23"/>
      <c r="CT849" s="23"/>
      <c r="CU849" s="23"/>
      <c r="CV849" s="23"/>
      <c r="CW849" s="23"/>
      <c r="CX849" s="23"/>
      <c r="CY849" s="23"/>
      <c r="CZ849" s="23"/>
      <c r="DA849" s="23"/>
      <c r="DB849" s="23"/>
      <c r="DC849" s="23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</row>
    <row r="850" spans="1:129" s="29" customFormat="1" ht="45" x14ac:dyDescent="0.25">
      <c r="A850" s="411"/>
      <c r="B850" s="127" t="s">
        <v>413</v>
      </c>
      <c r="C850" s="127"/>
      <c r="D850" s="127"/>
      <c r="E850" s="136"/>
      <c r="F850" s="162"/>
      <c r="G850" s="136"/>
      <c r="H850" s="72" t="s">
        <v>58</v>
      </c>
      <c r="I850" s="78" t="s">
        <v>31</v>
      </c>
      <c r="J850" s="83">
        <v>350000</v>
      </c>
      <c r="K850" s="83"/>
      <c r="L850" s="162"/>
      <c r="M850" s="162">
        <v>332500</v>
      </c>
      <c r="N850" s="162">
        <v>17500</v>
      </c>
      <c r="O850" s="354">
        <f t="shared" si="408"/>
        <v>350000</v>
      </c>
      <c r="P850" s="355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/>
      <c r="CS850" s="23"/>
      <c r="CT850" s="23"/>
      <c r="CU850" s="23"/>
      <c r="CV850" s="23"/>
      <c r="CW850" s="23"/>
      <c r="CX850" s="23"/>
      <c r="CY850" s="23"/>
      <c r="CZ850" s="23"/>
      <c r="DA850" s="23"/>
      <c r="DB850" s="23"/>
      <c r="DC850" s="23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23"/>
      <c r="DT850" s="23"/>
      <c r="DU850" s="23"/>
      <c r="DV850" s="23"/>
      <c r="DW850" s="23"/>
      <c r="DX850" s="23"/>
      <c r="DY850" s="23"/>
    </row>
    <row r="851" spans="1:129" s="29" customFormat="1" ht="75" x14ac:dyDescent="0.25">
      <c r="A851" s="411"/>
      <c r="B851" s="127" t="s">
        <v>413</v>
      </c>
      <c r="C851" s="127"/>
      <c r="D851" s="127"/>
      <c r="E851" s="136"/>
      <c r="F851" s="162"/>
      <c r="G851" s="136"/>
      <c r="H851" s="72" t="s">
        <v>57</v>
      </c>
      <c r="I851" s="78" t="s">
        <v>136</v>
      </c>
      <c r="J851" s="83">
        <v>45250</v>
      </c>
      <c r="K851" s="123">
        <f>J851</f>
        <v>45250</v>
      </c>
      <c r="L851" s="162"/>
      <c r="M851" s="162"/>
      <c r="N851" s="162"/>
      <c r="O851" s="354">
        <f t="shared" si="408"/>
        <v>45250</v>
      </c>
      <c r="P851" s="355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/>
      <c r="CS851" s="23"/>
      <c r="CT851" s="23"/>
      <c r="CU851" s="23"/>
      <c r="CV851" s="23"/>
      <c r="CW851" s="23"/>
      <c r="CX851" s="23"/>
      <c r="CY851" s="23"/>
      <c r="CZ851" s="23"/>
      <c r="DA851" s="23"/>
      <c r="DB851" s="23"/>
      <c r="DC851" s="23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23"/>
      <c r="DT851" s="23"/>
      <c r="DU851" s="23"/>
      <c r="DV851" s="23"/>
      <c r="DW851" s="23"/>
      <c r="DX851" s="23"/>
      <c r="DY851" s="23"/>
    </row>
    <row r="852" spans="1:129" s="29" customFormat="1" x14ac:dyDescent="0.25">
      <c r="A852" s="410">
        <v>68</v>
      </c>
      <c r="B852" s="127" t="s">
        <v>413</v>
      </c>
      <c r="C852" s="121" t="s">
        <v>361</v>
      </c>
      <c r="D852" s="121" t="s">
        <v>104</v>
      </c>
      <c r="E852" s="136">
        <v>80</v>
      </c>
      <c r="F852" s="162">
        <v>3556.6</v>
      </c>
      <c r="G852" s="136">
        <v>100</v>
      </c>
      <c r="H852" s="121" t="s">
        <v>30</v>
      </c>
      <c r="I852" s="66" t="s">
        <v>1</v>
      </c>
      <c r="J852" s="83">
        <f>J853+J854</f>
        <v>395250</v>
      </c>
      <c r="K852" s="83">
        <f t="shared" ref="K852" si="425">K853+K854</f>
        <v>45250</v>
      </c>
      <c r="L852" s="83">
        <f t="shared" ref="L852" si="426">L853+L854</f>
        <v>0</v>
      </c>
      <c r="M852" s="83">
        <f t="shared" ref="M852" si="427">M853+M854</f>
        <v>332500</v>
      </c>
      <c r="N852" s="83">
        <f t="shared" ref="N852" si="428">N853+N854</f>
        <v>17500</v>
      </c>
      <c r="O852" s="354">
        <f t="shared" si="408"/>
        <v>395250</v>
      </c>
      <c r="P852" s="355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/>
      <c r="CR852" s="23"/>
      <c r="CS852" s="23"/>
      <c r="CT852" s="23"/>
      <c r="CU852" s="23"/>
      <c r="CV852" s="23"/>
      <c r="CW852" s="23"/>
      <c r="CX852" s="23"/>
      <c r="CY852" s="23"/>
      <c r="CZ852" s="23"/>
      <c r="DA852" s="23"/>
      <c r="DB852" s="23"/>
      <c r="DC852" s="23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23"/>
      <c r="DT852" s="23"/>
      <c r="DU852" s="23"/>
      <c r="DV852" s="23"/>
      <c r="DW852" s="23"/>
      <c r="DX852" s="23"/>
      <c r="DY852" s="23"/>
    </row>
    <row r="853" spans="1:129" s="29" customFormat="1" ht="45" x14ac:dyDescent="0.25">
      <c r="A853" s="411"/>
      <c r="B853" s="127" t="s">
        <v>413</v>
      </c>
      <c r="C853" s="121"/>
      <c r="D853" s="121"/>
      <c r="E853" s="136"/>
      <c r="F853" s="162"/>
      <c r="G853" s="136"/>
      <c r="H853" s="72" t="s">
        <v>58</v>
      </c>
      <c r="I853" s="78" t="s">
        <v>31</v>
      </c>
      <c r="J853" s="83">
        <v>350000</v>
      </c>
      <c r="K853" s="83"/>
      <c r="L853" s="83"/>
      <c r="M853" s="162">
        <v>332500</v>
      </c>
      <c r="N853" s="162">
        <v>17500</v>
      </c>
      <c r="O853" s="354">
        <f t="shared" si="408"/>
        <v>350000</v>
      </c>
      <c r="P853" s="355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</row>
    <row r="854" spans="1:129" s="29" customFormat="1" ht="75" x14ac:dyDescent="0.25">
      <c r="A854" s="412"/>
      <c r="B854" s="127" t="s">
        <v>413</v>
      </c>
      <c r="C854" s="121"/>
      <c r="D854" s="121"/>
      <c r="E854" s="136"/>
      <c r="F854" s="162"/>
      <c r="G854" s="136"/>
      <c r="H854" s="72" t="s">
        <v>57</v>
      </c>
      <c r="I854" s="78" t="s">
        <v>136</v>
      </c>
      <c r="J854" s="83">
        <v>45250</v>
      </c>
      <c r="K854" s="123">
        <f>J854</f>
        <v>45250</v>
      </c>
      <c r="L854" s="83"/>
      <c r="M854" s="83"/>
      <c r="N854" s="83"/>
      <c r="O854" s="354">
        <f t="shared" si="408"/>
        <v>45250</v>
      </c>
      <c r="P854" s="355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/>
      <c r="CS854" s="23"/>
      <c r="CT854" s="23"/>
      <c r="CU854" s="23"/>
      <c r="CV854" s="23"/>
      <c r="CW854" s="23"/>
      <c r="CX854" s="23"/>
      <c r="CY854" s="23"/>
      <c r="CZ854" s="23"/>
      <c r="DA854" s="23"/>
      <c r="DB854" s="23"/>
      <c r="DC854" s="23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23"/>
      <c r="DT854" s="23"/>
      <c r="DU854" s="23"/>
      <c r="DV854" s="23"/>
      <c r="DW854" s="23"/>
      <c r="DX854" s="23"/>
      <c r="DY854" s="23"/>
    </row>
    <row r="855" spans="1:129" s="29" customFormat="1" x14ac:dyDescent="0.25">
      <c r="A855" s="404">
        <v>69</v>
      </c>
      <c r="B855" s="127" t="s">
        <v>413</v>
      </c>
      <c r="C855" s="121" t="s">
        <v>361</v>
      </c>
      <c r="D855" s="195" t="s">
        <v>105</v>
      </c>
      <c r="E855" s="196">
        <v>53</v>
      </c>
      <c r="F855" s="135">
        <v>2867.2</v>
      </c>
      <c r="G855" s="196">
        <v>104</v>
      </c>
      <c r="H855" s="121" t="s">
        <v>30</v>
      </c>
      <c r="I855" s="66" t="s">
        <v>1</v>
      </c>
      <c r="J855" s="83">
        <f>J856+J857</f>
        <v>345250</v>
      </c>
      <c r="K855" s="83">
        <f t="shared" ref="K855" si="429">K856+K857</f>
        <v>45250</v>
      </c>
      <c r="L855" s="83">
        <f t="shared" ref="L855" si="430">L856+L857</f>
        <v>0</v>
      </c>
      <c r="M855" s="83">
        <f t="shared" ref="M855" si="431">M856+M857</f>
        <v>285000</v>
      </c>
      <c r="N855" s="83">
        <f t="shared" ref="N855" si="432">N856+N857</f>
        <v>15000</v>
      </c>
      <c r="O855" s="354">
        <f t="shared" si="408"/>
        <v>345250</v>
      </c>
      <c r="P855" s="355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/>
      <c r="CS855" s="23"/>
      <c r="CT855" s="23"/>
      <c r="CU855" s="23"/>
      <c r="CV855" s="23"/>
      <c r="CW855" s="23"/>
      <c r="CX855" s="23"/>
      <c r="CY855" s="23"/>
      <c r="CZ855" s="23"/>
      <c r="DA855" s="23"/>
      <c r="DB855" s="23"/>
      <c r="DC855" s="23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23"/>
      <c r="DT855" s="23"/>
      <c r="DU855" s="23"/>
      <c r="DV855" s="23"/>
      <c r="DW855" s="23"/>
      <c r="DX855" s="23"/>
      <c r="DY855" s="23"/>
    </row>
    <row r="856" spans="1:129" s="29" customFormat="1" ht="45" x14ac:dyDescent="0.25">
      <c r="A856" s="405"/>
      <c r="B856" s="127" t="s">
        <v>413</v>
      </c>
      <c r="C856" s="127"/>
      <c r="D856" s="195"/>
      <c r="E856" s="196"/>
      <c r="F856" s="135"/>
      <c r="G856" s="196"/>
      <c r="H856" s="72" t="s">
        <v>58</v>
      </c>
      <c r="I856" s="78" t="s">
        <v>31</v>
      </c>
      <c r="J856" s="83">
        <v>300000</v>
      </c>
      <c r="K856" s="83"/>
      <c r="L856" s="162"/>
      <c r="M856" s="162">
        <v>285000</v>
      </c>
      <c r="N856" s="162">
        <v>15000</v>
      </c>
      <c r="O856" s="354">
        <f t="shared" si="408"/>
        <v>300000</v>
      </c>
      <c r="P856" s="355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/>
      <c r="CS856" s="23"/>
      <c r="CT856" s="23"/>
      <c r="CU856" s="23"/>
      <c r="CV856" s="23"/>
      <c r="CW856" s="23"/>
      <c r="CX856" s="23"/>
      <c r="CY856" s="23"/>
      <c r="CZ856" s="23"/>
      <c r="DA856" s="23"/>
      <c r="DB856" s="23"/>
      <c r="DC856" s="23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23"/>
      <c r="DT856" s="23"/>
      <c r="DU856" s="23"/>
      <c r="DV856" s="23"/>
      <c r="DW856" s="23"/>
      <c r="DX856" s="23"/>
      <c r="DY856" s="23"/>
    </row>
    <row r="857" spans="1:129" s="29" customFormat="1" ht="75" x14ac:dyDescent="0.25">
      <c r="A857" s="406"/>
      <c r="B857" s="127" t="s">
        <v>413</v>
      </c>
      <c r="C857" s="127"/>
      <c r="D857" s="195"/>
      <c r="E857" s="196"/>
      <c r="F857" s="135"/>
      <c r="G857" s="196"/>
      <c r="H857" s="72" t="s">
        <v>57</v>
      </c>
      <c r="I857" s="78" t="s">
        <v>136</v>
      </c>
      <c r="J857" s="83">
        <v>45250</v>
      </c>
      <c r="K857" s="123">
        <f>J857</f>
        <v>45250</v>
      </c>
      <c r="L857" s="162"/>
      <c r="M857" s="162"/>
      <c r="N857" s="162"/>
      <c r="O857" s="354">
        <f t="shared" si="408"/>
        <v>45250</v>
      </c>
      <c r="P857" s="355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/>
      <c r="CS857" s="23"/>
      <c r="CT857" s="23"/>
      <c r="CU857" s="23"/>
      <c r="CV857" s="23"/>
      <c r="CW857" s="23"/>
      <c r="CX857" s="23"/>
      <c r="CY857" s="23"/>
      <c r="CZ857" s="23"/>
      <c r="DA857" s="23"/>
      <c r="DB857" s="23"/>
      <c r="DC857" s="23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23"/>
      <c r="DT857" s="23"/>
      <c r="DU857" s="23"/>
      <c r="DV857" s="23"/>
      <c r="DW857" s="23"/>
      <c r="DX857" s="23"/>
      <c r="DY857" s="23"/>
    </row>
    <row r="858" spans="1:129" s="29" customFormat="1" x14ac:dyDescent="0.25">
      <c r="A858" s="404">
        <v>70</v>
      </c>
      <c r="B858" s="127" t="s">
        <v>413</v>
      </c>
      <c r="C858" s="121" t="s">
        <v>361</v>
      </c>
      <c r="D858" s="195" t="s">
        <v>105</v>
      </c>
      <c r="E858" s="196">
        <v>55</v>
      </c>
      <c r="F858" s="135">
        <v>2849.1</v>
      </c>
      <c r="G858" s="196">
        <v>105</v>
      </c>
      <c r="H858" s="121" t="s">
        <v>30</v>
      </c>
      <c r="I858" s="66" t="s">
        <v>1</v>
      </c>
      <c r="J858" s="83">
        <f>J859+J860</f>
        <v>345250</v>
      </c>
      <c r="K858" s="83">
        <f t="shared" ref="K858" si="433">K859+K860</f>
        <v>45250</v>
      </c>
      <c r="L858" s="83">
        <f t="shared" ref="L858" si="434">L859+L860</f>
        <v>0</v>
      </c>
      <c r="M858" s="83">
        <f t="shared" ref="M858" si="435">M859+M860</f>
        <v>285000</v>
      </c>
      <c r="N858" s="83">
        <f t="shared" ref="N858" si="436">N859+N860</f>
        <v>15000</v>
      </c>
      <c r="O858" s="354">
        <f t="shared" si="408"/>
        <v>345250</v>
      </c>
      <c r="P858" s="355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</row>
    <row r="859" spans="1:129" s="29" customFormat="1" ht="45" x14ac:dyDescent="0.25">
      <c r="A859" s="405"/>
      <c r="B859" s="127" t="s">
        <v>413</v>
      </c>
      <c r="C859" s="127"/>
      <c r="D859" s="195"/>
      <c r="E859" s="196"/>
      <c r="F859" s="135"/>
      <c r="G859" s="196"/>
      <c r="H859" s="72" t="s">
        <v>58</v>
      </c>
      <c r="I859" s="78" t="s">
        <v>31</v>
      </c>
      <c r="J859" s="83">
        <v>300000</v>
      </c>
      <c r="K859" s="83"/>
      <c r="L859" s="162"/>
      <c r="M859" s="162">
        <v>285000</v>
      </c>
      <c r="N859" s="162">
        <v>15000</v>
      </c>
      <c r="O859" s="354">
        <f t="shared" si="408"/>
        <v>300000</v>
      </c>
      <c r="P859" s="355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23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/>
      <c r="CS859" s="23"/>
      <c r="CT859" s="23"/>
      <c r="CU859" s="23"/>
      <c r="CV859" s="23"/>
      <c r="CW859" s="23"/>
      <c r="CX859" s="23"/>
      <c r="CY859" s="23"/>
      <c r="CZ859" s="23"/>
      <c r="DA859" s="23"/>
      <c r="DB859" s="23"/>
      <c r="DC859" s="23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23"/>
      <c r="DT859" s="23"/>
      <c r="DU859" s="23"/>
      <c r="DV859" s="23"/>
      <c r="DW859" s="23"/>
      <c r="DX859" s="23"/>
      <c r="DY859" s="23"/>
    </row>
    <row r="860" spans="1:129" s="29" customFormat="1" ht="75" x14ac:dyDescent="0.25">
      <c r="A860" s="406"/>
      <c r="B860" s="127" t="s">
        <v>413</v>
      </c>
      <c r="C860" s="127"/>
      <c r="D860" s="195"/>
      <c r="E860" s="196"/>
      <c r="F860" s="135"/>
      <c r="G860" s="196"/>
      <c r="H860" s="72" t="s">
        <v>57</v>
      </c>
      <c r="I860" s="78" t="s">
        <v>136</v>
      </c>
      <c r="J860" s="83">
        <v>45250</v>
      </c>
      <c r="K860" s="123">
        <f>J860</f>
        <v>45250</v>
      </c>
      <c r="L860" s="162"/>
      <c r="M860" s="162"/>
      <c r="N860" s="162"/>
      <c r="O860" s="354">
        <f t="shared" si="408"/>
        <v>45250</v>
      </c>
      <c r="P860" s="355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/>
      <c r="CS860" s="23"/>
      <c r="CT860" s="23"/>
      <c r="CU860" s="23"/>
      <c r="CV860" s="23"/>
      <c r="CW860" s="23"/>
      <c r="CX860" s="23"/>
      <c r="CY860" s="23"/>
      <c r="CZ860" s="23"/>
      <c r="DA860" s="23"/>
      <c r="DB860" s="23"/>
      <c r="DC860" s="23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23"/>
      <c r="DT860" s="23"/>
      <c r="DU860" s="23"/>
      <c r="DV860" s="23"/>
      <c r="DW860" s="23"/>
      <c r="DX860" s="23"/>
      <c r="DY860" s="23"/>
    </row>
    <row r="861" spans="1:129" s="29" customFormat="1" x14ac:dyDescent="0.25">
      <c r="A861" s="404">
        <v>71</v>
      </c>
      <c r="B861" s="127" t="s">
        <v>413</v>
      </c>
      <c r="C861" s="121" t="s">
        <v>361</v>
      </c>
      <c r="D861" s="195" t="s">
        <v>105</v>
      </c>
      <c r="E861" s="196">
        <v>57</v>
      </c>
      <c r="F861" s="135">
        <v>2850</v>
      </c>
      <c r="G861" s="196">
        <v>100</v>
      </c>
      <c r="H861" s="121" t="s">
        <v>30</v>
      </c>
      <c r="I861" s="66" t="s">
        <v>1</v>
      </c>
      <c r="J861" s="83">
        <f>J862+J863</f>
        <v>345250</v>
      </c>
      <c r="K861" s="83">
        <f t="shared" ref="K861" si="437">K862+K863</f>
        <v>45250</v>
      </c>
      <c r="L861" s="83">
        <f t="shared" ref="L861" si="438">L862+L863</f>
        <v>0</v>
      </c>
      <c r="M861" s="83">
        <f t="shared" ref="M861" si="439">M862+M863</f>
        <v>285000</v>
      </c>
      <c r="N861" s="83">
        <f t="shared" ref="N861" si="440">N862+N863</f>
        <v>15000</v>
      </c>
      <c r="O861" s="354">
        <f t="shared" si="408"/>
        <v>345250</v>
      </c>
      <c r="P861" s="355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/>
      <c r="CS861" s="23"/>
      <c r="CT861" s="23"/>
      <c r="CU861" s="23"/>
      <c r="CV861" s="23"/>
      <c r="CW861" s="23"/>
      <c r="CX861" s="23"/>
      <c r="CY861" s="23"/>
      <c r="CZ861" s="23"/>
      <c r="DA861" s="23"/>
      <c r="DB861" s="23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23"/>
      <c r="DT861" s="23"/>
      <c r="DU861" s="23"/>
      <c r="DV861" s="23"/>
      <c r="DW861" s="23"/>
      <c r="DX861" s="23"/>
      <c r="DY861" s="23"/>
    </row>
    <row r="862" spans="1:129" s="29" customFormat="1" ht="45" x14ac:dyDescent="0.25">
      <c r="A862" s="405"/>
      <c r="B862" s="127" t="s">
        <v>413</v>
      </c>
      <c r="C862" s="127"/>
      <c r="D862" s="195"/>
      <c r="E862" s="196"/>
      <c r="F862" s="135"/>
      <c r="G862" s="196"/>
      <c r="H862" s="72" t="s">
        <v>58</v>
      </c>
      <c r="I862" s="78" t="s">
        <v>31</v>
      </c>
      <c r="J862" s="83">
        <v>300000</v>
      </c>
      <c r="K862" s="83"/>
      <c r="L862" s="162"/>
      <c r="M862" s="162">
        <v>285000</v>
      </c>
      <c r="N862" s="162">
        <v>15000</v>
      </c>
      <c r="O862" s="354">
        <f t="shared" si="408"/>
        <v>300000</v>
      </c>
      <c r="P862" s="355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/>
      <c r="CS862" s="23"/>
      <c r="CT862" s="23"/>
      <c r="CU862" s="23"/>
      <c r="CV862" s="23"/>
      <c r="CW862" s="23"/>
      <c r="CX862" s="23"/>
      <c r="CY862" s="23"/>
      <c r="CZ862" s="23"/>
      <c r="DA862" s="23"/>
      <c r="DB862" s="23"/>
      <c r="DC862" s="23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23"/>
      <c r="DT862" s="23"/>
      <c r="DU862" s="23"/>
      <c r="DV862" s="23"/>
      <c r="DW862" s="23"/>
      <c r="DX862" s="23"/>
      <c r="DY862" s="23"/>
    </row>
    <row r="863" spans="1:129" s="29" customFormat="1" ht="75" x14ac:dyDescent="0.25">
      <c r="A863" s="406"/>
      <c r="B863" s="127" t="s">
        <v>413</v>
      </c>
      <c r="C863" s="127"/>
      <c r="D863" s="195"/>
      <c r="E863" s="196"/>
      <c r="F863" s="135"/>
      <c r="G863" s="196"/>
      <c r="H863" s="72" t="s">
        <v>57</v>
      </c>
      <c r="I863" s="78" t="s">
        <v>136</v>
      </c>
      <c r="J863" s="83">
        <v>45250</v>
      </c>
      <c r="K863" s="123">
        <f>J863</f>
        <v>45250</v>
      </c>
      <c r="L863" s="162"/>
      <c r="M863" s="162"/>
      <c r="N863" s="162"/>
      <c r="O863" s="354">
        <f t="shared" si="408"/>
        <v>45250</v>
      </c>
      <c r="P863" s="355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/>
      <c r="CS863" s="23"/>
      <c r="CT863" s="23"/>
      <c r="CU863" s="23"/>
      <c r="CV863" s="23"/>
      <c r="CW863" s="23"/>
      <c r="CX863" s="23"/>
      <c r="CY863" s="23"/>
      <c r="CZ863" s="23"/>
      <c r="DA863" s="23"/>
      <c r="DB863" s="23"/>
      <c r="DC863" s="23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23"/>
      <c r="DT863" s="23"/>
      <c r="DU863" s="23"/>
      <c r="DV863" s="23"/>
      <c r="DW863" s="23"/>
      <c r="DX863" s="23"/>
      <c r="DY863" s="23"/>
    </row>
    <row r="864" spans="1:129" s="29" customFormat="1" x14ac:dyDescent="0.25">
      <c r="A864" s="404">
        <v>72</v>
      </c>
      <c r="B864" s="127" t="s">
        <v>413</v>
      </c>
      <c r="C864" s="121" t="s">
        <v>361</v>
      </c>
      <c r="D864" s="195" t="s">
        <v>105</v>
      </c>
      <c r="E864" s="196">
        <v>59</v>
      </c>
      <c r="F864" s="135">
        <v>2820</v>
      </c>
      <c r="G864" s="196">
        <v>102</v>
      </c>
      <c r="H864" s="121" t="s">
        <v>30</v>
      </c>
      <c r="I864" s="66" t="s">
        <v>1</v>
      </c>
      <c r="J864" s="83">
        <f>J865+J866</f>
        <v>345250</v>
      </c>
      <c r="K864" s="83">
        <f t="shared" ref="K864" si="441">K865+K866</f>
        <v>45250</v>
      </c>
      <c r="L864" s="83">
        <f t="shared" ref="L864" si="442">L865+L866</f>
        <v>0</v>
      </c>
      <c r="M864" s="83">
        <f t="shared" ref="M864" si="443">M865+M866</f>
        <v>285000</v>
      </c>
      <c r="N864" s="83">
        <f t="shared" ref="N864" si="444">N865+N866</f>
        <v>15000</v>
      </c>
      <c r="O864" s="354">
        <f t="shared" si="408"/>
        <v>345250</v>
      </c>
      <c r="P864" s="355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/>
      <c r="CS864" s="23"/>
      <c r="CT864" s="23"/>
      <c r="CU864" s="23"/>
      <c r="CV864" s="23"/>
      <c r="CW864" s="23"/>
      <c r="CX864" s="23"/>
      <c r="CY864" s="23"/>
      <c r="CZ864" s="23"/>
      <c r="DA864" s="23"/>
      <c r="DB864" s="23"/>
      <c r="DC864" s="23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23"/>
      <c r="DT864" s="23"/>
      <c r="DU864" s="23"/>
      <c r="DV864" s="23"/>
      <c r="DW864" s="23"/>
      <c r="DX864" s="23"/>
      <c r="DY864" s="23"/>
    </row>
    <row r="865" spans="1:129" s="29" customFormat="1" ht="45" x14ac:dyDescent="0.25">
      <c r="A865" s="405"/>
      <c r="B865" s="127" t="s">
        <v>413</v>
      </c>
      <c r="C865" s="127"/>
      <c r="D865" s="195"/>
      <c r="E865" s="196"/>
      <c r="F865" s="135"/>
      <c r="G865" s="196"/>
      <c r="H865" s="72" t="s">
        <v>58</v>
      </c>
      <c r="I865" s="78" t="s">
        <v>31</v>
      </c>
      <c r="J865" s="83">
        <v>300000</v>
      </c>
      <c r="K865" s="83"/>
      <c r="L865" s="162"/>
      <c r="M865" s="162">
        <v>285000</v>
      </c>
      <c r="N865" s="162">
        <v>15000</v>
      </c>
      <c r="O865" s="354">
        <f t="shared" si="408"/>
        <v>300000</v>
      </c>
      <c r="P865" s="355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/>
      <c r="CS865" s="23"/>
      <c r="CT865" s="23"/>
      <c r="CU865" s="23"/>
      <c r="CV865" s="23"/>
      <c r="CW865" s="23"/>
      <c r="CX865" s="23"/>
      <c r="CY865" s="23"/>
      <c r="CZ865" s="23"/>
      <c r="DA865" s="23"/>
      <c r="DB865" s="23"/>
      <c r="DC865" s="23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23"/>
      <c r="DT865" s="23"/>
      <c r="DU865" s="23"/>
      <c r="DV865" s="23"/>
      <c r="DW865" s="23"/>
      <c r="DX865" s="23"/>
      <c r="DY865" s="23"/>
    </row>
    <row r="866" spans="1:129" s="29" customFormat="1" ht="75" x14ac:dyDescent="0.25">
      <c r="A866" s="406"/>
      <c r="B866" s="127" t="s">
        <v>413</v>
      </c>
      <c r="C866" s="127"/>
      <c r="D866" s="195"/>
      <c r="E866" s="196"/>
      <c r="F866" s="135"/>
      <c r="G866" s="196"/>
      <c r="H866" s="72" t="s">
        <v>57</v>
      </c>
      <c r="I866" s="78" t="s">
        <v>136</v>
      </c>
      <c r="J866" s="83">
        <v>45250</v>
      </c>
      <c r="K866" s="123">
        <f>J866</f>
        <v>45250</v>
      </c>
      <c r="L866" s="162"/>
      <c r="M866" s="162"/>
      <c r="N866" s="162"/>
      <c r="O866" s="354">
        <f t="shared" si="408"/>
        <v>45250</v>
      </c>
      <c r="P866" s="355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/>
      <c r="CS866" s="23"/>
      <c r="CT866" s="23"/>
      <c r="CU866" s="23"/>
      <c r="CV866" s="23"/>
      <c r="CW866" s="23"/>
      <c r="CX866" s="23"/>
      <c r="CY866" s="23"/>
      <c r="CZ866" s="23"/>
      <c r="DA866" s="23"/>
      <c r="DB866" s="23"/>
      <c r="DC866" s="23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23"/>
      <c r="DT866" s="23"/>
      <c r="DU866" s="23"/>
      <c r="DV866" s="23"/>
      <c r="DW866" s="23"/>
      <c r="DX866" s="23"/>
      <c r="DY866" s="23"/>
    </row>
    <row r="867" spans="1:129" s="29" customFormat="1" x14ac:dyDescent="0.25">
      <c r="A867" s="489">
        <v>73</v>
      </c>
      <c r="B867" s="127" t="s">
        <v>413</v>
      </c>
      <c r="C867" s="127" t="s">
        <v>119</v>
      </c>
      <c r="D867" s="195" t="s">
        <v>121</v>
      </c>
      <c r="E867" s="196">
        <v>12</v>
      </c>
      <c r="F867" s="135">
        <v>2091.4</v>
      </c>
      <c r="G867" s="196">
        <v>94</v>
      </c>
      <c r="H867" s="72" t="s">
        <v>30</v>
      </c>
      <c r="I867" s="66" t="s">
        <v>1</v>
      </c>
      <c r="J867" s="83">
        <f>J868</f>
        <v>45250</v>
      </c>
      <c r="K867" s="83">
        <f t="shared" ref="K867:N867" si="445">K868</f>
        <v>45250</v>
      </c>
      <c r="L867" s="83">
        <f t="shared" si="445"/>
        <v>0</v>
      </c>
      <c r="M867" s="83">
        <f t="shared" si="445"/>
        <v>0</v>
      </c>
      <c r="N867" s="83">
        <f t="shared" si="445"/>
        <v>0</v>
      </c>
      <c r="O867" s="354">
        <f t="shared" si="408"/>
        <v>45250</v>
      </c>
      <c r="P867" s="355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</row>
    <row r="868" spans="1:129" s="29" customFormat="1" ht="75" x14ac:dyDescent="0.25">
      <c r="A868" s="491"/>
      <c r="B868" s="127" t="s">
        <v>413</v>
      </c>
      <c r="C868" s="127"/>
      <c r="D868" s="195"/>
      <c r="E868" s="196"/>
      <c r="F868" s="135"/>
      <c r="G868" s="196"/>
      <c r="H868" s="72" t="s">
        <v>57</v>
      </c>
      <c r="I868" s="78" t="s">
        <v>136</v>
      </c>
      <c r="J868" s="83">
        <v>45250</v>
      </c>
      <c r="K868" s="123">
        <f>J868</f>
        <v>45250</v>
      </c>
      <c r="L868" s="162"/>
      <c r="M868" s="162"/>
      <c r="N868" s="162"/>
      <c r="O868" s="354">
        <f t="shared" si="408"/>
        <v>45250</v>
      </c>
      <c r="P868" s="355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/>
      <c r="CS868" s="23"/>
      <c r="CT868" s="23"/>
      <c r="CU868" s="23"/>
      <c r="CV868" s="23"/>
      <c r="CW868" s="23"/>
      <c r="CX868" s="23"/>
      <c r="CY868" s="23"/>
      <c r="CZ868" s="23"/>
      <c r="DA868" s="23"/>
      <c r="DB868" s="23"/>
      <c r="DC868" s="23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23"/>
      <c r="DT868" s="23"/>
      <c r="DU868" s="23"/>
      <c r="DV868" s="23"/>
      <c r="DW868" s="23"/>
      <c r="DX868" s="23"/>
      <c r="DY868" s="23"/>
    </row>
    <row r="869" spans="1:129" s="29" customFormat="1" x14ac:dyDescent="0.25">
      <c r="A869" s="489">
        <v>74</v>
      </c>
      <c r="B869" s="127" t="s">
        <v>413</v>
      </c>
      <c r="C869" s="127" t="s">
        <v>119</v>
      </c>
      <c r="D869" s="195" t="s">
        <v>121</v>
      </c>
      <c r="E869" s="196">
        <v>13</v>
      </c>
      <c r="F869" s="135">
        <v>2171.6</v>
      </c>
      <c r="G869" s="196">
        <v>76</v>
      </c>
      <c r="H869" s="72" t="s">
        <v>30</v>
      </c>
      <c r="I869" s="66" t="s">
        <v>1</v>
      </c>
      <c r="J869" s="83">
        <f>J870</f>
        <v>45250</v>
      </c>
      <c r="K869" s="83">
        <f t="shared" ref="K869" si="446">K870</f>
        <v>45250</v>
      </c>
      <c r="L869" s="162">
        <f t="shared" ref="L869" si="447">L870</f>
        <v>0</v>
      </c>
      <c r="M869" s="162">
        <f t="shared" ref="M869" si="448">M870</f>
        <v>0</v>
      </c>
      <c r="N869" s="162">
        <f t="shared" ref="N869" si="449">N870</f>
        <v>0</v>
      </c>
      <c r="O869" s="354">
        <f t="shared" si="408"/>
        <v>45250</v>
      </c>
      <c r="P869" s="355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/>
      <c r="CS869" s="23"/>
      <c r="CT869" s="23"/>
      <c r="CU869" s="23"/>
      <c r="CV869" s="23"/>
      <c r="CW869" s="23"/>
      <c r="CX869" s="23"/>
      <c r="CY869" s="23"/>
      <c r="CZ869" s="23"/>
      <c r="DA869" s="23"/>
      <c r="DB869" s="23"/>
      <c r="DC869" s="23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23"/>
      <c r="DT869" s="23"/>
      <c r="DU869" s="23"/>
      <c r="DV869" s="23"/>
      <c r="DW869" s="23"/>
      <c r="DX869" s="23"/>
      <c r="DY869" s="23"/>
    </row>
    <row r="870" spans="1:129" s="29" customFormat="1" ht="75" x14ac:dyDescent="0.25">
      <c r="A870" s="491"/>
      <c r="B870" s="127" t="s">
        <v>413</v>
      </c>
      <c r="C870" s="127"/>
      <c r="D870" s="195"/>
      <c r="E870" s="196"/>
      <c r="F870" s="135"/>
      <c r="G870" s="196"/>
      <c r="H870" s="72" t="s">
        <v>57</v>
      </c>
      <c r="I870" s="78" t="s">
        <v>136</v>
      </c>
      <c r="J870" s="83">
        <v>45250</v>
      </c>
      <c r="K870" s="123">
        <f>J870</f>
        <v>45250</v>
      </c>
      <c r="L870" s="162"/>
      <c r="M870" s="162"/>
      <c r="N870" s="162"/>
      <c r="O870" s="354">
        <f t="shared" si="408"/>
        <v>45250</v>
      </c>
      <c r="P870" s="355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</row>
    <row r="871" spans="1:129" s="29" customFormat="1" x14ac:dyDescent="0.25">
      <c r="A871" s="489">
        <v>75</v>
      </c>
      <c r="B871" s="127" t="s">
        <v>413</v>
      </c>
      <c r="C871" s="127" t="s">
        <v>119</v>
      </c>
      <c r="D871" s="195" t="s">
        <v>121</v>
      </c>
      <c r="E871" s="196">
        <v>14</v>
      </c>
      <c r="F871" s="135">
        <v>2123.5</v>
      </c>
      <c r="G871" s="196">
        <v>73</v>
      </c>
      <c r="H871" s="72" t="s">
        <v>30</v>
      </c>
      <c r="I871" s="66" t="s">
        <v>1</v>
      </c>
      <c r="J871" s="83">
        <f>J872</f>
        <v>45250</v>
      </c>
      <c r="K871" s="83">
        <f t="shared" ref="K871" si="450">K872</f>
        <v>45250</v>
      </c>
      <c r="L871" s="162">
        <f t="shared" ref="L871" si="451">L872</f>
        <v>0</v>
      </c>
      <c r="M871" s="162">
        <f t="shared" ref="M871" si="452">M872</f>
        <v>0</v>
      </c>
      <c r="N871" s="162">
        <f t="shared" ref="N871" si="453">N872</f>
        <v>0</v>
      </c>
      <c r="O871" s="354">
        <f t="shared" si="408"/>
        <v>45250</v>
      </c>
      <c r="P871" s="355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/>
      <c r="CS871" s="23"/>
      <c r="CT871" s="23"/>
      <c r="CU871" s="23"/>
      <c r="CV871" s="23"/>
      <c r="CW871" s="23"/>
      <c r="CX871" s="23"/>
      <c r="CY871" s="23"/>
      <c r="CZ871" s="23"/>
      <c r="DA871" s="23"/>
      <c r="DB871" s="23"/>
      <c r="DC871" s="23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23"/>
      <c r="DT871" s="23"/>
      <c r="DU871" s="23"/>
      <c r="DV871" s="23"/>
      <c r="DW871" s="23"/>
      <c r="DX871" s="23"/>
      <c r="DY871" s="23"/>
    </row>
    <row r="872" spans="1:129" s="29" customFormat="1" ht="75" x14ac:dyDescent="0.25">
      <c r="A872" s="491"/>
      <c r="B872" s="127" t="s">
        <v>413</v>
      </c>
      <c r="C872" s="127"/>
      <c r="D872" s="195"/>
      <c r="E872" s="196"/>
      <c r="F872" s="135"/>
      <c r="G872" s="196"/>
      <c r="H872" s="72" t="s">
        <v>57</v>
      </c>
      <c r="I872" s="78" t="s">
        <v>136</v>
      </c>
      <c r="J872" s="83">
        <v>45250</v>
      </c>
      <c r="K872" s="123">
        <f>J872</f>
        <v>45250</v>
      </c>
      <c r="L872" s="162"/>
      <c r="M872" s="162"/>
      <c r="N872" s="162"/>
      <c r="O872" s="354">
        <f t="shared" si="408"/>
        <v>45250</v>
      </c>
      <c r="P872" s="355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/>
      <c r="CS872" s="23"/>
      <c r="CT872" s="23"/>
      <c r="CU872" s="23"/>
      <c r="CV872" s="23"/>
      <c r="CW872" s="23"/>
      <c r="CX872" s="23"/>
      <c r="CY872" s="23"/>
      <c r="CZ872" s="23"/>
      <c r="DA872" s="23"/>
      <c r="DB872" s="23"/>
      <c r="DC872" s="23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23"/>
      <c r="DT872" s="23"/>
      <c r="DU872" s="23"/>
      <c r="DV872" s="23"/>
      <c r="DW872" s="23"/>
      <c r="DX872" s="23"/>
      <c r="DY872" s="23"/>
    </row>
    <row r="873" spans="1:129" ht="39" customHeight="1" x14ac:dyDescent="0.25">
      <c r="A873" s="483" t="s">
        <v>421</v>
      </c>
      <c r="B873" s="484"/>
      <c r="C873" s="484"/>
      <c r="D873" s="485"/>
      <c r="E873" s="64">
        <v>4</v>
      </c>
      <c r="F873" s="65">
        <f>F875+F878+F881+F884</f>
        <v>4363.8</v>
      </c>
      <c r="G873" s="64">
        <f>G875+G878+G881+G884</f>
        <v>151</v>
      </c>
      <c r="H873" s="63" t="s">
        <v>1</v>
      </c>
      <c r="I873" s="66" t="s">
        <v>1</v>
      </c>
      <c r="J873" s="65">
        <f>J875+J878+J881+J884</f>
        <v>1106048.47</v>
      </c>
      <c r="K873" s="65">
        <f>K875+K878+K881+K884</f>
        <v>181000</v>
      </c>
      <c r="L873" s="65">
        <f>L875+L878+L881+L884</f>
        <v>0</v>
      </c>
      <c r="M873" s="65">
        <f>M875+M878+M881+M884+M874</f>
        <v>879000</v>
      </c>
      <c r="N873" s="65">
        <f>N875+N878+N881+N884</f>
        <v>46252.423500000004</v>
      </c>
      <c r="O873" s="354">
        <f>K873+L873+M873+N873</f>
        <v>1106252.4235</v>
      </c>
      <c r="P873" s="355"/>
    </row>
    <row r="874" spans="1:129" ht="20.25" customHeight="1" x14ac:dyDescent="0.25">
      <c r="A874" s="483" t="s">
        <v>424</v>
      </c>
      <c r="B874" s="484"/>
      <c r="C874" s="484"/>
      <c r="D874" s="484"/>
      <c r="E874" s="484"/>
      <c r="F874" s="484"/>
      <c r="G874" s="485"/>
      <c r="H874" s="63" t="s">
        <v>1</v>
      </c>
      <c r="I874" s="66" t="s">
        <v>1</v>
      </c>
      <c r="J874" s="89"/>
      <c r="K874" s="89"/>
      <c r="L874" s="89"/>
      <c r="M874" s="89">
        <v>203.95350000006147</v>
      </c>
      <c r="N874" s="89"/>
      <c r="O874" s="390">
        <f t="shared" ref="O874:O886" si="454">K874+L874+M874+N874</f>
        <v>203.95350000006147</v>
      </c>
      <c r="P874" s="553"/>
    </row>
    <row r="875" spans="1:129" s="29" customFormat="1" ht="32.25" customHeight="1" x14ac:dyDescent="0.25">
      <c r="A875" s="218">
        <v>1</v>
      </c>
      <c r="B875" s="204" t="s">
        <v>420</v>
      </c>
      <c r="C875" s="204" t="s">
        <v>46</v>
      </c>
      <c r="D875" s="204" t="s">
        <v>139</v>
      </c>
      <c r="E875" s="205">
        <v>18</v>
      </c>
      <c r="F875" s="206">
        <v>2046.6</v>
      </c>
      <c r="G875" s="207">
        <v>83</v>
      </c>
      <c r="H875" s="208" t="s">
        <v>30</v>
      </c>
      <c r="I875" s="66" t="s">
        <v>1</v>
      </c>
      <c r="J875" s="209">
        <f>J876+J877</f>
        <v>345250</v>
      </c>
      <c r="K875" s="209">
        <f t="shared" ref="K875:N875" si="455">K876+K877</f>
        <v>45250</v>
      </c>
      <c r="L875" s="209">
        <f t="shared" si="455"/>
        <v>0</v>
      </c>
      <c r="M875" s="209">
        <f t="shared" si="455"/>
        <v>285000</v>
      </c>
      <c r="N875" s="209">
        <f t="shared" si="455"/>
        <v>15000</v>
      </c>
      <c r="O875" s="390">
        <f t="shared" si="454"/>
        <v>345250</v>
      </c>
      <c r="P875" s="355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</row>
    <row r="876" spans="1:129" s="29" customFormat="1" ht="45" x14ac:dyDescent="0.25">
      <c r="A876" s="216"/>
      <c r="B876" s="204" t="s">
        <v>420</v>
      </c>
      <c r="C876" s="204"/>
      <c r="D876" s="204"/>
      <c r="E876" s="205"/>
      <c r="F876" s="206"/>
      <c r="G876" s="211"/>
      <c r="H876" s="72" t="s">
        <v>58</v>
      </c>
      <c r="I876" s="78" t="s">
        <v>31</v>
      </c>
      <c r="J876" s="209">
        <v>300000</v>
      </c>
      <c r="K876" s="209"/>
      <c r="L876" s="209"/>
      <c r="M876" s="209">
        <f>J876*0.95</f>
        <v>285000</v>
      </c>
      <c r="N876" s="209">
        <f>J876*0.05</f>
        <v>15000</v>
      </c>
      <c r="O876" s="390">
        <f t="shared" si="454"/>
        <v>300000</v>
      </c>
      <c r="P876" s="355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</row>
    <row r="877" spans="1:129" s="29" customFormat="1" ht="75" x14ac:dyDescent="0.25">
      <c r="A877" s="217"/>
      <c r="B877" s="204" t="s">
        <v>420</v>
      </c>
      <c r="C877" s="204"/>
      <c r="D877" s="204"/>
      <c r="E877" s="205"/>
      <c r="F877" s="206"/>
      <c r="G877" s="211"/>
      <c r="H877" s="72" t="s">
        <v>57</v>
      </c>
      <c r="I877" s="78" t="s">
        <v>136</v>
      </c>
      <c r="J877" s="83">
        <v>45250</v>
      </c>
      <c r="K877" s="123">
        <f>J877</f>
        <v>45250</v>
      </c>
      <c r="L877" s="213"/>
      <c r="M877" s="213"/>
      <c r="N877" s="213"/>
      <c r="O877" s="390">
        <f t="shared" si="454"/>
        <v>45250</v>
      </c>
      <c r="P877" s="355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</row>
    <row r="878" spans="1:129" s="29" customFormat="1" ht="32.25" customHeight="1" x14ac:dyDescent="0.25">
      <c r="A878" s="218">
        <v>2</v>
      </c>
      <c r="B878" s="204" t="s">
        <v>420</v>
      </c>
      <c r="C878" s="204" t="s">
        <v>46</v>
      </c>
      <c r="D878" s="204" t="s">
        <v>140</v>
      </c>
      <c r="E878" s="205">
        <v>18</v>
      </c>
      <c r="F878" s="206">
        <v>1267.0999999999999</v>
      </c>
      <c r="G878" s="207">
        <v>44</v>
      </c>
      <c r="H878" s="208" t="s">
        <v>30</v>
      </c>
      <c r="I878" s="66" t="s">
        <v>1</v>
      </c>
      <c r="J878" s="209">
        <f>J879+J880</f>
        <v>214268.47</v>
      </c>
      <c r="K878" s="209">
        <f t="shared" ref="K878:N878" si="456">K879+K880</f>
        <v>45250</v>
      </c>
      <c r="L878" s="209">
        <f t="shared" si="456"/>
        <v>0</v>
      </c>
      <c r="M878" s="209">
        <f t="shared" si="456"/>
        <v>160567.5465</v>
      </c>
      <c r="N878" s="209">
        <f t="shared" si="456"/>
        <v>8450.9235000000008</v>
      </c>
      <c r="O878" s="390">
        <f t="shared" si="454"/>
        <v>214268.47</v>
      </c>
      <c r="P878" s="355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</row>
    <row r="879" spans="1:129" s="29" customFormat="1" ht="45" x14ac:dyDescent="0.25">
      <c r="A879" s="216"/>
      <c r="B879" s="204" t="s">
        <v>420</v>
      </c>
      <c r="C879" s="204"/>
      <c r="D879" s="204"/>
      <c r="E879" s="205"/>
      <c r="F879" s="206"/>
      <c r="G879" s="211"/>
      <c r="H879" s="72" t="s">
        <v>58</v>
      </c>
      <c r="I879" s="78" t="s">
        <v>31</v>
      </c>
      <c r="J879" s="209">
        <v>169018.47</v>
      </c>
      <c r="K879" s="209"/>
      <c r="L879" s="209"/>
      <c r="M879" s="209">
        <f>J879*0.95</f>
        <v>160567.5465</v>
      </c>
      <c r="N879" s="209">
        <f>J879*0.05</f>
        <v>8450.9235000000008</v>
      </c>
      <c r="O879" s="390">
        <f t="shared" si="454"/>
        <v>169018.47</v>
      </c>
      <c r="P879" s="355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</row>
    <row r="880" spans="1:129" s="29" customFormat="1" ht="75" x14ac:dyDescent="0.25">
      <c r="A880" s="217"/>
      <c r="B880" s="204" t="s">
        <v>420</v>
      </c>
      <c r="C880" s="204"/>
      <c r="D880" s="204"/>
      <c r="E880" s="205"/>
      <c r="F880" s="206"/>
      <c r="G880" s="211"/>
      <c r="H880" s="72" t="s">
        <v>57</v>
      </c>
      <c r="I880" s="78" t="s">
        <v>136</v>
      </c>
      <c r="J880" s="83">
        <v>45250</v>
      </c>
      <c r="K880" s="123">
        <f>J880</f>
        <v>45250</v>
      </c>
      <c r="L880" s="213"/>
      <c r="M880" s="213"/>
      <c r="N880" s="213"/>
      <c r="O880" s="390">
        <f t="shared" si="454"/>
        <v>45250</v>
      </c>
      <c r="P880" s="355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</row>
    <row r="881" spans="1:129" s="29" customFormat="1" ht="33" customHeight="1" x14ac:dyDescent="0.25">
      <c r="A881" s="218">
        <v>3</v>
      </c>
      <c r="B881" s="204" t="s">
        <v>420</v>
      </c>
      <c r="C881" s="204" t="s">
        <v>46</v>
      </c>
      <c r="D881" s="204" t="s">
        <v>141</v>
      </c>
      <c r="E881" s="205" t="s">
        <v>142</v>
      </c>
      <c r="F881" s="206">
        <v>797.8</v>
      </c>
      <c r="G881" s="207">
        <v>20</v>
      </c>
      <c r="H881" s="208" t="s">
        <v>30</v>
      </c>
      <c r="I881" s="66" t="s">
        <v>1</v>
      </c>
      <c r="J881" s="209">
        <f>J882+J883</f>
        <v>288410</v>
      </c>
      <c r="K881" s="209">
        <f t="shared" ref="K881:N881" si="457">K882+K883</f>
        <v>45250</v>
      </c>
      <c r="L881" s="209">
        <f t="shared" si="457"/>
        <v>0</v>
      </c>
      <c r="M881" s="209">
        <f t="shared" si="457"/>
        <v>231002</v>
      </c>
      <c r="N881" s="209">
        <f t="shared" si="457"/>
        <v>12158</v>
      </c>
      <c r="O881" s="390">
        <f t="shared" si="454"/>
        <v>288410</v>
      </c>
      <c r="P881" s="355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</row>
    <row r="882" spans="1:129" s="29" customFormat="1" ht="45" x14ac:dyDescent="0.25">
      <c r="A882" s="216"/>
      <c r="B882" s="204" t="s">
        <v>420</v>
      </c>
      <c r="C882" s="204"/>
      <c r="D882" s="204"/>
      <c r="E882" s="205"/>
      <c r="F882" s="206"/>
      <c r="G882" s="211"/>
      <c r="H882" s="72" t="s">
        <v>58</v>
      </c>
      <c r="I882" s="78" t="s">
        <v>31</v>
      </c>
      <c r="J882" s="209">
        <v>243160</v>
      </c>
      <c r="K882" s="209"/>
      <c r="L882" s="209"/>
      <c r="M882" s="209">
        <f>J882*0.95</f>
        <v>231002</v>
      </c>
      <c r="N882" s="209">
        <f>J882*0.05</f>
        <v>12158</v>
      </c>
      <c r="O882" s="390">
        <f t="shared" si="454"/>
        <v>243160</v>
      </c>
      <c r="P882" s="355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</row>
    <row r="883" spans="1:129" s="29" customFormat="1" ht="75" x14ac:dyDescent="0.25">
      <c r="A883" s="217"/>
      <c r="B883" s="204" t="s">
        <v>420</v>
      </c>
      <c r="C883" s="204"/>
      <c r="D883" s="204"/>
      <c r="E883" s="205"/>
      <c r="F883" s="206"/>
      <c r="G883" s="211"/>
      <c r="H883" s="72" t="s">
        <v>57</v>
      </c>
      <c r="I883" s="78" t="s">
        <v>136</v>
      </c>
      <c r="J883" s="83">
        <v>45250</v>
      </c>
      <c r="K883" s="123">
        <f>J883</f>
        <v>45250</v>
      </c>
      <c r="L883" s="213"/>
      <c r="M883" s="213"/>
      <c r="N883" s="213"/>
      <c r="O883" s="390">
        <f t="shared" si="454"/>
        <v>45250</v>
      </c>
      <c r="P883" s="355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</row>
    <row r="884" spans="1:129" s="29" customFormat="1" ht="34.5" customHeight="1" x14ac:dyDescent="0.25">
      <c r="A884" s="218">
        <v>4</v>
      </c>
      <c r="B884" s="204" t="s">
        <v>420</v>
      </c>
      <c r="C884" s="204" t="s">
        <v>143</v>
      </c>
      <c r="D884" s="204" t="s">
        <v>89</v>
      </c>
      <c r="E884" s="205">
        <v>17</v>
      </c>
      <c r="F884" s="206">
        <v>252.3</v>
      </c>
      <c r="G884" s="207">
        <v>4</v>
      </c>
      <c r="H884" s="208" t="s">
        <v>30</v>
      </c>
      <c r="I884" s="66" t="s">
        <v>1</v>
      </c>
      <c r="J884" s="209">
        <f>J885+J886</f>
        <v>258120</v>
      </c>
      <c r="K884" s="209">
        <f t="shared" ref="K884:N884" si="458">K885+K886</f>
        <v>45250</v>
      </c>
      <c r="L884" s="209">
        <f t="shared" si="458"/>
        <v>0</v>
      </c>
      <c r="M884" s="209">
        <f t="shared" si="458"/>
        <v>202226.5</v>
      </c>
      <c r="N884" s="209">
        <f t="shared" si="458"/>
        <v>10643.5</v>
      </c>
      <c r="O884" s="390">
        <f t="shared" si="454"/>
        <v>258120</v>
      </c>
      <c r="P884" s="355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</row>
    <row r="885" spans="1:129" s="29" customFormat="1" ht="45" x14ac:dyDescent="0.25">
      <c r="A885" s="216"/>
      <c r="B885" s="204" t="s">
        <v>420</v>
      </c>
      <c r="C885" s="204"/>
      <c r="D885" s="204"/>
      <c r="E885" s="214"/>
      <c r="F885" s="206"/>
      <c r="G885" s="211"/>
      <c r="H885" s="72" t="s">
        <v>58</v>
      </c>
      <c r="I885" s="78" t="s">
        <v>31</v>
      </c>
      <c r="J885" s="209">
        <v>212870</v>
      </c>
      <c r="K885" s="209"/>
      <c r="L885" s="209"/>
      <c r="M885" s="209">
        <f>J885*0.95</f>
        <v>202226.5</v>
      </c>
      <c r="N885" s="209">
        <f>J885*0.05</f>
        <v>10643.5</v>
      </c>
      <c r="O885" s="390">
        <f t="shared" si="454"/>
        <v>212870</v>
      </c>
      <c r="P885" s="355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</row>
    <row r="886" spans="1:129" s="29" customFormat="1" ht="75" x14ac:dyDescent="0.25">
      <c r="A886" s="212"/>
      <c r="B886" s="204" t="s">
        <v>420</v>
      </c>
      <c r="C886" s="204"/>
      <c r="D886" s="204"/>
      <c r="E886" s="214"/>
      <c r="F886" s="206"/>
      <c r="G886" s="211"/>
      <c r="H886" s="72" t="s">
        <v>57</v>
      </c>
      <c r="I886" s="78" t="s">
        <v>136</v>
      </c>
      <c r="J886" s="83">
        <v>45250</v>
      </c>
      <c r="K886" s="123">
        <f>J886</f>
        <v>45250</v>
      </c>
      <c r="L886" s="213"/>
      <c r="M886" s="213"/>
      <c r="N886" s="213"/>
      <c r="O886" s="390">
        <f t="shared" si="454"/>
        <v>45250</v>
      </c>
      <c r="P886" s="355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</row>
    <row r="887" spans="1:129" s="22" customFormat="1" ht="36.75" customHeight="1" x14ac:dyDescent="0.25">
      <c r="A887" s="492" t="s">
        <v>432</v>
      </c>
      <c r="B887" s="484"/>
      <c r="C887" s="484"/>
      <c r="D887" s="485"/>
      <c r="E887" s="64">
        <v>13</v>
      </c>
      <c r="F887" s="65">
        <f>F889+F894+F903+F912+F917+F920+F923+F926+F929+F932+F935+F938+F941</f>
        <v>30537.399999999998</v>
      </c>
      <c r="G887" s="88">
        <f>G889+G894+G903+G912+G917+G920+G923+G926+G929+G932+G935+G938+G941</f>
        <v>910</v>
      </c>
      <c r="H887" s="63" t="s">
        <v>1</v>
      </c>
      <c r="I887" s="66" t="s">
        <v>1</v>
      </c>
      <c r="J887" s="65">
        <f>J889+J894+J903+J912+J917+J920+J923+J926+J929+J932+J935+J938+J941</f>
        <v>45319230.109999999</v>
      </c>
      <c r="K887" s="65">
        <f>K889+K894+K903+K912+K917+K920+K923+K926+K929+K932+K935+K938+K941</f>
        <v>43069230.109999999</v>
      </c>
      <c r="L887" s="65">
        <f>L889+L894+L903+L912+L917+L920+L923+L926+L929+L932+L935+L938+L941</f>
        <v>0</v>
      </c>
      <c r="M887" s="65">
        <f>M889+M894+M903+M912+M917+M920+M923+M926+M929+M932+M935+M938+M941+M888</f>
        <v>2138000</v>
      </c>
      <c r="N887" s="65">
        <f>N889+N894+N903+N912+N917+N920+N923+N926+N929+N932+N935+N938+N941</f>
        <v>112500</v>
      </c>
      <c r="O887" s="354">
        <f t="shared" si="408"/>
        <v>45319730.109999999</v>
      </c>
      <c r="P887" s="355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</row>
    <row r="888" spans="1:129" s="22" customFormat="1" x14ac:dyDescent="0.25">
      <c r="A888" s="483" t="s">
        <v>431</v>
      </c>
      <c r="B888" s="484"/>
      <c r="C888" s="484"/>
      <c r="D888" s="484"/>
      <c r="E888" s="484"/>
      <c r="F888" s="484"/>
      <c r="G888" s="485"/>
      <c r="H888" s="63" t="s">
        <v>1</v>
      </c>
      <c r="I888" s="66" t="s">
        <v>1</v>
      </c>
      <c r="J888" s="89"/>
      <c r="K888" s="89"/>
      <c r="L888" s="89"/>
      <c r="M888" s="89">
        <v>500</v>
      </c>
      <c r="N888" s="89"/>
      <c r="O888" s="354">
        <f t="shared" si="408"/>
        <v>500</v>
      </c>
      <c r="P888" s="55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</row>
    <row r="889" spans="1:129" s="29" customFormat="1" x14ac:dyDescent="0.25">
      <c r="A889" s="218">
        <v>1</v>
      </c>
      <c r="B889" s="204" t="s">
        <v>433</v>
      </c>
      <c r="C889" s="204" t="s">
        <v>4</v>
      </c>
      <c r="D889" s="204" t="s">
        <v>138</v>
      </c>
      <c r="E889" s="205">
        <v>20</v>
      </c>
      <c r="F889" s="206">
        <v>2853.2</v>
      </c>
      <c r="G889" s="207">
        <v>100</v>
      </c>
      <c r="H889" s="208" t="s">
        <v>30</v>
      </c>
      <c r="I889" s="66" t="s">
        <v>1</v>
      </c>
      <c r="J889" s="209">
        <f>J890+J891+J892+J893</f>
        <v>5606788.3099999996</v>
      </c>
      <c r="K889" s="209">
        <f t="shared" ref="K889:N889" si="459">K890+K891+K892+K893</f>
        <v>5606788.3099999996</v>
      </c>
      <c r="L889" s="209">
        <f t="shared" si="459"/>
        <v>0</v>
      </c>
      <c r="M889" s="209">
        <f t="shared" si="459"/>
        <v>0</v>
      </c>
      <c r="N889" s="209">
        <f t="shared" si="459"/>
        <v>0</v>
      </c>
      <c r="O889" s="354">
        <f t="shared" si="408"/>
        <v>5606788.3099999996</v>
      </c>
      <c r="P889" s="355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</row>
    <row r="890" spans="1:129" s="29" customFormat="1" ht="30" x14ac:dyDescent="0.25">
      <c r="A890" s="216"/>
      <c r="B890" s="204" t="s">
        <v>433</v>
      </c>
      <c r="C890" s="204"/>
      <c r="D890" s="204"/>
      <c r="E890" s="205"/>
      <c r="F890" s="206"/>
      <c r="G890" s="207"/>
      <c r="H890" s="72" t="s">
        <v>40</v>
      </c>
      <c r="I890" s="78" t="s">
        <v>41</v>
      </c>
      <c r="J890" s="209">
        <v>2012962.58</v>
      </c>
      <c r="K890" s="98">
        <f t="shared" ref="K890:K893" si="460">J890</f>
        <v>2012962.58</v>
      </c>
      <c r="L890" s="213"/>
      <c r="M890" s="213"/>
      <c r="N890" s="213"/>
      <c r="O890" s="354">
        <f t="shared" si="408"/>
        <v>2012962.58</v>
      </c>
      <c r="P890" s="355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</row>
    <row r="891" spans="1:129" s="29" customFormat="1" ht="30" x14ac:dyDescent="0.25">
      <c r="A891" s="216"/>
      <c r="B891" s="204" t="s">
        <v>433</v>
      </c>
      <c r="C891" s="204"/>
      <c r="D891" s="204"/>
      <c r="E891" s="205"/>
      <c r="F891" s="206"/>
      <c r="G891" s="207"/>
      <c r="H891" s="208" t="s">
        <v>42</v>
      </c>
      <c r="I891" s="108" t="s">
        <v>43</v>
      </c>
      <c r="J891" s="209">
        <v>683200.1</v>
      </c>
      <c r="K891" s="98">
        <f t="shared" si="460"/>
        <v>683200.1</v>
      </c>
      <c r="L891" s="213"/>
      <c r="M891" s="213"/>
      <c r="N891" s="213"/>
      <c r="O891" s="354">
        <f t="shared" si="408"/>
        <v>683200.1</v>
      </c>
      <c r="P891" s="355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/>
      <c r="DA891" s="23"/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/>
      <c r="DX891" s="23"/>
      <c r="DY891" s="23"/>
    </row>
    <row r="892" spans="1:129" s="29" customFormat="1" ht="30" x14ac:dyDescent="0.25">
      <c r="A892" s="216"/>
      <c r="B892" s="204" t="s">
        <v>433</v>
      </c>
      <c r="C892" s="204"/>
      <c r="D892" s="204"/>
      <c r="E892" s="205"/>
      <c r="F892" s="206"/>
      <c r="G892" s="207"/>
      <c r="H892" s="208" t="s">
        <v>45</v>
      </c>
      <c r="I892" s="138" t="s">
        <v>129</v>
      </c>
      <c r="J892" s="209">
        <v>2807468.41</v>
      </c>
      <c r="K892" s="98">
        <f t="shared" si="460"/>
        <v>2807468.41</v>
      </c>
      <c r="L892" s="213"/>
      <c r="M892" s="213"/>
      <c r="N892" s="213"/>
      <c r="O892" s="354">
        <f t="shared" si="408"/>
        <v>2807468.41</v>
      </c>
      <c r="P892" s="355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/>
      <c r="DA892" s="23"/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/>
      <c r="DX892" s="23"/>
      <c r="DY892" s="23"/>
    </row>
    <row r="893" spans="1:129" s="29" customFormat="1" x14ac:dyDescent="0.25">
      <c r="A893" s="217"/>
      <c r="B893" s="204" t="s">
        <v>433</v>
      </c>
      <c r="C893" s="204"/>
      <c r="D893" s="204"/>
      <c r="E893" s="205"/>
      <c r="F893" s="206"/>
      <c r="G893" s="207"/>
      <c r="H893" s="208" t="s">
        <v>35</v>
      </c>
      <c r="I893" s="78" t="s">
        <v>52</v>
      </c>
      <c r="J893" s="209">
        <v>103157.22</v>
      </c>
      <c r="K893" s="98">
        <f t="shared" si="460"/>
        <v>103157.22</v>
      </c>
      <c r="L893" s="213"/>
      <c r="M893" s="213"/>
      <c r="N893" s="213"/>
      <c r="O893" s="354">
        <f t="shared" si="408"/>
        <v>103157.22</v>
      </c>
      <c r="P893" s="355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/>
      <c r="DA893" s="23"/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/>
      <c r="DX893" s="23"/>
      <c r="DY893" s="23"/>
    </row>
    <row r="894" spans="1:129" s="29" customFormat="1" ht="36" customHeight="1" x14ac:dyDescent="0.25">
      <c r="A894" s="218">
        <v>2</v>
      </c>
      <c r="B894" s="204" t="s">
        <v>433</v>
      </c>
      <c r="C894" s="204" t="s">
        <v>296</v>
      </c>
      <c r="D894" s="204" t="s">
        <v>297</v>
      </c>
      <c r="E894" s="205">
        <v>9</v>
      </c>
      <c r="F894" s="206">
        <v>960.3</v>
      </c>
      <c r="G894" s="207">
        <v>37</v>
      </c>
      <c r="H894" s="208" t="s">
        <v>30</v>
      </c>
      <c r="I894" s="66" t="s">
        <v>1</v>
      </c>
      <c r="J894" s="209">
        <f>J895+J896+J897+J898+J899+J900+J901+J902</f>
        <v>11290297.24</v>
      </c>
      <c r="K894" s="209">
        <f t="shared" ref="K894:N894" si="461">K895+K896+K897+K898+K899+K900+K901+K902</f>
        <v>11290297.24</v>
      </c>
      <c r="L894" s="209">
        <f t="shared" si="461"/>
        <v>0</v>
      </c>
      <c r="M894" s="209">
        <f t="shared" si="461"/>
        <v>0</v>
      </c>
      <c r="N894" s="209">
        <f t="shared" si="461"/>
        <v>0</v>
      </c>
      <c r="O894" s="354">
        <f t="shared" si="408"/>
        <v>11290297.24</v>
      </c>
      <c r="P894" s="355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/>
      <c r="DA894" s="23"/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/>
      <c r="DX894" s="23"/>
      <c r="DY894" s="23"/>
    </row>
    <row r="895" spans="1:129" s="29" customFormat="1" ht="30" x14ac:dyDescent="0.25">
      <c r="A895" s="216"/>
      <c r="B895" s="204" t="s">
        <v>433</v>
      </c>
      <c r="C895" s="204"/>
      <c r="D895" s="204"/>
      <c r="E895" s="205"/>
      <c r="F895" s="206"/>
      <c r="G895" s="207"/>
      <c r="H895" s="208" t="s">
        <v>42</v>
      </c>
      <c r="I895" s="108" t="s">
        <v>43</v>
      </c>
      <c r="J895" s="209">
        <v>216228.88</v>
      </c>
      <c r="K895" s="98">
        <f t="shared" ref="K895:K902" si="462">J895</f>
        <v>216228.88</v>
      </c>
      <c r="L895" s="213"/>
      <c r="M895" s="213"/>
      <c r="N895" s="213"/>
      <c r="O895" s="354">
        <f t="shared" si="408"/>
        <v>216228.88</v>
      </c>
      <c r="P895" s="355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</row>
    <row r="896" spans="1:129" s="29" customFormat="1" ht="30" x14ac:dyDescent="0.25">
      <c r="A896" s="216"/>
      <c r="B896" s="204" t="s">
        <v>433</v>
      </c>
      <c r="C896" s="204"/>
      <c r="D896" s="204"/>
      <c r="E896" s="205"/>
      <c r="F896" s="206"/>
      <c r="G896" s="207"/>
      <c r="H896" s="72" t="s">
        <v>40</v>
      </c>
      <c r="I896" s="78" t="s">
        <v>41</v>
      </c>
      <c r="J896" s="209">
        <v>757287.5</v>
      </c>
      <c r="K896" s="98">
        <f t="shared" si="462"/>
        <v>757287.5</v>
      </c>
      <c r="L896" s="213"/>
      <c r="M896" s="213"/>
      <c r="N896" s="213"/>
      <c r="O896" s="354">
        <f t="shared" si="408"/>
        <v>757287.5</v>
      </c>
      <c r="P896" s="355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/>
      <c r="DA896" s="23"/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/>
      <c r="DX896" s="23"/>
      <c r="DY896" s="23"/>
    </row>
    <row r="897" spans="1:129" s="29" customFormat="1" ht="30" x14ac:dyDescent="0.25">
      <c r="A897" s="216"/>
      <c r="B897" s="204" t="s">
        <v>433</v>
      </c>
      <c r="C897" s="204"/>
      <c r="D897" s="204"/>
      <c r="E897" s="205"/>
      <c r="F897" s="206"/>
      <c r="G897" s="207"/>
      <c r="H897" s="208" t="s">
        <v>45</v>
      </c>
      <c r="I897" s="138" t="s">
        <v>129</v>
      </c>
      <c r="J897" s="209">
        <v>887550.83</v>
      </c>
      <c r="K897" s="98">
        <f t="shared" si="462"/>
        <v>887550.83</v>
      </c>
      <c r="L897" s="213"/>
      <c r="M897" s="213"/>
      <c r="N897" s="213"/>
      <c r="O897" s="354">
        <f t="shared" si="408"/>
        <v>887550.83</v>
      </c>
      <c r="P897" s="355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/>
      <c r="DA897" s="23"/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/>
      <c r="DX897" s="23"/>
      <c r="DY897" s="23"/>
    </row>
    <row r="898" spans="1:129" s="29" customFormat="1" ht="30" x14ac:dyDescent="0.25">
      <c r="A898" s="216"/>
      <c r="B898" s="204" t="s">
        <v>433</v>
      </c>
      <c r="C898" s="204"/>
      <c r="D898" s="204"/>
      <c r="E898" s="205"/>
      <c r="F898" s="206"/>
      <c r="G898" s="207"/>
      <c r="H898" s="208" t="s">
        <v>38</v>
      </c>
      <c r="I898" s="105" t="s">
        <v>39</v>
      </c>
      <c r="J898" s="209">
        <v>198401.17</v>
      </c>
      <c r="K898" s="98">
        <f t="shared" si="462"/>
        <v>198401.17</v>
      </c>
      <c r="L898" s="213"/>
      <c r="M898" s="213"/>
      <c r="N898" s="213"/>
      <c r="O898" s="354">
        <f t="shared" si="408"/>
        <v>198401.17</v>
      </c>
      <c r="P898" s="355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/>
      <c r="DA898" s="23"/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/>
      <c r="DX898" s="23"/>
      <c r="DY898" s="23"/>
    </row>
    <row r="899" spans="1:129" s="29" customFormat="1" x14ac:dyDescent="0.25">
      <c r="A899" s="216"/>
      <c r="B899" s="204" t="s">
        <v>433</v>
      </c>
      <c r="C899" s="204"/>
      <c r="D899" s="204"/>
      <c r="E899" s="205"/>
      <c r="F899" s="206"/>
      <c r="G899" s="207"/>
      <c r="H899" s="208" t="s">
        <v>36</v>
      </c>
      <c r="I899" s="78" t="s">
        <v>37</v>
      </c>
      <c r="J899" s="209">
        <v>2592020.37</v>
      </c>
      <c r="K899" s="98">
        <f t="shared" si="462"/>
        <v>2592020.37</v>
      </c>
      <c r="L899" s="213"/>
      <c r="M899" s="213"/>
      <c r="N899" s="213"/>
      <c r="O899" s="354">
        <f t="shared" si="408"/>
        <v>2592020.37</v>
      </c>
      <c r="P899" s="355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</row>
    <row r="900" spans="1:129" s="29" customFormat="1" x14ac:dyDescent="0.25">
      <c r="A900" s="216"/>
      <c r="B900" s="204" t="s">
        <v>433</v>
      </c>
      <c r="C900" s="204"/>
      <c r="D900" s="204"/>
      <c r="E900" s="205"/>
      <c r="F900" s="206"/>
      <c r="G900" s="207"/>
      <c r="H900" s="158" t="s">
        <v>34</v>
      </c>
      <c r="I900" s="78" t="s">
        <v>75</v>
      </c>
      <c r="J900" s="209">
        <v>4669028</v>
      </c>
      <c r="K900" s="98">
        <f t="shared" si="462"/>
        <v>4669028</v>
      </c>
      <c r="L900" s="213"/>
      <c r="M900" s="213"/>
      <c r="N900" s="213"/>
      <c r="O900" s="354">
        <f t="shared" si="408"/>
        <v>4669028</v>
      </c>
      <c r="P900" s="355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/>
      <c r="DA900" s="23"/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/>
      <c r="DX900" s="23"/>
      <c r="DY900" s="23"/>
    </row>
    <row r="901" spans="1:129" s="29" customFormat="1" x14ac:dyDescent="0.25">
      <c r="A901" s="216"/>
      <c r="B901" s="204" t="s">
        <v>433</v>
      </c>
      <c r="C901" s="204"/>
      <c r="D901" s="204"/>
      <c r="E901" s="205"/>
      <c r="F901" s="206"/>
      <c r="G901" s="207"/>
      <c r="H901" s="72" t="s">
        <v>44</v>
      </c>
      <c r="I901" s="79">
        <v>11</v>
      </c>
      <c r="J901" s="209">
        <v>1733230.3</v>
      </c>
      <c r="K901" s="98">
        <f t="shared" si="462"/>
        <v>1733230.3</v>
      </c>
      <c r="L901" s="213"/>
      <c r="M901" s="213"/>
      <c r="N901" s="213"/>
      <c r="O901" s="354">
        <f t="shared" ref="O901:O948" si="463">K901+L901+M901+N901</f>
        <v>1733230.3</v>
      </c>
      <c r="P901" s="355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/>
      <c r="DA901" s="23"/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/>
      <c r="DX901" s="23"/>
      <c r="DY901" s="23"/>
    </row>
    <row r="902" spans="1:129" s="29" customFormat="1" x14ac:dyDescent="0.25">
      <c r="A902" s="217"/>
      <c r="B902" s="204" t="s">
        <v>433</v>
      </c>
      <c r="C902" s="204"/>
      <c r="D902" s="204"/>
      <c r="E902" s="205"/>
      <c r="F902" s="206"/>
      <c r="G902" s="207"/>
      <c r="H902" s="208" t="s">
        <v>35</v>
      </c>
      <c r="I902" s="78" t="s">
        <v>52</v>
      </c>
      <c r="J902" s="209">
        <v>236550.19</v>
      </c>
      <c r="K902" s="98">
        <f t="shared" si="462"/>
        <v>236550.19</v>
      </c>
      <c r="L902" s="213"/>
      <c r="M902" s="213"/>
      <c r="N902" s="213"/>
      <c r="O902" s="354">
        <f t="shared" si="463"/>
        <v>236550.19</v>
      </c>
      <c r="P902" s="355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/>
      <c r="DA902" s="23"/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/>
      <c r="DX902" s="23"/>
      <c r="DY902" s="23"/>
    </row>
    <row r="903" spans="1:129" s="29" customFormat="1" x14ac:dyDescent="0.25">
      <c r="A903" s="218">
        <v>3</v>
      </c>
      <c r="B903" s="204" t="s">
        <v>433</v>
      </c>
      <c r="C903" s="204" t="s">
        <v>298</v>
      </c>
      <c r="D903" s="204" t="s">
        <v>176</v>
      </c>
      <c r="E903" s="205">
        <v>5</v>
      </c>
      <c r="F903" s="206">
        <v>1585.9</v>
      </c>
      <c r="G903" s="207">
        <v>58</v>
      </c>
      <c r="H903" s="208" t="s">
        <v>30</v>
      </c>
      <c r="I903" s="66" t="s">
        <v>1</v>
      </c>
      <c r="J903" s="209">
        <f>J904+J905+J906+J907+J908+J909+J910+J911</f>
        <v>18780099.949999999</v>
      </c>
      <c r="K903" s="209">
        <f t="shared" ref="K903:N903" si="464">K904+K905+K906+K907+K908+K909+K910+K911</f>
        <v>18780099.949999999</v>
      </c>
      <c r="L903" s="209">
        <f t="shared" si="464"/>
        <v>0</v>
      </c>
      <c r="M903" s="209">
        <f t="shared" si="464"/>
        <v>0</v>
      </c>
      <c r="N903" s="209">
        <f t="shared" si="464"/>
        <v>0</v>
      </c>
      <c r="O903" s="354">
        <f t="shared" si="463"/>
        <v>18780099.949999999</v>
      </c>
      <c r="P903" s="355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/>
      <c r="DA903" s="23"/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/>
      <c r="DX903" s="23"/>
      <c r="DY903" s="23"/>
    </row>
    <row r="904" spans="1:129" s="29" customFormat="1" ht="30" x14ac:dyDescent="0.25">
      <c r="A904" s="216"/>
      <c r="B904" s="204" t="s">
        <v>433</v>
      </c>
      <c r="C904" s="204"/>
      <c r="D904" s="204"/>
      <c r="E904" s="205"/>
      <c r="F904" s="215"/>
      <c r="G904" s="207"/>
      <c r="H904" s="208" t="s">
        <v>42</v>
      </c>
      <c r="I904" s="108" t="s">
        <v>43</v>
      </c>
      <c r="J904" s="209">
        <v>359671.66</v>
      </c>
      <c r="K904" s="98">
        <f t="shared" ref="K904:K911" si="465">J904</f>
        <v>359671.66</v>
      </c>
      <c r="L904" s="213"/>
      <c r="M904" s="213"/>
      <c r="N904" s="213"/>
      <c r="O904" s="354">
        <f t="shared" si="463"/>
        <v>359671.66</v>
      </c>
      <c r="P904" s="355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/>
      <c r="DA904" s="23"/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/>
      <c r="DX904" s="23"/>
      <c r="DY904" s="23"/>
    </row>
    <row r="905" spans="1:129" s="29" customFormat="1" ht="30" x14ac:dyDescent="0.25">
      <c r="A905" s="216"/>
      <c r="B905" s="204" t="s">
        <v>433</v>
      </c>
      <c r="C905" s="204"/>
      <c r="D905" s="204"/>
      <c r="E905" s="214"/>
      <c r="F905" s="215"/>
      <c r="G905" s="207"/>
      <c r="H905" s="72" t="s">
        <v>40</v>
      </c>
      <c r="I905" s="78" t="s">
        <v>41</v>
      </c>
      <c r="J905" s="209">
        <v>1259659.92</v>
      </c>
      <c r="K905" s="98">
        <f t="shared" si="465"/>
        <v>1259659.92</v>
      </c>
      <c r="L905" s="213"/>
      <c r="M905" s="213"/>
      <c r="N905" s="213"/>
      <c r="O905" s="354">
        <f t="shared" si="463"/>
        <v>1259659.92</v>
      </c>
      <c r="P905" s="355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/>
      <c r="DA905" s="23"/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/>
      <c r="DX905" s="23"/>
      <c r="DY905" s="23"/>
    </row>
    <row r="906" spans="1:129" s="29" customFormat="1" ht="30" x14ac:dyDescent="0.25">
      <c r="A906" s="216"/>
      <c r="B906" s="204" t="s">
        <v>433</v>
      </c>
      <c r="C906" s="204"/>
      <c r="D906" s="204"/>
      <c r="E906" s="214"/>
      <c r="F906" s="215"/>
      <c r="G906" s="207"/>
      <c r="H906" s="208" t="s">
        <v>45</v>
      </c>
      <c r="I906" s="138" t="s">
        <v>129</v>
      </c>
      <c r="J906" s="209">
        <v>1476337.87</v>
      </c>
      <c r="K906" s="98">
        <f t="shared" si="465"/>
        <v>1476337.87</v>
      </c>
      <c r="L906" s="213"/>
      <c r="M906" s="213"/>
      <c r="N906" s="213"/>
      <c r="O906" s="354">
        <f t="shared" si="463"/>
        <v>1476337.87</v>
      </c>
      <c r="P906" s="355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/>
      <c r="DA906" s="23"/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/>
      <c r="DX906" s="23"/>
      <c r="DY906" s="23"/>
    </row>
    <row r="907" spans="1:129" s="29" customFormat="1" ht="30" x14ac:dyDescent="0.25">
      <c r="A907" s="216"/>
      <c r="B907" s="204" t="s">
        <v>433</v>
      </c>
      <c r="C907" s="204"/>
      <c r="D907" s="204"/>
      <c r="E907" s="214"/>
      <c r="F907" s="215"/>
      <c r="G907" s="207"/>
      <c r="H907" s="208" t="s">
        <v>38</v>
      </c>
      <c r="I907" s="105" t="s">
        <v>39</v>
      </c>
      <c r="J907" s="209">
        <v>330017.33</v>
      </c>
      <c r="K907" s="98">
        <f t="shared" si="465"/>
        <v>330017.33</v>
      </c>
      <c r="L907" s="213"/>
      <c r="M907" s="213"/>
      <c r="N907" s="213"/>
      <c r="O907" s="354">
        <f t="shared" si="463"/>
        <v>330017.33</v>
      </c>
      <c r="P907" s="355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/>
      <c r="DA907" s="23"/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/>
      <c r="DX907" s="23"/>
      <c r="DY907" s="23"/>
    </row>
    <row r="908" spans="1:129" s="29" customFormat="1" x14ac:dyDescent="0.25">
      <c r="A908" s="216"/>
      <c r="B908" s="204" t="s">
        <v>433</v>
      </c>
      <c r="C908" s="204"/>
      <c r="D908" s="204"/>
      <c r="E908" s="214"/>
      <c r="F908" s="215"/>
      <c r="G908" s="207"/>
      <c r="H908" s="208" t="s">
        <v>36</v>
      </c>
      <c r="I908" s="78" t="s">
        <v>37</v>
      </c>
      <c r="J908" s="209">
        <v>4311525.25</v>
      </c>
      <c r="K908" s="98">
        <f t="shared" si="465"/>
        <v>4311525.25</v>
      </c>
      <c r="L908" s="213"/>
      <c r="M908" s="213"/>
      <c r="N908" s="213"/>
      <c r="O908" s="354">
        <f t="shared" si="463"/>
        <v>4311525.25</v>
      </c>
      <c r="P908" s="355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/>
      <c r="DA908" s="23"/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/>
      <c r="DX908" s="23"/>
      <c r="DY908" s="23"/>
    </row>
    <row r="909" spans="1:129" s="29" customFormat="1" x14ac:dyDescent="0.25">
      <c r="A909" s="216"/>
      <c r="B909" s="204" t="s">
        <v>433</v>
      </c>
      <c r="C909" s="204"/>
      <c r="D909" s="204"/>
      <c r="E909" s="214"/>
      <c r="F909" s="215"/>
      <c r="G909" s="207"/>
      <c r="H909" s="158" t="s">
        <v>34</v>
      </c>
      <c r="I909" s="78" t="s">
        <v>75</v>
      </c>
      <c r="J909" s="209">
        <v>7766386.5499999998</v>
      </c>
      <c r="K909" s="98">
        <f t="shared" si="465"/>
        <v>7766386.5499999998</v>
      </c>
      <c r="L909" s="213"/>
      <c r="M909" s="213"/>
      <c r="N909" s="213"/>
      <c r="O909" s="354">
        <f t="shared" si="463"/>
        <v>7766386.5499999998</v>
      </c>
      <c r="P909" s="355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/>
      <c r="DA909" s="23"/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/>
      <c r="DX909" s="23"/>
      <c r="DY909" s="23"/>
    </row>
    <row r="910" spans="1:129" s="29" customFormat="1" x14ac:dyDescent="0.25">
      <c r="A910" s="216"/>
      <c r="B910" s="204" t="s">
        <v>433</v>
      </c>
      <c r="C910" s="204"/>
      <c r="D910" s="204"/>
      <c r="E910" s="214"/>
      <c r="F910" s="215"/>
      <c r="G910" s="207"/>
      <c r="H910" s="72" t="s">
        <v>44</v>
      </c>
      <c r="I910" s="79">
        <v>11</v>
      </c>
      <c r="J910" s="209">
        <v>2883027.57</v>
      </c>
      <c r="K910" s="98">
        <f t="shared" si="465"/>
        <v>2883027.57</v>
      </c>
      <c r="L910" s="213"/>
      <c r="M910" s="213"/>
      <c r="N910" s="213"/>
      <c r="O910" s="354">
        <f t="shared" si="463"/>
        <v>2883027.57</v>
      </c>
      <c r="P910" s="355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/>
      <c r="DA910" s="23"/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/>
      <c r="DX910" s="23"/>
      <c r="DY910" s="23"/>
    </row>
    <row r="911" spans="1:129" s="29" customFormat="1" x14ac:dyDescent="0.25">
      <c r="A911" s="217"/>
      <c r="B911" s="204" t="s">
        <v>433</v>
      </c>
      <c r="C911" s="204"/>
      <c r="D911" s="204"/>
      <c r="E911" s="214"/>
      <c r="F911" s="215"/>
      <c r="G911" s="207"/>
      <c r="H911" s="208" t="s">
        <v>35</v>
      </c>
      <c r="I911" s="78" t="s">
        <v>52</v>
      </c>
      <c r="J911" s="209">
        <v>393473.8</v>
      </c>
      <c r="K911" s="98">
        <f t="shared" si="465"/>
        <v>393473.8</v>
      </c>
      <c r="L911" s="213"/>
      <c r="M911" s="213"/>
      <c r="N911" s="213"/>
      <c r="O911" s="354">
        <f t="shared" si="463"/>
        <v>393473.8</v>
      </c>
      <c r="P911" s="355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/>
      <c r="DA911" s="23"/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/>
      <c r="DX911" s="23"/>
      <c r="DY911" s="23"/>
    </row>
    <row r="912" spans="1:129" s="29" customFormat="1" ht="33.75" customHeight="1" x14ac:dyDescent="0.25">
      <c r="A912" s="218">
        <v>4</v>
      </c>
      <c r="B912" s="204" t="s">
        <v>433</v>
      </c>
      <c r="C912" s="204" t="s">
        <v>3</v>
      </c>
      <c r="D912" s="204" t="s">
        <v>50</v>
      </c>
      <c r="E912" s="205">
        <v>2</v>
      </c>
      <c r="F912" s="206">
        <v>1014.8</v>
      </c>
      <c r="G912" s="207">
        <v>58</v>
      </c>
      <c r="H912" s="208" t="s">
        <v>30</v>
      </c>
      <c r="I912" s="66" t="s">
        <v>1</v>
      </c>
      <c r="J912" s="209">
        <f>J913+J914+J915+J916</f>
        <v>6984794.6100000003</v>
      </c>
      <c r="K912" s="209">
        <f t="shared" ref="K912:N912" si="466">K913+K914+K915+K916</f>
        <v>6984794.6100000003</v>
      </c>
      <c r="L912" s="209">
        <f t="shared" si="466"/>
        <v>0</v>
      </c>
      <c r="M912" s="209">
        <f t="shared" si="466"/>
        <v>0</v>
      </c>
      <c r="N912" s="209">
        <f t="shared" si="466"/>
        <v>0</v>
      </c>
      <c r="O912" s="354">
        <f t="shared" si="463"/>
        <v>6984794.6100000003</v>
      </c>
      <c r="P912" s="355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/>
      <c r="DA912" s="23"/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/>
      <c r="DX912" s="23"/>
      <c r="DY912" s="23"/>
    </row>
    <row r="913" spans="1:129" s="29" customFormat="1" ht="30" x14ac:dyDescent="0.25">
      <c r="A913" s="216"/>
      <c r="B913" s="204" t="s">
        <v>433</v>
      </c>
      <c r="C913" s="204"/>
      <c r="D913" s="204"/>
      <c r="E913" s="205"/>
      <c r="F913" s="206"/>
      <c r="G913" s="207"/>
      <c r="H913" s="72" t="s">
        <v>40</v>
      </c>
      <c r="I913" s="78" t="s">
        <v>41</v>
      </c>
      <c r="J913" s="209">
        <v>1222290.94</v>
      </c>
      <c r="K913" s="98">
        <f t="shared" ref="K913:K916" si="467">J913</f>
        <v>1222290.94</v>
      </c>
      <c r="L913" s="213"/>
      <c r="M913" s="213"/>
      <c r="N913" s="213"/>
      <c r="O913" s="354">
        <f t="shared" si="463"/>
        <v>1222290.94</v>
      </c>
      <c r="P913" s="355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/>
      <c r="DA913" s="23"/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/>
      <c r="DX913" s="23"/>
      <c r="DY913" s="23"/>
    </row>
    <row r="914" spans="1:129" s="29" customFormat="1" ht="30" x14ac:dyDescent="0.25">
      <c r="A914" s="216"/>
      <c r="B914" s="204" t="s">
        <v>433</v>
      </c>
      <c r="C914" s="204"/>
      <c r="D914" s="204"/>
      <c r="E914" s="205"/>
      <c r="F914" s="206"/>
      <c r="G914" s="207"/>
      <c r="H914" s="208" t="s">
        <v>45</v>
      </c>
      <c r="I914" s="138" t="s">
        <v>129</v>
      </c>
      <c r="J914" s="209">
        <v>1432540.94</v>
      </c>
      <c r="K914" s="98">
        <f t="shared" si="467"/>
        <v>1432540.94</v>
      </c>
      <c r="L914" s="213"/>
      <c r="M914" s="213"/>
      <c r="N914" s="213"/>
      <c r="O914" s="354">
        <f t="shared" si="463"/>
        <v>1432540.94</v>
      </c>
      <c r="P914" s="355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</row>
    <row r="915" spans="1:129" s="29" customFormat="1" x14ac:dyDescent="0.25">
      <c r="A915" s="216"/>
      <c r="B915" s="204" t="s">
        <v>433</v>
      </c>
      <c r="C915" s="204"/>
      <c r="D915" s="204"/>
      <c r="E915" s="205"/>
      <c r="F915" s="206"/>
      <c r="G915" s="207"/>
      <c r="H915" s="208" t="s">
        <v>36</v>
      </c>
      <c r="I915" s="78" t="s">
        <v>37</v>
      </c>
      <c r="J915" s="209">
        <v>4183619.86</v>
      </c>
      <c r="K915" s="98">
        <f t="shared" si="467"/>
        <v>4183619.86</v>
      </c>
      <c r="L915" s="213"/>
      <c r="M915" s="213"/>
      <c r="N915" s="213"/>
      <c r="O915" s="354">
        <f t="shared" si="463"/>
        <v>4183619.86</v>
      </c>
      <c r="P915" s="355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/>
      <c r="DA915" s="23"/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23"/>
      <c r="DT915" s="23"/>
      <c r="DU915" s="23"/>
      <c r="DV915" s="23"/>
      <c r="DW915" s="23"/>
      <c r="DX915" s="23"/>
      <c r="DY915" s="23"/>
    </row>
    <row r="916" spans="1:129" s="29" customFormat="1" x14ac:dyDescent="0.25">
      <c r="A916" s="217"/>
      <c r="B916" s="204" t="s">
        <v>433</v>
      </c>
      <c r="C916" s="204"/>
      <c r="D916" s="204"/>
      <c r="E916" s="205"/>
      <c r="F916" s="206"/>
      <c r="G916" s="207"/>
      <c r="H916" s="208" t="s">
        <v>35</v>
      </c>
      <c r="I916" s="78" t="s">
        <v>52</v>
      </c>
      <c r="J916" s="209">
        <v>146342.87</v>
      </c>
      <c r="K916" s="98">
        <f t="shared" si="467"/>
        <v>146342.87</v>
      </c>
      <c r="L916" s="213"/>
      <c r="M916" s="213"/>
      <c r="N916" s="213"/>
      <c r="O916" s="354">
        <f t="shared" si="463"/>
        <v>146342.87</v>
      </c>
      <c r="P916" s="355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/>
      <c r="DA916" s="23"/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23"/>
      <c r="DT916" s="23"/>
      <c r="DU916" s="23"/>
      <c r="DV916" s="23"/>
      <c r="DW916" s="23"/>
      <c r="DX916" s="23"/>
      <c r="DY916" s="23"/>
    </row>
    <row r="917" spans="1:129" s="29" customFormat="1" x14ac:dyDescent="0.25">
      <c r="A917" s="218">
        <v>5</v>
      </c>
      <c r="B917" s="204" t="s">
        <v>433</v>
      </c>
      <c r="C917" s="204" t="s">
        <v>4</v>
      </c>
      <c r="D917" s="204" t="s">
        <v>32</v>
      </c>
      <c r="E917" s="205">
        <v>1</v>
      </c>
      <c r="F917" s="206">
        <v>3564.9</v>
      </c>
      <c r="G917" s="207">
        <v>90</v>
      </c>
      <c r="H917" s="208" t="s">
        <v>30</v>
      </c>
      <c r="I917" s="66" t="s">
        <v>1</v>
      </c>
      <c r="J917" s="209">
        <f>J918+J919</f>
        <v>295250</v>
      </c>
      <c r="K917" s="209">
        <f t="shared" ref="K917:N917" si="468">K918+K919</f>
        <v>45250</v>
      </c>
      <c r="L917" s="209">
        <f t="shared" si="468"/>
        <v>0</v>
      </c>
      <c r="M917" s="209">
        <f t="shared" si="468"/>
        <v>237500</v>
      </c>
      <c r="N917" s="209">
        <f t="shared" si="468"/>
        <v>12500</v>
      </c>
      <c r="O917" s="354">
        <f t="shared" si="463"/>
        <v>295250</v>
      </c>
      <c r="P917" s="355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/>
      <c r="DA917" s="23"/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23"/>
      <c r="DT917" s="23"/>
      <c r="DU917" s="23"/>
      <c r="DV917" s="23"/>
      <c r="DW917" s="23"/>
      <c r="DX917" s="23"/>
      <c r="DY917" s="23"/>
    </row>
    <row r="918" spans="1:129" s="29" customFormat="1" ht="75" x14ac:dyDescent="0.25">
      <c r="A918" s="216"/>
      <c r="B918" s="204" t="s">
        <v>433</v>
      </c>
      <c r="C918" s="204"/>
      <c r="D918" s="204"/>
      <c r="E918" s="205"/>
      <c r="F918" s="215"/>
      <c r="G918" s="207"/>
      <c r="H918" s="72" t="s">
        <v>57</v>
      </c>
      <c r="I918" s="78" t="s">
        <v>136</v>
      </c>
      <c r="J918" s="83">
        <v>45250</v>
      </c>
      <c r="K918" s="123">
        <f>J918</f>
        <v>45250</v>
      </c>
      <c r="L918" s="213"/>
      <c r="M918" s="213"/>
      <c r="N918" s="213"/>
      <c r="O918" s="354">
        <f t="shared" si="463"/>
        <v>45250</v>
      </c>
      <c r="P918" s="355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/>
      <c r="DA918" s="23"/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/>
      <c r="DX918" s="23"/>
      <c r="DY918" s="23"/>
    </row>
    <row r="919" spans="1:129" s="29" customFormat="1" ht="45" x14ac:dyDescent="0.25">
      <c r="A919" s="217"/>
      <c r="B919" s="204" t="s">
        <v>433</v>
      </c>
      <c r="C919" s="204"/>
      <c r="D919" s="204"/>
      <c r="E919" s="205"/>
      <c r="F919" s="215"/>
      <c r="G919" s="207"/>
      <c r="H919" s="72" t="s">
        <v>58</v>
      </c>
      <c r="I919" s="78" t="s">
        <v>31</v>
      </c>
      <c r="J919" s="209">
        <v>250000</v>
      </c>
      <c r="K919" s="206"/>
      <c r="L919" s="213"/>
      <c r="M919" s="213">
        <v>237500</v>
      </c>
      <c r="N919" s="213">
        <v>12500</v>
      </c>
      <c r="O919" s="354">
        <f t="shared" si="463"/>
        <v>250000</v>
      </c>
      <c r="P919" s="355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/>
      <c r="DA919" s="23"/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/>
      <c r="DX919" s="23"/>
      <c r="DY919" s="23"/>
    </row>
    <row r="920" spans="1:129" s="29" customFormat="1" x14ac:dyDescent="0.25">
      <c r="A920" s="218">
        <v>6</v>
      </c>
      <c r="B920" s="204" t="s">
        <v>433</v>
      </c>
      <c r="C920" s="204" t="s">
        <v>4</v>
      </c>
      <c r="D920" s="204" t="s">
        <v>32</v>
      </c>
      <c r="E920" s="205">
        <v>3</v>
      </c>
      <c r="F920" s="206">
        <v>3846.7</v>
      </c>
      <c r="G920" s="207">
        <v>94</v>
      </c>
      <c r="H920" s="208" t="s">
        <v>30</v>
      </c>
      <c r="I920" s="66" t="s">
        <v>1</v>
      </c>
      <c r="J920" s="209">
        <f>J921+J922</f>
        <v>295250</v>
      </c>
      <c r="K920" s="209">
        <f t="shared" ref="K920:N920" si="469">K921+K922</f>
        <v>45250</v>
      </c>
      <c r="L920" s="209">
        <f t="shared" si="469"/>
        <v>0</v>
      </c>
      <c r="M920" s="209">
        <f t="shared" si="469"/>
        <v>237500</v>
      </c>
      <c r="N920" s="209">
        <f t="shared" si="469"/>
        <v>12500</v>
      </c>
      <c r="O920" s="354">
        <f t="shared" si="463"/>
        <v>295250</v>
      </c>
      <c r="P920" s="355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/>
      <c r="DA920" s="23"/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/>
      <c r="DX920" s="23"/>
      <c r="DY920" s="23"/>
    </row>
    <row r="921" spans="1:129" s="29" customFormat="1" ht="75" x14ac:dyDescent="0.25">
      <c r="A921" s="216"/>
      <c r="B921" s="204" t="s">
        <v>433</v>
      </c>
      <c r="C921" s="204"/>
      <c r="D921" s="204"/>
      <c r="E921" s="205"/>
      <c r="F921" s="206"/>
      <c r="G921" s="207"/>
      <c r="H921" s="72" t="s">
        <v>57</v>
      </c>
      <c r="I921" s="78" t="s">
        <v>136</v>
      </c>
      <c r="J921" s="83">
        <v>45250</v>
      </c>
      <c r="K921" s="123">
        <f>J921</f>
        <v>45250</v>
      </c>
      <c r="L921" s="213"/>
      <c r="M921" s="213"/>
      <c r="N921" s="213"/>
      <c r="O921" s="354">
        <f t="shared" si="463"/>
        <v>45250</v>
      </c>
      <c r="P921" s="355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/>
      <c r="DA921" s="23"/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/>
      <c r="DX921" s="23"/>
      <c r="DY921" s="23"/>
    </row>
    <row r="922" spans="1:129" s="29" customFormat="1" ht="45" x14ac:dyDescent="0.25">
      <c r="A922" s="217"/>
      <c r="B922" s="204" t="s">
        <v>433</v>
      </c>
      <c r="C922" s="204"/>
      <c r="D922" s="204"/>
      <c r="E922" s="214"/>
      <c r="F922" s="206"/>
      <c r="G922" s="207"/>
      <c r="H922" s="72" t="s">
        <v>58</v>
      </c>
      <c r="I922" s="78" t="s">
        <v>31</v>
      </c>
      <c r="J922" s="209">
        <v>250000</v>
      </c>
      <c r="K922" s="206"/>
      <c r="L922" s="213"/>
      <c r="M922" s="213">
        <v>237500</v>
      </c>
      <c r="N922" s="213">
        <v>12500</v>
      </c>
      <c r="O922" s="354">
        <f t="shared" si="463"/>
        <v>250000</v>
      </c>
      <c r="P922" s="355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/>
      <c r="DA922" s="23"/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/>
      <c r="DX922" s="23"/>
      <c r="DY922" s="23"/>
    </row>
    <row r="923" spans="1:129" s="29" customFormat="1" x14ac:dyDescent="0.25">
      <c r="A923" s="218">
        <v>7</v>
      </c>
      <c r="B923" s="204" t="s">
        <v>433</v>
      </c>
      <c r="C923" s="204" t="s">
        <v>4</v>
      </c>
      <c r="D923" s="204" t="s">
        <v>49</v>
      </c>
      <c r="E923" s="205">
        <v>32</v>
      </c>
      <c r="F923" s="206">
        <v>1250.3</v>
      </c>
      <c r="G923" s="207">
        <v>22</v>
      </c>
      <c r="H923" s="208" t="s">
        <v>30</v>
      </c>
      <c r="I923" s="66" t="s">
        <v>1</v>
      </c>
      <c r="J923" s="209">
        <f>J924+J925</f>
        <v>295250</v>
      </c>
      <c r="K923" s="209">
        <f t="shared" ref="K923:N923" si="470">K924+K925</f>
        <v>45250</v>
      </c>
      <c r="L923" s="209">
        <f t="shared" si="470"/>
        <v>0</v>
      </c>
      <c r="M923" s="209">
        <f t="shared" si="470"/>
        <v>237500</v>
      </c>
      <c r="N923" s="209">
        <f t="shared" si="470"/>
        <v>12500</v>
      </c>
      <c r="O923" s="354">
        <f t="shared" si="463"/>
        <v>295250</v>
      </c>
      <c r="P923" s="355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</row>
    <row r="924" spans="1:129" s="29" customFormat="1" ht="75" x14ac:dyDescent="0.25">
      <c r="A924" s="216"/>
      <c r="B924" s="204" t="s">
        <v>433</v>
      </c>
      <c r="C924" s="204"/>
      <c r="D924" s="204"/>
      <c r="E924" s="205"/>
      <c r="F924" s="206"/>
      <c r="G924" s="207"/>
      <c r="H924" s="72" t="s">
        <v>57</v>
      </c>
      <c r="I924" s="78" t="s">
        <v>136</v>
      </c>
      <c r="J924" s="83">
        <v>45250</v>
      </c>
      <c r="K924" s="123">
        <f>J924</f>
        <v>45250</v>
      </c>
      <c r="L924" s="213"/>
      <c r="M924" s="213"/>
      <c r="N924" s="213"/>
      <c r="O924" s="354">
        <f t="shared" si="463"/>
        <v>45250</v>
      </c>
      <c r="P924" s="355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</row>
    <row r="925" spans="1:129" s="29" customFormat="1" ht="45" x14ac:dyDescent="0.25">
      <c r="A925" s="217"/>
      <c r="B925" s="204" t="s">
        <v>433</v>
      </c>
      <c r="C925" s="204"/>
      <c r="D925" s="204"/>
      <c r="E925" s="205"/>
      <c r="F925" s="206"/>
      <c r="G925" s="207"/>
      <c r="H925" s="72" t="s">
        <v>58</v>
      </c>
      <c r="I925" s="78" t="s">
        <v>31</v>
      </c>
      <c r="J925" s="209">
        <v>250000</v>
      </c>
      <c r="K925" s="206"/>
      <c r="L925" s="213"/>
      <c r="M925" s="213">
        <v>237500</v>
      </c>
      <c r="N925" s="213">
        <v>12500</v>
      </c>
      <c r="O925" s="354">
        <f t="shared" si="463"/>
        <v>250000</v>
      </c>
      <c r="P925" s="355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</row>
    <row r="926" spans="1:129" s="29" customFormat="1" x14ac:dyDescent="0.25">
      <c r="A926" s="218">
        <v>8</v>
      </c>
      <c r="B926" s="204" t="s">
        <v>433</v>
      </c>
      <c r="C926" s="204" t="s">
        <v>4</v>
      </c>
      <c r="D926" s="204" t="s">
        <v>49</v>
      </c>
      <c r="E926" s="205">
        <v>33</v>
      </c>
      <c r="F926" s="206">
        <v>4401.1000000000004</v>
      </c>
      <c r="G926" s="207">
        <v>135</v>
      </c>
      <c r="H926" s="208" t="s">
        <v>30</v>
      </c>
      <c r="I926" s="66" t="s">
        <v>1</v>
      </c>
      <c r="J926" s="209">
        <f>J927+J928</f>
        <v>295250</v>
      </c>
      <c r="K926" s="209">
        <f t="shared" ref="K926:N926" si="471">K927+K928</f>
        <v>45250</v>
      </c>
      <c r="L926" s="209">
        <f t="shared" si="471"/>
        <v>0</v>
      </c>
      <c r="M926" s="209">
        <f t="shared" si="471"/>
        <v>237500</v>
      </c>
      <c r="N926" s="209">
        <f t="shared" si="471"/>
        <v>12500</v>
      </c>
      <c r="O926" s="354">
        <f t="shared" si="463"/>
        <v>295250</v>
      </c>
      <c r="P926" s="355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</row>
    <row r="927" spans="1:129" s="29" customFormat="1" ht="75" x14ac:dyDescent="0.25">
      <c r="A927" s="216"/>
      <c r="B927" s="204" t="s">
        <v>433</v>
      </c>
      <c r="C927" s="204"/>
      <c r="D927" s="204"/>
      <c r="E927" s="205"/>
      <c r="F927" s="215"/>
      <c r="G927" s="207"/>
      <c r="H927" s="72" t="s">
        <v>57</v>
      </c>
      <c r="I927" s="78" t="s">
        <v>136</v>
      </c>
      <c r="J927" s="83">
        <v>45250</v>
      </c>
      <c r="K927" s="123">
        <f>J927</f>
        <v>45250</v>
      </c>
      <c r="L927" s="213"/>
      <c r="M927" s="213"/>
      <c r="N927" s="213"/>
      <c r="O927" s="354">
        <f t="shared" si="463"/>
        <v>45250</v>
      </c>
      <c r="P927" s="355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/>
      <c r="DA927" s="23"/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/>
      <c r="DX927" s="23"/>
      <c r="DY927" s="23"/>
    </row>
    <row r="928" spans="1:129" s="29" customFormat="1" ht="45" x14ac:dyDescent="0.25">
      <c r="A928" s="217"/>
      <c r="B928" s="204" t="s">
        <v>433</v>
      </c>
      <c r="C928" s="204"/>
      <c r="D928" s="204"/>
      <c r="E928" s="205"/>
      <c r="F928" s="215"/>
      <c r="G928" s="207"/>
      <c r="H928" s="72" t="s">
        <v>58</v>
      </c>
      <c r="I928" s="78" t="s">
        <v>31</v>
      </c>
      <c r="J928" s="209">
        <v>250000</v>
      </c>
      <c r="K928" s="206"/>
      <c r="L928" s="213"/>
      <c r="M928" s="213">
        <v>237500</v>
      </c>
      <c r="N928" s="213">
        <v>12500</v>
      </c>
      <c r="O928" s="354">
        <f t="shared" si="463"/>
        <v>250000</v>
      </c>
      <c r="P928" s="355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</row>
    <row r="929" spans="1:129" s="29" customFormat="1" x14ac:dyDescent="0.25">
      <c r="A929" s="218">
        <v>9</v>
      </c>
      <c r="B929" s="204" t="s">
        <v>433</v>
      </c>
      <c r="C929" s="204" t="s">
        <v>59</v>
      </c>
      <c r="D929" s="204" t="s">
        <v>60</v>
      </c>
      <c r="E929" s="205">
        <v>22</v>
      </c>
      <c r="F929" s="206">
        <v>6087.4</v>
      </c>
      <c r="G929" s="207">
        <v>168</v>
      </c>
      <c r="H929" s="208" t="s">
        <v>30</v>
      </c>
      <c r="I929" s="66" t="s">
        <v>1</v>
      </c>
      <c r="J929" s="209">
        <f>J930+J931</f>
        <v>295250</v>
      </c>
      <c r="K929" s="209">
        <f t="shared" ref="K929:N929" si="472">K930+K931</f>
        <v>45250</v>
      </c>
      <c r="L929" s="209">
        <f t="shared" si="472"/>
        <v>0</v>
      </c>
      <c r="M929" s="209">
        <f t="shared" si="472"/>
        <v>237500</v>
      </c>
      <c r="N929" s="209">
        <f t="shared" si="472"/>
        <v>12500</v>
      </c>
      <c r="O929" s="354">
        <f t="shared" si="463"/>
        <v>295250</v>
      </c>
      <c r="P929" s="355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/>
      <c r="DA929" s="23"/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/>
      <c r="DX929" s="23"/>
      <c r="DY929" s="23"/>
    </row>
    <row r="930" spans="1:129" s="29" customFormat="1" ht="75" x14ac:dyDescent="0.25">
      <c r="A930" s="216"/>
      <c r="B930" s="204" t="s">
        <v>433</v>
      </c>
      <c r="C930" s="204"/>
      <c r="D930" s="204"/>
      <c r="E930" s="205"/>
      <c r="F930" s="206"/>
      <c r="G930" s="207"/>
      <c r="H930" s="72" t="s">
        <v>57</v>
      </c>
      <c r="I930" s="78" t="s">
        <v>136</v>
      </c>
      <c r="J930" s="83">
        <v>45250</v>
      </c>
      <c r="K930" s="123">
        <f>J930</f>
        <v>45250</v>
      </c>
      <c r="L930" s="213"/>
      <c r="M930" s="213"/>
      <c r="N930" s="213"/>
      <c r="O930" s="354">
        <f t="shared" si="463"/>
        <v>45250</v>
      </c>
      <c r="P930" s="355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</row>
    <row r="931" spans="1:129" s="29" customFormat="1" ht="45" x14ac:dyDescent="0.25">
      <c r="A931" s="217"/>
      <c r="B931" s="204" t="s">
        <v>433</v>
      </c>
      <c r="C931" s="204"/>
      <c r="D931" s="204"/>
      <c r="E931" s="214"/>
      <c r="F931" s="206"/>
      <c r="G931" s="207"/>
      <c r="H931" s="72" t="s">
        <v>58</v>
      </c>
      <c r="I931" s="78" t="s">
        <v>31</v>
      </c>
      <c r="J931" s="209">
        <v>250000</v>
      </c>
      <c r="K931" s="206"/>
      <c r="L931" s="213"/>
      <c r="M931" s="213">
        <v>237500</v>
      </c>
      <c r="N931" s="213">
        <v>12500</v>
      </c>
      <c r="O931" s="354">
        <f t="shared" si="463"/>
        <v>250000</v>
      </c>
      <c r="P931" s="355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/>
      <c r="DA931" s="23"/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/>
      <c r="DX931" s="23"/>
      <c r="DY931" s="23"/>
    </row>
    <row r="932" spans="1:129" s="29" customFormat="1" x14ac:dyDescent="0.25">
      <c r="A932" s="218">
        <v>10</v>
      </c>
      <c r="B932" s="204" t="s">
        <v>433</v>
      </c>
      <c r="C932" s="204" t="s">
        <v>3</v>
      </c>
      <c r="D932" s="204" t="s">
        <v>50</v>
      </c>
      <c r="E932" s="205">
        <v>3</v>
      </c>
      <c r="F932" s="206">
        <v>657</v>
      </c>
      <c r="G932" s="207">
        <v>35</v>
      </c>
      <c r="H932" s="208" t="s">
        <v>30</v>
      </c>
      <c r="I932" s="66" t="s">
        <v>1</v>
      </c>
      <c r="J932" s="209">
        <f>J933+J934</f>
        <v>295250</v>
      </c>
      <c r="K932" s="209">
        <f t="shared" ref="K932:N932" si="473">K933+K934</f>
        <v>45250</v>
      </c>
      <c r="L932" s="209">
        <f t="shared" si="473"/>
        <v>0</v>
      </c>
      <c r="M932" s="209">
        <f t="shared" si="473"/>
        <v>237500</v>
      </c>
      <c r="N932" s="209">
        <f t="shared" si="473"/>
        <v>12500</v>
      </c>
      <c r="O932" s="354">
        <f t="shared" si="463"/>
        <v>295250</v>
      </c>
      <c r="P932" s="355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/>
      <c r="DA932" s="23"/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/>
      <c r="DX932" s="23"/>
      <c r="DY932" s="23"/>
    </row>
    <row r="933" spans="1:129" s="29" customFormat="1" ht="75" x14ac:dyDescent="0.25">
      <c r="A933" s="216"/>
      <c r="B933" s="204" t="s">
        <v>433</v>
      </c>
      <c r="C933" s="204"/>
      <c r="D933" s="204"/>
      <c r="E933" s="205"/>
      <c r="F933" s="215"/>
      <c r="G933" s="207"/>
      <c r="H933" s="72" t="s">
        <v>57</v>
      </c>
      <c r="I933" s="78" t="s">
        <v>136</v>
      </c>
      <c r="J933" s="83">
        <v>45250</v>
      </c>
      <c r="K933" s="123">
        <f>J933</f>
        <v>45250</v>
      </c>
      <c r="L933" s="213"/>
      <c r="M933" s="213"/>
      <c r="N933" s="213"/>
      <c r="O933" s="354">
        <f t="shared" si="463"/>
        <v>45250</v>
      </c>
      <c r="P933" s="355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/>
      <c r="DA933" s="23"/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/>
      <c r="DX933" s="23"/>
      <c r="DY933" s="23"/>
    </row>
    <row r="934" spans="1:129" s="29" customFormat="1" ht="45" x14ac:dyDescent="0.25">
      <c r="A934" s="217"/>
      <c r="B934" s="204" t="s">
        <v>433</v>
      </c>
      <c r="C934" s="204"/>
      <c r="D934" s="204"/>
      <c r="E934" s="205"/>
      <c r="F934" s="215"/>
      <c r="G934" s="207"/>
      <c r="H934" s="72" t="s">
        <v>58</v>
      </c>
      <c r="I934" s="78" t="s">
        <v>31</v>
      </c>
      <c r="J934" s="209">
        <v>250000</v>
      </c>
      <c r="K934" s="206"/>
      <c r="L934" s="213"/>
      <c r="M934" s="213">
        <v>237500</v>
      </c>
      <c r="N934" s="213">
        <v>12500</v>
      </c>
      <c r="O934" s="354">
        <f t="shared" si="463"/>
        <v>250000</v>
      </c>
      <c r="P934" s="355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/>
      <c r="DA934" s="23"/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/>
      <c r="DX934" s="23"/>
      <c r="DY934" s="23"/>
    </row>
    <row r="935" spans="1:129" s="29" customFormat="1" x14ac:dyDescent="0.25">
      <c r="A935" s="218">
        <v>11</v>
      </c>
      <c r="B935" s="204" t="s">
        <v>433</v>
      </c>
      <c r="C935" s="204" t="s">
        <v>3</v>
      </c>
      <c r="D935" s="204" t="s">
        <v>50</v>
      </c>
      <c r="E935" s="205">
        <v>6</v>
      </c>
      <c r="F935" s="206">
        <v>682</v>
      </c>
      <c r="G935" s="207">
        <v>29</v>
      </c>
      <c r="H935" s="208" t="s">
        <v>30</v>
      </c>
      <c r="I935" s="66" t="s">
        <v>1</v>
      </c>
      <c r="J935" s="209">
        <f>J936+J937</f>
        <v>295250</v>
      </c>
      <c r="K935" s="209">
        <f t="shared" ref="K935:N935" si="474">K936+K937</f>
        <v>45250</v>
      </c>
      <c r="L935" s="209">
        <f t="shared" si="474"/>
        <v>0</v>
      </c>
      <c r="M935" s="209">
        <f t="shared" si="474"/>
        <v>237500</v>
      </c>
      <c r="N935" s="209">
        <f t="shared" si="474"/>
        <v>12500</v>
      </c>
      <c r="O935" s="354">
        <f t="shared" si="463"/>
        <v>295250</v>
      </c>
      <c r="P935" s="355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/>
      <c r="DA935" s="23"/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/>
      <c r="DX935" s="23"/>
      <c r="DY935" s="23"/>
    </row>
    <row r="936" spans="1:129" s="29" customFormat="1" ht="75" x14ac:dyDescent="0.25">
      <c r="A936" s="216"/>
      <c r="B936" s="204" t="s">
        <v>433</v>
      </c>
      <c r="C936" s="204"/>
      <c r="D936" s="204"/>
      <c r="E936" s="205"/>
      <c r="F936" s="206"/>
      <c r="G936" s="207"/>
      <c r="H936" s="72" t="s">
        <v>57</v>
      </c>
      <c r="I936" s="78" t="s">
        <v>136</v>
      </c>
      <c r="J936" s="83">
        <v>45250</v>
      </c>
      <c r="K936" s="123">
        <f>J936</f>
        <v>45250</v>
      </c>
      <c r="L936" s="213"/>
      <c r="M936" s="213"/>
      <c r="N936" s="213"/>
      <c r="O936" s="354">
        <f t="shared" si="463"/>
        <v>45250</v>
      </c>
      <c r="P936" s="355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/>
      <c r="DA936" s="23"/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/>
      <c r="DX936" s="23"/>
      <c r="DY936" s="23"/>
    </row>
    <row r="937" spans="1:129" s="29" customFormat="1" ht="45" x14ac:dyDescent="0.25">
      <c r="A937" s="217"/>
      <c r="B937" s="204" t="s">
        <v>433</v>
      </c>
      <c r="C937" s="204"/>
      <c r="D937" s="204"/>
      <c r="E937" s="205"/>
      <c r="F937" s="206"/>
      <c r="G937" s="207"/>
      <c r="H937" s="72" t="s">
        <v>58</v>
      </c>
      <c r="I937" s="78" t="s">
        <v>31</v>
      </c>
      <c r="J937" s="209">
        <v>250000</v>
      </c>
      <c r="K937" s="206"/>
      <c r="L937" s="213"/>
      <c r="M937" s="213">
        <v>237500</v>
      </c>
      <c r="N937" s="213">
        <v>12500</v>
      </c>
      <c r="O937" s="354">
        <f t="shared" si="463"/>
        <v>250000</v>
      </c>
      <c r="P937" s="355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/>
      <c r="DA937" s="23"/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/>
      <c r="DX937" s="23"/>
      <c r="DY937" s="23"/>
    </row>
    <row r="938" spans="1:129" s="29" customFormat="1" x14ac:dyDescent="0.25">
      <c r="A938" s="216">
        <v>12</v>
      </c>
      <c r="B938" s="204" t="s">
        <v>433</v>
      </c>
      <c r="C938" s="204" t="s">
        <v>3</v>
      </c>
      <c r="D938" s="204" t="s">
        <v>50</v>
      </c>
      <c r="E938" s="205">
        <v>10</v>
      </c>
      <c r="F938" s="206">
        <v>713.6</v>
      </c>
      <c r="G938" s="207">
        <v>34</v>
      </c>
      <c r="H938" s="208" t="s">
        <v>30</v>
      </c>
      <c r="I938" s="66" t="s">
        <v>1</v>
      </c>
      <c r="J938" s="209">
        <f>J939+J940</f>
        <v>295250</v>
      </c>
      <c r="K938" s="209">
        <f t="shared" ref="K938:N938" si="475">K939+K940</f>
        <v>45250</v>
      </c>
      <c r="L938" s="209">
        <f t="shared" si="475"/>
        <v>0</v>
      </c>
      <c r="M938" s="209">
        <f t="shared" si="475"/>
        <v>237500</v>
      </c>
      <c r="N938" s="209">
        <f t="shared" si="475"/>
        <v>12500</v>
      </c>
      <c r="O938" s="354">
        <f t="shared" si="463"/>
        <v>295250</v>
      </c>
      <c r="P938" s="355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/>
      <c r="DA938" s="23"/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/>
      <c r="DX938" s="23"/>
      <c r="DY938" s="23"/>
    </row>
    <row r="939" spans="1:129" s="29" customFormat="1" ht="75" x14ac:dyDescent="0.25">
      <c r="A939" s="216"/>
      <c r="B939" s="204" t="s">
        <v>433</v>
      </c>
      <c r="C939" s="204"/>
      <c r="D939" s="204"/>
      <c r="E939" s="214"/>
      <c r="F939" s="206"/>
      <c r="G939" s="207"/>
      <c r="H939" s="72" t="s">
        <v>57</v>
      </c>
      <c r="I939" s="78" t="s">
        <v>136</v>
      </c>
      <c r="J939" s="83">
        <v>45250</v>
      </c>
      <c r="K939" s="123">
        <f>J939</f>
        <v>45250</v>
      </c>
      <c r="L939" s="213"/>
      <c r="M939" s="213"/>
      <c r="N939" s="213"/>
      <c r="O939" s="354">
        <f t="shared" si="463"/>
        <v>45250</v>
      </c>
      <c r="P939" s="355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/>
      <c r="DA939" s="23"/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/>
      <c r="DX939" s="23"/>
      <c r="DY939" s="23"/>
    </row>
    <row r="940" spans="1:129" s="29" customFormat="1" ht="45" x14ac:dyDescent="0.25">
      <c r="A940" s="217"/>
      <c r="B940" s="204" t="s">
        <v>433</v>
      </c>
      <c r="C940" s="204"/>
      <c r="D940" s="204"/>
      <c r="E940" s="214"/>
      <c r="F940" s="215"/>
      <c r="G940" s="207"/>
      <c r="H940" s="72" t="s">
        <v>58</v>
      </c>
      <c r="I940" s="78" t="s">
        <v>31</v>
      </c>
      <c r="J940" s="209">
        <v>250000</v>
      </c>
      <c r="K940" s="206"/>
      <c r="L940" s="213"/>
      <c r="M940" s="213">
        <v>237500</v>
      </c>
      <c r="N940" s="213">
        <v>12500</v>
      </c>
      <c r="O940" s="354">
        <f t="shared" si="463"/>
        <v>250000</v>
      </c>
      <c r="P940" s="355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/>
      <c r="DA940" s="23"/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/>
      <c r="DX940" s="23"/>
      <c r="DY940" s="23"/>
    </row>
    <row r="941" spans="1:129" s="29" customFormat="1" x14ac:dyDescent="0.25">
      <c r="A941" s="216">
        <v>13</v>
      </c>
      <c r="B941" s="204" t="s">
        <v>433</v>
      </c>
      <c r="C941" s="204" t="s">
        <v>3</v>
      </c>
      <c r="D941" s="204" t="s">
        <v>62</v>
      </c>
      <c r="E941" s="205">
        <v>26</v>
      </c>
      <c r="F941" s="206">
        <v>2920.2</v>
      </c>
      <c r="G941" s="207">
        <v>50</v>
      </c>
      <c r="H941" s="208" t="s">
        <v>30</v>
      </c>
      <c r="I941" s="66" t="s">
        <v>1</v>
      </c>
      <c r="J941" s="209">
        <f>J942+J943</f>
        <v>295250</v>
      </c>
      <c r="K941" s="209">
        <f t="shared" ref="K941:M941" si="476">K942+K943</f>
        <v>45250</v>
      </c>
      <c r="L941" s="209">
        <f t="shared" si="476"/>
        <v>0</v>
      </c>
      <c r="M941" s="209">
        <f t="shared" si="476"/>
        <v>237500</v>
      </c>
      <c r="N941" s="213">
        <v>12500</v>
      </c>
      <c r="O941" s="408">
        <f t="shared" ref="O941:O943" si="477">K941+L941+M941+N941</f>
        <v>295250</v>
      </c>
      <c r="P941" s="355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/>
      <c r="DX941" s="23"/>
      <c r="DY941" s="23"/>
    </row>
    <row r="942" spans="1:129" s="29" customFormat="1" ht="75" x14ac:dyDescent="0.25">
      <c r="A942" s="216"/>
      <c r="B942" s="204" t="s">
        <v>433</v>
      </c>
      <c r="C942" s="204"/>
      <c r="D942" s="204"/>
      <c r="E942" s="214"/>
      <c r="F942" s="206"/>
      <c r="G942" s="207"/>
      <c r="H942" s="72" t="s">
        <v>57</v>
      </c>
      <c r="I942" s="78" t="s">
        <v>136</v>
      </c>
      <c r="J942" s="83">
        <v>45250</v>
      </c>
      <c r="K942" s="123">
        <f>J942</f>
        <v>45250</v>
      </c>
      <c r="L942" s="213"/>
      <c r="M942" s="213"/>
      <c r="N942" s="213"/>
      <c r="O942" s="408">
        <f t="shared" si="477"/>
        <v>45250</v>
      </c>
      <c r="P942" s="355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/>
      <c r="DA942" s="23"/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/>
      <c r="DX942" s="23"/>
      <c r="DY942" s="23"/>
    </row>
    <row r="943" spans="1:129" s="29" customFormat="1" ht="45" x14ac:dyDescent="0.25">
      <c r="A943" s="217"/>
      <c r="B943" s="204" t="s">
        <v>433</v>
      </c>
      <c r="C943" s="204"/>
      <c r="D943" s="204"/>
      <c r="E943" s="214"/>
      <c r="F943" s="215"/>
      <c r="G943" s="207"/>
      <c r="H943" s="72" t="s">
        <v>58</v>
      </c>
      <c r="I943" s="78" t="s">
        <v>31</v>
      </c>
      <c r="J943" s="209">
        <v>250000</v>
      </c>
      <c r="K943" s="206"/>
      <c r="L943" s="213"/>
      <c r="M943" s="213">
        <v>237500</v>
      </c>
      <c r="N943" s="213">
        <v>12500</v>
      </c>
      <c r="O943" s="408">
        <f t="shared" si="477"/>
        <v>250000</v>
      </c>
      <c r="P943" s="355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/>
      <c r="DA943" s="23"/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/>
      <c r="DX943" s="23"/>
      <c r="DY943" s="23"/>
    </row>
    <row r="944" spans="1:129" s="29" customFormat="1" ht="36.75" customHeight="1" x14ac:dyDescent="0.25">
      <c r="A944" s="492" t="s">
        <v>434</v>
      </c>
      <c r="B944" s="484"/>
      <c r="C944" s="484"/>
      <c r="D944" s="485"/>
      <c r="E944" s="64">
        <v>1</v>
      </c>
      <c r="F944" s="65">
        <f>F946</f>
        <v>1298.5</v>
      </c>
      <c r="G944" s="64">
        <f>G946</f>
        <v>40</v>
      </c>
      <c r="H944" s="63" t="s">
        <v>1</v>
      </c>
      <c r="I944" s="66" t="s">
        <v>1</v>
      </c>
      <c r="J944" s="65">
        <f>J946</f>
        <v>251044.23</v>
      </c>
      <c r="K944" s="65">
        <f t="shared" ref="K944:N944" si="478">K946</f>
        <v>45250</v>
      </c>
      <c r="L944" s="65">
        <f t="shared" si="478"/>
        <v>0</v>
      </c>
      <c r="M944" s="65">
        <f>M946+M945</f>
        <v>196000</v>
      </c>
      <c r="N944" s="65">
        <f t="shared" si="478"/>
        <v>10289.709999999999</v>
      </c>
      <c r="O944" s="354">
        <f t="shared" si="463"/>
        <v>251539.71</v>
      </c>
      <c r="P944" s="355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/>
      <c r="DA944" s="23"/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/>
      <c r="DX944" s="23"/>
      <c r="DY944" s="23"/>
    </row>
    <row r="945" spans="1:129" s="29" customFormat="1" ht="18.75" customHeight="1" x14ac:dyDescent="0.25">
      <c r="A945" s="483" t="s">
        <v>435</v>
      </c>
      <c r="B945" s="484"/>
      <c r="C945" s="484"/>
      <c r="D945" s="484"/>
      <c r="E945" s="484"/>
      <c r="F945" s="484"/>
      <c r="G945" s="485"/>
      <c r="H945" s="63" t="s">
        <v>1</v>
      </c>
      <c r="I945" s="66" t="s">
        <v>1</v>
      </c>
      <c r="J945" s="89"/>
      <c r="K945" s="89"/>
      <c r="L945" s="89"/>
      <c r="M945" s="89">
        <v>495.48000000001048</v>
      </c>
      <c r="N945" s="89"/>
      <c r="O945" s="389">
        <f t="shared" si="463"/>
        <v>495.48000000001048</v>
      </c>
      <c r="P945" s="55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/>
      <c r="DA945" s="23"/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/>
      <c r="DX945" s="23"/>
      <c r="DY945" s="23"/>
    </row>
    <row r="946" spans="1:129" s="29" customFormat="1" x14ac:dyDescent="0.25">
      <c r="A946" s="218">
        <v>1</v>
      </c>
      <c r="B946" s="134" t="s">
        <v>326</v>
      </c>
      <c r="C946" s="134" t="s">
        <v>341</v>
      </c>
      <c r="D946" s="134" t="s">
        <v>32</v>
      </c>
      <c r="E946" s="196">
        <v>14</v>
      </c>
      <c r="F946" s="135">
        <v>1298.5</v>
      </c>
      <c r="G946" s="136">
        <v>40</v>
      </c>
      <c r="H946" s="121" t="s">
        <v>30</v>
      </c>
      <c r="I946" s="66" t="s">
        <v>1</v>
      </c>
      <c r="J946" s="123">
        <f>J947+J948</f>
        <v>251044.23</v>
      </c>
      <c r="K946" s="123">
        <f t="shared" ref="K946:N946" si="479">K947+K948</f>
        <v>45250</v>
      </c>
      <c r="L946" s="123">
        <f t="shared" si="479"/>
        <v>0</v>
      </c>
      <c r="M946" s="123">
        <f t="shared" si="479"/>
        <v>195504.52</v>
      </c>
      <c r="N946" s="123">
        <f t="shared" si="479"/>
        <v>10289.709999999999</v>
      </c>
      <c r="O946" s="389">
        <f t="shared" si="463"/>
        <v>251044.22999999998</v>
      </c>
      <c r="P946" s="355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/>
      <c r="DA946" s="23"/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/>
      <c r="DX946" s="23"/>
      <c r="DY946" s="23"/>
    </row>
    <row r="947" spans="1:129" s="29" customFormat="1" ht="38.25" customHeight="1" x14ac:dyDescent="0.25">
      <c r="A947" s="216"/>
      <c r="B947" s="134" t="s">
        <v>326</v>
      </c>
      <c r="C947" s="201"/>
      <c r="D947" s="201"/>
      <c r="E947" s="219"/>
      <c r="F947" s="135"/>
      <c r="G947" s="136"/>
      <c r="H947" s="72" t="s">
        <v>58</v>
      </c>
      <c r="I947" s="78" t="s">
        <v>31</v>
      </c>
      <c r="J947" s="123">
        <v>205794.23</v>
      </c>
      <c r="K947" s="123"/>
      <c r="L947" s="220"/>
      <c r="M947" s="220">
        <v>195504.52</v>
      </c>
      <c r="N947" s="220">
        <v>10289.709999999999</v>
      </c>
      <c r="O947" s="389">
        <f t="shared" si="463"/>
        <v>205794.22999999998</v>
      </c>
      <c r="P947" s="355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/>
      <c r="DA947" s="23"/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/>
      <c r="DX947" s="23"/>
      <c r="DY947" s="23"/>
    </row>
    <row r="948" spans="1:129" s="29" customFormat="1" ht="80.25" customHeight="1" x14ac:dyDescent="0.25">
      <c r="A948" s="217"/>
      <c r="B948" s="134" t="s">
        <v>326</v>
      </c>
      <c r="C948" s="76"/>
      <c r="D948" s="76"/>
      <c r="E948" s="76"/>
      <c r="F948" s="348"/>
      <c r="G948" s="348"/>
      <c r="H948" s="72" t="s">
        <v>57</v>
      </c>
      <c r="I948" s="78">
        <v>96</v>
      </c>
      <c r="J948" s="83">
        <v>45250</v>
      </c>
      <c r="K948" s="123">
        <f>J948</f>
        <v>45250</v>
      </c>
      <c r="L948" s="220"/>
      <c r="M948" s="220"/>
      <c r="N948" s="220"/>
      <c r="O948" s="389">
        <f t="shared" si="463"/>
        <v>45250</v>
      </c>
      <c r="P948" s="355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</row>
    <row r="949" spans="1:129" s="5" customFormat="1" ht="34.5" customHeight="1" x14ac:dyDescent="0.25">
      <c r="A949" s="492" t="s">
        <v>443</v>
      </c>
      <c r="B949" s="484"/>
      <c r="C949" s="484"/>
      <c r="D949" s="485"/>
      <c r="E949" s="64">
        <v>6</v>
      </c>
      <c r="F949" s="65">
        <f>F954+F957+F960+F963+F966+F951</f>
        <v>6227.1</v>
      </c>
      <c r="G949" s="64">
        <f>G954+G957+G960+G963+G966+G951</f>
        <v>218</v>
      </c>
      <c r="H949" s="63" t="s">
        <v>1</v>
      </c>
      <c r="I949" s="66" t="s">
        <v>1</v>
      </c>
      <c r="J949" s="65">
        <f>J954+J957+J960+J963+J966+J951</f>
        <v>5896056.3319999995</v>
      </c>
      <c r="K949" s="65">
        <f>K954+K957+K960+K963+K966+K951</f>
        <v>4396056.3319999995</v>
      </c>
      <c r="L949" s="65">
        <f>L954+L957+L960+L963+L966+L951</f>
        <v>0</v>
      </c>
      <c r="M949" s="65">
        <f>M954+M957+M960+M963+M966+M951+M950</f>
        <v>1425000</v>
      </c>
      <c r="N949" s="65">
        <f>N954+N957+N960+N963+N966+N951</f>
        <v>75000</v>
      </c>
      <c r="O949" s="354">
        <f>K949+L949+M949+N949</f>
        <v>5896056.3319999995</v>
      </c>
      <c r="P949" s="355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</row>
    <row r="950" spans="1:129" s="5" customFormat="1" ht="15.75" customHeight="1" x14ac:dyDescent="0.25">
      <c r="A950" s="483" t="s">
        <v>436</v>
      </c>
      <c r="B950" s="484"/>
      <c r="C950" s="484"/>
      <c r="D950" s="484"/>
      <c r="E950" s="484"/>
      <c r="F950" s="484"/>
      <c r="G950" s="485"/>
      <c r="H950" s="63" t="s">
        <v>1</v>
      </c>
      <c r="I950" s="66" t="s">
        <v>1</v>
      </c>
      <c r="J950" s="89"/>
      <c r="K950" s="89"/>
      <c r="L950" s="89"/>
      <c r="M950" s="89">
        <v>0</v>
      </c>
      <c r="N950" s="89"/>
      <c r="O950" s="389">
        <f t="shared" ref="O950:O968" si="480">K950+L950+M950+N950</f>
        <v>0</v>
      </c>
      <c r="P950" s="355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</row>
    <row r="951" spans="1:129" s="29" customFormat="1" x14ac:dyDescent="0.25">
      <c r="A951" s="133">
        <v>1</v>
      </c>
      <c r="B951" s="121" t="s">
        <v>344</v>
      </c>
      <c r="C951" s="121" t="s">
        <v>0</v>
      </c>
      <c r="D951" s="121" t="s">
        <v>327</v>
      </c>
      <c r="E951" s="180" t="s">
        <v>328</v>
      </c>
      <c r="F951" s="180">
        <v>1921.8</v>
      </c>
      <c r="G951" s="180">
        <v>37</v>
      </c>
      <c r="H951" s="121" t="s">
        <v>30</v>
      </c>
      <c r="I951" s="66" t="s">
        <v>1</v>
      </c>
      <c r="J951" s="126">
        <f>J952+J953</f>
        <v>4169806.3319999995</v>
      </c>
      <c r="K951" s="126">
        <f t="shared" ref="K951:N951" si="481">K952+K953</f>
        <v>4169806.3319999995</v>
      </c>
      <c r="L951" s="126">
        <f t="shared" si="481"/>
        <v>0</v>
      </c>
      <c r="M951" s="126">
        <f t="shared" si="481"/>
        <v>0</v>
      </c>
      <c r="N951" s="126">
        <f t="shared" si="481"/>
        <v>0</v>
      </c>
      <c r="O951" s="389">
        <f t="shared" si="480"/>
        <v>4169806.3319999995</v>
      </c>
      <c r="P951" s="355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</row>
    <row r="952" spans="1:129" s="29" customFormat="1" ht="15.75" customHeight="1" x14ac:dyDescent="0.25">
      <c r="A952" s="137"/>
      <c r="B952" s="121" t="s">
        <v>344</v>
      </c>
      <c r="C952" s="121"/>
      <c r="D952" s="121"/>
      <c r="E952" s="121"/>
      <c r="F952" s="180"/>
      <c r="G952" s="180"/>
      <c r="H952" s="121" t="s">
        <v>36</v>
      </c>
      <c r="I952" s="78" t="s">
        <v>37</v>
      </c>
      <c r="J952" s="126">
        <v>4169806.3319999995</v>
      </c>
      <c r="K952" s="98">
        <f t="shared" ref="K952:K953" si="482">J952</f>
        <v>4169806.3319999995</v>
      </c>
      <c r="L952" s="126"/>
      <c r="M952" s="126"/>
      <c r="N952" s="126"/>
      <c r="O952" s="389">
        <f t="shared" si="480"/>
        <v>4169806.3319999995</v>
      </c>
      <c r="P952" s="355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</row>
    <row r="953" spans="1:129" s="29" customFormat="1" ht="15.75" customHeight="1" x14ac:dyDescent="0.25">
      <c r="A953" s="140"/>
      <c r="B953" s="121" t="s">
        <v>344</v>
      </c>
      <c r="C953" s="121"/>
      <c r="D953" s="121"/>
      <c r="E953" s="121"/>
      <c r="F953" s="180"/>
      <c r="G953" s="180"/>
      <c r="H953" s="121" t="s">
        <v>35</v>
      </c>
      <c r="I953" s="78" t="s">
        <v>52</v>
      </c>
      <c r="J953" s="126">
        <v>0</v>
      </c>
      <c r="K953" s="98">
        <f t="shared" si="482"/>
        <v>0</v>
      </c>
      <c r="L953" s="126"/>
      <c r="M953" s="126"/>
      <c r="N953" s="126"/>
      <c r="O953" s="389">
        <f t="shared" si="480"/>
        <v>0</v>
      </c>
      <c r="P953" s="355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</row>
    <row r="954" spans="1:129" s="29" customFormat="1" x14ac:dyDescent="0.25">
      <c r="A954" s="124">
        <v>2</v>
      </c>
      <c r="B954" s="121" t="s">
        <v>344</v>
      </c>
      <c r="C954" s="84" t="s">
        <v>0</v>
      </c>
      <c r="D954" s="76" t="s">
        <v>149</v>
      </c>
      <c r="E954" s="82" t="s">
        <v>300</v>
      </c>
      <c r="F954" s="83">
        <v>1956.5</v>
      </c>
      <c r="G954" s="82">
        <v>72</v>
      </c>
      <c r="H954" s="121" t="s">
        <v>30</v>
      </c>
      <c r="I954" s="66" t="s">
        <v>1</v>
      </c>
      <c r="J954" s="83">
        <f>J955+J956</f>
        <v>345250</v>
      </c>
      <c r="K954" s="83">
        <f t="shared" ref="K954:N954" si="483">K955+K956</f>
        <v>45250</v>
      </c>
      <c r="L954" s="83">
        <f t="shared" si="483"/>
        <v>0</v>
      </c>
      <c r="M954" s="83">
        <f t="shared" si="483"/>
        <v>285000</v>
      </c>
      <c r="N954" s="83">
        <f t="shared" si="483"/>
        <v>15000</v>
      </c>
      <c r="O954" s="389">
        <f t="shared" si="480"/>
        <v>345250</v>
      </c>
      <c r="P954" s="355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</row>
    <row r="955" spans="1:129" s="29" customFormat="1" ht="45" x14ac:dyDescent="0.25">
      <c r="A955" s="124"/>
      <c r="B955" s="121" t="s">
        <v>344</v>
      </c>
      <c r="C955" s="84"/>
      <c r="D955" s="76"/>
      <c r="E955" s="82"/>
      <c r="F955" s="125"/>
      <c r="G955" s="82"/>
      <c r="H955" s="72" t="s">
        <v>58</v>
      </c>
      <c r="I955" s="78" t="s">
        <v>31</v>
      </c>
      <c r="J955" s="126">
        <v>300000</v>
      </c>
      <c r="K955" s="126"/>
      <c r="L955" s="126"/>
      <c r="M955" s="83">
        <v>285000</v>
      </c>
      <c r="N955" s="83">
        <v>15000</v>
      </c>
      <c r="O955" s="389">
        <f t="shared" si="480"/>
        <v>300000</v>
      </c>
      <c r="P955" s="355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</row>
    <row r="956" spans="1:129" s="29" customFormat="1" ht="75" x14ac:dyDescent="0.25">
      <c r="A956" s="130"/>
      <c r="B956" s="121" t="s">
        <v>344</v>
      </c>
      <c r="C956" s="84"/>
      <c r="D956" s="76"/>
      <c r="E956" s="82"/>
      <c r="F956" s="125"/>
      <c r="G956" s="82"/>
      <c r="H956" s="72" t="s">
        <v>57</v>
      </c>
      <c r="I956" s="78" t="s">
        <v>136</v>
      </c>
      <c r="J956" s="83">
        <v>45250</v>
      </c>
      <c r="K956" s="123">
        <f>J956</f>
        <v>45250</v>
      </c>
      <c r="L956" s="126"/>
      <c r="M956" s="126"/>
      <c r="N956" s="126"/>
      <c r="O956" s="389">
        <f t="shared" si="480"/>
        <v>45250</v>
      </c>
      <c r="P956" s="355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</row>
    <row r="957" spans="1:129" s="29" customFormat="1" x14ac:dyDescent="0.25">
      <c r="A957" s="119">
        <v>3</v>
      </c>
      <c r="B957" s="121" t="s">
        <v>344</v>
      </c>
      <c r="C957" s="84" t="s">
        <v>0</v>
      </c>
      <c r="D957" s="76" t="s">
        <v>149</v>
      </c>
      <c r="E957" s="82">
        <v>20</v>
      </c>
      <c r="F957" s="83">
        <v>475.9</v>
      </c>
      <c r="G957" s="82">
        <v>20</v>
      </c>
      <c r="H957" s="121" t="s">
        <v>30</v>
      </c>
      <c r="I957" s="66" t="s">
        <v>1</v>
      </c>
      <c r="J957" s="83">
        <f>J958+J959</f>
        <v>345250</v>
      </c>
      <c r="K957" s="83">
        <f t="shared" ref="K957:N957" si="484">K958+K959</f>
        <v>45250</v>
      </c>
      <c r="L957" s="83">
        <f t="shared" si="484"/>
        <v>0</v>
      </c>
      <c r="M957" s="83">
        <f t="shared" si="484"/>
        <v>285000</v>
      </c>
      <c r="N957" s="83">
        <f t="shared" si="484"/>
        <v>15000</v>
      </c>
      <c r="O957" s="389">
        <f t="shared" si="480"/>
        <v>345250</v>
      </c>
      <c r="P957" s="355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/>
      <c r="DA957" s="23"/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23"/>
      <c r="DT957" s="23"/>
      <c r="DU957" s="23"/>
      <c r="DV957" s="23"/>
      <c r="DW957" s="23"/>
      <c r="DX957" s="23"/>
      <c r="DY957" s="23"/>
    </row>
    <row r="958" spans="1:129" s="29" customFormat="1" ht="45" x14ac:dyDescent="0.25">
      <c r="A958" s="124"/>
      <c r="B958" s="121" t="s">
        <v>344</v>
      </c>
      <c r="C958" s="84"/>
      <c r="D958" s="76"/>
      <c r="E958" s="82"/>
      <c r="F958" s="125"/>
      <c r="G958" s="82"/>
      <c r="H958" s="72" t="s">
        <v>58</v>
      </c>
      <c r="I958" s="78" t="s">
        <v>31</v>
      </c>
      <c r="J958" s="83">
        <v>300000</v>
      </c>
      <c r="K958" s="126"/>
      <c r="L958" s="126"/>
      <c r="M958" s="126">
        <v>285000</v>
      </c>
      <c r="N958" s="126">
        <v>15000</v>
      </c>
      <c r="O958" s="389">
        <f t="shared" si="480"/>
        <v>300000</v>
      </c>
      <c r="P958" s="355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/>
      <c r="DA958" s="23"/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23"/>
      <c r="DT958" s="23"/>
      <c r="DU958" s="23"/>
      <c r="DV958" s="23"/>
      <c r="DW958" s="23"/>
      <c r="DX958" s="23"/>
      <c r="DY958" s="23"/>
    </row>
    <row r="959" spans="1:129" s="29" customFormat="1" ht="75" x14ac:dyDescent="0.25">
      <c r="A959" s="130"/>
      <c r="B959" s="121" t="s">
        <v>344</v>
      </c>
      <c r="C959" s="84"/>
      <c r="D959" s="76"/>
      <c r="E959" s="82"/>
      <c r="F959" s="125"/>
      <c r="G959" s="82"/>
      <c r="H959" s="72" t="s">
        <v>57</v>
      </c>
      <c r="I959" s="78" t="s">
        <v>136</v>
      </c>
      <c r="J959" s="83">
        <v>45250</v>
      </c>
      <c r="K959" s="123">
        <f>J959</f>
        <v>45250</v>
      </c>
      <c r="L959" s="126"/>
      <c r="M959" s="126"/>
      <c r="N959" s="126"/>
      <c r="O959" s="389">
        <f t="shared" si="480"/>
        <v>45250</v>
      </c>
      <c r="P959" s="355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/>
      <c r="DA959" s="23"/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23"/>
      <c r="DT959" s="23"/>
      <c r="DU959" s="23"/>
      <c r="DV959" s="23"/>
      <c r="DW959" s="23"/>
      <c r="DX959" s="23"/>
      <c r="DY959" s="23"/>
    </row>
    <row r="960" spans="1:129" s="29" customFormat="1" x14ac:dyDescent="0.25">
      <c r="A960" s="119">
        <v>4</v>
      </c>
      <c r="B960" s="121" t="s">
        <v>344</v>
      </c>
      <c r="C960" s="84" t="s">
        <v>0</v>
      </c>
      <c r="D960" s="76" t="s">
        <v>149</v>
      </c>
      <c r="E960" s="82">
        <v>34</v>
      </c>
      <c r="F960" s="83">
        <v>506.9</v>
      </c>
      <c r="G960" s="82">
        <v>14</v>
      </c>
      <c r="H960" s="121" t="s">
        <v>30</v>
      </c>
      <c r="I960" s="66" t="s">
        <v>1</v>
      </c>
      <c r="J960" s="83">
        <f>J961+J962</f>
        <v>345250</v>
      </c>
      <c r="K960" s="83">
        <f t="shared" ref="K960:N960" si="485">K961+K962</f>
        <v>45250</v>
      </c>
      <c r="L960" s="83">
        <f t="shared" si="485"/>
        <v>0</v>
      </c>
      <c r="M960" s="83">
        <f t="shared" si="485"/>
        <v>285000</v>
      </c>
      <c r="N960" s="83">
        <f t="shared" si="485"/>
        <v>15000</v>
      </c>
      <c r="O960" s="389">
        <f t="shared" si="480"/>
        <v>345250</v>
      </c>
      <c r="P960" s="355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/>
      <c r="DA960" s="23"/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/>
      <c r="DX960" s="23"/>
      <c r="DY960" s="23"/>
    </row>
    <row r="961" spans="1:129" s="29" customFormat="1" ht="45" x14ac:dyDescent="0.25">
      <c r="A961" s="124"/>
      <c r="B961" s="121" t="s">
        <v>344</v>
      </c>
      <c r="C961" s="84"/>
      <c r="D961" s="76"/>
      <c r="E961" s="82"/>
      <c r="F961" s="125"/>
      <c r="G961" s="82"/>
      <c r="H961" s="72" t="s">
        <v>58</v>
      </c>
      <c r="I961" s="78" t="s">
        <v>31</v>
      </c>
      <c r="J961" s="83">
        <f>M961+N961</f>
        <v>300000</v>
      </c>
      <c r="K961" s="126"/>
      <c r="L961" s="126"/>
      <c r="M961" s="126">
        <v>285000</v>
      </c>
      <c r="N961" s="126">
        <v>15000</v>
      </c>
      <c r="O961" s="389">
        <f t="shared" si="480"/>
        <v>300000</v>
      </c>
      <c r="P961" s="355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/>
      <c r="DA961" s="23"/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/>
      <c r="DX961" s="23"/>
      <c r="DY961" s="23"/>
    </row>
    <row r="962" spans="1:129" s="29" customFormat="1" ht="75" x14ac:dyDescent="0.25">
      <c r="A962" s="130"/>
      <c r="B962" s="121" t="s">
        <v>344</v>
      </c>
      <c r="C962" s="84"/>
      <c r="D962" s="76"/>
      <c r="E962" s="82"/>
      <c r="F962" s="125"/>
      <c r="G962" s="82"/>
      <c r="H962" s="72" t="s">
        <v>57</v>
      </c>
      <c r="I962" s="78" t="s">
        <v>136</v>
      </c>
      <c r="J962" s="83">
        <v>45250</v>
      </c>
      <c r="K962" s="123">
        <f>J962</f>
        <v>45250</v>
      </c>
      <c r="L962" s="126"/>
      <c r="M962" s="126"/>
      <c r="N962" s="126"/>
      <c r="O962" s="389">
        <f t="shared" si="480"/>
        <v>45250</v>
      </c>
      <c r="P962" s="355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/>
      <c r="DA962" s="23"/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/>
      <c r="DX962" s="23"/>
      <c r="DY962" s="23"/>
    </row>
    <row r="963" spans="1:129" s="29" customFormat="1" x14ac:dyDescent="0.25">
      <c r="A963" s="119">
        <v>5</v>
      </c>
      <c r="B963" s="121" t="s">
        <v>344</v>
      </c>
      <c r="C963" s="84" t="s">
        <v>0</v>
      </c>
      <c r="D963" s="76" t="s">
        <v>301</v>
      </c>
      <c r="E963" s="82">
        <v>27</v>
      </c>
      <c r="F963" s="83">
        <v>668</v>
      </c>
      <c r="G963" s="82">
        <v>44</v>
      </c>
      <c r="H963" s="121" t="s">
        <v>30</v>
      </c>
      <c r="I963" s="66" t="s">
        <v>1</v>
      </c>
      <c r="J963" s="83">
        <f>J964+J965</f>
        <v>345250</v>
      </c>
      <c r="K963" s="83">
        <f t="shared" ref="K963:N963" si="486">K964+K965</f>
        <v>45250</v>
      </c>
      <c r="L963" s="83">
        <f t="shared" si="486"/>
        <v>0</v>
      </c>
      <c r="M963" s="83">
        <f t="shared" si="486"/>
        <v>285000</v>
      </c>
      <c r="N963" s="83">
        <f t="shared" si="486"/>
        <v>15000</v>
      </c>
      <c r="O963" s="389">
        <f t="shared" si="480"/>
        <v>345250</v>
      </c>
      <c r="P963" s="355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/>
      <c r="DA963" s="23"/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/>
      <c r="DX963" s="23"/>
      <c r="DY963" s="23"/>
    </row>
    <row r="964" spans="1:129" s="29" customFormat="1" ht="45" x14ac:dyDescent="0.25">
      <c r="A964" s="124"/>
      <c r="B964" s="121" t="s">
        <v>344</v>
      </c>
      <c r="C964" s="72"/>
      <c r="D964" s="72"/>
      <c r="E964" s="73"/>
      <c r="F964" s="74"/>
      <c r="G964" s="136"/>
      <c r="H964" s="72" t="s">
        <v>58</v>
      </c>
      <c r="I964" s="78" t="s">
        <v>31</v>
      </c>
      <c r="J964" s="83">
        <f>M964+N964</f>
        <v>300000</v>
      </c>
      <c r="K964" s="126"/>
      <c r="L964" s="126"/>
      <c r="M964" s="126">
        <v>285000</v>
      </c>
      <c r="N964" s="126">
        <v>15000</v>
      </c>
      <c r="O964" s="389">
        <f t="shared" si="480"/>
        <v>300000</v>
      </c>
      <c r="P964" s="355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/>
      <c r="DA964" s="23"/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/>
      <c r="DX964" s="23"/>
      <c r="DY964" s="23"/>
    </row>
    <row r="965" spans="1:129" s="29" customFormat="1" ht="75" x14ac:dyDescent="0.25">
      <c r="A965" s="130"/>
      <c r="B965" s="121" t="s">
        <v>344</v>
      </c>
      <c r="C965" s="72"/>
      <c r="D965" s="72"/>
      <c r="E965" s="73"/>
      <c r="F965" s="74"/>
      <c r="G965" s="136"/>
      <c r="H965" s="72" t="s">
        <v>57</v>
      </c>
      <c r="I965" s="78" t="s">
        <v>136</v>
      </c>
      <c r="J965" s="83">
        <v>45250</v>
      </c>
      <c r="K965" s="123">
        <f>J965</f>
        <v>45250</v>
      </c>
      <c r="L965" s="126"/>
      <c r="M965" s="126"/>
      <c r="N965" s="126"/>
      <c r="O965" s="389">
        <f t="shared" si="480"/>
        <v>45250</v>
      </c>
      <c r="P965" s="355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/>
      <c r="DA965" s="23"/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/>
      <c r="DX965" s="23"/>
      <c r="DY965" s="23"/>
    </row>
    <row r="966" spans="1:129" s="29" customFormat="1" x14ac:dyDescent="0.25">
      <c r="A966" s="486">
        <v>6</v>
      </c>
      <c r="B966" s="121" t="s">
        <v>344</v>
      </c>
      <c r="C966" s="84" t="s">
        <v>0</v>
      </c>
      <c r="D966" s="72" t="s">
        <v>301</v>
      </c>
      <c r="E966" s="73">
        <v>29</v>
      </c>
      <c r="F966" s="74">
        <v>698</v>
      </c>
      <c r="G966" s="136">
        <v>31</v>
      </c>
      <c r="H966" s="121" t="s">
        <v>30</v>
      </c>
      <c r="I966" s="66" t="s">
        <v>1</v>
      </c>
      <c r="J966" s="83">
        <f>J967+J968</f>
        <v>345250</v>
      </c>
      <c r="K966" s="83">
        <f t="shared" ref="K966:N966" si="487">K967+K968</f>
        <v>45250</v>
      </c>
      <c r="L966" s="83">
        <f t="shared" si="487"/>
        <v>0</v>
      </c>
      <c r="M966" s="83">
        <f t="shared" si="487"/>
        <v>285000</v>
      </c>
      <c r="N966" s="83">
        <f t="shared" si="487"/>
        <v>15000</v>
      </c>
      <c r="O966" s="389">
        <f t="shared" si="480"/>
        <v>345250</v>
      </c>
      <c r="P966" s="355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/>
      <c r="DA966" s="23"/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/>
      <c r="DX966" s="23"/>
      <c r="DY966" s="23"/>
    </row>
    <row r="967" spans="1:129" s="29" customFormat="1" ht="45" x14ac:dyDescent="0.25">
      <c r="A967" s="487"/>
      <c r="B967" s="121" t="s">
        <v>344</v>
      </c>
      <c r="C967" s="84"/>
      <c r="D967" s="84"/>
      <c r="E967" s="82"/>
      <c r="F967" s="125"/>
      <c r="G967" s="82"/>
      <c r="H967" s="72" t="s">
        <v>58</v>
      </c>
      <c r="I967" s="78" t="s">
        <v>31</v>
      </c>
      <c r="J967" s="74">
        <f>M967+N967</f>
        <v>300000</v>
      </c>
      <c r="K967" s="74"/>
      <c r="L967" s="83"/>
      <c r="M967" s="126">
        <v>285000</v>
      </c>
      <c r="N967" s="126">
        <v>15000</v>
      </c>
      <c r="O967" s="389">
        <f t="shared" si="480"/>
        <v>300000</v>
      </c>
      <c r="P967" s="355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/>
      <c r="DA967" s="23"/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/>
      <c r="DX967" s="23"/>
      <c r="DY967" s="23"/>
    </row>
    <row r="968" spans="1:129" s="29" customFormat="1" ht="75" x14ac:dyDescent="0.25">
      <c r="A968" s="488"/>
      <c r="B968" s="121" t="s">
        <v>344</v>
      </c>
      <c r="C968" s="84"/>
      <c r="D968" s="76"/>
      <c r="E968" s="82"/>
      <c r="F968" s="83"/>
      <c r="G968" s="82"/>
      <c r="H968" s="72" t="s">
        <v>57</v>
      </c>
      <c r="I968" s="78" t="s">
        <v>136</v>
      </c>
      <c r="J968" s="83">
        <v>45250</v>
      </c>
      <c r="K968" s="123">
        <f>J968</f>
        <v>45250</v>
      </c>
      <c r="L968" s="83"/>
      <c r="M968" s="83"/>
      <c r="N968" s="83"/>
      <c r="O968" s="389">
        <f t="shared" si="480"/>
        <v>45250</v>
      </c>
      <c r="P968" s="355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/>
      <c r="DA968" s="23"/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/>
      <c r="DX968" s="23"/>
      <c r="DY968" s="23"/>
    </row>
    <row r="969" spans="1:129" s="5" customFormat="1" ht="15.75" customHeight="1" x14ac:dyDescent="0.25">
      <c r="A969" s="543" t="s">
        <v>55</v>
      </c>
      <c r="B969" s="544"/>
      <c r="C969" s="544"/>
      <c r="D969" s="545"/>
      <c r="E969" s="64">
        <f>E970+E1037+E1109+E1144+E1190+E1418+E1562+E1837+E1861+E1928+E1939</f>
        <v>290</v>
      </c>
      <c r="F969" s="65">
        <f>F970+F1037+F1109+F1144+F1190+F1418+F1562+F1837+F1861+F1928+F1939</f>
        <v>1116890.5599999998</v>
      </c>
      <c r="G969" s="64">
        <f>G970+G1037+G1109+G1144+G1190+G1418+G1562+G1837+G1861+G1928+G1939</f>
        <v>43353</v>
      </c>
      <c r="H969" s="66" t="s">
        <v>1</v>
      </c>
      <c r="I969" s="66" t="s">
        <v>1</v>
      </c>
      <c r="J969" s="65">
        <f>J970+J1037+J1109+J1144+J1190+J1418+J1562+J1837+J1861+J1928+J1939</f>
        <v>910766977.10784578</v>
      </c>
      <c r="K969" s="65">
        <f>K970+K1037+K1109+K1144+K1190+K1418+K1562+K1837+K1861+K1928+K1939</f>
        <v>870379380.20784581</v>
      </c>
      <c r="L969" s="65">
        <f>L970+L1037+L1109+L1144+L1190+L1418+L1562+L1837+L1861+L1928+L1939</f>
        <v>0</v>
      </c>
      <c r="M969" s="65">
        <f>M970+M1037+M1109+M1144+M1190+M1418+M1562+M1837+M1861+M1928+M1939</f>
        <v>38372000</v>
      </c>
      <c r="N969" s="65">
        <f>N970+N1037+N1109+N1144+N1190+N1418+N1562+N1837+N1861+N1928+N1939</f>
        <v>2019379.8395</v>
      </c>
      <c r="O969" s="387">
        <f>K969+L969+M969+N969</f>
        <v>910770760.04734576</v>
      </c>
      <c r="P969" s="355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/>
      <c r="DA969" s="23"/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/>
      <c r="DX969" s="23"/>
      <c r="DY969" s="23"/>
    </row>
    <row r="970" spans="1:129" s="5" customFormat="1" ht="15.75" customHeight="1" x14ac:dyDescent="0.25">
      <c r="A970" s="516" t="s">
        <v>379</v>
      </c>
      <c r="B970" s="517"/>
      <c r="C970" s="517"/>
      <c r="D970" s="518"/>
      <c r="E970" s="221">
        <v>20</v>
      </c>
      <c r="F970" s="354">
        <f>F972+F976+F980+F985+F989+F992+F995+F998+F1001+F1004+F1007+F1010+F1013+F1016+F1019+F1022+F1025+F1028+F1031+F1034</f>
        <v>112940.59999999998</v>
      </c>
      <c r="G970" s="68">
        <f>G972+G976+G980+G985+G989+G992+G995+G998+G1001+G1004+G1007+G1010+G1013+G1016+G1019+G1022+G1025+G1028+G1031+G1034</f>
        <v>3182</v>
      </c>
      <c r="H970" s="63" t="s">
        <v>1</v>
      </c>
      <c r="I970" s="66" t="s">
        <v>1</v>
      </c>
      <c r="J970" s="354">
        <f>J972+J976+J980+J985+J989+J992+J995+J998+J1001+J1004+J1007+J1010+J1013+J1016+J1019+J1022+J1025+J1028+J1031+J1034</f>
        <v>61028754.880500957</v>
      </c>
      <c r="K970" s="354">
        <f>K972+K976+K980+K985+K989+K992+K995+K998+K1001+K1004+K1007+K1010+K1013+K1016+K1019+K1022+K1025+K1028+K1031+K1034</f>
        <v>57528754.880500957</v>
      </c>
      <c r="L970" s="354">
        <f>L972+L976+L980+L985+L989+L992+L995+L998+L1001+L1004+L1007+L1010+L1013+L1016+L1019+L1022+L1025+L1028+L1031+L1034</f>
        <v>0</v>
      </c>
      <c r="M970" s="354">
        <f>M972+M976+M980+M985+M989+M992+M995+M998+M1001+M1004+M1007+M1010+M1013+M1016+M1019+M1022+M1025+M1028+M1031+M1034+M971</f>
        <v>3325000</v>
      </c>
      <c r="N970" s="354">
        <f>N972+N976+N980+N985+N989+N992+N995+N998+N1001+N1004+N1007+N1010+N1013+N1016+N1019+N1022+N1025+N1028+N1031+N1034</f>
        <v>175000</v>
      </c>
      <c r="O970" s="387">
        <f t="shared" ref="O970:O1033" si="488">K970+L970+M970+N970</f>
        <v>61028754.880500957</v>
      </c>
      <c r="P970" s="355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/>
      <c r="DA970" s="23"/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/>
      <c r="DX970" s="23"/>
      <c r="DY970" s="23"/>
    </row>
    <row r="971" spans="1:129" s="5" customFormat="1" ht="15.75" customHeight="1" x14ac:dyDescent="0.25">
      <c r="A971" s="514" t="s">
        <v>373</v>
      </c>
      <c r="B971" s="520"/>
      <c r="C971" s="520"/>
      <c r="D971" s="520"/>
      <c r="E971" s="520"/>
      <c r="F971" s="520"/>
      <c r="G971" s="521"/>
      <c r="H971" s="63" t="s">
        <v>1</v>
      </c>
      <c r="I971" s="66" t="s">
        <v>1</v>
      </c>
      <c r="J971" s="89"/>
      <c r="K971" s="89"/>
      <c r="L971" s="89"/>
      <c r="M971" s="89">
        <v>0</v>
      </c>
      <c r="N971" s="89"/>
      <c r="O971" s="387">
        <f t="shared" si="488"/>
        <v>0</v>
      </c>
      <c r="P971" s="355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</row>
    <row r="972" spans="1:129" s="29" customFormat="1" ht="15.75" x14ac:dyDescent="0.25">
      <c r="A972" s="489">
        <v>1</v>
      </c>
      <c r="B972" s="72" t="s">
        <v>372</v>
      </c>
      <c r="C972" s="72" t="s">
        <v>8</v>
      </c>
      <c r="D972" s="80" t="s">
        <v>123</v>
      </c>
      <c r="E972" s="81" t="s">
        <v>124</v>
      </c>
      <c r="F972" s="74">
        <v>10662.7</v>
      </c>
      <c r="G972" s="73">
        <v>287</v>
      </c>
      <c r="H972" s="72" t="s">
        <v>30</v>
      </c>
      <c r="I972" s="66" t="s">
        <v>1</v>
      </c>
      <c r="J972" s="83">
        <f>J973+J975+J974</f>
        <v>19105581.9067792</v>
      </c>
      <c r="K972" s="83">
        <f>K973+K975+K974</f>
        <v>19105581.9067792</v>
      </c>
      <c r="L972" s="83">
        <f t="shared" ref="L972:N972" si="489">L973+L975+L974</f>
        <v>0</v>
      </c>
      <c r="M972" s="83">
        <f t="shared" si="489"/>
        <v>0</v>
      </c>
      <c r="N972" s="83">
        <f t="shared" si="489"/>
        <v>0</v>
      </c>
      <c r="O972" s="387">
        <f t="shared" si="488"/>
        <v>19105581.9067792</v>
      </c>
      <c r="P972" s="23"/>
      <c r="Q972" s="23"/>
      <c r="R972" s="44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</row>
    <row r="973" spans="1:129" s="29" customFormat="1" ht="15.75" x14ac:dyDescent="0.25">
      <c r="A973" s="490"/>
      <c r="B973" s="72" t="s">
        <v>372</v>
      </c>
      <c r="C973" s="72"/>
      <c r="D973" s="80"/>
      <c r="E973" s="81"/>
      <c r="F973" s="74"/>
      <c r="G973" s="73"/>
      <c r="H973" s="72" t="s">
        <v>36</v>
      </c>
      <c r="I973" s="78" t="s">
        <v>37</v>
      </c>
      <c r="J973" s="83">
        <v>5253009.7760000005</v>
      </c>
      <c r="K973" s="98">
        <f t="shared" ref="K973:K975" si="490">J973</f>
        <v>5253009.7760000005</v>
      </c>
      <c r="L973" s="83"/>
      <c r="M973" s="83"/>
      <c r="N973" s="83"/>
      <c r="O973" s="387">
        <f t="shared" si="488"/>
        <v>5253009.7760000005</v>
      </c>
      <c r="P973" s="23"/>
      <c r="Q973" s="23"/>
      <c r="R973" s="44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</row>
    <row r="974" spans="1:129" s="27" customFormat="1" ht="30" x14ac:dyDescent="0.25">
      <c r="A974" s="490"/>
      <c r="B974" s="72" t="s">
        <v>372</v>
      </c>
      <c r="C974" s="72"/>
      <c r="D974" s="80"/>
      <c r="E974" s="81"/>
      <c r="F974" s="74"/>
      <c r="G974" s="73"/>
      <c r="H974" s="72" t="s">
        <v>40</v>
      </c>
      <c r="I974" s="78" t="s">
        <v>41</v>
      </c>
      <c r="J974" s="83">
        <v>13452278.952</v>
      </c>
      <c r="K974" s="98">
        <f t="shared" si="490"/>
        <v>13452278.952</v>
      </c>
      <c r="L974" s="83"/>
      <c r="M974" s="83"/>
      <c r="N974" s="83"/>
      <c r="O974" s="387">
        <f t="shared" si="488"/>
        <v>13452278.952</v>
      </c>
      <c r="P974" s="23"/>
      <c r="Q974" s="23"/>
      <c r="R974" s="443"/>
      <c r="S974" s="23"/>
      <c r="T974" s="443"/>
      <c r="U974" s="443"/>
      <c r="V974" s="443"/>
      <c r="W974" s="443"/>
      <c r="X974" s="443"/>
      <c r="Y974" s="443"/>
      <c r="Z974" s="443"/>
      <c r="AA974" s="443"/>
      <c r="AB974" s="443"/>
      <c r="AC974" s="443"/>
      <c r="AD974" s="443"/>
      <c r="AE974" s="443"/>
      <c r="AF974" s="443"/>
      <c r="AG974" s="443"/>
      <c r="AH974" s="443"/>
      <c r="AI974" s="443"/>
      <c r="AJ974" s="443"/>
      <c r="AK974" s="443"/>
      <c r="AL974" s="443"/>
      <c r="AM974" s="443"/>
      <c r="AN974" s="443"/>
      <c r="AO974" s="443"/>
      <c r="AP974" s="443"/>
      <c r="AQ974" s="443"/>
      <c r="AR974" s="443"/>
      <c r="AS974" s="443"/>
      <c r="AT974" s="443"/>
      <c r="AU974" s="443"/>
      <c r="AV974" s="443"/>
      <c r="AW974" s="443"/>
      <c r="AX974" s="443"/>
      <c r="AY974" s="443"/>
      <c r="AZ974" s="443"/>
      <c r="BA974" s="443"/>
      <c r="BB974" s="443"/>
      <c r="BC974" s="443"/>
      <c r="BD974" s="443"/>
      <c r="BE974" s="443"/>
      <c r="BF974" s="443"/>
      <c r="BG974" s="443"/>
      <c r="BH974" s="443"/>
      <c r="BI974" s="443"/>
      <c r="BJ974" s="443"/>
      <c r="BK974" s="443"/>
      <c r="BL974" s="443"/>
      <c r="BM974" s="443"/>
      <c r="BN974" s="443"/>
      <c r="BO974" s="443"/>
      <c r="BP974" s="443"/>
      <c r="BQ974" s="443"/>
      <c r="BR974" s="443"/>
      <c r="BS974" s="443"/>
      <c r="BT974" s="443"/>
      <c r="BU974" s="443"/>
      <c r="BV974" s="443"/>
      <c r="BW974" s="443"/>
      <c r="BX974" s="443"/>
      <c r="BY974" s="443"/>
      <c r="BZ974" s="443"/>
      <c r="CA974" s="443"/>
      <c r="CB974" s="443"/>
      <c r="CC974" s="443"/>
      <c r="CD974" s="443"/>
      <c r="CE974" s="443"/>
      <c r="CF974" s="443"/>
      <c r="CG974" s="443"/>
      <c r="CH974" s="443"/>
      <c r="CI974" s="443"/>
      <c r="CJ974" s="443"/>
      <c r="CK974" s="443"/>
      <c r="CL974" s="443"/>
      <c r="CM974" s="443"/>
      <c r="CN974" s="443"/>
      <c r="CO974" s="443"/>
      <c r="CP974" s="443"/>
      <c r="CQ974" s="443"/>
      <c r="CR974" s="443"/>
      <c r="CS974" s="443"/>
      <c r="CT974" s="443"/>
      <c r="CU974" s="443"/>
      <c r="CV974" s="443"/>
      <c r="CW974" s="443"/>
      <c r="CX974" s="443"/>
      <c r="CY974" s="443"/>
      <c r="CZ974" s="443"/>
      <c r="DA974" s="443"/>
      <c r="DB974" s="443"/>
      <c r="DC974" s="443"/>
      <c r="DD974" s="443"/>
      <c r="DE974" s="443"/>
      <c r="DF974" s="443"/>
      <c r="DG974" s="443"/>
      <c r="DH974" s="443"/>
      <c r="DI974" s="443"/>
      <c r="DJ974" s="443"/>
      <c r="DK974" s="443"/>
      <c r="DL974" s="443"/>
      <c r="DM974" s="443"/>
      <c r="DN974" s="443"/>
      <c r="DO974" s="443"/>
      <c r="DP974" s="443"/>
      <c r="DQ974" s="443"/>
      <c r="DR974" s="443"/>
      <c r="DS974" s="443"/>
      <c r="DT974" s="443"/>
      <c r="DU974" s="443"/>
      <c r="DV974" s="443"/>
      <c r="DW974" s="443"/>
      <c r="DX974" s="443"/>
      <c r="DY974" s="443"/>
    </row>
    <row r="975" spans="1:129" s="29" customFormat="1" ht="31.5" customHeight="1" x14ac:dyDescent="0.25">
      <c r="A975" s="491"/>
      <c r="B975" s="72" t="s">
        <v>372</v>
      </c>
      <c r="C975" s="72"/>
      <c r="D975" s="72"/>
      <c r="E975" s="81"/>
      <c r="F975" s="74"/>
      <c r="G975" s="73"/>
      <c r="H975" s="72" t="s">
        <v>35</v>
      </c>
      <c r="I975" s="78" t="s">
        <v>52</v>
      </c>
      <c r="J975" s="83">
        <v>400293.17877920001</v>
      </c>
      <c r="K975" s="98">
        <f t="shared" si="490"/>
        <v>400293.17877920001</v>
      </c>
      <c r="L975" s="83"/>
      <c r="M975" s="83"/>
      <c r="N975" s="83"/>
      <c r="O975" s="387">
        <f t="shared" si="488"/>
        <v>400293.17877920001</v>
      </c>
      <c r="P975" s="355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</row>
    <row r="976" spans="1:129" s="29" customFormat="1" ht="15.75" x14ac:dyDescent="0.25">
      <c r="A976" s="489">
        <v>2</v>
      </c>
      <c r="B976" s="72" t="s">
        <v>372</v>
      </c>
      <c r="C976" s="72" t="s">
        <v>8</v>
      </c>
      <c r="D976" s="72" t="s">
        <v>127</v>
      </c>
      <c r="E976" s="73" t="s">
        <v>128</v>
      </c>
      <c r="F976" s="74">
        <v>4124.5</v>
      </c>
      <c r="G976" s="73">
        <v>164</v>
      </c>
      <c r="H976" s="72" t="s">
        <v>30</v>
      </c>
      <c r="I976" s="66" t="s">
        <v>1</v>
      </c>
      <c r="J976" s="83">
        <f>J977+J978+J979</f>
        <v>6109355.7059010006</v>
      </c>
      <c r="K976" s="83">
        <f t="shared" ref="K976:N976" si="491">K977+K978+K979</f>
        <v>6109355.7059010006</v>
      </c>
      <c r="L976" s="83">
        <f t="shared" si="491"/>
        <v>0</v>
      </c>
      <c r="M976" s="83">
        <f t="shared" si="491"/>
        <v>0</v>
      </c>
      <c r="N976" s="83">
        <f t="shared" si="491"/>
        <v>0</v>
      </c>
      <c r="O976" s="387">
        <f t="shared" si="488"/>
        <v>6109355.7059010006</v>
      </c>
      <c r="P976" s="23"/>
      <c r="Q976" s="23"/>
      <c r="R976" s="44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</row>
    <row r="977" spans="1:129" s="29" customFormat="1" ht="30" x14ac:dyDescent="0.25">
      <c r="A977" s="490"/>
      <c r="B977" s="72" t="s">
        <v>372</v>
      </c>
      <c r="C977" s="72"/>
      <c r="D977" s="72"/>
      <c r="E977" s="73"/>
      <c r="F977" s="74"/>
      <c r="G977" s="73"/>
      <c r="H977" s="72" t="s">
        <v>40</v>
      </c>
      <c r="I977" s="78" t="s">
        <v>41</v>
      </c>
      <c r="J977" s="83">
        <v>965058.91200000013</v>
      </c>
      <c r="K977" s="98">
        <f t="shared" ref="K977:K979" si="492">J977</f>
        <v>965058.91200000013</v>
      </c>
      <c r="L977" s="295"/>
      <c r="M977" s="295"/>
      <c r="N977" s="295"/>
      <c r="O977" s="387">
        <f t="shared" si="488"/>
        <v>965058.91200000013</v>
      </c>
      <c r="P977" s="23"/>
      <c r="Q977" s="23"/>
      <c r="R977" s="44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</row>
    <row r="978" spans="1:129" s="29" customFormat="1" ht="15.75" x14ac:dyDescent="0.25">
      <c r="A978" s="490"/>
      <c r="B978" s="72" t="s">
        <v>372</v>
      </c>
      <c r="C978" s="72"/>
      <c r="D978" s="72"/>
      <c r="E978" s="73"/>
      <c r="F978" s="74"/>
      <c r="G978" s="73"/>
      <c r="H978" s="72" t="s">
        <v>36</v>
      </c>
      <c r="I978" s="78" t="s">
        <v>37</v>
      </c>
      <c r="J978" s="83">
        <v>5016295.8030000003</v>
      </c>
      <c r="K978" s="98">
        <f t="shared" si="492"/>
        <v>5016295.8030000003</v>
      </c>
      <c r="L978" s="83"/>
      <c r="M978" s="83"/>
      <c r="N978" s="83"/>
      <c r="O978" s="387">
        <f t="shared" si="488"/>
        <v>5016295.8030000003</v>
      </c>
      <c r="P978" s="23"/>
      <c r="Q978" s="23"/>
      <c r="R978" s="44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</row>
    <row r="979" spans="1:129" s="29" customFormat="1" ht="15.75" x14ac:dyDescent="0.25">
      <c r="A979" s="490"/>
      <c r="B979" s="72" t="s">
        <v>372</v>
      </c>
      <c r="C979" s="72"/>
      <c r="D979" s="72"/>
      <c r="E979" s="73"/>
      <c r="F979" s="74"/>
      <c r="G979" s="73"/>
      <c r="H979" s="72" t="s">
        <v>35</v>
      </c>
      <c r="I979" s="78" t="s">
        <v>52</v>
      </c>
      <c r="J979" s="83">
        <v>128000.99090100003</v>
      </c>
      <c r="K979" s="98">
        <f t="shared" si="492"/>
        <v>128000.99090100003</v>
      </c>
      <c r="L979" s="295"/>
      <c r="M979" s="295"/>
      <c r="N979" s="295"/>
      <c r="O979" s="387">
        <f t="shared" si="488"/>
        <v>128000.99090100003</v>
      </c>
      <c r="P979" s="23"/>
      <c r="Q979" s="23"/>
      <c r="R979" s="44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</row>
    <row r="980" spans="1:129" s="29" customFormat="1" ht="15.75" x14ac:dyDescent="0.25">
      <c r="A980" s="489">
        <v>3</v>
      </c>
      <c r="B980" s="72" t="s">
        <v>372</v>
      </c>
      <c r="C980" s="72" t="s">
        <v>8</v>
      </c>
      <c r="D980" s="80" t="s">
        <v>127</v>
      </c>
      <c r="E980" s="81">
        <v>78</v>
      </c>
      <c r="F980" s="74">
        <v>8662.7999999999993</v>
      </c>
      <c r="G980" s="73">
        <v>144</v>
      </c>
      <c r="H980" s="72" t="s">
        <v>30</v>
      </c>
      <c r="I980" s="66" t="s">
        <v>1</v>
      </c>
      <c r="J980" s="83">
        <f>J981+J982+J984+J983</f>
        <v>18763191.962638199</v>
      </c>
      <c r="K980" s="83">
        <f>K981+K982+K984+K983</f>
        <v>18763191.962638199</v>
      </c>
      <c r="L980" s="83">
        <f t="shared" ref="L980:N980" si="493">L981+L982+L984</f>
        <v>0</v>
      </c>
      <c r="M980" s="83">
        <f t="shared" si="493"/>
        <v>0</v>
      </c>
      <c r="N980" s="83">
        <f t="shared" si="493"/>
        <v>0</v>
      </c>
      <c r="O980" s="387">
        <f t="shared" si="488"/>
        <v>18763191.962638199</v>
      </c>
      <c r="P980" s="23"/>
      <c r="Q980" s="23"/>
      <c r="R980" s="44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/>
      <c r="CS980" s="23"/>
      <c r="CT980" s="23"/>
      <c r="CU980" s="23"/>
      <c r="CV980" s="23"/>
      <c r="CW980" s="23"/>
      <c r="CX980" s="23"/>
      <c r="CY980" s="23"/>
      <c r="CZ980" s="23"/>
      <c r="DA980" s="23"/>
      <c r="DB980" s="23"/>
      <c r="DC980" s="23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23"/>
      <c r="DT980" s="23"/>
      <c r="DU980" s="23"/>
      <c r="DV980" s="23"/>
      <c r="DW980" s="23"/>
      <c r="DX980" s="23"/>
      <c r="DY980" s="23"/>
    </row>
    <row r="981" spans="1:129" s="29" customFormat="1" ht="15.75" x14ac:dyDescent="0.25">
      <c r="A981" s="490"/>
      <c r="B981" s="72" t="s">
        <v>372</v>
      </c>
      <c r="C981" s="72"/>
      <c r="D981" s="72"/>
      <c r="E981" s="81"/>
      <c r="F981" s="74"/>
      <c r="G981" s="73"/>
      <c r="H981" s="158" t="s">
        <v>34</v>
      </c>
      <c r="I981" s="78" t="s">
        <v>75</v>
      </c>
      <c r="J981" s="83">
        <v>2740921.1550000003</v>
      </c>
      <c r="K981" s="98">
        <f t="shared" ref="K981:K984" si="494">J981</f>
        <v>2740921.1550000003</v>
      </c>
      <c r="L981" s="83"/>
      <c r="M981" s="83"/>
      <c r="N981" s="83"/>
      <c r="O981" s="387">
        <f t="shared" si="488"/>
        <v>2740921.1550000003</v>
      </c>
      <c r="P981" s="23"/>
      <c r="Q981" s="23"/>
      <c r="R981" s="44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/>
      <c r="CS981" s="23"/>
      <c r="CT981" s="23"/>
      <c r="CU981" s="23"/>
      <c r="CV981" s="23"/>
      <c r="CW981" s="23"/>
      <c r="CX981" s="23"/>
      <c r="CY981" s="23"/>
      <c r="CZ981" s="23"/>
      <c r="DA981" s="23"/>
      <c r="DB981" s="23"/>
      <c r="DC981" s="23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23"/>
      <c r="DT981" s="23"/>
      <c r="DU981" s="23"/>
      <c r="DV981" s="23"/>
      <c r="DW981" s="23"/>
      <c r="DX981" s="23"/>
      <c r="DY981" s="23"/>
    </row>
    <row r="982" spans="1:129" s="29" customFormat="1" ht="15.75" x14ac:dyDescent="0.25">
      <c r="A982" s="490"/>
      <c r="B982" s="72" t="s">
        <v>372</v>
      </c>
      <c r="C982" s="72"/>
      <c r="D982" s="72"/>
      <c r="E982" s="81"/>
      <c r="F982" s="74"/>
      <c r="G982" s="73"/>
      <c r="H982" s="72" t="s">
        <v>36</v>
      </c>
      <c r="I982" s="78" t="s">
        <v>37</v>
      </c>
      <c r="J982" s="83">
        <v>13328736.665999999</v>
      </c>
      <c r="K982" s="98">
        <f t="shared" si="494"/>
        <v>13328736.665999999</v>
      </c>
      <c r="L982" s="83"/>
      <c r="M982" s="83"/>
      <c r="N982" s="83"/>
      <c r="O982" s="387">
        <f t="shared" si="488"/>
        <v>13328736.665999999</v>
      </c>
      <c r="P982" s="23"/>
      <c r="Q982" s="23"/>
      <c r="R982" s="44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</row>
    <row r="983" spans="1:129" s="29" customFormat="1" ht="30" x14ac:dyDescent="0.25">
      <c r="A983" s="490"/>
      <c r="B983" s="72"/>
      <c r="C983" s="72"/>
      <c r="D983" s="72"/>
      <c r="E983" s="81"/>
      <c r="F983" s="74"/>
      <c r="G983" s="73"/>
      <c r="H983" s="72" t="s">
        <v>40</v>
      </c>
      <c r="I983" s="78" t="s">
        <v>41</v>
      </c>
      <c r="J983" s="83">
        <v>2300414.5920000002</v>
      </c>
      <c r="K983" s="98">
        <f t="shared" si="494"/>
        <v>2300414.5920000002</v>
      </c>
      <c r="L983" s="83"/>
      <c r="M983" s="83"/>
      <c r="N983" s="83"/>
      <c r="O983" s="387">
        <f t="shared" si="488"/>
        <v>2300414.5920000002</v>
      </c>
      <c r="P983" s="23"/>
      <c r="Q983" s="23"/>
      <c r="R983" s="44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</row>
    <row r="984" spans="1:129" s="29" customFormat="1" ht="15.75" x14ac:dyDescent="0.25">
      <c r="A984" s="491"/>
      <c r="B984" s="72" t="s">
        <v>372</v>
      </c>
      <c r="C984" s="72"/>
      <c r="D984" s="72"/>
      <c r="E984" s="81"/>
      <c r="F984" s="74"/>
      <c r="G984" s="73"/>
      <c r="H984" s="72" t="s">
        <v>35</v>
      </c>
      <c r="I984" s="78" t="s">
        <v>52</v>
      </c>
      <c r="J984" s="83">
        <v>393119.54963819997</v>
      </c>
      <c r="K984" s="98">
        <f t="shared" si="494"/>
        <v>393119.54963819997</v>
      </c>
      <c r="L984" s="83"/>
      <c r="M984" s="83"/>
      <c r="N984" s="83"/>
      <c r="O984" s="387">
        <f t="shared" si="488"/>
        <v>393119.54963819997</v>
      </c>
      <c r="P984" s="23"/>
      <c r="Q984" s="23"/>
      <c r="R984" s="44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</row>
    <row r="985" spans="1:129" s="29" customFormat="1" ht="15.75" x14ac:dyDescent="0.25">
      <c r="A985" s="489">
        <v>4</v>
      </c>
      <c r="B985" s="72" t="s">
        <v>372</v>
      </c>
      <c r="C985" s="72" t="s">
        <v>8</v>
      </c>
      <c r="D985" s="72" t="s">
        <v>105</v>
      </c>
      <c r="E985" s="81">
        <v>9</v>
      </c>
      <c r="F985" s="74">
        <v>5097.7</v>
      </c>
      <c r="G985" s="73">
        <v>149</v>
      </c>
      <c r="H985" s="72" t="s">
        <v>30</v>
      </c>
      <c r="I985" s="66" t="s">
        <v>1</v>
      </c>
      <c r="J985" s="83">
        <f>J986+J987+J988</f>
        <v>7913137.5374752004</v>
      </c>
      <c r="K985" s="83">
        <f t="shared" ref="K985:N985" si="495">K986+K987+K988</f>
        <v>7913137.5374752004</v>
      </c>
      <c r="L985" s="83">
        <f t="shared" si="495"/>
        <v>0</v>
      </c>
      <c r="M985" s="83">
        <f t="shared" si="495"/>
        <v>0</v>
      </c>
      <c r="N985" s="83">
        <f t="shared" si="495"/>
        <v>0</v>
      </c>
      <c r="O985" s="387">
        <f t="shared" si="488"/>
        <v>7913137.5374752004</v>
      </c>
      <c r="P985" s="23"/>
      <c r="Q985" s="23"/>
      <c r="R985" s="44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</row>
    <row r="986" spans="1:129" s="29" customFormat="1" ht="30" x14ac:dyDescent="0.25">
      <c r="A986" s="490"/>
      <c r="B986" s="72" t="s">
        <v>372</v>
      </c>
      <c r="C986" s="72"/>
      <c r="D986" s="72"/>
      <c r="E986" s="73"/>
      <c r="F986" s="74"/>
      <c r="G986" s="73"/>
      <c r="H986" s="72" t="s">
        <v>40</v>
      </c>
      <c r="I986" s="78" t="s">
        <v>41</v>
      </c>
      <c r="J986" s="83">
        <v>1192376.5760000001</v>
      </c>
      <c r="K986" s="98">
        <f t="shared" ref="K986:K988" si="496">J986</f>
        <v>1192376.5760000001</v>
      </c>
      <c r="L986" s="83"/>
      <c r="M986" s="83"/>
      <c r="N986" s="83"/>
      <c r="O986" s="387">
        <f t="shared" si="488"/>
        <v>1192376.5760000001</v>
      </c>
      <c r="P986" s="23"/>
      <c r="Q986" s="23"/>
      <c r="R986" s="44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</row>
    <row r="987" spans="1:129" s="29" customFormat="1" ht="15.75" x14ac:dyDescent="0.25">
      <c r="A987" s="490"/>
      <c r="B987" s="72" t="s">
        <v>372</v>
      </c>
      <c r="C987" s="72"/>
      <c r="D987" s="72"/>
      <c r="E987" s="73"/>
      <c r="F987" s="74"/>
      <c r="G987" s="73"/>
      <c r="H987" s="72" t="s">
        <v>36</v>
      </c>
      <c r="I987" s="78" t="s">
        <v>37</v>
      </c>
      <c r="J987" s="83">
        <v>6554967.7920000004</v>
      </c>
      <c r="K987" s="98">
        <f t="shared" si="496"/>
        <v>6554967.7920000004</v>
      </c>
      <c r="L987" s="83"/>
      <c r="M987" s="83"/>
      <c r="N987" s="83"/>
      <c r="O987" s="387">
        <f t="shared" si="488"/>
        <v>6554967.7920000004</v>
      </c>
      <c r="P987" s="23"/>
      <c r="Q987" s="23"/>
      <c r="R987" s="44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</row>
    <row r="988" spans="1:129" s="29" customFormat="1" ht="15.75" x14ac:dyDescent="0.25">
      <c r="A988" s="491"/>
      <c r="B988" s="72" t="s">
        <v>372</v>
      </c>
      <c r="C988" s="72"/>
      <c r="D988" s="72"/>
      <c r="E988" s="73"/>
      <c r="F988" s="74"/>
      <c r="G988" s="73"/>
      <c r="H988" s="72" t="s">
        <v>35</v>
      </c>
      <c r="I988" s="78" t="s">
        <v>52</v>
      </c>
      <c r="J988" s="83">
        <v>165793.16947520003</v>
      </c>
      <c r="K988" s="98">
        <f t="shared" si="496"/>
        <v>165793.16947520003</v>
      </c>
      <c r="L988" s="83"/>
      <c r="M988" s="83"/>
      <c r="N988" s="83"/>
      <c r="O988" s="387">
        <f t="shared" si="488"/>
        <v>165793.16947520003</v>
      </c>
      <c r="P988" s="23"/>
      <c r="Q988" s="23"/>
      <c r="R988" s="44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</row>
    <row r="989" spans="1:129" s="29" customFormat="1" ht="15.75" x14ac:dyDescent="0.25">
      <c r="A989" s="489">
        <v>5</v>
      </c>
      <c r="B989" s="72" t="s">
        <v>372</v>
      </c>
      <c r="C989" s="72" t="s">
        <v>8</v>
      </c>
      <c r="D989" s="72" t="s">
        <v>130</v>
      </c>
      <c r="E989" s="73">
        <v>13</v>
      </c>
      <c r="F989" s="74">
        <v>5478.4</v>
      </c>
      <c r="G989" s="73">
        <v>192</v>
      </c>
      <c r="H989" s="72" t="s">
        <v>30</v>
      </c>
      <c r="I989" s="66" t="s">
        <v>1</v>
      </c>
      <c r="J989" s="83">
        <f>J990+J991</f>
        <v>1308366.22602816</v>
      </c>
      <c r="K989" s="83">
        <f t="shared" ref="K989:N989" si="497">K990+K991</f>
        <v>1308366.22602816</v>
      </c>
      <c r="L989" s="83">
        <f t="shared" si="497"/>
        <v>0</v>
      </c>
      <c r="M989" s="83">
        <f t="shared" si="497"/>
        <v>0</v>
      </c>
      <c r="N989" s="83">
        <f t="shared" si="497"/>
        <v>0</v>
      </c>
      <c r="O989" s="387">
        <f t="shared" si="488"/>
        <v>1308366.22602816</v>
      </c>
      <c r="P989" s="23"/>
      <c r="Q989" s="23"/>
      <c r="R989" s="44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</row>
    <row r="990" spans="1:129" s="29" customFormat="1" ht="30" x14ac:dyDescent="0.25">
      <c r="A990" s="490"/>
      <c r="B990" s="72" t="s">
        <v>372</v>
      </c>
      <c r="C990" s="72"/>
      <c r="D990" s="72"/>
      <c r="E990" s="73"/>
      <c r="F990" s="74"/>
      <c r="G990" s="73"/>
      <c r="H990" s="72" t="s">
        <v>40</v>
      </c>
      <c r="I990" s="78" t="s">
        <v>41</v>
      </c>
      <c r="J990" s="83">
        <v>1280953.8144</v>
      </c>
      <c r="K990" s="98">
        <f t="shared" ref="K990:K991" si="498">J990</f>
        <v>1280953.8144</v>
      </c>
      <c r="L990" s="83"/>
      <c r="M990" s="83"/>
      <c r="N990" s="83"/>
      <c r="O990" s="387">
        <f t="shared" si="488"/>
        <v>1280953.8144</v>
      </c>
      <c r="P990" s="458"/>
      <c r="Q990" s="459"/>
      <c r="R990" s="458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/>
      <c r="CS990" s="23"/>
      <c r="CT990" s="23"/>
      <c r="CU990" s="23"/>
      <c r="CV990" s="23"/>
      <c r="CW990" s="23"/>
      <c r="CX990" s="23"/>
      <c r="CY990" s="23"/>
      <c r="CZ990" s="23"/>
      <c r="DA990" s="23"/>
      <c r="DB990" s="23"/>
      <c r="DC990" s="23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23"/>
      <c r="DT990" s="23"/>
      <c r="DU990" s="23"/>
      <c r="DV990" s="23"/>
      <c r="DW990" s="23"/>
      <c r="DX990" s="23"/>
      <c r="DY990" s="23"/>
    </row>
    <row r="991" spans="1:129" s="29" customFormat="1" ht="15.75" customHeight="1" x14ac:dyDescent="0.25">
      <c r="A991" s="490"/>
      <c r="B991" s="72" t="s">
        <v>372</v>
      </c>
      <c r="C991" s="72"/>
      <c r="D991" s="72"/>
      <c r="E991" s="73"/>
      <c r="F991" s="74"/>
      <c r="G991" s="73"/>
      <c r="H991" s="72" t="s">
        <v>35</v>
      </c>
      <c r="I991" s="78" t="s">
        <v>52</v>
      </c>
      <c r="J991" s="83">
        <v>27412.411628160004</v>
      </c>
      <c r="K991" s="98">
        <f t="shared" si="498"/>
        <v>27412.411628160004</v>
      </c>
      <c r="L991" s="83"/>
      <c r="M991" s="83"/>
      <c r="N991" s="83"/>
      <c r="O991" s="387">
        <f t="shared" si="488"/>
        <v>27412.411628160004</v>
      </c>
      <c r="P991" s="355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</row>
    <row r="992" spans="1:129" s="29" customFormat="1" ht="33" customHeight="1" x14ac:dyDescent="0.25">
      <c r="A992" s="489">
        <v>6</v>
      </c>
      <c r="B992" s="72" t="s">
        <v>372</v>
      </c>
      <c r="C992" s="72" t="s">
        <v>8</v>
      </c>
      <c r="D992" s="72" t="s">
        <v>130</v>
      </c>
      <c r="E992" s="73">
        <v>15</v>
      </c>
      <c r="F992" s="74">
        <v>8510.4</v>
      </c>
      <c r="G992" s="73">
        <v>239</v>
      </c>
      <c r="H992" s="72" t="s">
        <v>30</v>
      </c>
      <c r="I992" s="66" t="s">
        <v>1</v>
      </c>
      <c r="J992" s="83">
        <f>J993+J994</f>
        <v>3695621.5416792003</v>
      </c>
      <c r="K992" s="83">
        <f t="shared" ref="K992:N992" si="499">K993+K994</f>
        <v>3695621.5416792003</v>
      </c>
      <c r="L992" s="83">
        <f t="shared" si="499"/>
        <v>0</v>
      </c>
      <c r="M992" s="83">
        <f t="shared" si="499"/>
        <v>0</v>
      </c>
      <c r="N992" s="83">
        <f t="shared" si="499"/>
        <v>0</v>
      </c>
      <c r="O992" s="387">
        <f t="shared" si="488"/>
        <v>3695621.5416792003</v>
      </c>
      <c r="P992" s="355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/>
      <c r="CS992" s="23"/>
      <c r="CT992" s="23"/>
      <c r="CU992" s="23"/>
      <c r="CV992" s="23"/>
      <c r="CW992" s="23"/>
      <c r="CX992" s="23"/>
      <c r="CY992" s="23"/>
      <c r="CZ992" s="23"/>
      <c r="DA992" s="23"/>
      <c r="DB992" s="23"/>
      <c r="DC992" s="23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23"/>
      <c r="DT992" s="23"/>
      <c r="DU992" s="23"/>
      <c r="DV992" s="23"/>
      <c r="DW992" s="23"/>
      <c r="DX992" s="23"/>
      <c r="DY992" s="23"/>
    </row>
    <row r="993" spans="1:129" s="29" customFormat="1" ht="30" x14ac:dyDescent="0.25">
      <c r="A993" s="490"/>
      <c r="B993" s="72" t="s">
        <v>372</v>
      </c>
      <c r="C993" s="72"/>
      <c r="D993" s="72"/>
      <c r="E993" s="73"/>
      <c r="F993" s="74"/>
      <c r="G993" s="73"/>
      <c r="H993" s="72" t="s">
        <v>38</v>
      </c>
      <c r="I993" s="105" t="s">
        <v>39</v>
      </c>
      <c r="J993" s="83">
        <v>3618192.2280000001</v>
      </c>
      <c r="K993" s="98">
        <f t="shared" ref="K993:K994" si="500">J993</f>
        <v>3618192.2280000001</v>
      </c>
      <c r="L993" s="83"/>
      <c r="M993" s="83"/>
      <c r="N993" s="83"/>
      <c r="O993" s="387">
        <f t="shared" si="488"/>
        <v>3618192.2280000001</v>
      </c>
      <c r="P993" s="23"/>
      <c r="Q993" s="23"/>
      <c r="R993" s="44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</row>
    <row r="994" spans="1:129" s="29" customFormat="1" ht="30.75" customHeight="1" x14ac:dyDescent="0.25">
      <c r="A994" s="490"/>
      <c r="B994" s="72" t="s">
        <v>372</v>
      </c>
      <c r="C994" s="72"/>
      <c r="D994" s="72"/>
      <c r="E994" s="73"/>
      <c r="F994" s="74"/>
      <c r="G994" s="73"/>
      <c r="H994" s="72" t="s">
        <v>35</v>
      </c>
      <c r="I994" s="78" t="s">
        <v>52</v>
      </c>
      <c r="J994" s="83">
        <v>77429.3136792</v>
      </c>
      <c r="K994" s="98">
        <f t="shared" si="500"/>
        <v>77429.3136792</v>
      </c>
      <c r="L994" s="83"/>
      <c r="M994" s="83"/>
      <c r="N994" s="83"/>
      <c r="O994" s="387">
        <f t="shared" si="488"/>
        <v>77429.3136792</v>
      </c>
      <c r="P994" s="355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/>
      <c r="CS994" s="23"/>
      <c r="CT994" s="23"/>
      <c r="CU994" s="23"/>
      <c r="CV994" s="23"/>
      <c r="CW994" s="23"/>
      <c r="CX994" s="23"/>
      <c r="CY994" s="23"/>
      <c r="CZ994" s="23"/>
      <c r="DA994" s="23"/>
      <c r="DB994" s="23"/>
      <c r="DC994" s="23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23"/>
      <c r="DT994" s="23"/>
      <c r="DU994" s="23"/>
      <c r="DV994" s="23"/>
      <c r="DW994" s="23"/>
      <c r="DX994" s="23"/>
      <c r="DY994" s="23"/>
    </row>
    <row r="995" spans="1:129" s="27" customFormat="1" ht="15.75" x14ac:dyDescent="0.25">
      <c r="A995" s="489">
        <v>7</v>
      </c>
      <c r="B995" s="72" t="s">
        <v>372</v>
      </c>
      <c r="C995" s="72" t="s">
        <v>8</v>
      </c>
      <c r="D995" s="72" t="s">
        <v>126</v>
      </c>
      <c r="E995" s="82">
        <v>18</v>
      </c>
      <c r="F995" s="83">
        <v>4903.3999999999996</v>
      </c>
      <c r="G995" s="82">
        <v>124</v>
      </c>
      <c r="H995" s="72" t="s">
        <v>30</v>
      </c>
      <c r="I995" s="66" t="s">
        <v>1</v>
      </c>
      <c r="J995" s="83">
        <f>J996+J997</f>
        <v>295250</v>
      </c>
      <c r="K995" s="83">
        <f t="shared" ref="K995:N995" si="501">K996+K997</f>
        <v>45250</v>
      </c>
      <c r="L995" s="83">
        <f t="shared" si="501"/>
        <v>0</v>
      </c>
      <c r="M995" s="83">
        <f t="shared" si="501"/>
        <v>237500</v>
      </c>
      <c r="N995" s="83">
        <f t="shared" si="501"/>
        <v>12500</v>
      </c>
      <c r="O995" s="387">
        <f t="shared" si="488"/>
        <v>295250</v>
      </c>
      <c r="P995" s="443"/>
      <c r="Q995" s="443"/>
      <c r="R995" s="443"/>
      <c r="S995" s="443"/>
      <c r="T995" s="443"/>
      <c r="U995" s="443"/>
      <c r="V995" s="443"/>
      <c r="W995" s="443"/>
      <c r="X995" s="443"/>
      <c r="Y995" s="443"/>
      <c r="Z995" s="443"/>
      <c r="AA995" s="443"/>
      <c r="AB995" s="443"/>
      <c r="AC995" s="443"/>
      <c r="AD995" s="443"/>
      <c r="AE995" s="443"/>
      <c r="AF995" s="443"/>
      <c r="AG995" s="443"/>
      <c r="AH995" s="443"/>
      <c r="AI995" s="443"/>
      <c r="AJ995" s="443"/>
      <c r="AK995" s="443"/>
      <c r="AL995" s="443"/>
      <c r="AM995" s="443"/>
      <c r="AN995" s="443"/>
      <c r="AO995" s="443"/>
      <c r="AP995" s="443"/>
      <c r="AQ995" s="443"/>
      <c r="AR995" s="443"/>
      <c r="AS995" s="443"/>
      <c r="AT995" s="443"/>
      <c r="AU995" s="443"/>
      <c r="AV995" s="443"/>
      <c r="AW995" s="443"/>
      <c r="AX995" s="443"/>
      <c r="AY995" s="443"/>
      <c r="AZ995" s="443"/>
      <c r="BA995" s="443"/>
      <c r="BB995" s="443"/>
      <c r="BC995" s="443"/>
      <c r="BD995" s="443"/>
      <c r="BE995" s="443"/>
      <c r="BF995" s="443"/>
      <c r="BG995" s="443"/>
      <c r="BH995" s="443"/>
      <c r="BI995" s="443"/>
      <c r="BJ995" s="443"/>
      <c r="BK995" s="443"/>
      <c r="BL995" s="443"/>
      <c r="BM995" s="443"/>
      <c r="BN995" s="443"/>
      <c r="BO995" s="443"/>
      <c r="BP995" s="443"/>
      <c r="BQ995" s="443"/>
      <c r="BR995" s="443"/>
      <c r="BS995" s="443"/>
      <c r="BT995" s="443"/>
      <c r="BU995" s="443"/>
      <c r="BV995" s="443"/>
      <c r="BW995" s="443"/>
      <c r="BX995" s="443"/>
      <c r="BY995" s="443"/>
      <c r="BZ995" s="443"/>
      <c r="CA995" s="443"/>
      <c r="CB995" s="443"/>
      <c r="CC995" s="443"/>
      <c r="CD995" s="443"/>
      <c r="CE995" s="443"/>
      <c r="CF995" s="443"/>
      <c r="CG995" s="443"/>
      <c r="CH995" s="443"/>
      <c r="CI995" s="443"/>
      <c r="CJ995" s="443"/>
      <c r="CK995" s="443"/>
      <c r="CL995" s="443"/>
      <c r="CM995" s="443"/>
      <c r="CN995" s="443"/>
      <c r="CO995" s="443"/>
      <c r="CP995" s="443"/>
      <c r="CQ995" s="443"/>
      <c r="CR995" s="443"/>
      <c r="CS995" s="443"/>
      <c r="CT995" s="443"/>
      <c r="CU995" s="443"/>
      <c r="CV995" s="443"/>
      <c r="CW995" s="443"/>
      <c r="CX995" s="443"/>
      <c r="CY995" s="443"/>
      <c r="CZ995" s="443"/>
      <c r="DA995" s="443"/>
      <c r="DB995" s="443"/>
      <c r="DC995" s="443"/>
      <c r="DD995" s="443"/>
      <c r="DE995" s="443"/>
      <c r="DF995" s="443"/>
      <c r="DG995" s="443"/>
      <c r="DH995" s="443"/>
      <c r="DI995" s="443"/>
      <c r="DJ995" s="443"/>
      <c r="DK995" s="443"/>
      <c r="DL995" s="443"/>
      <c r="DM995" s="443"/>
      <c r="DN995" s="443"/>
      <c r="DO995" s="443"/>
      <c r="DP995" s="443"/>
      <c r="DQ995" s="443"/>
      <c r="DR995" s="443"/>
      <c r="DS995" s="443"/>
      <c r="DT995" s="443"/>
      <c r="DU995" s="443"/>
      <c r="DV995" s="443"/>
      <c r="DW995" s="443"/>
      <c r="DX995" s="443"/>
      <c r="DY995" s="443"/>
    </row>
    <row r="996" spans="1:129" s="29" customFormat="1" ht="45" x14ac:dyDescent="0.25">
      <c r="A996" s="490"/>
      <c r="B996" s="72" t="s">
        <v>372</v>
      </c>
      <c r="C996" s="72"/>
      <c r="D996" s="84"/>
      <c r="E996" s="82"/>
      <c r="F996" s="83"/>
      <c r="G996" s="82"/>
      <c r="H996" s="72" t="s">
        <v>58</v>
      </c>
      <c r="I996" s="78" t="s">
        <v>31</v>
      </c>
      <c r="J996" s="83">
        <v>250000</v>
      </c>
      <c r="K996" s="98"/>
      <c r="L996" s="295"/>
      <c r="M996" s="295">
        <f>J996*0.95</f>
        <v>237500</v>
      </c>
      <c r="N996" s="295">
        <f>J996*0.05</f>
        <v>12500</v>
      </c>
      <c r="O996" s="387">
        <f t="shared" si="488"/>
        <v>250000</v>
      </c>
      <c r="P996" s="355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23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/>
      <c r="CS996" s="23"/>
      <c r="CT996" s="23"/>
      <c r="CU996" s="23"/>
      <c r="CV996" s="23"/>
      <c r="CW996" s="23"/>
      <c r="CX996" s="23"/>
      <c r="CY996" s="23"/>
      <c r="CZ996" s="23"/>
      <c r="DA996" s="23"/>
      <c r="DB996" s="23"/>
      <c r="DC996" s="23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23"/>
      <c r="DT996" s="23"/>
      <c r="DU996" s="23"/>
      <c r="DV996" s="23"/>
      <c r="DW996" s="23"/>
      <c r="DX996" s="23"/>
      <c r="DY996" s="23"/>
    </row>
    <row r="997" spans="1:129" s="29" customFormat="1" ht="75" x14ac:dyDescent="0.25">
      <c r="A997" s="491"/>
      <c r="B997" s="72" t="s">
        <v>372</v>
      </c>
      <c r="C997" s="72"/>
      <c r="D997" s="84"/>
      <c r="E997" s="82"/>
      <c r="F997" s="83"/>
      <c r="G997" s="82"/>
      <c r="H997" s="72" t="s">
        <v>57</v>
      </c>
      <c r="I997" s="369" t="s">
        <v>136</v>
      </c>
      <c r="J997" s="83">
        <v>45250</v>
      </c>
      <c r="K997" s="98">
        <f t="shared" ref="K997" si="502">J997</f>
        <v>45250</v>
      </c>
      <c r="L997" s="295"/>
      <c r="M997" s="295"/>
      <c r="N997" s="295"/>
      <c r="O997" s="387">
        <f t="shared" si="488"/>
        <v>45250</v>
      </c>
      <c r="P997" s="355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/>
      <c r="CS997" s="23"/>
      <c r="CT997" s="23"/>
      <c r="CU997" s="23"/>
      <c r="CV997" s="23"/>
      <c r="CW997" s="23"/>
      <c r="CX997" s="23"/>
      <c r="CY997" s="23"/>
      <c r="CZ997" s="23"/>
      <c r="DA997" s="23"/>
      <c r="DB997" s="23"/>
      <c r="DC997" s="23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23"/>
      <c r="DT997" s="23"/>
      <c r="DU997" s="23"/>
      <c r="DV997" s="23"/>
      <c r="DW997" s="23"/>
      <c r="DX997" s="23"/>
      <c r="DY997" s="23"/>
    </row>
    <row r="998" spans="1:129" s="29" customFormat="1" x14ac:dyDescent="0.25">
      <c r="A998" s="489">
        <v>8</v>
      </c>
      <c r="B998" s="72" t="s">
        <v>372</v>
      </c>
      <c r="C998" s="72" t="s">
        <v>8</v>
      </c>
      <c r="D998" s="72" t="s">
        <v>126</v>
      </c>
      <c r="E998" s="73">
        <v>19</v>
      </c>
      <c r="F998" s="74">
        <v>4782.7</v>
      </c>
      <c r="G998" s="73">
        <v>118</v>
      </c>
      <c r="H998" s="72" t="s">
        <v>30</v>
      </c>
      <c r="I998" s="66" t="s">
        <v>1</v>
      </c>
      <c r="J998" s="83">
        <f>J999+J1000</f>
        <v>295250</v>
      </c>
      <c r="K998" s="83">
        <f t="shared" ref="K998:N998" si="503">K999+K1000</f>
        <v>45250</v>
      </c>
      <c r="L998" s="83">
        <f t="shared" si="503"/>
        <v>0</v>
      </c>
      <c r="M998" s="83">
        <f t="shared" si="503"/>
        <v>237500</v>
      </c>
      <c r="N998" s="83">
        <f t="shared" si="503"/>
        <v>12500</v>
      </c>
      <c r="O998" s="387">
        <f t="shared" si="488"/>
        <v>295250</v>
      </c>
      <c r="P998" s="355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/>
      <c r="CS998" s="23"/>
      <c r="CT998" s="23"/>
      <c r="CU998" s="23"/>
      <c r="CV998" s="23"/>
      <c r="CW998" s="23"/>
      <c r="CX998" s="23"/>
      <c r="CY998" s="23"/>
      <c r="CZ998" s="23"/>
      <c r="DA998" s="23"/>
      <c r="DB998" s="23"/>
      <c r="DC998" s="23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23"/>
      <c r="DT998" s="23"/>
      <c r="DU998" s="23"/>
      <c r="DV998" s="23"/>
      <c r="DW998" s="23"/>
      <c r="DX998" s="23"/>
      <c r="DY998" s="23"/>
    </row>
    <row r="999" spans="1:129" s="29" customFormat="1" ht="45" x14ac:dyDescent="0.25">
      <c r="A999" s="490"/>
      <c r="B999" s="72" t="s">
        <v>372</v>
      </c>
      <c r="C999" s="72"/>
      <c r="D999" s="72"/>
      <c r="E999" s="73"/>
      <c r="F999" s="74"/>
      <c r="G999" s="73"/>
      <c r="H999" s="72" t="s">
        <v>58</v>
      </c>
      <c r="I999" s="78" t="s">
        <v>31</v>
      </c>
      <c r="J999" s="83">
        <v>250000</v>
      </c>
      <c r="K999" s="98"/>
      <c r="L999" s="295"/>
      <c r="M999" s="295">
        <f>J999*0.95</f>
        <v>237500</v>
      </c>
      <c r="N999" s="295">
        <f>J999*0.05</f>
        <v>12500</v>
      </c>
      <c r="O999" s="387">
        <f t="shared" si="488"/>
        <v>250000</v>
      </c>
      <c r="P999" s="355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/>
      <c r="CS999" s="23"/>
      <c r="CT999" s="23"/>
      <c r="CU999" s="23"/>
      <c r="CV999" s="23"/>
      <c r="CW999" s="23"/>
      <c r="CX999" s="23"/>
      <c r="CY999" s="23"/>
      <c r="CZ999" s="23"/>
      <c r="DA999" s="23"/>
      <c r="DB999" s="23"/>
      <c r="DC999" s="23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23"/>
      <c r="DT999" s="23"/>
      <c r="DU999" s="23"/>
      <c r="DV999" s="23"/>
      <c r="DW999" s="23"/>
      <c r="DX999" s="23"/>
      <c r="DY999" s="23"/>
    </row>
    <row r="1000" spans="1:129" s="29" customFormat="1" ht="75" x14ac:dyDescent="0.25">
      <c r="A1000" s="491"/>
      <c r="B1000" s="72" t="s">
        <v>372</v>
      </c>
      <c r="C1000" s="72"/>
      <c r="D1000" s="72"/>
      <c r="E1000" s="73"/>
      <c r="F1000" s="74"/>
      <c r="G1000" s="73"/>
      <c r="H1000" s="72" t="s">
        <v>57</v>
      </c>
      <c r="I1000" s="369" t="s">
        <v>136</v>
      </c>
      <c r="J1000" s="83">
        <v>45250</v>
      </c>
      <c r="K1000" s="98">
        <f t="shared" ref="K1000" si="504">J1000</f>
        <v>45250</v>
      </c>
      <c r="L1000" s="295"/>
      <c r="M1000" s="295"/>
      <c r="N1000" s="295"/>
      <c r="O1000" s="387">
        <f t="shared" si="488"/>
        <v>45250</v>
      </c>
      <c r="P1000" s="355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</row>
    <row r="1001" spans="1:129" s="29" customFormat="1" x14ac:dyDescent="0.25">
      <c r="A1001" s="489">
        <v>9</v>
      </c>
      <c r="B1001" s="72" t="s">
        <v>372</v>
      </c>
      <c r="C1001" s="72" t="s">
        <v>8</v>
      </c>
      <c r="D1001" s="72" t="s">
        <v>126</v>
      </c>
      <c r="E1001" s="73">
        <v>20</v>
      </c>
      <c r="F1001" s="74">
        <v>4898.8999999999996</v>
      </c>
      <c r="G1001" s="73">
        <v>135</v>
      </c>
      <c r="H1001" s="72" t="s">
        <v>30</v>
      </c>
      <c r="I1001" s="66" t="s">
        <v>1</v>
      </c>
      <c r="J1001" s="83">
        <f>J1002+J1003</f>
        <v>295250</v>
      </c>
      <c r="K1001" s="83">
        <f t="shared" ref="K1001:N1001" si="505">K1002+K1003</f>
        <v>45250</v>
      </c>
      <c r="L1001" s="83">
        <f t="shared" si="505"/>
        <v>0</v>
      </c>
      <c r="M1001" s="83">
        <f t="shared" si="505"/>
        <v>237500</v>
      </c>
      <c r="N1001" s="83">
        <f t="shared" si="505"/>
        <v>12500</v>
      </c>
      <c r="O1001" s="387">
        <f t="shared" si="488"/>
        <v>295250</v>
      </c>
      <c r="P1001" s="355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</row>
    <row r="1002" spans="1:129" s="29" customFormat="1" ht="30.75" customHeight="1" x14ac:dyDescent="0.25">
      <c r="A1002" s="490"/>
      <c r="B1002" s="72" t="s">
        <v>372</v>
      </c>
      <c r="C1002" s="72"/>
      <c r="D1002" s="72"/>
      <c r="E1002" s="73"/>
      <c r="F1002" s="74"/>
      <c r="G1002" s="73"/>
      <c r="H1002" s="72" t="s">
        <v>58</v>
      </c>
      <c r="I1002" s="78" t="s">
        <v>31</v>
      </c>
      <c r="J1002" s="83">
        <v>250000</v>
      </c>
      <c r="K1002" s="83"/>
      <c r="L1002" s="83"/>
      <c r="M1002" s="295">
        <f>J1002*0.95</f>
        <v>237500</v>
      </c>
      <c r="N1002" s="295">
        <f>J1002*0.05</f>
        <v>12500</v>
      </c>
      <c r="O1002" s="387">
        <f t="shared" si="488"/>
        <v>250000</v>
      </c>
      <c r="P1002" s="355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</row>
    <row r="1003" spans="1:129" s="29" customFormat="1" ht="75" x14ac:dyDescent="0.25">
      <c r="A1003" s="491"/>
      <c r="B1003" s="72" t="s">
        <v>372</v>
      </c>
      <c r="C1003" s="72"/>
      <c r="D1003" s="72"/>
      <c r="E1003" s="73"/>
      <c r="F1003" s="74"/>
      <c r="G1003" s="73"/>
      <c r="H1003" s="72" t="s">
        <v>57</v>
      </c>
      <c r="I1003" s="78" t="s">
        <v>136</v>
      </c>
      <c r="J1003" s="83">
        <v>45250</v>
      </c>
      <c r="K1003" s="123">
        <f>J1003</f>
        <v>45250</v>
      </c>
      <c r="L1003" s="295"/>
      <c r="M1003" s="295"/>
      <c r="N1003" s="295"/>
      <c r="O1003" s="387">
        <f t="shared" si="488"/>
        <v>45250</v>
      </c>
      <c r="P1003" s="355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/>
      <c r="CS1003" s="23"/>
      <c r="CT1003" s="23"/>
      <c r="CU1003" s="23"/>
      <c r="CV1003" s="23"/>
      <c r="CW1003" s="23"/>
      <c r="CX1003" s="23"/>
      <c r="CY1003" s="23"/>
      <c r="CZ1003" s="23"/>
      <c r="DA1003" s="23"/>
      <c r="DB1003" s="23"/>
      <c r="DC1003" s="23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23"/>
      <c r="DT1003" s="23"/>
      <c r="DU1003" s="23"/>
      <c r="DV1003" s="23"/>
      <c r="DW1003" s="23"/>
      <c r="DX1003" s="23"/>
      <c r="DY1003" s="23"/>
    </row>
    <row r="1004" spans="1:129" s="29" customFormat="1" x14ac:dyDescent="0.25">
      <c r="A1004" s="489">
        <v>10</v>
      </c>
      <c r="B1004" s="72" t="s">
        <v>372</v>
      </c>
      <c r="C1004" s="72" t="s">
        <v>8</v>
      </c>
      <c r="D1004" s="72" t="s">
        <v>126</v>
      </c>
      <c r="E1004" s="73">
        <v>21</v>
      </c>
      <c r="F1004" s="74">
        <v>4787.3999999999996</v>
      </c>
      <c r="G1004" s="73">
        <v>131</v>
      </c>
      <c r="H1004" s="72" t="s">
        <v>30</v>
      </c>
      <c r="I1004" s="66" t="s">
        <v>1</v>
      </c>
      <c r="J1004" s="83">
        <f>J1005+J1006</f>
        <v>295250</v>
      </c>
      <c r="K1004" s="83">
        <f t="shared" ref="K1004:N1004" si="506">K1005+K1006</f>
        <v>45250</v>
      </c>
      <c r="L1004" s="83">
        <f t="shared" si="506"/>
        <v>0</v>
      </c>
      <c r="M1004" s="83">
        <f t="shared" si="506"/>
        <v>237500</v>
      </c>
      <c r="N1004" s="83">
        <f t="shared" si="506"/>
        <v>12500</v>
      </c>
      <c r="O1004" s="387">
        <f t="shared" si="488"/>
        <v>295250</v>
      </c>
      <c r="P1004" s="355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</row>
    <row r="1005" spans="1:129" s="29" customFormat="1" ht="45" x14ac:dyDescent="0.25">
      <c r="A1005" s="490"/>
      <c r="B1005" s="72" t="s">
        <v>372</v>
      </c>
      <c r="C1005" s="72"/>
      <c r="D1005" s="72"/>
      <c r="E1005" s="73"/>
      <c r="F1005" s="74"/>
      <c r="G1005" s="73"/>
      <c r="H1005" s="72" t="s">
        <v>58</v>
      </c>
      <c r="I1005" s="78" t="s">
        <v>31</v>
      </c>
      <c r="J1005" s="83">
        <v>250000</v>
      </c>
      <c r="K1005" s="83"/>
      <c r="L1005" s="83"/>
      <c r="M1005" s="295">
        <f>J1005*0.95</f>
        <v>237500</v>
      </c>
      <c r="N1005" s="295">
        <f>J1005*0.05</f>
        <v>12500</v>
      </c>
      <c r="O1005" s="387">
        <f t="shared" si="488"/>
        <v>250000</v>
      </c>
      <c r="P1005" s="355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/>
      <c r="CS1005" s="23"/>
      <c r="CT1005" s="23"/>
      <c r="CU1005" s="23"/>
      <c r="CV1005" s="23"/>
      <c r="CW1005" s="23"/>
      <c r="CX1005" s="23"/>
      <c r="CY1005" s="23"/>
      <c r="CZ1005" s="23"/>
      <c r="DA1005" s="23"/>
      <c r="DB1005" s="23"/>
      <c r="DC1005" s="23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23"/>
      <c r="DT1005" s="23"/>
      <c r="DU1005" s="23"/>
      <c r="DV1005" s="23"/>
      <c r="DW1005" s="23"/>
      <c r="DX1005" s="23"/>
      <c r="DY1005" s="23"/>
    </row>
    <row r="1006" spans="1:129" s="29" customFormat="1" ht="75" x14ac:dyDescent="0.25">
      <c r="A1006" s="490"/>
      <c r="B1006" s="72" t="s">
        <v>372</v>
      </c>
      <c r="C1006" s="72"/>
      <c r="D1006" s="72"/>
      <c r="E1006" s="73"/>
      <c r="F1006" s="74"/>
      <c r="G1006" s="73"/>
      <c r="H1006" s="72" t="s">
        <v>57</v>
      </c>
      <c r="I1006" s="78" t="s">
        <v>136</v>
      </c>
      <c r="J1006" s="83">
        <v>45250</v>
      </c>
      <c r="K1006" s="123">
        <f>J1006</f>
        <v>45250</v>
      </c>
      <c r="L1006" s="295"/>
      <c r="M1006" s="295"/>
      <c r="N1006" s="295"/>
      <c r="O1006" s="387">
        <f t="shared" si="488"/>
        <v>45250</v>
      </c>
      <c r="P1006" s="355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/>
      <c r="CS1006" s="23"/>
      <c r="CT1006" s="23"/>
      <c r="CU1006" s="23"/>
      <c r="CV1006" s="23"/>
      <c r="CW1006" s="23"/>
      <c r="CX1006" s="23"/>
      <c r="CY1006" s="23"/>
      <c r="CZ1006" s="23"/>
      <c r="DA1006" s="23"/>
      <c r="DB1006" s="23"/>
      <c r="DC1006" s="23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23"/>
      <c r="DT1006" s="23"/>
      <c r="DU1006" s="23"/>
      <c r="DV1006" s="23"/>
      <c r="DW1006" s="23"/>
      <c r="DX1006" s="23"/>
      <c r="DY1006" s="23"/>
    </row>
    <row r="1007" spans="1:129" s="29" customFormat="1" x14ac:dyDescent="0.25">
      <c r="A1007" s="489">
        <v>11</v>
      </c>
      <c r="B1007" s="72" t="s">
        <v>372</v>
      </c>
      <c r="C1007" s="72" t="s">
        <v>8</v>
      </c>
      <c r="D1007" s="72" t="s">
        <v>126</v>
      </c>
      <c r="E1007" s="73">
        <v>23</v>
      </c>
      <c r="F1007" s="74">
        <v>3391</v>
      </c>
      <c r="G1007" s="73">
        <v>88</v>
      </c>
      <c r="H1007" s="72" t="s">
        <v>30</v>
      </c>
      <c r="I1007" s="66" t="s">
        <v>1</v>
      </c>
      <c r="J1007" s="83">
        <f>J1008+J1009</f>
        <v>295250</v>
      </c>
      <c r="K1007" s="83">
        <f t="shared" ref="K1007:N1007" si="507">K1008+K1009</f>
        <v>45250</v>
      </c>
      <c r="L1007" s="83">
        <f t="shared" si="507"/>
        <v>0</v>
      </c>
      <c r="M1007" s="83">
        <f t="shared" si="507"/>
        <v>237500</v>
      </c>
      <c r="N1007" s="83">
        <f t="shared" si="507"/>
        <v>12500</v>
      </c>
      <c r="O1007" s="387">
        <f t="shared" si="488"/>
        <v>295250</v>
      </c>
      <c r="P1007" s="355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/>
      <c r="CS1007" s="23"/>
      <c r="CT1007" s="23"/>
      <c r="CU1007" s="23"/>
      <c r="CV1007" s="23"/>
      <c r="CW1007" s="23"/>
      <c r="CX1007" s="23"/>
      <c r="CY1007" s="23"/>
      <c r="CZ1007" s="23"/>
      <c r="DA1007" s="23"/>
      <c r="DB1007" s="23"/>
      <c r="DC1007" s="23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23"/>
      <c r="DT1007" s="23"/>
      <c r="DU1007" s="23"/>
      <c r="DV1007" s="23"/>
      <c r="DW1007" s="23"/>
      <c r="DX1007" s="23"/>
      <c r="DY1007" s="23"/>
    </row>
    <row r="1008" spans="1:129" s="29" customFormat="1" ht="45" x14ac:dyDescent="0.25">
      <c r="A1008" s="490"/>
      <c r="B1008" s="72" t="s">
        <v>372</v>
      </c>
      <c r="C1008" s="72"/>
      <c r="D1008" s="72"/>
      <c r="E1008" s="73"/>
      <c r="F1008" s="74"/>
      <c r="G1008" s="73"/>
      <c r="H1008" s="72" t="s">
        <v>58</v>
      </c>
      <c r="I1008" s="78" t="s">
        <v>31</v>
      </c>
      <c r="J1008" s="83">
        <v>250000</v>
      </c>
      <c r="K1008" s="83"/>
      <c r="L1008" s="83"/>
      <c r="M1008" s="295">
        <f>J1008*0.95</f>
        <v>237500</v>
      </c>
      <c r="N1008" s="295">
        <f>J1008*0.05</f>
        <v>12500</v>
      </c>
      <c r="O1008" s="387">
        <f t="shared" si="488"/>
        <v>250000</v>
      </c>
      <c r="P1008" s="355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</row>
    <row r="1009" spans="1:129" s="29" customFormat="1" ht="75" x14ac:dyDescent="0.25">
      <c r="A1009" s="490"/>
      <c r="B1009" s="72" t="s">
        <v>372</v>
      </c>
      <c r="C1009" s="72"/>
      <c r="D1009" s="72"/>
      <c r="E1009" s="73"/>
      <c r="F1009" s="74"/>
      <c r="G1009" s="73"/>
      <c r="H1009" s="72" t="s">
        <v>57</v>
      </c>
      <c r="I1009" s="78" t="s">
        <v>136</v>
      </c>
      <c r="J1009" s="83">
        <v>45250</v>
      </c>
      <c r="K1009" s="123">
        <f>J1009</f>
        <v>45250</v>
      </c>
      <c r="L1009" s="295"/>
      <c r="M1009" s="295"/>
      <c r="N1009" s="295"/>
      <c r="O1009" s="387">
        <f t="shared" si="488"/>
        <v>45250</v>
      </c>
      <c r="P1009" s="355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</row>
    <row r="1010" spans="1:129" s="29" customFormat="1" x14ac:dyDescent="0.25">
      <c r="A1010" s="489">
        <v>12</v>
      </c>
      <c r="B1010" s="72" t="s">
        <v>372</v>
      </c>
      <c r="C1010" s="72" t="s">
        <v>8</v>
      </c>
      <c r="D1010" s="72" t="s">
        <v>130</v>
      </c>
      <c r="E1010" s="73">
        <v>17</v>
      </c>
      <c r="F1010" s="74">
        <v>6178.8</v>
      </c>
      <c r="G1010" s="73">
        <v>174</v>
      </c>
      <c r="H1010" s="72" t="s">
        <v>30</v>
      </c>
      <c r="I1010" s="66" t="s">
        <v>1</v>
      </c>
      <c r="J1010" s="83">
        <f>J1011+J1012</f>
        <v>295250</v>
      </c>
      <c r="K1010" s="83">
        <f t="shared" ref="K1010:N1010" si="508">K1011+K1012</f>
        <v>45250</v>
      </c>
      <c r="L1010" s="83">
        <f t="shared" si="508"/>
        <v>0</v>
      </c>
      <c r="M1010" s="83">
        <f t="shared" si="508"/>
        <v>237500</v>
      </c>
      <c r="N1010" s="83">
        <f t="shared" si="508"/>
        <v>12500</v>
      </c>
      <c r="O1010" s="387">
        <f t="shared" si="488"/>
        <v>295250</v>
      </c>
      <c r="P1010" s="355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</row>
    <row r="1011" spans="1:129" s="29" customFormat="1" ht="45" x14ac:dyDescent="0.25">
      <c r="A1011" s="490"/>
      <c r="B1011" s="72" t="s">
        <v>372</v>
      </c>
      <c r="C1011" s="72"/>
      <c r="D1011" s="72"/>
      <c r="E1011" s="73"/>
      <c r="F1011" s="74"/>
      <c r="G1011" s="73"/>
      <c r="H1011" s="72" t="s">
        <v>58</v>
      </c>
      <c r="I1011" s="78" t="s">
        <v>31</v>
      </c>
      <c r="J1011" s="83">
        <v>250000</v>
      </c>
      <c r="K1011" s="83"/>
      <c r="L1011" s="83"/>
      <c r="M1011" s="295">
        <f>J1011*0.95</f>
        <v>237500</v>
      </c>
      <c r="N1011" s="295">
        <f>J1011*0.05</f>
        <v>12500</v>
      </c>
      <c r="O1011" s="387">
        <f t="shared" si="488"/>
        <v>250000</v>
      </c>
      <c r="P1011" s="355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</row>
    <row r="1012" spans="1:129" s="29" customFormat="1" ht="75" x14ac:dyDescent="0.25">
      <c r="A1012" s="491"/>
      <c r="B1012" s="72" t="s">
        <v>372</v>
      </c>
      <c r="C1012" s="72"/>
      <c r="D1012" s="72"/>
      <c r="E1012" s="73"/>
      <c r="F1012" s="74"/>
      <c r="G1012" s="73"/>
      <c r="H1012" s="72" t="s">
        <v>57</v>
      </c>
      <c r="I1012" s="78" t="s">
        <v>136</v>
      </c>
      <c r="J1012" s="83">
        <v>45250</v>
      </c>
      <c r="K1012" s="123">
        <f>J1012</f>
        <v>45250</v>
      </c>
      <c r="L1012" s="295"/>
      <c r="M1012" s="295"/>
      <c r="N1012" s="295"/>
      <c r="O1012" s="387">
        <f t="shared" si="488"/>
        <v>45250</v>
      </c>
      <c r="P1012" s="355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</row>
    <row r="1013" spans="1:129" s="29" customFormat="1" x14ac:dyDescent="0.25">
      <c r="A1013" s="503">
        <v>13</v>
      </c>
      <c r="B1013" s="72" t="s">
        <v>372</v>
      </c>
      <c r="C1013" s="72" t="s">
        <v>8</v>
      </c>
      <c r="D1013" s="72" t="s">
        <v>130</v>
      </c>
      <c r="E1013" s="73" t="s">
        <v>131</v>
      </c>
      <c r="F1013" s="74">
        <v>4376.8999999999996</v>
      </c>
      <c r="G1013" s="73">
        <v>124</v>
      </c>
      <c r="H1013" s="72" t="s">
        <v>30</v>
      </c>
      <c r="I1013" s="66" t="s">
        <v>1</v>
      </c>
      <c r="J1013" s="83">
        <f>J1014+J1015</f>
        <v>295250</v>
      </c>
      <c r="K1013" s="83">
        <f t="shared" ref="K1013:N1013" si="509">K1014+K1015</f>
        <v>45250</v>
      </c>
      <c r="L1013" s="83">
        <f t="shared" si="509"/>
        <v>0</v>
      </c>
      <c r="M1013" s="83">
        <f t="shared" si="509"/>
        <v>237500</v>
      </c>
      <c r="N1013" s="83">
        <f t="shared" si="509"/>
        <v>12500</v>
      </c>
      <c r="O1013" s="387">
        <f t="shared" si="488"/>
        <v>295250</v>
      </c>
      <c r="P1013" s="355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</row>
    <row r="1014" spans="1:129" s="29" customFormat="1" ht="45" x14ac:dyDescent="0.25">
      <c r="A1014" s="503"/>
      <c r="B1014" s="72" t="s">
        <v>372</v>
      </c>
      <c r="C1014" s="72"/>
      <c r="D1014" s="72"/>
      <c r="E1014" s="73"/>
      <c r="F1014" s="74"/>
      <c r="G1014" s="73"/>
      <c r="H1014" s="72" t="s">
        <v>58</v>
      </c>
      <c r="I1014" s="78" t="s">
        <v>31</v>
      </c>
      <c r="J1014" s="83">
        <v>250000</v>
      </c>
      <c r="K1014" s="83"/>
      <c r="L1014" s="83"/>
      <c r="M1014" s="295">
        <f>J1014*0.95</f>
        <v>237500</v>
      </c>
      <c r="N1014" s="295">
        <f>J1014*0.05</f>
        <v>12500</v>
      </c>
      <c r="O1014" s="387">
        <f t="shared" si="488"/>
        <v>250000</v>
      </c>
      <c r="P1014" s="355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</row>
    <row r="1015" spans="1:129" s="29" customFormat="1" ht="75" x14ac:dyDescent="0.25">
      <c r="A1015" s="503"/>
      <c r="B1015" s="72" t="s">
        <v>372</v>
      </c>
      <c r="C1015" s="72"/>
      <c r="D1015" s="72"/>
      <c r="E1015" s="73"/>
      <c r="F1015" s="74"/>
      <c r="G1015" s="73"/>
      <c r="H1015" s="72" t="s">
        <v>57</v>
      </c>
      <c r="I1015" s="78" t="s">
        <v>136</v>
      </c>
      <c r="J1015" s="83">
        <v>45250</v>
      </c>
      <c r="K1015" s="123">
        <f>J1015</f>
        <v>45250</v>
      </c>
      <c r="L1015" s="295"/>
      <c r="M1015" s="295"/>
      <c r="N1015" s="295"/>
      <c r="O1015" s="387">
        <f t="shared" si="488"/>
        <v>45250</v>
      </c>
      <c r="P1015" s="355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</row>
    <row r="1016" spans="1:129" s="29" customFormat="1" x14ac:dyDescent="0.25">
      <c r="A1016" s="490">
        <v>14</v>
      </c>
      <c r="B1016" s="72" t="s">
        <v>372</v>
      </c>
      <c r="C1016" s="72" t="s">
        <v>8</v>
      </c>
      <c r="D1016" s="72" t="s">
        <v>132</v>
      </c>
      <c r="E1016" s="73">
        <v>20</v>
      </c>
      <c r="F1016" s="74">
        <v>1368.3</v>
      </c>
      <c r="G1016" s="73">
        <v>52</v>
      </c>
      <c r="H1016" s="72" t="s">
        <v>30</v>
      </c>
      <c r="I1016" s="66" t="s">
        <v>1</v>
      </c>
      <c r="J1016" s="83">
        <f>J1017+J1018</f>
        <v>295250</v>
      </c>
      <c r="K1016" s="83">
        <f t="shared" ref="K1016:N1016" si="510">K1017+K1018</f>
        <v>45250</v>
      </c>
      <c r="L1016" s="83">
        <f t="shared" si="510"/>
        <v>0</v>
      </c>
      <c r="M1016" s="83">
        <f t="shared" si="510"/>
        <v>237500</v>
      </c>
      <c r="N1016" s="83">
        <f t="shared" si="510"/>
        <v>12500</v>
      </c>
      <c r="O1016" s="387">
        <f t="shared" si="488"/>
        <v>295250</v>
      </c>
      <c r="P1016" s="355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</row>
    <row r="1017" spans="1:129" s="29" customFormat="1" ht="45" x14ac:dyDescent="0.25">
      <c r="A1017" s="490"/>
      <c r="B1017" s="72" t="s">
        <v>372</v>
      </c>
      <c r="C1017" s="72"/>
      <c r="D1017" s="72"/>
      <c r="E1017" s="73"/>
      <c r="F1017" s="74"/>
      <c r="G1017" s="73"/>
      <c r="H1017" s="72" t="s">
        <v>58</v>
      </c>
      <c r="I1017" s="78" t="s">
        <v>31</v>
      </c>
      <c r="J1017" s="83">
        <v>250000</v>
      </c>
      <c r="K1017" s="83"/>
      <c r="L1017" s="83"/>
      <c r="M1017" s="295">
        <f>J1017*0.95</f>
        <v>237500</v>
      </c>
      <c r="N1017" s="295">
        <f>J1017*0.05</f>
        <v>12500</v>
      </c>
      <c r="O1017" s="387">
        <f t="shared" si="488"/>
        <v>250000</v>
      </c>
      <c r="P1017" s="355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</row>
    <row r="1018" spans="1:129" s="29" customFormat="1" ht="75" x14ac:dyDescent="0.25">
      <c r="A1018" s="490"/>
      <c r="B1018" s="72" t="s">
        <v>372</v>
      </c>
      <c r="C1018" s="72"/>
      <c r="D1018" s="72"/>
      <c r="E1018" s="73"/>
      <c r="F1018" s="74"/>
      <c r="G1018" s="73"/>
      <c r="H1018" s="72" t="s">
        <v>57</v>
      </c>
      <c r="I1018" s="78" t="s">
        <v>136</v>
      </c>
      <c r="J1018" s="83">
        <v>45250</v>
      </c>
      <c r="K1018" s="123">
        <f>J1018</f>
        <v>45250</v>
      </c>
      <c r="L1018" s="295"/>
      <c r="M1018" s="295"/>
      <c r="N1018" s="295"/>
      <c r="O1018" s="387">
        <f t="shared" si="488"/>
        <v>45250</v>
      </c>
      <c r="P1018" s="355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</row>
    <row r="1019" spans="1:129" s="29" customFormat="1" x14ac:dyDescent="0.25">
      <c r="A1019" s="504">
        <v>15</v>
      </c>
      <c r="B1019" s="72" t="s">
        <v>372</v>
      </c>
      <c r="C1019" s="72" t="s">
        <v>8</v>
      </c>
      <c r="D1019" s="72" t="s">
        <v>133</v>
      </c>
      <c r="E1019" s="73">
        <v>1</v>
      </c>
      <c r="F1019" s="74">
        <v>10844.5</v>
      </c>
      <c r="G1019" s="73">
        <v>285</v>
      </c>
      <c r="H1019" s="72" t="s">
        <v>30</v>
      </c>
      <c r="I1019" s="66" t="s">
        <v>1</v>
      </c>
      <c r="J1019" s="83">
        <f>J1020+J1021</f>
        <v>295250</v>
      </c>
      <c r="K1019" s="83">
        <f t="shared" ref="K1019:N1019" si="511">K1020+K1021</f>
        <v>45250</v>
      </c>
      <c r="L1019" s="83">
        <f t="shared" si="511"/>
        <v>0</v>
      </c>
      <c r="M1019" s="83">
        <f t="shared" si="511"/>
        <v>237500</v>
      </c>
      <c r="N1019" s="83">
        <f t="shared" si="511"/>
        <v>12500</v>
      </c>
      <c r="O1019" s="387">
        <f t="shared" si="488"/>
        <v>295250</v>
      </c>
      <c r="P1019" s="355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</row>
    <row r="1020" spans="1:129" s="29" customFormat="1" ht="45" x14ac:dyDescent="0.25">
      <c r="A1020" s="505"/>
      <c r="B1020" s="72" t="s">
        <v>372</v>
      </c>
      <c r="C1020" s="72"/>
      <c r="D1020" s="357"/>
      <c r="E1020" s="476"/>
      <c r="F1020" s="74"/>
      <c r="G1020" s="73"/>
      <c r="H1020" s="72" t="s">
        <v>58</v>
      </c>
      <c r="I1020" s="78" t="s">
        <v>31</v>
      </c>
      <c r="J1020" s="83">
        <v>250000</v>
      </c>
      <c r="K1020" s="83"/>
      <c r="L1020" s="83"/>
      <c r="M1020" s="295">
        <f>J1020*0.95</f>
        <v>237500</v>
      </c>
      <c r="N1020" s="295">
        <f>J1020*0.05</f>
        <v>12500</v>
      </c>
      <c r="O1020" s="387">
        <f t="shared" si="488"/>
        <v>250000</v>
      </c>
      <c r="P1020" s="355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</row>
    <row r="1021" spans="1:129" s="29" customFormat="1" ht="75" x14ac:dyDescent="0.25">
      <c r="A1021" s="506"/>
      <c r="B1021" s="72" t="s">
        <v>372</v>
      </c>
      <c r="C1021" s="72"/>
      <c r="D1021" s="357"/>
      <c r="E1021" s="476"/>
      <c r="F1021" s="74"/>
      <c r="G1021" s="73"/>
      <c r="H1021" s="72" t="s">
        <v>57</v>
      </c>
      <c r="I1021" s="78" t="s">
        <v>136</v>
      </c>
      <c r="J1021" s="83">
        <v>45250</v>
      </c>
      <c r="K1021" s="123">
        <f>J1021</f>
        <v>45250</v>
      </c>
      <c r="L1021" s="295"/>
      <c r="M1021" s="295"/>
      <c r="N1021" s="295"/>
      <c r="O1021" s="387">
        <f t="shared" si="488"/>
        <v>45250</v>
      </c>
      <c r="P1021" s="355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</row>
    <row r="1022" spans="1:129" s="29" customFormat="1" x14ac:dyDescent="0.25">
      <c r="A1022" s="489">
        <v>16</v>
      </c>
      <c r="B1022" s="72" t="s">
        <v>372</v>
      </c>
      <c r="C1022" s="72" t="s">
        <v>8</v>
      </c>
      <c r="D1022" s="72" t="s">
        <v>133</v>
      </c>
      <c r="E1022" s="73">
        <v>3</v>
      </c>
      <c r="F1022" s="74">
        <v>7797.9</v>
      </c>
      <c r="G1022" s="73">
        <v>191</v>
      </c>
      <c r="H1022" s="72" t="s">
        <v>30</v>
      </c>
      <c r="I1022" s="66" t="s">
        <v>1</v>
      </c>
      <c r="J1022" s="83">
        <f>J1023+J1024</f>
        <v>295250</v>
      </c>
      <c r="K1022" s="83">
        <f t="shared" ref="K1022:N1022" si="512">K1023+K1024</f>
        <v>45250</v>
      </c>
      <c r="L1022" s="83">
        <f t="shared" si="512"/>
        <v>0</v>
      </c>
      <c r="M1022" s="83">
        <f t="shared" si="512"/>
        <v>237500</v>
      </c>
      <c r="N1022" s="83">
        <f t="shared" si="512"/>
        <v>12500</v>
      </c>
      <c r="O1022" s="387">
        <f t="shared" si="488"/>
        <v>295250</v>
      </c>
      <c r="P1022" s="355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</row>
    <row r="1023" spans="1:129" s="29" customFormat="1" ht="45" x14ac:dyDescent="0.25">
      <c r="A1023" s="490"/>
      <c r="B1023" s="72" t="s">
        <v>372</v>
      </c>
      <c r="C1023" s="72"/>
      <c r="D1023" s="357"/>
      <c r="E1023" s="476"/>
      <c r="F1023" s="74"/>
      <c r="G1023" s="73"/>
      <c r="H1023" s="72" t="s">
        <v>58</v>
      </c>
      <c r="I1023" s="78" t="s">
        <v>31</v>
      </c>
      <c r="J1023" s="83">
        <v>250000</v>
      </c>
      <c r="K1023" s="83"/>
      <c r="L1023" s="83"/>
      <c r="M1023" s="295">
        <f>J1023*0.95</f>
        <v>237500</v>
      </c>
      <c r="N1023" s="295">
        <f>J1023*0.05</f>
        <v>12500</v>
      </c>
      <c r="O1023" s="387">
        <f t="shared" si="488"/>
        <v>250000</v>
      </c>
      <c r="P1023" s="355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</row>
    <row r="1024" spans="1:129" s="29" customFormat="1" ht="75" x14ac:dyDescent="0.25">
      <c r="A1024" s="491"/>
      <c r="B1024" s="72" t="s">
        <v>372</v>
      </c>
      <c r="C1024" s="72"/>
      <c r="D1024" s="357"/>
      <c r="E1024" s="476"/>
      <c r="F1024" s="74"/>
      <c r="G1024" s="73"/>
      <c r="H1024" s="72" t="s">
        <v>57</v>
      </c>
      <c r="I1024" s="78" t="s">
        <v>136</v>
      </c>
      <c r="J1024" s="83">
        <v>45250</v>
      </c>
      <c r="K1024" s="123">
        <f>J1024</f>
        <v>45250</v>
      </c>
      <c r="L1024" s="295"/>
      <c r="M1024" s="295"/>
      <c r="N1024" s="295"/>
      <c r="O1024" s="387">
        <f t="shared" si="488"/>
        <v>45250</v>
      </c>
      <c r="P1024" s="355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/>
      <c r="CR1024" s="23"/>
      <c r="CS1024" s="23"/>
      <c r="CT1024" s="23"/>
      <c r="CU1024" s="23"/>
      <c r="CV1024" s="23"/>
      <c r="CW1024" s="23"/>
      <c r="CX1024" s="23"/>
      <c r="CY1024" s="23"/>
      <c r="CZ1024" s="23"/>
      <c r="DA1024" s="23"/>
      <c r="DB1024" s="23"/>
      <c r="DC1024" s="23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23"/>
      <c r="DT1024" s="23"/>
      <c r="DU1024" s="23"/>
      <c r="DV1024" s="23"/>
      <c r="DW1024" s="23"/>
      <c r="DX1024" s="23"/>
      <c r="DY1024" s="23"/>
    </row>
    <row r="1025" spans="1:129" s="29" customFormat="1" x14ac:dyDescent="0.25">
      <c r="A1025" s="503">
        <v>17</v>
      </c>
      <c r="B1025" s="72" t="s">
        <v>372</v>
      </c>
      <c r="C1025" s="72" t="s">
        <v>8</v>
      </c>
      <c r="D1025" s="72" t="s">
        <v>125</v>
      </c>
      <c r="E1025" s="73">
        <v>45</v>
      </c>
      <c r="F1025" s="74">
        <v>4969.8999999999996</v>
      </c>
      <c r="G1025" s="73">
        <v>204</v>
      </c>
      <c r="H1025" s="72" t="s">
        <v>30</v>
      </c>
      <c r="I1025" s="66" t="s">
        <v>1</v>
      </c>
      <c r="J1025" s="83">
        <f>J1026+J1027</f>
        <v>295250</v>
      </c>
      <c r="K1025" s="83">
        <f t="shared" ref="K1025:N1025" si="513">K1026+K1027</f>
        <v>45250</v>
      </c>
      <c r="L1025" s="83">
        <f t="shared" si="513"/>
        <v>0</v>
      </c>
      <c r="M1025" s="83">
        <f t="shared" si="513"/>
        <v>237500</v>
      </c>
      <c r="N1025" s="83">
        <f t="shared" si="513"/>
        <v>12500</v>
      </c>
      <c r="O1025" s="387">
        <f t="shared" si="488"/>
        <v>295250</v>
      </c>
      <c r="P1025" s="355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/>
      <c r="CS1025" s="23"/>
      <c r="CT1025" s="23"/>
      <c r="CU1025" s="23"/>
      <c r="CV1025" s="23"/>
      <c r="CW1025" s="23"/>
      <c r="CX1025" s="23"/>
      <c r="CY1025" s="23"/>
      <c r="CZ1025" s="23"/>
      <c r="DA1025" s="23"/>
      <c r="DB1025" s="23"/>
      <c r="DC1025" s="23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23"/>
      <c r="DT1025" s="23"/>
      <c r="DU1025" s="23"/>
      <c r="DV1025" s="23"/>
      <c r="DW1025" s="23"/>
      <c r="DX1025" s="23"/>
      <c r="DY1025" s="23"/>
    </row>
    <row r="1026" spans="1:129" s="29" customFormat="1" ht="45" x14ac:dyDescent="0.25">
      <c r="A1026" s="503"/>
      <c r="B1026" s="72" t="s">
        <v>372</v>
      </c>
      <c r="C1026" s="72"/>
      <c r="D1026" s="357"/>
      <c r="E1026" s="476"/>
      <c r="F1026" s="74"/>
      <c r="G1026" s="73"/>
      <c r="H1026" s="72" t="s">
        <v>58</v>
      </c>
      <c r="I1026" s="78" t="s">
        <v>31</v>
      </c>
      <c r="J1026" s="83">
        <v>250000</v>
      </c>
      <c r="K1026" s="83"/>
      <c r="L1026" s="83"/>
      <c r="M1026" s="295">
        <f>J1026*0.95</f>
        <v>237500</v>
      </c>
      <c r="N1026" s="295">
        <f>J1026*0.05</f>
        <v>12500</v>
      </c>
      <c r="O1026" s="387">
        <f t="shared" si="488"/>
        <v>250000</v>
      </c>
      <c r="P1026" s="355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</row>
    <row r="1027" spans="1:129" s="29" customFormat="1" ht="75" x14ac:dyDescent="0.25">
      <c r="A1027" s="503"/>
      <c r="B1027" s="72" t="s">
        <v>372</v>
      </c>
      <c r="C1027" s="72"/>
      <c r="D1027" s="357"/>
      <c r="E1027" s="476"/>
      <c r="F1027" s="74"/>
      <c r="G1027" s="73"/>
      <c r="H1027" s="72" t="s">
        <v>57</v>
      </c>
      <c r="I1027" s="78" t="s">
        <v>136</v>
      </c>
      <c r="J1027" s="83">
        <v>45250</v>
      </c>
      <c r="K1027" s="123">
        <f>J1027</f>
        <v>45250</v>
      </c>
      <c r="L1027" s="295"/>
      <c r="M1027" s="295"/>
      <c r="N1027" s="295"/>
      <c r="O1027" s="387">
        <f t="shared" si="488"/>
        <v>45250</v>
      </c>
      <c r="P1027" s="355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/>
      <c r="CS1027" s="23"/>
      <c r="CT1027" s="23"/>
      <c r="CU1027" s="23"/>
      <c r="CV1027" s="23"/>
      <c r="CW1027" s="23"/>
      <c r="CX1027" s="23"/>
      <c r="CY1027" s="23"/>
      <c r="CZ1027" s="23"/>
      <c r="DA1027" s="23"/>
      <c r="DB1027" s="23"/>
      <c r="DC1027" s="23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23"/>
      <c r="DT1027" s="23"/>
      <c r="DU1027" s="23"/>
      <c r="DV1027" s="23"/>
      <c r="DW1027" s="23"/>
      <c r="DX1027" s="23"/>
      <c r="DY1027" s="23"/>
    </row>
    <row r="1028" spans="1:129" s="29" customFormat="1" x14ac:dyDescent="0.25">
      <c r="A1028" s="503">
        <v>18</v>
      </c>
      <c r="B1028" s="72" t="s">
        <v>372</v>
      </c>
      <c r="C1028" s="72" t="s">
        <v>8</v>
      </c>
      <c r="D1028" s="72" t="s">
        <v>113</v>
      </c>
      <c r="E1028" s="73">
        <v>40</v>
      </c>
      <c r="F1028" s="74">
        <v>1744.3</v>
      </c>
      <c r="G1028" s="73">
        <v>42</v>
      </c>
      <c r="H1028" s="72" t="s">
        <v>30</v>
      </c>
      <c r="I1028" s="66" t="s">
        <v>1</v>
      </c>
      <c r="J1028" s="83">
        <f>J1029+J1030</f>
        <v>295250</v>
      </c>
      <c r="K1028" s="83">
        <f t="shared" ref="K1028:N1028" si="514">K1029+K1030</f>
        <v>45250</v>
      </c>
      <c r="L1028" s="83">
        <f t="shared" si="514"/>
        <v>0</v>
      </c>
      <c r="M1028" s="83">
        <f t="shared" si="514"/>
        <v>237500</v>
      </c>
      <c r="N1028" s="83">
        <f t="shared" si="514"/>
        <v>12500</v>
      </c>
      <c r="O1028" s="387">
        <f t="shared" si="488"/>
        <v>295250</v>
      </c>
      <c r="P1028" s="355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/>
      <c r="CS1028" s="23"/>
      <c r="CT1028" s="23"/>
      <c r="CU1028" s="23"/>
      <c r="CV1028" s="23"/>
      <c r="CW1028" s="23"/>
      <c r="CX1028" s="23"/>
      <c r="CY1028" s="23"/>
      <c r="CZ1028" s="23"/>
      <c r="DA1028" s="23"/>
      <c r="DB1028" s="23"/>
      <c r="DC1028" s="23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23"/>
      <c r="DT1028" s="23"/>
      <c r="DU1028" s="23"/>
      <c r="DV1028" s="23"/>
      <c r="DW1028" s="23"/>
      <c r="DX1028" s="23"/>
      <c r="DY1028" s="23"/>
    </row>
    <row r="1029" spans="1:129" s="29" customFormat="1" ht="45" x14ac:dyDescent="0.25">
      <c r="A1029" s="503"/>
      <c r="B1029" s="72" t="s">
        <v>372</v>
      </c>
      <c r="C1029" s="72"/>
      <c r="D1029" s="357"/>
      <c r="E1029" s="476"/>
      <c r="F1029" s="74"/>
      <c r="G1029" s="73"/>
      <c r="H1029" s="72" t="s">
        <v>58</v>
      </c>
      <c r="I1029" s="78" t="s">
        <v>31</v>
      </c>
      <c r="J1029" s="83">
        <v>250000</v>
      </c>
      <c r="K1029" s="83"/>
      <c r="L1029" s="83"/>
      <c r="M1029" s="295">
        <f>J1029*0.95</f>
        <v>237500</v>
      </c>
      <c r="N1029" s="295">
        <f>J1029*0.05</f>
        <v>12500</v>
      </c>
      <c r="O1029" s="387">
        <f t="shared" si="488"/>
        <v>250000</v>
      </c>
      <c r="P1029" s="355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/>
      <c r="CS1029" s="23"/>
      <c r="CT1029" s="23"/>
      <c r="CU1029" s="23"/>
      <c r="CV1029" s="23"/>
      <c r="CW1029" s="23"/>
      <c r="CX1029" s="23"/>
      <c r="CY1029" s="23"/>
      <c r="CZ1029" s="23"/>
      <c r="DA1029" s="23"/>
      <c r="DB1029" s="23"/>
      <c r="DC1029" s="23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23"/>
      <c r="DT1029" s="23"/>
      <c r="DU1029" s="23"/>
      <c r="DV1029" s="23"/>
      <c r="DW1029" s="23"/>
      <c r="DX1029" s="23"/>
      <c r="DY1029" s="23"/>
    </row>
    <row r="1030" spans="1:129" s="29" customFormat="1" ht="75" x14ac:dyDescent="0.25">
      <c r="A1030" s="503"/>
      <c r="B1030" s="72" t="s">
        <v>372</v>
      </c>
      <c r="C1030" s="72"/>
      <c r="D1030" s="357"/>
      <c r="E1030" s="476"/>
      <c r="F1030" s="74"/>
      <c r="G1030" s="73"/>
      <c r="H1030" s="72" t="s">
        <v>57</v>
      </c>
      <c r="I1030" s="78" t="s">
        <v>136</v>
      </c>
      <c r="J1030" s="83">
        <v>45250</v>
      </c>
      <c r="K1030" s="123">
        <f>J1030</f>
        <v>45250</v>
      </c>
      <c r="L1030" s="295"/>
      <c r="M1030" s="295"/>
      <c r="N1030" s="295"/>
      <c r="O1030" s="387">
        <f t="shared" si="488"/>
        <v>45250</v>
      </c>
      <c r="P1030" s="355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/>
      <c r="CS1030" s="23"/>
      <c r="CT1030" s="23"/>
      <c r="CU1030" s="23"/>
      <c r="CV1030" s="23"/>
      <c r="CW1030" s="23"/>
      <c r="CX1030" s="23"/>
      <c r="CY1030" s="23"/>
      <c r="CZ1030" s="23"/>
      <c r="DA1030" s="23"/>
      <c r="DB1030" s="23"/>
      <c r="DC1030" s="23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23"/>
      <c r="DT1030" s="23"/>
      <c r="DU1030" s="23"/>
      <c r="DV1030" s="23"/>
      <c r="DW1030" s="23"/>
      <c r="DX1030" s="23"/>
      <c r="DY1030" s="23"/>
    </row>
    <row r="1031" spans="1:129" s="29" customFormat="1" x14ac:dyDescent="0.25">
      <c r="A1031" s="503">
        <v>19</v>
      </c>
      <c r="B1031" s="72" t="s">
        <v>372</v>
      </c>
      <c r="C1031" s="72" t="s">
        <v>8</v>
      </c>
      <c r="D1031" s="72" t="s">
        <v>134</v>
      </c>
      <c r="E1031" s="81">
        <v>17</v>
      </c>
      <c r="F1031" s="74">
        <v>3396.9</v>
      </c>
      <c r="G1031" s="73">
        <v>152</v>
      </c>
      <c r="H1031" s="72" t="s">
        <v>30</v>
      </c>
      <c r="I1031" s="66" t="s">
        <v>1</v>
      </c>
      <c r="J1031" s="83">
        <f>J1032+J1033</f>
        <v>295250</v>
      </c>
      <c r="K1031" s="83">
        <f t="shared" ref="K1031:N1031" si="515">K1032+K1033</f>
        <v>45250</v>
      </c>
      <c r="L1031" s="83">
        <f t="shared" si="515"/>
        <v>0</v>
      </c>
      <c r="M1031" s="83">
        <f t="shared" si="515"/>
        <v>237500</v>
      </c>
      <c r="N1031" s="83">
        <f t="shared" si="515"/>
        <v>12500</v>
      </c>
      <c r="O1031" s="387">
        <f t="shared" si="488"/>
        <v>295250</v>
      </c>
      <c r="P1031" s="355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/>
      <c r="CS1031" s="23"/>
      <c r="CT1031" s="23"/>
      <c r="CU1031" s="23"/>
      <c r="CV1031" s="23"/>
      <c r="CW1031" s="23"/>
      <c r="CX1031" s="23"/>
      <c r="CY1031" s="23"/>
      <c r="CZ1031" s="23"/>
      <c r="DA1031" s="23"/>
      <c r="DB1031" s="23"/>
      <c r="DC1031" s="23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23"/>
      <c r="DT1031" s="23"/>
      <c r="DU1031" s="23"/>
      <c r="DV1031" s="23"/>
      <c r="DW1031" s="23"/>
      <c r="DX1031" s="23"/>
      <c r="DY1031" s="23"/>
    </row>
    <row r="1032" spans="1:129" s="29" customFormat="1" ht="45" x14ac:dyDescent="0.25">
      <c r="A1032" s="503"/>
      <c r="B1032" s="72" t="s">
        <v>372</v>
      </c>
      <c r="C1032" s="72"/>
      <c r="D1032" s="357"/>
      <c r="E1032" s="476"/>
      <c r="F1032" s="74"/>
      <c r="G1032" s="73"/>
      <c r="H1032" s="72" t="s">
        <v>58</v>
      </c>
      <c r="I1032" s="78" t="s">
        <v>31</v>
      </c>
      <c r="J1032" s="83">
        <v>250000</v>
      </c>
      <c r="K1032" s="83"/>
      <c r="L1032" s="83"/>
      <c r="M1032" s="295">
        <f>J1032*0.95</f>
        <v>237500</v>
      </c>
      <c r="N1032" s="295">
        <f>J1032*0.05</f>
        <v>12500</v>
      </c>
      <c r="O1032" s="387">
        <f t="shared" si="488"/>
        <v>250000</v>
      </c>
      <c r="P1032" s="355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/>
      <c r="CS1032" s="23"/>
      <c r="CT1032" s="23"/>
      <c r="CU1032" s="23"/>
      <c r="CV1032" s="23"/>
      <c r="CW1032" s="23"/>
      <c r="CX1032" s="23"/>
      <c r="CY1032" s="23"/>
      <c r="CZ1032" s="23"/>
      <c r="DA1032" s="23"/>
      <c r="DB1032" s="23"/>
      <c r="DC1032" s="23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23"/>
      <c r="DT1032" s="23"/>
      <c r="DU1032" s="23"/>
      <c r="DV1032" s="23"/>
      <c r="DW1032" s="23"/>
      <c r="DX1032" s="23"/>
      <c r="DY1032" s="23"/>
    </row>
    <row r="1033" spans="1:129" s="29" customFormat="1" ht="75" x14ac:dyDescent="0.25">
      <c r="A1033" s="503"/>
      <c r="B1033" s="72" t="s">
        <v>372</v>
      </c>
      <c r="C1033" s="72"/>
      <c r="D1033" s="357"/>
      <c r="E1033" s="476"/>
      <c r="F1033" s="74"/>
      <c r="G1033" s="73"/>
      <c r="H1033" s="72" t="s">
        <v>57</v>
      </c>
      <c r="I1033" s="78" t="s">
        <v>136</v>
      </c>
      <c r="J1033" s="83">
        <v>45250</v>
      </c>
      <c r="K1033" s="123">
        <f>J1033</f>
        <v>45250</v>
      </c>
      <c r="L1033" s="295"/>
      <c r="M1033" s="295"/>
      <c r="N1033" s="295"/>
      <c r="O1033" s="387">
        <f t="shared" si="488"/>
        <v>45250</v>
      </c>
      <c r="P1033" s="355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/>
      <c r="CS1033" s="23"/>
      <c r="CT1033" s="23"/>
      <c r="CU1033" s="23"/>
      <c r="CV1033" s="23"/>
      <c r="CW1033" s="23"/>
      <c r="CX1033" s="23"/>
      <c r="CY1033" s="23"/>
      <c r="CZ1033" s="23"/>
      <c r="DA1033" s="23"/>
      <c r="DB1033" s="23"/>
      <c r="DC1033" s="23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23"/>
      <c r="DT1033" s="23"/>
      <c r="DU1033" s="23"/>
      <c r="DV1033" s="23"/>
      <c r="DW1033" s="23"/>
      <c r="DX1033" s="23"/>
      <c r="DY1033" s="23"/>
    </row>
    <row r="1034" spans="1:129" s="29" customFormat="1" x14ac:dyDescent="0.25">
      <c r="A1034" s="503">
        <v>20</v>
      </c>
      <c r="B1034" s="72" t="s">
        <v>372</v>
      </c>
      <c r="C1034" s="72" t="s">
        <v>8</v>
      </c>
      <c r="D1034" s="72" t="s">
        <v>134</v>
      </c>
      <c r="E1034" s="73" t="s">
        <v>135</v>
      </c>
      <c r="F1034" s="74">
        <v>6963.2</v>
      </c>
      <c r="G1034" s="73">
        <v>187</v>
      </c>
      <c r="H1034" s="72" t="s">
        <v>30</v>
      </c>
      <c r="I1034" s="66" t="s">
        <v>1</v>
      </c>
      <c r="J1034" s="83">
        <f>J1035+J1036</f>
        <v>295250</v>
      </c>
      <c r="K1034" s="83">
        <f t="shared" ref="K1034:N1034" si="516">K1035+K1036</f>
        <v>45250</v>
      </c>
      <c r="L1034" s="83">
        <f t="shared" si="516"/>
        <v>0</v>
      </c>
      <c r="M1034" s="83">
        <f t="shared" si="516"/>
        <v>237500</v>
      </c>
      <c r="N1034" s="83">
        <f t="shared" si="516"/>
        <v>12500</v>
      </c>
      <c r="O1034" s="387">
        <f t="shared" ref="O1034:O1097" si="517">K1034+L1034+M1034+N1034</f>
        <v>295250</v>
      </c>
      <c r="P1034" s="355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23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/>
      <c r="CS1034" s="23"/>
      <c r="CT1034" s="23"/>
      <c r="CU1034" s="23"/>
      <c r="CV1034" s="23"/>
      <c r="CW1034" s="23"/>
      <c r="CX1034" s="23"/>
      <c r="CY1034" s="23"/>
      <c r="CZ1034" s="23"/>
      <c r="DA1034" s="23"/>
      <c r="DB1034" s="23"/>
      <c r="DC1034" s="23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23"/>
      <c r="DT1034" s="23"/>
      <c r="DU1034" s="23"/>
      <c r="DV1034" s="23"/>
      <c r="DW1034" s="23"/>
      <c r="DX1034" s="23"/>
      <c r="DY1034" s="23"/>
    </row>
    <row r="1035" spans="1:129" s="29" customFormat="1" ht="45" x14ac:dyDescent="0.25">
      <c r="A1035" s="503"/>
      <c r="B1035" s="72" t="s">
        <v>372</v>
      </c>
      <c r="C1035" s="72"/>
      <c r="D1035" s="357"/>
      <c r="E1035" s="476"/>
      <c r="F1035" s="74"/>
      <c r="G1035" s="73"/>
      <c r="H1035" s="72" t="s">
        <v>58</v>
      </c>
      <c r="I1035" s="78" t="s">
        <v>31</v>
      </c>
      <c r="J1035" s="83">
        <v>250000</v>
      </c>
      <c r="K1035" s="83"/>
      <c r="L1035" s="83"/>
      <c r="M1035" s="295">
        <f>J1035*0.95</f>
        <v>237500</v>
      </c>
      <c r="N1035" s="295">
        <f>J1035*0.05</f>
        <v>12500</v>
      </c>
      <c r="O1035" s="387">
        <f t="shared" si="517"/>
        <v>250000</v>
      </c>
      <c r="P1035" s="355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23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/>
      <c r="CS1035" s="23"/>
      <c r="CT1035" s="23"/>
      <c r="CU1035" s="23"/>
      <c r="CV1035" s="23"/>
      <c r="CW1035" s="23"/>
      <c r="CX1035" s="23"/>
      <c r="CY1035" s="23"/>
      <c r="CZ1035" s="23"/>
      <c r="DA1035" s="23"/>
      <c r="DB1035" s="23"/>
      <c r="DC1035" s="23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23"/>
      <c r="DT1035" s="23"/>
      <c r="DU1035" s="23"/>
      <c r="DV1035" s="23"/>
      <c r="DW1035" s="23"/>
      <c r="DX1035" s="23"/>
      <c r="DY1035" s="23"/>
    </row>
    <row r="1036" spans="1:129" s="29" customFormat="1" ht="75" x14ac:dyDescent="0.25">
      <c r="A1036" s="503"/>
      <c r="B1036" s="72" t="s">
        <v>372</v>
      </c>
      <c r="C1036" s="72"/>
      <c r="D1036" s="357"/>
      <c r="E1036" s="476"/>
      <c r="F1036" s="74"/>
      <c r="G1036" s="73"/>
      <c r="H1036" s="72" t="s">
        <v>57</v>
      </c>
      <c r="I1036" s="78" t="s">
        <v>136</v>
      </c>
      <c r="J1036" s="83">
        <v>45250</v>
      </c>
      <c r="K1036" s="123">
        <f>J1036</f>
        <v>45250</v>
      </c>
      <c r="L1036" s="295"/>
      <c r="M1036" s="295"/>
      <c r="N1036" s="295"/>
      <c r="O1036" s="387">
        <f t="shared" si="517"/>
        <v>45250</v>
      </c>
      <c r="P1036" s="355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/>
      <c r="CS1036" s="23"/>
      <c r="CT1036" s="23"/>
      <c r="CU1036" s="23"/>
      <c r="CV1036" s="23"/>
      <c r="CW1036" s="23"/>
      <c r="CX1036" s="23"/>
      <c r="CY1036" s="23"/>
      <c r="CZ1036" s="23"/>
      <c r="DA1036" s="23"/>
      <c r="DB1036" s="23"/>
      <c r="DC1036" s="23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23"/>
      <c r="DT1036" s="23"/>
      <c r="DU1036" s="23"/>
      <c r="DV1036" s="23"/>
      <c r="DW1036" s="23"/>
      <c r="DX1036" s="23"/>
      <c r="DY1036" s="23"/>
    </row>
    <row r="1037" spans="1:129" s="5" customFormat="1" ht="15.75" customHeight="1" x14ac:dyDescent="0.25">
      <c r="A1037" s="537" t="s">
        <v>381</v>
      </c>
      <c r="B1037" s="538"/>
      <c r="C1037" s="538"/>
      <c r="D1037" s="539"/>
      <c r="E1037" s="223">
        <v>19</v>
      </c>
      <c r="F1037" s="224">
        <f>F1039+F1044+F1047+F1051+F1055+F1062+F1067+F1070+F1085+F1088+F1091+F1094+F1097+F1100+F1103+F1106+F1075+F1078+F1082</f>
        <v>47052.900000000009</v>
      </c>
      <c r="G1037" s="225">
        <f>G1039+G1044+G1047+G1051+G1055+G1062+G1067+G1070+G1085+G1088+G1091+G1094+G1097+G1100+G1103+G1106+G1075+G1078+G1082</f>
        <v>1807</v>
      </c>
      <c r="H1037" s="223" t="s">
        <v>245</v>
      </c>
      <c r="I1037" s="225" t="s">
        <v>1</v>
      </c>
      <c r="J1037" s="226">
        <f>J1039+J1044+J1047+J1051+J1055+J1062+J1067+J1070+J1085+J1088+J1091+J1094+J1097+J1100+J1103+J1106+J1075+J1078+J1082</f>
        <v>53487313.676490009</v>
      </c>
      <c r="K1037" s="226">
        <f>K1039+K1044+K1047+K1051+K1055+K1062+K1067+K1070+K1085+K1088+K1091+K1094+K1097+K1100+K1103+K1106+K1075+K1078+K1082</f>
        <v>50402313.676490009</v>
      </c>
      <c r="L1037" s="226">
        <f>L1039+L1044+L1047+L1051+L1055+L1062+L1067+L1070+L1085+L1088+L1091+L1094+L1097+L1100+L1103+L1106+L1075+L1078+L1082</f>
        <v>0</v>
      </c>
      <c r="M1037" s="226">
        <f>M1039+M1044+M1047+M1051+M1055+M1062+M1067+M1070+M1085+M1088+M1091+M1094+M1097+M1100+M1103+M1106+M1075+M1078+M1082+M1038</f>
        <v>2931000</v>
      </c>
      <c r="N1037" s="226">
        <f>N1039+N1044+N1047+N1051+N1055+N1062+N1067+N1070+N1085+N1088+N1091+N1094+N1097+N1100+N1103+N1106+N1075+N1078+N1082</f>
        <v>154250</v>
      </c>
      <c r="O1037" s="387">
        <f t="shared" si="517"/>
        <v>53487563.676490009</v>
      </c>
      <c r="P1037" s="355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/>
      <c r="CS1037" s="23"/>
      <c r="CT1037" s="23"/>
      <c r="CU1037" s="23"/>
      <c r="CV1037" s="23"/>
      <c r="CW1037" s="23"/>
      <c r="CX1037" s="23"/>
      <c r="CY1037" s="23"/>
      <c r="CZ1037" s="23"/>
      <c r="DA1037" s="23"/>
      <c r="DB1037" s="23"/>
      <c r="DC1037" s="23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23"/>
      <c r="DT1037" s="23"/>
      <c r="DU1037" s="23"/>
      <c r="DV1037" s="23"/>
      <c r="DW1037" s="23"/>
      <c r="DX1037" s="23"/>
      <c r="DY1037" s="23"/>
    </row>
    <row r="1038" spans="1:129" s="5" customFormat="1" ht="15.75" customHeight="1" x14ac:dyDescent="0.25">
      <c r="A1038" s="514" t="s">
        <v>382</v>
      </c>
      <c r="B1038" s="520"/>
      <c r="C1038" s="520"/>
      <c r="D1038" s="520"/>
      <c r="E1038" s="520"/>
      <c r="F1038" s="520"/>
      <c r="G1038" s="521"/>
      <c r="H1038" s="63" t="s">
        <v>1</v>
      </c>
      <c r="I1038" s="66" t="s">
        <v>1</v>
      </c>
      <c r="J1038" s="89"/>
      <c r="K1038" s="89"/>
      <c r="L1038" s="89"/>
      <c r="M1038" s="227">
        <v>250</v>
      </c>
      <c r="N1038" s="89"/>
      <c r="O1038" s="387">
        <f t="shared" si="517"/>
        <v>250</v>
      </c>
      <c r="P1038" s="355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/>
      <c r="CR1038" s="23"/>
      <c r="CS1038" s="23"/>
      <c r="CT1038" s="23"/>
      <c r="CU1038" s="23"/>
      <c r="CV1038" s="23"/>
      <c r="CW1038" s="23"/>
      <c r="CX1038" s="23"/>
      <c r="CY1038" s="23"/>
      <c r="CZ1038" s="23"/>
      <c r="DA1038" s="23"/>
      <c r="DB1038" s="23"/>
      <c r="DC1038" s="23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23"/>
      <c r="DT1038" s="23"/>
      <c r="DU1038" s="23"/>
      <c r="DV1038" s="23"/>
      <c r="DW1038" s="23"/>
      <c r="DX1038" s="23"/>
      <c r="DY1038" s="23"/>
    </row>
    <row r="1039" spans="1:129" s="5" customFormat="1" x14ac:dyDescent="0.25">
      <c r="A1039" s="100">
        <v>1</v>
      </c>
      <c r="B1039" s="92" t="s">
        <v>378</v>
      </c>
      <c r="C1039" s="92" t="s">
        <v>19</v>
      </c>
      <c r="D1039" s="93" t="s">
        <v>285</v>
      </c>
      <c r="E1039" s="94">
        <v>22</v>
      </c>
      <c r="F1039" s="228">
        <v>6660.5</v>
      </c>
      <c r="G1039" s="96">
        <v>176</v>
      </c>
      <c r="H1039" s="93" t="s">
        <v>30</v>
      </c>
      <c r="I1039" s="66" t="s">
        <v>1</v>
      </c>
      <c r="J1039" s="234">
        <f>J1040+J1043+J1041+J1042</f>
        <v>5919205.5236860001</v>
      </c>
      <c r="K1039" s="234">
        <f t="shared" ref="K1039:N1039" si="518">K1040+K1043+K1041+K1042</f>
        <v>5919205.5236860001</v>
      </c>
      <c r="L1039" s="234">
        <f t="shared" si="518"/>
        <v>0</v>
      </c>
      <c r="M1039" s="234">
        <f t="shared" si="518"/>
        <v>0</v>
      </c>
      <c r="N1039" s="234">
        <f t="shared" si="518"/>
        <v>0</v>
      </c>
      <c r="O1039" s="387">
        <f t="shared" si="517"/>
        <v>5919205.5236860001</v>
      </c>
      <c r="P1039" s="355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/>
      <c r="CS1039" s="23"/>
      <c r="CT1039" s="23"/>
      <c r="CU1039" s="23"/>
      <c r="CV1039" s="23"/>
      <c r="CW1039" s="23"/>
      <c r="CX1039" s="23"/>
      <c r="CY1039" s="23"/>
      <c r="CZ1039" s="23"/>
      <c r="DA1039" s="23"/>
      <c r="DB1039" s="23"/>
      <c r="DC1039" s="23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23"/>
      <c r="DT1039" s="23"/>
      <c r="DU1039" s="23"/>
      <c r="DV1039" s="23"/>
      <c r="DW1039" s="23"/>
      <c r="DX1039" s="23"/>
      <c r="DY1039" s="23"/>
    </row>
    <row r="1040" spans="1:129" s="5" customFormat="1" ht="30" x14ac:dyDescent="0.25">
      <c r="A1040" s="113"/>
      <c r="B1040" s="92" t="s">
        <v>378</v>
      </c>
      <c r="C1040" s="102"/>
      <c r="D1040" s="102"/>
      <c r="E1040" s="103"/>
      <c r="F1040" s="104"/>
      <c r="G1040" s="103"/>
      <c r="H1040" s="106" t="s">
        <v>38</v>
      </c>
      <c r="I1040" s="105" t="s">
        <v>39</v>
      </c>
      <c r="J1040" s="234">
        <v>1006839.86</v>
      </c>
      <c r="K1040" s="98">
        <f t="shared" ref="K1040:K1043" si="519">J1040</f>
        <v>1006839.86</v>
      </c>
      <c r="L1040" s="98"/>
      <c r="M1040" s="98"/>
      <c r="N1040" s="98"/>
      <c r="O1040" s="387">
        <f t="shared" si="517"/>
        <v>1006839.86</v>
      </c>
      <c r="P1040" s="355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/>
      <c r="CS1040" s="23"/>
      <c r="CT1040" s="23"/>
      <c r="CU1040" s="23"/>
      <c r="CV1040" s="23"/>
      <c r="CW1040" s="23"/>
      <c r="CX1040" s="23"/>
      <c r="CY1040" s="23"/>
      <c r="CZ1040" s="23"/>
      <c r="DA1040" s="23"/>
      <c r="DB1040" s="23"/>
      <c r="DC1040" s="23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23"/>
      <c r="DT1040" s="23"/>
      <c r="DU1040" s="23"/>
      <c r="DV1040" s="23"/>
      <c r="DW1040" s="23"/>
      <c r="DX1040" s="23"/>
      <c r="DY1040" s="23"/>
    </row>
    <row r="1041" spans="1:129" s="5" customFormat="1" ht="30" x14ac:dyDescent="0.25">
      <c r="A1041" s="113"/>
      <c r="B1041" s="92" t="s">
        <v>378</v>
      </c>
      <c r="C1041" s="102"/>
      <c r="D1041" s="102"/>
      <c r="E1041" s="103"/>
      <c r="F1041" s="104"/>
      <c r="G1041" s="103"/>
      <c r="H1041" s="72" t="s">
        <v>40</v>
      </c>
      <c r="I1041" s="78" t="s">
        <v>41</v>
      </c>
      <c r="J1041" s="234">
        <v>3676790.7</v>
      </c>
      <c r="K1041" s="98">
        <f t="shared" si="519"/>
        <v>3676790.7</v>
      </c>
      <c r="L1041" s="98"/>
      <c r="M1041" s="98"/>
      <c r="N1041" s="98"/>
      <c r="O1041" s="387">
        <f t="shared" si="517"/>
        <v>3676790.7</v>
      </c>
      <c r="P1041" s="355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/>
      <c r="CS1041" s="23"/>
      <c r="CT1041" s="23"/>
      <c r="CU1041" s="23"/>
      <c r="CV1041" s="23"/>
      <c r="CW1041" s="23"/>
      <c r="CX1041" s="23"/>
      <c r="CY1041" s="23"/>
      <c r="CZ1041" s="23"/>
      <c r="DA1041" s="23"/>
      <c r="DB1041" s="23"/>
      <c r="DC1041" s="23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23"/>
      <c r="DT1041" s="23"/>
      <c r="DU1041" s="23"/>
      <c r="DV1041" s="23"/>
      <c r="DW1041" s="23"/>
      <c r="DX1041" s="23"/>
      <c r="DY1041" s="23"/>
    </row>
    <row r="1042" spans="1:129" s="5" customFormat="1" ht="30" x14ac:dyDescent="0.25">
      <c r="A1042" s="113"/>
      <c r="B1042" s="92" t="s">
        <v>378</v>
      </c>
      <c r="C1042" s="102"/>
      <c r="D1042" s="102"/>
      <c r="E1042" s="103"/>
      <c r="F1042" s="104"/>
      <c r="G1042" s="103"/>
      <c r="H1042" s="107" t="s">
        <v>42</v>
      </c>
      <c r="I1042" s="108" t="s">
        <v>43</v>
      </c>
      <c r="J1042" s="234">
        <v>1111557.93</v>
      </c>
      <c r="K1042" s="98">
        <f t="shared" si="519"/>
        <v>1111557.93</v>
      </c>
      <c r="L1042" s="98"/>
      <c r="M1042" s="98"/>
      <c r="N1042" s="98"/>
      <c r="O1042" s="387">
        <f t="shared" si="517"/>
        <v>1111557.93</v>
      </c>
      <c r="P1042" s="355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/>
      <c r="CS1042" s="23"/>
      <c r="CT1042" s="23"/>
      <c r="CU1042" s="23"/>
      <c r="CV1042" s="23"/>
      <c r="CW1042" s="23"/>
      <c r="CX1042" s="23"/>
      <c r="CY1042" s="23"/>
      <c r="CZ1042" s="23"/>
      <c r="DA1042" s="23"/>
      <c r="DB1042" s="23"/>
      <c r="DC1042" s="23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23"/>
      <c r="DT1042" s="23"/>
      <c r="DU1042" s="23"/>
      <c r="DV1042" s="23"/>
      <c r="DW1042" s="23"/>
      <c r="DX1042" s="23"/>
      <c r="DY1042" s="23"/>
    </row>
    <row r="1043" spans="1:129" s="5" customFormat="1" ht="15.75" x14ac:dyDescent="0.25">
      <c r="A1043" s="113"/>
      <c r="B1043" s="92" t="s">
        <v>378</v>
      </c>
      <c r="C1043" s="229"/>
      <c r="D1043" s="229"/>
      <c r="E1043" s="229"/>
      <c r="F1043" s="98"/>
      <c r="G1043" s="94"/>
      <c r="H1043" s="102" t="s">
        <v>35</v>
      </c>
      <c r="I1043" s="78" t="s">
        <v>52</v>
      </c>
      <c r="J1043" s="104">
        <f>(J1040+J1041+J1042)*2.14%</f>
        <v>124017.03368600002</v>
      </c>
      <c r="K1043" s="98">
        <f t="shared" si="519"/>
        <v>124017.03368600002</v>
      </c>
      <c r="L1043" s="104"/>
      <c r="M1043" s="104"/>
      <c r="N1043" s="104"/>
      <c r="O1043" s="387">
        <f t="shared" si="517"/>
        <v>124017.03368600002</v>
      </c>
      <c r="P1043" s="355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/>
      <c r="CS1043" s="23"/>
      <c r="CT1043" s="23"/>
      <c r="CU1043" s="23"/>
      <c r="CV1043" s="23"/>
      <c r="CW1043" s="23"/>
      <c r="CX1043" s="23"/>
      <c r="CY1043" s="23"/>
      <c r="CZ1043" s="23"/>
      <c r="DA1043" s="23"/>
      <c r="DB1043" s="23"/>
      <c r="DC1043" s="23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23"/>
      <c r="DT1043" s="23"/>
      <c r="DU1043" s="23"/>
      <c r="DV1043" s="23"/>
      <c r="DW1043" s="23"/>
      <c r="DX1043" s="23"/>
      <c r="DY1043" s="23"/>
    </row>
    <row r="1044" spans="1:129" s="5" customFormat="1" x14ac:dyDescent="0.25">
      <c r="A1044" s="100">
        <v>2</v>
      </c>
      <c r="B1044" s="92" t="s">
        <v>378</v>
      </c>
      <c r="C1044" s="92" t="s">
        <v>19</v>
      </c>
      <c r="D1044" s="93" t="s">
        <v>284</v>
      </c>
      <c r="E1044" s="94">
        <v>30</v>
      </c>
      <c r="F1044" s="115">
        <v>1455.8</v>
      </c>
      <c r="G1044" s="96">
        <v>51</v>
      </c>
      <c r="H1044" s="93" t="s">
        <v>30</v>
      </c>
      <c r="I1044" s="66" t="s">
        <v>1</v>
      </c>
      <c r="J1044" s="234">
        <f>J1045+J1046</f>
        <v>3631296.3967199996</v>
      </c>
      <c r="K1044" s="234">
        <f t="shared" ref="K1044:N1044" si="520">K1045+K1046</f>
        <v>3631296.3967199996</v>
      </c>
      <c r="L1044" s="234">
        <f t="shared" si="520"/>
        <v>0</v>
      </c>
      <c r="M1044" s="234">
        <f t="shared" si="520"/>
        <v>0</v>
      </c>
      <c r="N1044" s="234">
        <f t="shared" si="520"/>
        <v>0</v>
      </c>
      <c r="O1044" s="387">
        <f t="shared" si="517"/>
        <v>3631296.3967199996</v>
      </c>
      <c r="P1044" s="355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/>
      <c r="CS1044" s="23"/>
      <c r="CT1044" s="23"/>
      <c r="CU1044" s="23"/>
      <c r="CV1044" s="23"/>
      <c r="CW1044" s="23"/>
      <c r="CX1044" s="23"/>
      <c r="CY1044" s="23"/>
      <c r="CZ1044" s="23"/>
      <c r="DA1044" s="23"/>
      <c r="DB1044" s="23"/>
      <c r="DC1044" s="23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23"/>
      <c r="DT1044" s="23"/>
      <c r="DU1044" s="23"/>
      <c r="DV1044" s="23"/>
      <c r="DW1044" s="23"/>
      <c r="DX1044" s="23"/>
      <c r="DY1044" s="23"/>
    </row>
    <row r="1045" spans="1:129" s="5" customFormat="1" x14ac:dyDescent="0.25">
      <c r="A1045" s="113"/>
      <c r="B1045" s="92" t="s">
        <v>378</v>
      </c>
      <c r="C1045" s="102"/>
      <c r="D1045" s="102"/>
      <c r="E1045" s="103"/>
      <c r="F1045" s="104"/>
      <c r="G1045" s="103"/>
      <c r="H1045" s="92" t="s">
        <v>36</v>
      </c>
      <c r="I1045" s="78" t="s">
        <v>37</v>
      </c>
      <c r="J1045" s="234">
        <v>3555214.8</v>
      </c>
      <c r="K1045" s="98">
        <f t="shared" ref="K1045:K1046" si="521">J1045</f>
        <v>3555214.8</v>
      </c>
      <c r="L1045" s="104"/>
      <c r="M1045" s="104"/>
      <c r="N1045" s="104"/>
      <c r="O1045" s="387">
        <f t="shared" si="517"/>
        <v>3555214.8</v>
      </c>
      <c r="P1045" s="355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</row>
    <row r="1046" spans="1:129" s="5" customFormat="1" x14ac:dyDescent="0.25">
      <c r="A1046" s="113"/>
      <c r="B1046" s="92" t="s">
        <v>378</v>
      </c>
      <c r="C1046" s="102"/>
      <c r="D1046" s="102"/>
      <c r="E1046" s="103"/>
      <c r="F1046" s="104"/>
      <c r="G1046" s="103"/>
      <c r="H1046" s="102" t="s">
        <v>35</v>
      </c>
      <c r="I1046" s="78" t="s">
        <v>52</v>
      </c>
      <c r="J1046" s="104">
        <f>(J1045)*2.14%</f>
        <v>76081.596720000001</v>
      </c>
      <c r="K1046" s="98">
        <f t="shared" si="521"/>
        <v>76081.596720000001</v>
      </c>
      <c r="L1046" s="104"/>
      <c r="M1046" s="104"/>
      <c r="N1046" s="104"/>
      <c r="O1046" s="387">
        <f t="shared" si="517"/>
        <v>76081.596720000001</v>
      </c>
      <c r="P1046" s="355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</row>
    <row r="1047" spans="1:129" s="5" customFormat="1" x14ac:dyDescent="0.25">
      <c r="A1047" s="100">
        <v>3</v>
      </c>
      <c r="B1047" s="92" t="s">
        <v>378</v>
      </c>
      <c r="C1047" s="92" t="s">
        <v>19</v>
      </c>
      <c r="D1047" s="109" t="s">
        <v>281</v>
      </c>
      <c r="E1047" s="110">
        <v>34</v>
      </c>
      <c r="F1047" s="230">
        <v>827.1</v>
      </c>
      <c r="G1047" s="110">
        <v>41</v>
      </c>
      <c r="H1047" s="109" t="s">
        <v>280</v>
      </c>
      <c r="I1047" s="66" t="s">
        <v>1</v>
      </c>
      <c r="J1047" s="98">
        <f>J1048+J1049+J1050</f>
        <v>6638421.7275999999</v>
      </c>
      <c r="K1047" s="98">
        <f t="shared" ref="K1047:N1047" si="522">K1048+K1049+K1050</f>
        <v>6638421.7275999999</v>
      </c>
      <c r="L1047" s="98">
        <f t="shared" si="522"/>
        <v>0</v>
      </c>
      <c r="M1047" s="98">
        <f t="shared" si="522"/>
        <v>0</v>
      </c>
      <c r="N1047" s="98">
        <f t="shared" si="522"/>
        <v>0</v>
      </c>
      <c r="O1047" s="387">
        <f t="shared" si="517"/>
        <v>6638421.7275999999</v>
      </c>
      <c r="P1047" s="341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</row>
    <row r="1048" spans="1:129" s="5" customFormat="1" x14ac:dyDescent="0.25">
      <c r="A1048" s="113"/>
      <c r="B1048" s="92" t="s">
        <v>378</v>
      </c>
      <c r="C1048" s="92"/>
      <c r="D1048" s="109"/>
      <c r="E1048" s="110"/>
      <c r="F1048" s="231"/>
      <c r="G1048" s="110"/>
      <c r="H1048" s="158" t="s">
        <v>34</v>
      </c>
      <c r="I1048" s="78" t="s">
        <v>75</v>
      </c>
      <c r="J1048" s="232">
        <v>6455034</v>
      </c>
      <c r="K1048" s="98">
        <f t="shared" ref="K1048:K1049" si="523">J1048</f>
        <v>6455034</v>
      </c>
      <c r="L1048" s="98"/>
      <c r="M1048" s="98"/>
      <c r="N1048" s="98"/>
      <c r="O1048" s="387">
        <f t="shared" si="517"/>
        <v>6455034</v>
      </c>
      <c r="P1048" s="355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</row>
    <row r="1049" spans="1:129" s="5" customFormat="1" x14ac:dyDescent="0.25">
      <c r="A1049" s="113"/>
      <c r="B1049" s="92" t="s">
        <v>378</v>
      </c>
      <c r="C1049" s="92"/>
      <c r="D1049" s="109"/>
      <c r="E1049" s="110"/>
      <c r="F1049" s="231"/>
      <c r="G1049" s="110"/>
      <c r="H1049" s="102" t="s">
        <v>35</v>
      </c>
      <c r="I1049" s="78" t="s">
        <v>52</v>
      </c>
      <c r="J1049" s="98">
        <f>+J1048*2.14%</f>
        <v>138137.72760000001</v>
      </c>
      <c r="K1049" s="98">
        <f t="shared" si="523"/>
        <v>138137.72760000001</v>
      </c>
      <c r="L1049" s="98"/>
      <c r="M1049" s="98"/>
      <c r="N1049" s="98"/>
      <c r="O1049" s="387">
        <f t="shared" si="517"/>
        <v>138137.72760000001</v>
      </c>
      <c r="P1049" s="355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</row>
    <row r="1050" spans="1:129" s="23" customFormat="1" ht="75" x14ac:dyDescent="0.25">
      <c r="A1050" s="113"/>
      <c r="B1050" s="92" t="s">
        <v>378</v>
      </c>
      <c r="C1050" s="92"/>
      <c r="D1050" s="109"/>
      <c r="E1050" s="110"/>
      <c r="F1050" s="231"/>
      <c r="G1050" s="110"/>
      <c r="H1050" s="72" t="s">
        <v>57</v>
      </c>
      <c r="I1050" s="78" t="s">
        <v>136</v>
      </c>
      <c r="J1050" s="98">
        <v>45250</v>
      </c>
      <c r="K1050" s="98">
        <f>J1050</f>
        <v>45250</v>
      </c>
      <c r="L1050" s="98"/>
      <c r="M1050" s="98"/>
      <c r="N1050" s="98"/>
      <c r="O1050" s="387">
        <f t="shared" si="517"/>
        <v>45250</v>
      </c>
      <c r="P1050" s="355"/>
    </row>
    <row r="1051" spans="1:129" s="23" customFormat="1" x14ac:dyDescent="0.25">
      <c r="A1051" s="100">
        <v>4</v>
      </c>
      <c r="B1051" s="92" t="s">
        <v>378</v>
      </c>
      <c r="C1051" s="92" t="s">
        <v>19</v>
      </c>
      <c r="D1051" s="93" t="s">
        <v>282</v>
      </c>
      <c r="E1051" s="94">
        <v>1</v>
      </c>
      <c r="F1051" s="115">
        <v>1609</v>
      </c>
      <c r="G1051" s="96">
        <v>36</v>
      </c>
      <c r="H1051" s="93" t="s">
        <v>30</v>
      </c>
      <c r="I1051" s="66" t="s">
        <v>1</v>
      </c>
      <c r="J1051" s="98">
        <f>J1052+J1053+J1054</f>
        <v>8533634.8323219996</v>
      </c>
      <c r="K1051" s="98">
        <f t="shared" ref="K1051:N1051" si="524">K1052+K1053+K1054</f>
        <v>8533634.8323219996</v>
      </c>
      <c r="L1051" s="98">
        <f t="shared" si="524"/>
        <v>0</v>
      </c>
      <c r="M1051" s="98">
        <f t="shared" si="524"/>
        <v>0</v>
      </c>
      <c r="N1051" s="98">
        <f t="shared" si="524"/>
        <v>0</v>
      </c>
      <c r="O1051" s="387">
        <f t="shared" si="517"/>
        <v>8533634.8323219996</v>
      </c>
      <c r="P1051" s="355"/>
    </row>
    <row r="1052" spans="1:129" s="23" customFormat="1" x14ac:dyDescent="0.25">
      <c r="A1052" s="113"/>
      <c r="B1052" s="92" t="s">
        <v>378</v>
      </c>
      <c r="C1052" s="92"/>
      <c r="D1052" s="92"/>
      <c r="E1052" s="94"/>
      <c r="F1052" s="98"/>
      <c r="G1052" s="94"/>
      <c r="H1052" s="158" t="s">
        <v>34</v>
      </c>
      <c r="I1052" s="78" t="s">
        <v>75</v>
      </c>
      <c r="J1052" s="98">
        <v>1810788.08</v>
      </c>
      <c r="K1052" s="98">
        <f t="shared" ref="K1052:K1054" si="525">J1052</f>
        <v>1810788.08</v>
      </c>
      <c r="L1052" s="98"/>
      <c r="M1052" s="98"/>
      <c r="N1052" s="98"/>
      <c r="O1052" s="387">
        <f t="shared" si="517"/>
        <v>1810788.08</v>
      </c>
      <c r="P1052" s="355"/>
    </row>
    <row r="1053" spans="1:129" s="23" customFormat="1" x14ac:dyDescent="0.25">
      <c r="A1053" s="113"/>
      <c r="B1053" s="92" t="s">
        <v>378</v>
      </c>
      <c r="C1053" s="92"/>
      <c r="D1053" s="92"/>
      <c r="E1053" s="94"/>
      <c r="F1053" s="98"/>
      <c r="G1053" s="94"/>
      <c r="H1053" s="92" t="s">
        <v>36</v>
      </c>
      <c r="I1053" s="78" t="s">
        <v>37</v>
      </c>
      <c r="J1053" s="98">
        <v>6544053.1500000004</v>
      </c>
      <c r="K1053" s="98">
        <f t="shared" si="525"/>
        <v>6544053.1500000004</v>
      </c>
      <c r="L1053" s="98"/>
      <c r="M1053" s="104"/>
      <c r="N1053" s="104"/>
      <c r="O1053" s="387">
        <f t="shared" si="517"/>
        <v>6544053.1500000004</v>
      </c>
      <c r="P1053" s="355"/>
    </row>
    <row r="1054" spans="1:129" s="23" customFormat="1" ht="15.75" x14ac:dyDescent="0.25">
      <c r="A1054" s="113"/>
      <c r="B1054" s="92" t="s">
        <v>378</v>
      </c>
      <c r="C1054" s="229"/>
      <c r="D1054" s="362"/>
      <c r="E1054" s="363"/>
      <c r="F1054" s="98"/>
      <c r="G1054" s="94"/>
      <c r="H1054" s="92" t="s">
        <v>35</v>
      </c>
      <c r="I1054" s="78" t="s">
        <v>52</v>
      </c>
      <c r="J1054" s="98">
        <f>(J1052+J1053)*2.14%</f>
        <v>178793.60232200002</v>
      </c>
      <c r="K1054" s="98">
        <f t="shared" si="525"/>
        <v>178793.60232200002</v>
      </c>
      <c r="L1054" s="98"/>
      <c r="M1054" s="98"/>
      <c r="N1054" s="98"/>
      <c r="O1054" s="387">
        <f t="shared" si="517"/>
        <v>178793.60232200002</v>
      </c>
      <c r="P1054" s="355"/>
    </row>
    <row r="1055" spans="1:129" s="23" customFormat="1" x14ac:dyDescent="0.25">
      <c r="A1055" s="100">
        <v>5</v>
      </c>
      <c r="B1055" s="92" t="s">
        <v>378</v>
      </c>
      <c r="C1055" s="102" t="s">
        <v>19</v>
      </c>
      <c r="D1055" s="102" t="s">
        <v>283</v>
      </c>
      <c r="E1055" s="103">
        <v>12</v>
      </c>
      <c r="F1055" s="228">
        <v>1058.5</v>
      </c>
      <c r="G1055" s="96">
        <v>53</v>
      </c>
      <c r="H1055" s="92" t="s">
        <v>30</v>
      </c>
      <c r="I1055" s="66" t="s">
        <v>1</v>
      </c>
      <c r="J1055" s="98">
        <f>J1056+J1057+J1058+J1059+J1060+J1061</f>
        <v>5312939.7137159994</v>
      </c>
      <c r="K1055" s="98">
        <f t="shared" ref="K1055:N1055" si="526">K1056+K1057+K1058+K1059+K1060+K1061</f>
        <v>5312939.7137159994</v>
      </c>
      <c r="L1055" s="98">
        <f t="shared" si="526"/>
        <v>0</v>
      </c>
      <c r="M1055" s="98">
        <f t="shared" si="526"/>
        <v>0</v>
      </c>
      <c r="N1055" s="98">
        <f t="shared" si="526"/>
        <v>0</v>
      </c>
      <c r="O1055" s="387">
        <f t="shared" si="517"/>
        <v>5312939.7137159994</v>
      </c>
      <c r="P1055" s="460"/>
    </row>
    <row r="1056" spans="1:129" s="23" customFormat="1" ht="15.75" x14ac:dyDescent="0.25">
      <c r="A1056" s="113"/>
      <c r="B1056" s="92" t="s">
        <v>378</v>
      </c>
      <c r="C1056" s="102"/>
      <c r="D1056" s="102"/>
      <c r="E1056" s="103"/>
      <c r="F1056" s="104"/>
      <c r="G1056" s="103"/>
      <c r="H1056" s="92" t="s">
        <v>36</v>
      </c>
      <c r="I1056" s="78" t="s">
        <v>37</v>
      </c>
      <c r="J1056" s="98">
        <v>2444274.54</v>
      </c>
      <c r="K1056" s="98">
        <f t="shared" ref="K1056:K1061" si="527">J1056</f>
        <v>2444274.54</v>
      </c>
      <c r="L1056" s="98"/>
      <c r="M1056" s="98"/>
      <c r="N1056" s="98"/>
      <c r="O1056" s="387">
        <f t="shared" si="517"/>
        <v>2444274.54</v>
      </c>
      <c r="P1056" s="461"/>
    </row>
    <row r="1057" spans="1:129" s="23" customFormat="1" ht="15.75" x14ac:dyDescent="0.25">
      <c r="A1057" s="113"/>
      <c r="B1057" s="92" t="s">
        <v>378</v>
      </c>
      <c r="C1057" s="102"/>
      <c r="D1057" s="102"/>
      <c r="E1057" s="103"/>
      <c r="F1057" s="104"/>
      <c r="G1057" s="103"/>
      <c r="H1057" s="92" t="s">
        <v>34</v>
      </c>
      <c r="I1057" s="78" t="s">
        <v>75</v>
      </c>
      <c r="J1057" s="98">
        <v>951229.89</v>
      </c>
      <c r="K1057" s="98">
        <f t="shared" si="527"/>
        <v>951229.89</v>
      </c>
      <c r="L1057" s="98"/>
      <c r="M1057" s="98"/>
      <c r="N1057" s="98"/>
      <c r="O1057" s="387">
        <f t="shared" si="517"/>
        <v>951229.89</v>
      </c>
      <c r="P1057" s="461"/>
    </row>
    <row r="1058" spans="1:129" s="23" customFormat="1" ht="30" x14ac:dyDescent="0.25">
      <c r="A1058" s="113"/>
      <c r="B1058" s="92" t="s">
        <v>378</v>
      </c>
      <c r="C1058" s="102"/>
      <c r="D1058" s="102"/>
      <c r="E1058" s="103"/>
      <c r="F1058" s="104"/>
      <c r="G1058" s="103"/>
      <c r="H1058" s="106" t="s">
        <v>38</v>
      </c>
      <c r="I1058" s="105" t="s">
        <v>39</v>
      </c>
      <c r="J1058" s="98">
        <v>567977.23</v>
      </c>
      <c r="K1058" s="98">
        <f t="shared" si="527"/>
        <v>567977.23</v>
      </c>
      <c r="L1058" s="98"/>
      <c r="M1058" s="98"/>
      <c r="N1058" s="98"/>
      <c r="O1058" s="387">
        <f t="shared" si="517"/>
        <v>567977.23</v>
      </c>
      <c r="P1058" s="460"/>
    </row>
    <row r="1059" spans="1:129" s="23" customFormat="1" ht="30" x14ac:dyDescent="0.25">
      <c r="A1059" s="113"/>
      <c r="B1059" s="92" t="s">
        <v>378</v>
      </c>
      <c r="C1059" s="102"/>
      <c r="D1059" s="102"/>
      <c r="E1059" s="103"/>
      <c r="F1059" s="104"/>
      <c r="G1059" s="103"/>
      <c r="H1059" s="72" t="s">
        <v>40</v>
      </c>
      <c r="I1059" s="78" t="s">
        <v>41</v>
      </c>
      <c r="J1059" s="98">
        <v>992720.69</v>
      </c>
      <c r="K1059" s="98">
        <f t="shared" si="527"/>
        <v>992720.69</v>
      </c>
      <c r="L1059" s="98"/>
      <c r="M1059" s="98"/>
      <c r="N1059" s="98"/>
      <c r="O1059" s="387">
        <f t="shared" si="517"/>
        <v>992720.69</v>
      </c>
      <c r="P1059" s="461"/>
    </row>
    <row r="1060" spans="1:129" s="23" customFormat="1" ht="30" x14ac:dyDescent="0.25">
      <c r="A1060" s="113"/>
      <c r="B1060" s="92" t="s">
        <v>378</v>
      </c>
      <c r="C1060" s="102"/>
      <c r="D1060" s="102"/>
      <c r="E1060" s="103"/>
      <c r="F1060" s="104"/>
      <c r="G1060" s="103"/>
      <c r="H1060" s="106" t="s">
        <v>42</v>
      </c>
      <c r="I1060" s="108" t="s">
        <v>43</v>
      </c>
      <c r="J1060" s="98">
        <v>245422.59</v>
      </c>
      <c r="K1060" s="98">
        <f t="shared" si="527"/>
        <v>245422.59</v>
      </c>
      <c r="L1060" s="98"/>
      <c r="M1060" s="98"/>
      <c r="N1060" s="98"/>
      <c r="O1060" s="387">
        <f t="shared" si="517"/>
        <v>245422.59</v>
      </c>
      <c r="P1060" s="461"/>
    </row>
    <row r="1061" spans="1:129" s="23" customFormat="1" x14ac:dyDescent="0.25">
      <c r="A1061" s="113"/>
      <c r="B1061" s="92" t="s">
        <v>378</v>
      </c>
      <c r="C1061" s="102"/>
      <c r="D1061" s="102"/>
      <c r="E1061" s="103"/>
      <c r="F1061" s="104"/>
      <c r="G1061" s="103"/>
      <c r="H1061" s="92" t="s">
        <v>35</v>
      </c>
      <c r="I1061" s="78" t="s">
        <v>52</v>
      </c>
      <c r="J1061" s="98">
        <v>111314.773716</v>
      </c>
      <c r="K1061" s="98">
        <f t="shared" si="527"/>
        <v>111314.773716</v>
      </c>
      <c r="L1061" s="98"/>
      <c r="M1061" s="98"/>
      <c r="N1061" s="98"/>
      <c r="O1061" s="387">
        <f t="shared" si="517"/>
        <v>111314.773716</v>
      </c>
      <c r="P1061" s="355"/>
    </row>
    <row r="1062" spans="1:129" s="23" customFormat="1" x14ac:dyDescent="0.25">
      <c r="A1062" s="100">
        <v>6</v>
      </c>
      <c r="B1062" s="92" t="s">
        <v>378</v>
      </c>
      <c r="C1062" s="92" t="s">
        <v>19</v>
      </c>
      <c r="D1062" s="93" t="s">
        <v>283</v>
      </c>
      <c r="E1062" s="94">
        <v>18</v>
      </c>
      <c r="F1062" s="228">
        <v>2386.9</v>
      </c>
      <c r="G1062" s="96">
        <v>81</v>
      </c>
      <c r="H1062" s="93" t="s">
        <v>30</v>
      </c>
      <c r="I1062" s="66" t="s">
        <v>1</v>
      </c>
      <c r="J1062" s="234">
        <f>J1063+J1066+J1064+J1065</f>
        <v>4427818.9771020003</v>
      </c>
      <c r="K1062" s="234">
        <f t="shared" ref="K1062:N1062" si="528">K1063+K1066+K1064+K1065</f>
        <v>4427818.9771020003</v>
      </c>
      <c r="L1062" s="234">
        <f t="shared" si="528"/>
        <v>0</v>
      </c>
      <c r="M1062" s="234">
        <f t="shared" si="528"/>
        <v>0</v>
      </c>
      <c r="N1062" s="234">
        <f t="shared" si="528"/>
        <v>0</v>
      </c>
      <c r="O1062" s="387">
        <f t="shared" si="517"/>
        <v>4427818.9771020003</v>
      </c>
      <c r="P1062" s="355"/>
    </row>
    <row r="1063" spans="1:129" s="23" customFormat="1" ht="30" x14ac:dyDescent="0.25">
      <c r="A1063" s="113"/>
      <c r="B1063" s="92" t="s">
        <v>378</v>
      </c>
      <c r="C1063" s="102"/>
      <c r="D1063" s="102"/>
      <c r="E1063" s="103"/>
      <c r="F1063" s="104"/>
      <c r="G1063" s="103"/>
      <c r="H1063" s="106" t="s">
        <v>38</v>
      </c>
      <c r="I1063" s="105" t="s">
        <v>39</v>
      </c>
      <c r="J1063" s="234">
        <v>1469654.44</v>
      </c>
      <c r="K1063" s="98">
        <f t="shared" ref="K1063:K1074" si="529">J1063</f>
        <v>1469654.44</v>
      </c>
      <c r="L1063" s="98"/>
      <c r="M1063" s="98"/>
      <c r="N1063" s="98"/>
      <c r="O1063" s="387">
        <f t="shared" si="517"/>
        <v>1469654.44</v>
      </c>
      <c r="P1063" s="355"/>
    </row>
    <row r="1064" spans="1:129" s="23" customFormat="1" ht="30" x14ac:dyDescent="0.25">
      <c r="A1064" s="113"/>
      <c r="B1064" s="92" t="s">
        <v>378</v>
      </c>
      <c r="C1064" s="102"/>
      <c r="D1064" s="102"/>
      <c r="E1064" s="103"/>
      <c r="F1064" s="104"/>
      <c r="G1064" s="103"/>
      <c r="H1064" s="72" t="s">
        <v>40</v>
      </c>
      <c r="I1064" s="78" t="s">
        <v>41</v>
      </c>
      <c r="J1064" s="234">
        <v>2288782.12</v>
      </c>
      <c r="K1064" s="98">
        <f t="shared" si="529"/>
        <v>2288782.12</v>
      </c>
      <c r="L1064" s="98"/>
      <c r="M1064" s="98"/>
      <c r="N1064" s="98"/>
      <c r="O1064" s="387">
        <f t="shared" si="517"/>
        <v>2288782.12</v>
      </c>
      <c r="P1064" s="355"/>
    </row>
    <row r="1065" spans="1:129" s="23" customFormat="1" ht="30" x14ac:dyDescent="0.25">
      <c r="A1065" s="113"/>
      <c r="B1065" s="92" t="s">
        <v>378</v>
      </c>
      <c r="C1065" s="102"/>
      <c r="D1065" s="102"/>
      <c r="E1065" s="103"/>
      <c r="F1065" s="104"/>
      <c r="G1065" s="103"/>
      <c r="H1065" s="107" t="s">
        <v>42</v>
      </c>
      <c r="I1065" s="108" t="s">
        <v>43</v>
      </c>
      <c r="J1065" s="234">
        <v>576612.37</v>
      </c>
      <c r="K1065" s="98">
        <f t="shared" si="529"/>
        <v>576612.37</v>
      </c>
      <c r="L1065" s="98"/>
      <c r="M1065" s="98"/>
      <c r="N1065" s="98"/>
      <c r="O1065" s="387">
        <f t="shared" si="517"/>
        <v>576612.37</v>
      </c>
      <c r="P1065" s="355"/>
    </row>
    <row r="1066" spans="1:129" s="5" customFormat="1" ht="15.75" x14ac:dyDescent="0.25">
      <c r="A1066" s="113"/>
      <c r="B1066" s="92" t="s">
        <v>378</v>
      </c>
      <c r="C1066" s="229"/>
      <c r="D1066" s="229"/>
      <c r="E1066" s="229"/>
      <c r="F1066" s="98"/>
      <c r="G1066" s="94"/>
      <c r="H1066" s="102" t="s">
        <v>35</v>
      </c>
      <c r="I1066" s="78" t="s">
        <v>52</v>
      </c>
      <c r="J1066" s="104">
        <f>(J1063+J1064+J1065)*2.14%</f>
        <v>92770.047101999997</v>
      </c>
      <c r="K1066" s="98">
        <f t="shared" si="529"/>
        <v>92770.047101999997</v>
      </c>
      <c r="L1066" s="104"/>
      <c r="M1066" s="104"/>
      <c r="N1066" s="104"/>
      <c r="O1066" s="387">
        <f t="shared" si="517"/>
        <v>92770.047101999997</v>
      </c>
      <c r="P1066" s="355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/>
      <c r="CS1066" s="23"/>
      <c r="CT1066" s="23"/>
      <c r="CU1066" s="23"/>
      <c r="CV1066" s="23"/>
      <c r="CW1066" s="23"/>
      <c r="CX1066" s="23"/>
      <c r="CY1066" s="23"/>
      <c r="CZ1066" s="23"/>
      <c r="DA1066" s="23"/>
      <c r="DB1066" s="23"/>
      <c r="DC1066" s="23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23"/>
      <c r="DT1066" s="23"/>
      <c r="DU1066" s="23"/>
      <c r="DV1066" s="23"/>
      <c r="DW1066" s="23"/>
      <c r="DX1066" s="23"/>
      <c r="DY1066" s="23"/>
    </row>
    <row r="1067" spans="1:129" s="5" customFormat="1" x14ac:dyDescent="0.25">
      <c r="A1067" s="100">
        <v>7</v>
      </c>
      <c r="B1067" s="92" t="s">
        <v>378</v>
      </c>
      <c r="C1067" s="92" t="s">
        <v>19</v>
      </c>
      <c r="D1067" s="93" t="s">
        <v>283</v>
      </c>
      <c r="E1067" s="94">
        <v>28</v>
      </c>
      <c r="F1067" s="228">
        <v>2848.4</v>
      </c>
      <c r="G1067" s="96">
        <v>143</v>
      </c>
      <c r="H1067" s="93" t="s">
        <v>30</v>
      </c>
      <c r="I1067" s="66" t="s">
        <v>1</v>
      </c>
      <c r="J1067" s="234">
        <f>J1068+J1069</f>
        <v>3685524.2182439999</v>
      </c>
      <c r="K1067" s="234">
        <f t="shared" ref="K1067:N1067" si="530">K1068+K1069</f>
        <v>3685524.2182439999</v>
      </c>
      <c r="L1067" s="234">
        <f t="shared" si="530"/>
        <v>0</v>
      </c>
      <c r="M1067" s="234">
        <f t="shared" si="530"/>
        <v>0</v>
      </c>
      <c r="N1067" s="234">
        <f t="shared" si="530"/>
        <v>0</v>
      </c>
      <c r="O1067" s="387">
        <f t="shared" si="517"/>
        <v>3685524.2182439999</v>
      </c>
      <c r="P1067" s="355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</row>
    <row r="1068" spans="1:129" s="5" customFormat="1" x14ac:dyDescent="0.25">
      <c r="A1068" s="113"/>
      <c r="B1068" s="92" t="s">
        <v>378</v>
      </c>
      <c r="C1068" s="102"/>
      <c r="D1068" s="102"/>
      <c r="E1068" s="103"/>
      <c r="F1068" s="104"/>
      <c r="G1068" s="103"/>
      <c r="H1068" s="92" t="s">
        <v>36</v>
      </c>
      <c r="I1068" s="78" t="s">
        <v>37</v>
      </c>
      <c r="J1068" s="234">
        <v>3608306.46</v>
      </c>
      <c r="K1068" s="98">
        <f t="shared" si="529"/>
        <v>3608306.46</v>
      </c>
      <c r="L1068" s="104"/>
      <c r="M1068" s="104"/>
      <c r="N1068" s="104"/>
      <c r="O1068" s="387">
        <f t="shared" si="517"/>
        <v>3608306.46</v>
      </c>
      <c r="P1068" s="355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/>
      <c r="CS1068" s="23"/>
      <c r="CT1068" s="23"/>
      <c r="CU1068" s="23"/>
      <c r="CV1068" s="23"/>
      <c r="CW1068" s="23"/>
      <c r="CX1068" s="23"/>
      <c r="CY1068" s="23"/>
      <c r="CZ1068" s="23"/>
      <c r="DA1068" s="23"/>
      <c r="DB1068" s="23"/>
      <c r="DC1068" s="23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23"/>
      <c r="DT1068" s="23"/>
      <c r="DU1068" s="23"/>
      <c r="DV1068" s="23"/>
      <c r="DW1068" s="23"/>
      <c r="DX1068" s="23"/>
      <c r="DY1068" s="23"/>
    </row>
    <row r="1069" spans="1:129" s="5" customFormat="1" x14ac:dyDescent="0.25">
      <c r="A1069" s="113"/>
      <c r="B1069" s="92" t="s">
        <v>378</v>
      </c>
      <c r="C1069" s="102"/>
      <c r="D1069" s="102"/>
      <c r="E1069" s="103"/>
      <c r="F1069" s="104"/>
      <c r="G1069" s="103"/>
      <c r="H1069" s="102" t="s">
        <v>35</v>
      </c>
      <c r="I1069" s="78" t="s">
        <v>52</v>
      </c>
      <c r="J1069" s="104">
        <f>J1068*2.14%</f>
        <v>77217.758244000011</v>
      </c>
      <c r="K1069" s="98">
        <f t="shared" si="529"/>
        <v>77217.758244000011</v>
      </c>
      <c r="L1069" s="104"/>
      <c r="M1069" s="104"/>
      <c r="N1069" s="104"/>
      <c r="O1069" s="387">
        <f t="shared" si="517"/>
        <v>77217.758244000011</v>
      </c>
      <c r="P1069" s="355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  <c r="BS1069" s="23"/>
      <c r="BT1069" s="23"/>
      <c r="BU1069" s="23"/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3"/>
      <c r="CG1069" s="23"/>
      <c r="CH1069" s="23"/>
      <c r="CI1069" s="23"/>
      <c r="CJ1069" s="23"/>
      <c r="CK1069" s="23"/>
      <c r="CL1069" s="23"/>
      <c r="CM1069" s="23"/>
      <c r="CN1069" s="23"/>
      <c r="CO1069" s="23"/>
      <c r="CP1069" s="23"/>
      <c r="CQ1069" s="23"/>
      <c r="CR1069" s="23"/>
      <c r="CS1069" s="23"/>
      <c r="CT1069" s="23"/>
      <c r="CU1069" s="23"/>
      <c r="CV1069" s="23"/>
      <c r="CW1069" s="23"/>
      <c r="CX1069" s="23"/>
      <c r="CY1069" s="23"/>
      <c r="CZ1069" s="23"/>
      <c r="DA1069" s="23"/>
      <c r="DB1069" s="23"/>
      <c r="DC1069" s="23"/>
      <c r="DD1069" s="23"/>
      <c r="DE1069" s="23"/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/>
      <c r="DR1069" s="23"/>
      <c r="DS1069" s="23"/>
      <c r="DT1069" s="23"/>
      <c r="DU1069" s="23"/>
      <c r="DV1069" s="23"/>
      <c r="DW1069" s="23"/>
      <c r="DX1069" s="23"/>
      <c r="DY1069" s="23"/>
    </row>
    <row r="1070" spans="1:129" s="5" customFormat="1" x14ac:dyDescent="0.25">
      <c r="A1070" s="100">
        <v>8</v>
      </c>
      <c r="B1070" s="92" t="s">
        <v>378</v>
      </c>
      <c r="C1070" s="92" t="s">
        <v>19</v>
      </c>
      <c r="D1070" s="93" t="s">
        <v>283</v>
      </c>
      <c r="E1070" s="94">
        <v>30</v>
      </c>
      <c r="F1070" s="228">
        <v>1976.1</v>
      </c>
      <c r="G1070" s="96">
        <v>81</v>
      </c>
      <c r="H1070" s="93" t="s">
        <v>30</v>
      </c>
      <c r="I1070" s="66" t="s">
        <v>1</v>
      </c>
      <c r="J1070" s="234">
        <f>J1071+J1072+J1073+J1074</f>
        <v>2670757.4860499999</v>
      </c>
      <c r="K1070" s="234">
        <f t="shared" ref="K1070:N1070" si="531">K1071+K1072+K1073+K1074</f>
        <v>2670757.4860499999</v>
      </c>
      <c r="L1070" s="234">
        <f t="shared" si="531"/>
        <v>0</v>
      </c>
      <c r="M1070" s="234">
        <f t="shared" si="531"/>
        <v>0</v>
      </c>
      <c r="N1070" s="234">
        <f t="shared" si="531"/>
        <v>0</v>
      </c>
      <c r="O1070" s="387">
        <f t="shared" si="517"/>
        <v>2670757.4860499999</v>
      </c>
      <c r="P1070" s="355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  <c r="BS1070" s="23"/>
      <c r="BT1070" s="23"/>
      <c r="BU1070" s="23"/>
      <c r="BV1070" s="23"/>
      <c r="BW1070" s="23"/>
      <c r="BX1070" s="23"/>
      <c r="BY1070" s="23"/>
      <c r="BZ1070" s="23"/>
      <c r="CA1070" s="23"/>
      <c r="CB1070" s="23"/>
      <c r="CC1070" s="23"/>
      <c r="CD1070" s="23"/>
      <c r="CE1070" s="23"/>
      <c r="CF1070" s="23"/>
      <c r="CG1070" s="23"/>
      <c r="CH1070" s="23"/>
      <c r="CI1070" s="23"/>
      <c r="CJ1070" s="23"/>
      <c r="CK1070" s="23"/>
      <c r="CL1070" s="23"/>
      <c r="CM1070" s="23"/>
      <c r="CN1070" s="23"/>
      <c r="CO1070" s="23"/>
      <c r="CP1070" s="23"/>
      <c r="CQ1070" s="23"/>
      <c r="CR1070" s="23"/>
      <c r="CS1070" s="23"/>
      <c r="CT1070" s="23"/>
      <c r="CU1070" s="23"/>
      <c r="CV1070" s="23"/>
      <c r="CW1070" s="23"/>
      <c r="CX1070" s="23"/>
      <c r="CY1070" s="23"/>
      <c r="CZ1070" s="23"/>
      <c r="DA1070" s="23"/>
      <c r="DB1070" s="23"/>
      <c r="DC1070" s="23"/>
      <c r="DD1070" s="23"/>
      <c r="DE1070" s="23"/>
      <c r="DF1070" s="23"/>
      <c r="DG1070" s="23"/>
      <c r="DH1070" s="23"/>
      <c r="DI1070" s="23"/>
      <c r="DJ1070" s="23"/>
      <c r="DK1070" s="23"/>
      <c r="DL1070" s="23"/>
      <c r="DM1070" s="23"/>
      <c r="DN1070" s="23"/>
      <c r="DO1070" s="23"/>
      <c r="DP1070" s="23"/>
      <c r="DQ1070" s="23"/>
      <c r="DR1070" s="23"/>
      <c r="DS1070" s="23"/>
      <c r="DT1070" s="23"/>
      <c r="DU1070" s="23"/>
      <c r="DV1070" s="23"/>
      <c r="DW1070" s="23"/>
      <c r="DX1070" s="23"/>
      <c r="DY1070" s="23"/>
    </row>
    <row r="1071" spans="1:129" s="5" customFormat="1" ht="30" x14ac:dyDescent="0.25">
      <c r="A1071" s="113"/>
      <c r="B1071" s="92" t="s">
        <v>378</v>
      </c>
      <c r="C1071" s="92"/>
      <c r="D1071" s="92"/>
      <c r="E1071" s="94"/>
      <c r="F1071" s="98"/>
      <c r="G1071" s="94"/>
      <c r="H1071" s="106" t="s">
        <v>38</v>
      </c>
      <c r="I1071" s="105" t="s">
        <v>39</v>
      </c>
      <c r="J1071" s="234">
        <v>995331.12</v>
      </c>
      <c r="K1071" s="98">
        <f t="shared" si="529"/>
        <v>995331.12</v>
      </c>
      <c r="L1071" s="98"/>
      <c r="M1071" s="98"/>
      <c r="N1071" s="98"/>
      <c r="O1071" s="387">
        <f t="shared" si="517"/>
        <v>995331.12</v>
      </c>
      <c r="P1071" s="355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  <c r="BS1071" s="23"/>
      <c r="BT1071" s="23"/>
      <c r="BU1071" s="23"/>
      <c r="BV1071" s="23"/>
      <c r="BW1071" s="23"/>
      <c r="BX1071" s="23"/>
      <c r="BY1071" s="23"/>
      <c r="BZ1071" s="23"/>
      <c r="CA1071" s="23"/>
      <c r="CB1071" s="23"/>
      <c r="CC1071" s="23"/>
      <c r="CD1071" s="23"/>
      <c r="CE1071" s="23"/>
      <c r="CF1071" s="23"/>
      <c r="CG1071" s="23"/>
      <c r="CH1071" s="23"/>
      <c r="CI1071" s="23"/>
      <c r="CJ1071" s="23"/>
      <c r="CK1071" s="23"/>
      <c r="CL1071" s="23"/>
      <c r="CM1071" s="23"/>
      <c r="CN1071" s="23"/>
      <c r="CO1071" s="23"/>
      <c r="CP1071" s="23"/>
      <c r="CQ1071" s="23"/>
      <c r="CR1071" s="23"/>
      <c r="CS1071" s="23"/>
      <c r="CT1071" s="23"/>
      <c r="CU1071" s="23"/>
      <c r="CV1071" s="23"/>
      <c r="CW1071" s="23"/>
      <c r="CX1071" s="23"/>
      <c r="CY1071" s="23"/>
      <c r="CZ1071" s="23"/>
      <c r="DA1071" s="23"/>
      <c r="DB1071" s="23"/>
      <c r="DC1071" s="23"/>
      <c r="DD1071" s="23"/>
      <c r="DE1071" s="23"/>
      <c r="DF1071" s="23"/>
      <c r="DG1071" s="23"/>
      <c r="DH1071" s="23"/>
      <c r="DI1071" s="23"/>
      <c r="DJ1071" s="23"/>
      <c r="DK1071" s="23"/>
      <c r="DL1071" s="23"/>
      <c r="DM1071" s="23"/>
      <c r="DN1071" s="23"/>
      <c r="DO1071" s="23"/>
      <c r="DP1071" s="23"/>
      <c r="DQ1071" s="23"/>
      <c r="DR1071" s="23"/>
      <c r="DS1071" s="23"/>
      <c r="DT1071" s="23"/>
      <c r="DU1071" s="23"/>
      <c r="DV1071" s="23"/>
      <c r="DW1071" s="23"/>
      <c r="DX1071" s="23"/>
      <c r="DY1071" s="23"/>
    </row>
    <row r="1072" spans="1:129" s="5" customFormat="1" ht="30" x14ac:dyDescent="0.25">
      <c r="A1072" s="113"/>
      <c r="B1072" s="92" t="s">
        <v>378</v>
      </c>
      <c r="C1072" s="92"/>
      <c r="D1072" s="92"/>
      <c r="E1072" s="94"/>
      <c r="F1072" s="98"/>
      <c r="G1072" s="94"/>
      <c r="H1072" s="72" t="s">
        <v>40</v>
      </c>
      <c r="I1072" s="78" t="s">
        <v>41</v>
      </c>
      <c r="J1072" s="234">
        <v>1243529.1000000001</v>
      </c>
      <c r="K1072" s="98">
        <f t="shared" si="529"/>
        <v>1243529.1000000001</v>
      </c>
      <c r="L1072" s="98"/>
      <c r="M1072" s="98"/>
      <c r="N1072" s="98"/>
      <c r="O1072" s="387">
        <f t="shared" si="517"/>
        <v>1243529.1000000001</v>
      </c>
      <c r="P1072" s="355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  <c r="BS1072" s="23"/>
      <c r="BT1072" s="23"/>
      <c r="BU1072" s="23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3"/>
      <c r="CG1072" s="23"/>
      <c r="CH1072" s="23"/>
      <c r="CI1072" s="23"/>
      <c r="CJ1072" s="23"/>
      <c r="CK1072" s="23"/>
      <c r="CL1072" s="23"/>
      <c r="CM1072" s="23"/>
      <c r="CN1072" s="23"/>
      <c r="CO1072" s="23"/>
      <c r="CP1072" s="23"/>
      <c r="CQ1072" s="23"/>
      <c r="CR1072" s="23"/>
      <c r="CS1072" s="23"/>
      <c r="CT1072" s="23"/>
      <c r="CU1072" s="23"/>
      <c r="CV1072" s="23"/>
      <c r="CW1072" s="23"/>
      <c r="CX1072" s="23"/>
      <c r="CY1072" s="23"/>
      <c r="CZ1072" s="23"/>
      <c r="DA1072" s="23"/>
      <c r="DB1072" s="23"/>
      <c r="DC1072" s="23"/>
      <c r="DD1072" s="23"/>
      <c r="DE1072" s="23"/>
      <c r="DF1072" s="23"/>
      <c r="DG1072" s="23"/>
      <c r="DH1072" s="23"/>
      <c r="DI1072" s="23"/>
      <c r="DJ1072" s="23"/>
      <c r="DK1072" s="23"/>
      <c r="DL1072" s="23"/>
      <c r="DM1072" s="23"/>
      <c r="DN1072" s="23"/>
      <c r="DO1072" s="23"/>
      <c r="DP1072" s="23"/>
      <c r="DQ1072" s="23"/>
      <c r="DR1072" s="23"/>
      <c r="DS1072" s="23"/>
      <c r="DT1072" s="23"/>
      <c r="DU1072" s="23"/>
      <c r="DV1072" s="23"/>
      <c r="DW1072" s="23"/>
      <c r="DX1072" s="23"/>
      <c r="DY1072" s="23"/>
    </row>
    <row r="1073" spans="1:129" s="5" customFormat="1" ht="30" x14ac:dyDescent="0.25">
      <c r="A1073" s="113"/>
      <c r="B1073" s="92" t="s">
        <v>378</v>
      </c>
      <c r="C1073" s="92"/>
      <c r="D1073" s="92"/>
      <c r="E1073" s="94"/>
      <c r="F1073" s="98"/>
      <c r="G1073" s="94"/>
      <c r="H1073" s="107" t="s">
        <v>42</v>
      </c>
      <c r="I1073" s="108" t="s">
        <v>43</v>
      </c>
      <c r="J1073" s="234">
        <v>375940.53</v>
      </c>
      <c r="K1073" s="98">
        <f t="shared" si="529"/>
        <v>375940.53</v>
      </c>
      <c r="L1073" s="98"/>
      <c r="M1073" s="98"/>
      <c r="N1073" s="98"/>
      <c r="O1073" s="387">
        <f t="shared" si="517"/>
        <v>375940.53</v>
      </c>
      <c r="P1073" s="355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  <c r="BS1073" s="23"/>
      <c r="BT1073" s="23"/>
      <c r="BU1073" s="23"/>
      <c r="BV1073" s="23"/>
      <c r="BW1073" s="23"/>
      <c r="BX1073" s="23"/>
      <c r="BY1073" s="23"/>
      <c r="BZ1073" s="23"/>
      <c r="CA1073" s="23"/>
      <c r="CB1073" s="23"/>
      <c r="CC1073" s="23"/>
      <c r="CD1073" s="23"/>
      <c r="CE1073" s="23"/>
      <c r="CF1073" s="23"/>
      <c r="CG1073" s="23"/>
      <c r="CH1073" s="23"/>
      <c r="CI1073" s="23"/>
      <c r="CJ1073" s="23"/>
      <c r="CK1073" s="23"/>
      <c r="CL1073" s="23"/>
      <c r="CM1073" s="23"/>
      <c r="CN1073" s="23"/>
      <c r="CO1073" s="23"/>
      <c r="CP1073" s="23"/>
      <c r="CQ1073" s="23"/>
      <c r="CR1073" s="23"/>
      <c r="CS1073" s="23"/>
      <c r="CT1073" s="23"/>
      <c r="CU1073" s="23"/>
      <c r="CV1073" s="23"/>
      <c r="CW1073" s="23"/>
      <c r="CX1073" s="23"/>
      <c r="CY1073" s="23"/>
      <c r="CZ1073" s="23"/>
      <c r="DA1073" s="23"/>
      <c r="DB1073" s="23"/>
      <c r="DC1073" s="23"/>
      <c r="DD1073" s="23"/>
      <c r="DE1073" s="23"/>
      <c r="DF1073" s="23"/>
      <c r="DG1073" s="23"/>
      <c r="DH1073" s="23"/>
      <c r="DI1073" s="23"/>
      <c r="DJ1073" s="23"/>
      <c r="DK1073" s="23"/>
      <c r="DL1073" s="23"/>
      <c r="DM1073" s="23"/>
      <c r="DN1073" s="23"/>
      <c r="DO1073" s="23"/>
      <c r="DP1073" s="23"/>
      <c r="DQ1073" s="23"/>
      <c r="DR1073" s="23"/>
      <c r="DS1073" s="23"/>
      <c r="DT1073" s="23"/>
      <c r="DU1073" s="23"/>
      <c r="DV1073" s="23"/>
      <c r="DW1073" s="23"/>
      <c r="DX1073" s="23"/>
      <c r="DY1073" s="23"/>
    </row>
    <row r="1074" spans="1:129" s="5" customFormat="1" x14ac:dyDescent="0.25">
      <c r="A1074" s="113"/>
      <c r="B1074" s="92" t="s">
        <v>378</v>
      </c>
      <c r="C1074" s="92"/>
      <c r="D1074" s="92"/>
      <c r="E1074" s="94"/>
      <c r="F1074" s="98"/>
      <c r="G1074" s="94"/>
      <c r="H1074" s="92" t="s">
        <v>35</v>
      </c>
      <c r="I1074" s="78" t="s">
        <v>52</v>
      </c>
      <c r="J1074" s="98">
        <f>(J1071+J1072+J1073)*2.14%</f>
        <v>55956.736050000007</v>
      </c>
      <c r="K1074" s="98">
        <f t="shared" si="529"/>
        <v>55956.736050000007</v>
      </c>
      <c r="L1074" s="98"/>
      <c r="M1074" s="98"/>
      <c r="N1074" s="98"/>
      <c r="O1074" s="387">
        <f t="shared" si="517"/>
        <v>55956.736050000007</v>
      </c>
      <c r="P1074" s="355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  <c r="BS1074" s="23"/>
      <c r="BT1074" s="23"/>
      <c r="BU1074" s="23"/>
      <c r="BV1074" s="23"/>
      <c r="BW1074" s="23"/>
      <c r="BX1074" s="23"/>
      <c r="BY1074" s="23"/>
      <c r="BZ1074" s="23"/>
      <c r="CA1074" s="23"/>
      <c r="CB1074" s="23"/>
      <c r="CC1074" s="23"/>
      <c r="CD1074" s="23"/>
      <c r="CE1074" s="23"/>
      <c r="CF1074" s="23"/>
      <c r="CG1074" s="23"/>
      <c r="CH1074" s="23"/>
      <c r="CI1074" s="23"/>
      <c r="CJ1074" s="23"/>
      <c r="CK1074" s="23"/>
      <c r="CL1074" s="23"/>
      <c r="CM1074" s="23"/>
      <c r="CN1074" s="23"/>
      <c r="CO1074" s="23"/>
      <c r="CP1074" s="23"/>
      <c r="CQ1074" s="23"/>
      <c r="CR1074" s="23"/>
      <c r="CS1074" s="23"/>
      <c r="CT1074" s="23"/>
      <c r="CU1074" s="23"/>
      <c r="CV1074" s="23"/>
      <c r="CW1074" s="23"/>
      <c r="CX1074" s="23"/>
      <c r="CY1074" s="23"/>
      <c r="CZ1074" s="23"/>
      <c r="DA1074" s="23"/>
      <c r="DB1074" s="23"/>
      <c r="DC1074" s="23"/>
      <c r="DD1074" s="23"/>
      <c r="DE1074" s="23"/>
      <c r="DF1074" s="23"/>
      <c r="DG1074" s="23"/>
      <c r="DH1074" s="23"/>
      <c r="DI1074" s="23"/>
      <c r="DJ1074" s="23"/>
      <c r="DK1074" s="23"/>
      <c r="DL1074" s="23"/>
      <c r="DM1074" s="23"/>
      <c r="DN1074" s="23"/>
      <c r="DO1074" s="23"/>
      <c r="DP1074" s="23"/>
      <c r="DQ1074" s="23"/>
      <c r="DR1074" s="23"/>
      <c r="DS1074" s="23"/>
      <c r="DT1074" s="23"/>
      <c r="DU1074" s="23"/>
      <c r="DV1074" s="23"/>
      <c r="DW1074" s="23"/>
      <c r="DX1074" s="23"/>
      <c r="DY1074" s="23"/>
    </row>
    <row r="1075" spans="1:129" s="30" customFormat="1" ht="19.5" customHeight="1" x14ac:dyDescent="0.25">
      <c r="A1075" s="235">
        <v>9</v>
      </c>
      <c r="B1075" s="92" t="s">
        <v>378</v>
      </c>
      <c r="C1075" s="233" t="s">
        <v>19</v>
      </c>
      <c r="D1075" s="239" t="s">
        <v>176</v>
      </c>
      <c r="E1075" s="96">
        <v>4</v>
      </c>
      <c r="F1075" s="236">
        <v>5106.3999999999996</v>
      </c>
      <c r="G1075" s="96">
        <v>240</v>
      </c>
      <c r="H1075" s="237" t="s">
        <v>30</v>
      </c>
      <c r="I1075" s="66" t="s">
        <v>1</v>
      </c>
      <c r="J1075" s="323">
        <f>J1076+J1077</f>
        <v>4249355.9447860001</v>
      </c>
      <c r="K1075" s="323">
        <f t="shared" ref="K1075:N1075" si="532">K1076+K1077</f>
        <v>4249355.9447860001</v>
      </c>
      <c r="L1075" s="323">
        <f t="shared" si="532"/>
        <v>0</v>
      </c>
      <c r="M1075" s="323">
        <f t="shared" si="532"/>
        <v>0</v>
      </c>
      <c r="N1075" s="323">
        <f t="shared" si="532"/>
        <v>0</v>
      </c>
      <c r="O1075" s="387">
        <f t="shared" si="517"/>
        <v>4249355.9447860001</v>
      </c>
      <c r="P1075" s="462"/>
      <c r="Q1075" s="462"/>
      <c r="R1075" s="462"/>
      <c r="S1075" s="462"/>
      <c r="T1075" s="462"/>
      <c r="U1075" s="462"/>
      <c r="V1075" s="462"/>
      <c r="W1075" s="462"/>
      <c r="X1075" s="462"/>
      <c r="Y1075" s="462"/>
      <c r="Z1075" s="462"/>
      <c r="AA1075" s="462"/>
      <c r="AB1075" s="462"/>
      <c r="AC1075" s="462"/>
      <c r="AD1075" s="462"/>
      <c r="AE1075" s="462"/>
      <c r="AF1075" s="462"/>
      <c r="AG1075" s="462"/>
      <c r="AH1075" s="462"/>
      <c r="AI1075" s="462"/>
      <c r="AJ1075" s="462"/>
      <c r="AK1075" s="462"/>
      <c r="AL1075" s="462"/>
      <c r="AM1075" s="462"/>
      <c r="AN1075" s="462"/>
      <c r="AO1075" s="462"/>
      <c r="AP1075" s="462"/>
      <c r="AQ1075" s="462"/>
      <c r="AR1075" s="462"/>
      <c r="AS1075" s="462"/>
      <c r="AT1075" s="462"/>
      <c r="AU1075" s="462"/>
      <c r="AV1075" s="462"/>
      <c r="AW1075" s="462"/>
      <c r="AX1075" s="462"/>
      <c r="AY1075" s="462"/>
      <c r="AZ1075" s="462"/>
      <c r="BA1075" s="462"/>
      <c r="BB1075" s="462"/>
      <c r="BC1075" s="462"/>
      <c r="BD1075" s="462"/>
      <c r="BE1075" s="462"/>
      <c r="BF1075" s="462"/>
      <c r="BG1075" s="462"/>
      <c r="BH1075" s="462"/>
      <c r="BI1075" s="462"/>
      <c r="BJ1075" s="462"/>
      <c r="BK1075" s="462"/>
      <c r="BL1075" s="462"/>
      <c r="BM1075" s="462"/>
      <c r="BN1075" s="462"/>
      <c r="BO1075" s="462"/>
      <c r="BP1075" s="462"/>
      <c r="BQ1075" s="462"/>
      <c r="BR1075" s="462"/>
      <c r="BS1075" s="462"/>
      <c r="BT1075" s="462"/>
      <c r="BU1075" s="462"/>
      <c r="BV1075" s="462"/>
      <c r="BW1075" s="462"/>
      <c r="BX1075" s="462"/>
      <c r="BY1075" s="462"/>
      <c r="BZ1075" s="462"/>
      <c r="CA1075" s="462"/>
      <c r="CB1075" s="462"/>
      <c r="CC1075" s="462"/>
      <c r="CD1075" s="462"/>
      <c r="CE1075" s="462"/>
      <c r="CF1075" s="462"/>
      <c r="CG1075" s="462"/>
      <c r="CH1075" s="462"/>
      <c r="CI1075" s="462"/>
      <c r="CJ1075" s="462"/>
      <c r="CK1075" s="462"/>
      <c r="CL1075" s="462"/>
      <c r="CM1075" s="462"/>
      <c r="CN1075" s="462"/>
      <c r="CO1075" s="462"/>
      <c r="CP1075" s="462"/>
      <c r="CQ1075" s="462"/>
      <c r="CR1075" s="462"/>
      <c r="CS1075" s="462"/>
      <c r="CT1075" s="462"/>
      <c r="CU1075" s="462"/>
      <c r="CV1075" s="462"/>
      <c r="CW1075" s="462"/>
      <c r="CX1075" s="462"/>
      <c r="CY1075" s="462"/>
      <c r="CZ1075" s="462"/>
      <c r="DA1075" s="462"/>
      <c r="DB1075" s="462"/>
      <c r="DC1075" s="462"/>
      <c r="DD1075" s="462"/>
      <c r="DE1075" s="462"/>
      <c r="DF1075" s="462"/>
      <c r="DG1075" s="462"/>
      <c r="DH1075" s="462"/>
      <c r="DI1075" s="462"/>
      <c r="DJ1075" s="462"/>
      <c r="DK1075" s="462"/>
      <c r="DL1075" s="462"/>
      <c r="DM1075" s="462"/>
      <c r="DN1075" s="462"/>
      <c r="DO1075" s="462"/>
      <c r="DP1075" s="462"/>
      <c r="DQ1075" s="462"/>
      <c r="DR1075" s="462"/>
      <c r="DS1075" s="462"/>
      <c r="DT1075" s="462"/>
      <c r="DU1075" s="462"/>
      <c r="DV1075" s="462"/>
      <c r="DW1075" s="462"/>
      <c r="DX1075" s="462"/>
      <c r="DY1075" s="462"/>
    </row>
    <row r="1076" spans="1:129" s="30" customFormat="1" ht="22.5" customHeight="1" x14ac:dyDescent="0.25">
      <c r="A1076" s="238"/>
      <c r="B1076" s="92" t="s">
        <v>378</v>
      </c>
      <c r="C1076" s="239"/>
      <c r="D1076" s="365"/>
      <c r="E1076" s="96"/>
      <c r="F1076" s="115"/>
      <c r="G1076" s="96"/>
      <c r="H1076" s="72" t="s">
        <v>44</v>
      </c>
      <c r="I1076" s="79">
        <v>11</v>
      </c>
      <c r="J1076" s="324">
        <v>4160324.99</v>
      </c>
      <c r="K1076" s="98">
        <f t="shared" ref="K1076:K1077" si="533">J1076</f>
        <v>4160324.99</v>
      </c>
      <c r="L1076" s="115"/>
      <c r="M1076" s="321"/>
      <c r="N1076" s="322"/>
      <c r="O1076" s="387">
        <f t="shared" si="517"/>
        <v>4160324.99</v>
      </c>
      <c r="P1076" s="462"/>
      <c r="Q1076" s="462"/>
      <c r="R1076" s="462"/>
      <c r="S1076" s="462"/>
      <c r="T1076" s="462"/>
      <c r="U1076" s="462"/>
      <c r="V1076" s="462"/>
      <c r="W1076" s="462"/>
      <c r="X1076" s="462"/>
      <c r="Y1076" s="462"/>
      <c r="Z1076" s="462"/>
      <c r="AA1076" s="462"/>
      <c r="AB1076" s="462"/>
      <c r="AC1076" s="462"/>
      <c r="AD1076" s="462"/>
      <c r="AE1076" s="462"/>
      <c r="AF1076" s="462"/>
      <c r="AG1076" s="462"/>
      <c r="AH1076" s="462"/>
      <c r="AI1076" s="462"/>
      <c r="AJ1076" s="462"/>
      <c r="AK1076" s="462"/>
      <c r="AL1076" s="462"/>
      <c r="AM1076" s="462"/>
      <c r="AN1076" s="462"/>
      <c r="AO1076" s="462"/>
      <c r="AP1076" s="462"/>
      <c r="AQ1076" s="462"/>
      <c r="AR1076" s="462"/>
      <c r="AS1076" s="462"/>
      <c r="AT1076" s="462"/>
      <c r="AU1076" s="462"/>
      <c r="AV1076" s="462"/>
      <c r="AW1076" s="462"/>
      <c r="AX1076" s="462"/>
      <c r="AY1076" s="462"/>
      <c r="AZ1076" s="462"/>
      <c r="BA1076" s="462"/>
      <c r="BB1076" s="462"/>
      <c r="BC1076" s="462"/>
      <c r="BD1076" s="462"/>
      <c r="BE1076" s="462"/>
      <c r="BF1076" s="462"/>
      <c r="BG1076" s="462"/>
      <c r="BH1076" s="462"/>
      <c r="BI1076" s="462"/>
      <c r="BJ1076" s="462"/>
      <c r="BK1076" s="462"/>
      <c r="BL1076" s="462"/>
      <c r="BM1076" s="462"/>
      <c r="BN1076" s="462"/>
      <c r="BO1076" s="462"/>
      <c r="BP1076" s="462"/>
      <c r="BQ1076" s="462"/>
      <c r="BR1076" s="462"/>
      <c r="BS1076" s="462"/>
      <c r="BT1076" s="462"/>
      <c r="BU1076" s="462"/>
      <c r="BV1076" s="462"/>
      <c r="BW1076" s="462"/>
      <c r="BX1076" s="462"/>
      <c r="BY1076" s="462"/>
      <c r="BZ1076" s="462"/>
      <c r="CA1076" s="462"/>
      <c r="CB1076" s="462"/>
      <c r="CC1076" s="462"/>
      <c r="CD1076" s="462"/>
      <c r="CE1076" s="462"/>
      <c r="CF1076" s="462"/>
      <c r="CG1076" s="462"/>
      <c r="CH1076" s="462"/>
      <c r="CI1076" s="462"/>
      <c r="CJ1076" s="462"/>
      <c r="CK1076" s="462"/>
      <c r="CL1076" s="462"/>
      <c r="CM1076" s="462"/>
      <c r="CN1076" s="462"/>
      <c r="CO1076" s="462"/>
      <c r="CP1076" s="462"/>
      <c r="CQ1076" s="462"/>
      <c r="CR1076" s="462"/>
      <c r="CS1076" s="462"/>
      <c r="CT1076" s="462"/>
      <c r="CU1076" s="462"/>
      <c r="CV1076" s="462"/>
      <c r="CW1076" s="462"/>
      <c r="CX1076" s="462"/>
      <c r="CY1076" s="462"/>
      <c r="CZ1076" s="462"/>
      <c r="DA1076" s="462"/>
      <c r="DB1076" s="462"/>
      <c r="DC1076" s="462"/>
      <c r="DD1076" s="462"/>
      <c r="DE1076" s="462"/>
      <c r="DF1076" s="462"/>
      <c r="DG1076" s="462"/>
      <c r="DH1076" s="462"/>
      <c r="DI1076" s="462"/>
      <c r="DJ1076" s="462"/>
      <c r="DK1076" s="462"/>
      <c r="DL1076" s="462"/>
      <c r="DM1076" s="462"/>
      <c r="DN1076" s="462"/>
      <c r="DO1076" s="462"/>
      <c r="DP1076" s="462"/>
      <c r="DQ1076" s="462"/>
      <c r="DR1076" s="462"/>
      <c r="DS1076" s="462"/>
      <c r="DT1076" s="462"/>
      <c r="DU1076" s="462"/>
      <c r="DV1076" s="462"/>
      <c r="DW1076" s="462"/>
      <c r="DX1076" s="462"/>
      <c r="DY1076" s="462"/>
    </row>
    <row r="1077" spans="1:129" s="30" customFormat="1" ht="30" customHeight="1" x14ac:dyDescent="0.25">
      <c r="A1077" s="238"/>
      <c r="B1077" s="92" t="s">
        <v>378</v>
      </c>
      <c r="C1077" s="239"/>
      <c r="D1077" s="239"/>
      <c r="E1077" s="96"/>
      <c r="F1077" s="115"/>
      <c r="G1077" s="96"/>
      <c r="H1077" s="233" t="s">
        <v>35</v>
      </c>
      <c r="I1077" s="78" t="s">
        <v>52</v>
      </c>
      <c r="J1077" s="325">
        <f>J1076*2.14%</f>
        <v>89030.954786000017</v>
      </c>
      <c r="K1077" s="98">
        <f t="shared" si="533"/>
        <v>89030.954786000017</v>
      </c>
      <c r="L1077" s="115"/>
      <c r="M1077" s="325"/>
      <c r="N1077" s="325"/>
      <c r="O1077" s="387">
        <f t="shared" si="517"/>
        <v>89030.954786000017</v>
      </c>
      <c r="P1077" s="462"/>
      <c r="Q1077" s="462"/>
      <c r="R1077" s="462"/>
      <c r="S1077" s="462"/>
      <c r="T1077" s="462"/>
      <c r="U1077" s="462"/>
      <c r="V1077" s="462"/>
      <c r="W1077" s="462"/>
      <c r="X1077" s="462"/>
      <c r="Y1077" s="462"/>
      <c r="Z1077" s="462"/>
      <c r="AA1077" s="462"/>
      <c r="AB1077" s="462"/>
      <c r="AC1077" s="462"/>
      <c r="AD1077" s="462"/>
      <c r="AE1077" s="462"/>
      <c r="AF1077" s="462"/>
      <c r="AG1077" s="462"/>
      <c r="AH1077" s="462"/>
      <c r="AI1077" s="462"/>
      <c r="AJ1077" s="462"/>
      <c r="AK1077" s="462"/>
      <c r="AL1077" s="462"/>
      <c r="AM1077" s="462"/>
      <c r="AN1077" s="462"/>
      <c r="AO1077" s="462"/>
      <c r="AP1077" s="462"/>
      <c r="AQ1077" s="462"/>
      <c r="AR1077" s="462"/>
      <c r="AS1077" s="462"/>
      <c r="AT1077" s="462"/>
      <c r="AU1077" s="462"/>
      <c r="AV1077" s="462"/>
      <c r="AW1077" s="462"/>
      <c r="AX1077" s="462"/>
      <c r="AY1077" s="462"/>
      <c r="AZ1077" s="462"/>
      <c r="BA1077" s="462"/>
      <c r="BB1077" s="462"/>
      <c r="BC1077" s="462"/>
      <c r="BD1077" s="462"/>
      <c r="BE1077" s="462"/>
      <c r="BF1077" s="462"/>
      <c r="BG1077" s="462"/>
      <c r="BH1077" s="462"/>
      <c r="BI1077" s="462"/>
      <c r="BJ1077" s="462"/>
      <c r="BK1077" s="462"/>
      <c r="BL1077" s="462"/>
      <c r="BM1077" s="462"/>
      <c r="BN1077" s="462"/>
      <c r="BO1077" s="462"/>
      <c r="BP1077" s="462"/>
      <c r="BQ1077" s="462"/>
      <c r="BR1077" s="462"/>
      <c r="BS1077" s="462"/>
      <c r="BT1077" s="462"/>
      <c r="BU1077" s="462"/>
      <c r="BV1077" s="462"/>
      <c r="BW1077" s="462"/>
      <c r="BX1077" s="462"/>
      <c r="BY1077" s="462"/>
      <c r="BZ1077" s="462"/>
      <c r="CA1077" s="462"/>
      <c r="CB1077" s="462"/>
      <c r="CC1077" s="462"/>
      <c r="CD1077" s="462"/>
      <c r="CE1077" s="462"/>
      <c r="CF1077" s="462"/>
      <c r="CG1077" s="462"/>
      <c r="CH1077" s="462"/>
      <c r="CI1077" s="462"/>
      <c r="CJ1077" s="462"/>
      <c r="CK1077" s="462"/>
      <c r="CL1077" s="462"/>
      <c r="CM1077" s="462"/>
      <c r="CN1077" s="462"/>
      <c r="CO1077" s="462"/>
      <c r="CP1077" s="462"/>
      <c r="CQ1077" s="462"/>
      <c r="CR1077" s="462"/>
      <c r="CS1077" s="462"/>
      <c r="CT1077" s="462"/>
      <c r="CU1077" s="462"/>
      <c r="CV1077" s="462"/>
      <c r="CW1077" s="462"/>
      <c r="CX1077" s="462"/>
      <c r="CY1077" s="462"/>
      <c r="CZ1077" s="462"/>
      <c r="DA1077" s="462"/>
      <c r="DB1077" s="462"/>
      <c r="DC1077" s="462"/>
      <c r="DD1077" s="462"/>
      <c r="DE1077" s="462"/>
      <c r="DF1077" s="462"/>
      <c r="DG1077" s="462"/>
      <c r="DH1077" s="462"/>
      <c r="DI1077" s="462"/>
      <c r="DJ1077" s="462"/>
      <c r="DK1077" s="462"/>
      <c r="DL1077" s="462"/>
      <c r="DM1077" s="462"/>
      <c r="DN1077" s="462"/>
      <c r="DO1077" s="462"/>
      <c r="DP1077" s="462"/>
      <c r="DQ1077" s="462"/>
      <c r="DR1077" s="462"/>
      <c r="DS1077" s="462"/>
      <c r="DT1077" s="462"/>
      <c r="DU1077" s="462"/>
      <c r="DV1077" s="462"/>
      <c r="DW1077" s="462"/>
      <c r="DX1077" s="462"/>
      <c r="DY1077" s="462"/>
    </row>
    <row r="1078" spans="1:129" s="30" customFormat="1" ht="20.25" customHeight="1" x14ac:dyDescent="0.25">
      <c r="A1078" s="235">
        <v>10</v>
      </c>
      <c r="B1078" s="92" t="s">
        <v>378</v>
      </c>
      <c r="C1078" s="233" t="s">
        <v>19</v>
      </c>
      <c r="D1078" s="240" t="s">
        <v>334</v>
      </c>
      <c r="E1078" s="241" t="s">
        <v>216</v>
      </c>
      <c r="F1078" s="236">
        <v>1874.4</v>
      </c>
      <c r="G1078" s="96">
        <v>74</v>
      </c>
      <c r="H1078" s="242" t="s">
        <v>30</v>
      </c>
      <c r="I1078" s="66" t="s">
        <v>1</v>
      </c>
      <c r="J1078" s="243">
        <f>J1079+J1080+J1081</f>
        <v>3498322.2203100002</v>
      </c>
      <c r="K1078" s="243">
        <f>K1079+K1080+K1081</f>
        <v>3498322.2203100002</v>
      </c>
      <c r="L1078" s="243">
        <f t="shared" ref="L1078:N1078" si="534">L1079+L1080+L1081</f>
        <v>0</v>
      </c>
      <c r="M1078" s="243">
        <f t="shared" si="534"/>
        <v>0</v>
      </c>
      <c r="N1078" s="243">
        <f t="shared" si="534"/>
        <v>0</v>
      </c>
      <c r="O1078" s="387">
        <f t="shared" si="517"/>
        <v>3498322.2203100002</v>
      </c>
      <c r="P1078" s="462"/>
      <c r="Q1078" s="462"/>
      <c r="R1078" s="462"/>
      <c r="S1078" s="462"/>
      <c r="T1078" s="462"/>
      <c r="U1078" s="462"/>
      <c r="V1078" s="462"/>
      <c r="W1078" s="462"/>
      <c r="X1078" s="462"/>
      <c r="Y1078" s="462"/>
      <c r="Z1078" s="462"/>
      <c r="AA1078" s="462"/>
      <c r="AB1078" s="462"/>
      <c r="AC1078" s="462"/>
      <c r="AD1078" s="462"/>
      <c r="AE1078" s="462"/>
      <c r="AF1078" s="462"/>
      <c r="AG1078" s="462"/>
      <c r="AH1078" s="462"/>
      <c r="AI1078" s="462"/>
      <c r="AJ1078" s="462"/>
      <c r="AK1078" s="462"/>
      <c r="AL1078" s="462"/>
      <c r="AM1078" s="462"/>
      <c r="AN1078" s="462"/>
      <c r="AO1078" s="462"/>
      <c r="AP1078" s="462"/>
      <c r="AQ1078" s="462"/>
      <c r="AR1078" s="462"/>
      <c r="AS1078" s="462"/>
      <c r="AT1078" s="462"/>
      <c r="AU1078" s="462"/>
      <c r="AV1078" s="462"/>
      <c r="AW1078" s="462"/>
      <c r="AX1078" s="462"/>
      <c r="AY1078" s="462"/>
      <c r="AZ1078" s="462"/>
      <c r="BA1078" s="462"/>
      <c r="BB1078" s="462"/>
      <c r="BC1078" s="462"/>
      <c r="BD1078" s="462"/>
      <c r="BE1078" s="462"/>
      <c r="BF1078" s="462"/>
      <c r="BG1078" s="462"/>
      <c r="BH1078" s="462"/>
      <c r="BI1078" s="462"/>
      <c r="BJ1078" s="462"/>
      <c r="BK1078" s="462"/>
      <c r="BL1078" s="462"/>
      <c r="BM1078" s="462"/>
      <c r="BN1078" s="462"/>
      <c r="BO1078" s="462"/>
      <c r="BP1078" s="462"/>
      <c r="BQ1078" s="462"/>
      <c r="BR1078" s="462"/>
      <c r="BS1078" s="462"/>
      <c r="BT1078" s="462"/>
      <c r="BU1078" s="462"/>
      <c r="BV1078" s="462"/>
      <c r="BW1078" s="462"/>
      <c r="BX1078" s="462"/>
      <c r="BY1078" s="462"/>
      <c r="BZ1078" s="462"/>
      <c r="CA1078" s="462"/>
      <c r="CB1078" s="462"/>
      <c r="CC1078" s="462"/>
      <c r="CD1078" s="462"/>
      <c r="CE1078" s="462"/>
      <c r="CF1078" s="462"/>
      <c r="CG1078" s="462"/>
      <c r="CH1078" s="462"/>
      <c r="CI1078" s="462"/>
      <c r="CJ1078" s="462"/>
      <c r="CK1078" s="462"/>
      <c r="CL1078" s="462"/>
      <c r="CM1078" s="462"/>
      <c r="CN1078" s="462"/>
      <c r="CO1078" s="462"/>
      <c r="CP1078" s="462"/>
      <c r="CQ1078" s="462"/>
      <c r="CR1078" s="462"/>
      <c r="CS1078" s="462"/>
      <c r="CT1078" s="462"/>
      <c r="CU1078" s="462"/>
      <c r="CV1078" s="462"/>
      <c r="CW1078" s="462"/>
      <c r="CX1078" s="462"/>
      <c r="CY1078" s="462"/>
      <c r="CZ1078" s="462"/>
      <c r="DA1078" s="462"/>
      <c r="DB1078" s="462"/>
      <c r="DC1078" s="462"/>
      <c r="DD1078" s="462"/>
      <c r="DE1078" s="462"/>
      <c r="DF1078" s="462"/>
      <c r="DG1078" s="462"/>
      <c r="DH1078" s="462"/>
      <c r="DI1078" s="462"/>
      <c r="DJ1078" s="462"/>
      <c r="DK1078" s="462"/>
      <c r="DL1078" s="462"/>
      <c r="DM1078" s="462"/>
      <c r="DN1078" s="462"/>
      <c r="DO1078" s="462"/>
      <c r="DP1078" s="462"/>
      <c r="DQ1078" s="462"/>
      <c r="DR1078" s="462"/>
      <c r="DS1078" s="462"/>
      <c r="DT1078" s="462"/>
      <c r="DU1078" s="462"/>
      <c r="DV1078" s="462"/>
      <c r="DW1078" s="462"/>
      <c r="DX1078" s="462"/>
      <c r="DY1078" s="462"/>
    </row>
    <row r="1079" spans="1:129" s="30" customFormat="1" ht="30" customHeight="1" x14ac:dyDescent="0.25">
      <c r="A1079" s="238"/>
      <c r="B1079" s="92" t="s">
        <v>378</v>
      </c>
      <c r="C1079" s="239"/>
      <c r="D1079" s="239"/>
      <c r="E1079" s="96"/>
      <c r="F1079" s="115"/>
      <c r="G1079" s="96"/>
      <c r="H1079" s="72" t="s">
        <v>40</v>
      </c>
      <c r="I1079" s="78" t="s">
        <v>41</v>
      </c>
      <c r="J1079" s="244">
        <v>1982852.54</v>
      </c>
      <c r="K1079" s="98">
        <f t="shared" ref="K1079:K1081" si="535">J1079</f>
        <v>1982852.54</v>
      </c>
      <c r="L1079" s="243"/>
      <c r="M1079" s="243"/>
      <c r="N1079" s="243"/>
      <c r="O1079" s="387">
        <f t="shared" si="517"/>
        <v>1982852.54</v>
      </c>
      <c r="P1079" s="462"/>
      <c r="Q1079" s="462"/>
      <c r="R1079" s="462"/>
      <c r="S1079" s="462"/>
      <c r="T1079" s="462"/>
      <c r="U1079" s="462"/>
      <c r="V1079" s="462"/>
      <c r="W1079" s="462"/>
      <c r="X1079" s="462"/>
      <c r="Y1079" s="462"/>
      <c r="Z1079" s="462"/>
      <c r="AA1079" s="462"/>
      <c r="AB1079" s="462"/>
      <c r="AC1079" s="462"/>
      <c r="AD1079" s="462"/>
      <c r="AE1079" s="462"/>
      <c r="AF1079" s="462"/>
      <c r="AG1079" s="462"/>
      <c r="AH1079" s="462"/>
      <c r="AI1079" s="462"/>
      <c r="AJ1079" s="462"/>
      <c r="AK1079" s="462"/>
      <c r="AL1079" s="462"/>
      <c r="AM1079" s="462"/>
      <c r="AN1079" s="462"/>
      <c r="AO1079" s="462"/>
      <c r="AP1079" s="462"/>
      <c r="AQ1079" s="462"/>
      <c r="AR1079" s="462"/>
      <c r="AS1079" s="462"/>
      <c r="AT1079" s="462"/>
      <c r="AU1079" s="462"/>
      <c r="AV1079" s="462"/>
      <c r="AW1079" s="462"/>
      <c r="AX1079" s="462"/>
      <c r="AY1079" s="462"/>
      <c r="AZ1079" s="462"/>
      <c r="BA1079" s="462"/>
      <c r="BB1079" s="462"/>
      <c r="BC1079" s="462"/>
      <c r="BD1079" s="462"/>
      <c r="BE1079" s="462"/>
      <c r="BF1079" s="462"/>
      <c r="BG1079" s="462"/>
      <c r="BH1079" s="462"/>
      <c r="BI1079" s="462"/>
      <c r="BJ1079" s="462"/>
      <c r="BK1079" s="462"/>
      <c r="BL1079" s="462"/>
      <c r="BM1079" s="462"/>
      <c r="BN1079" s="462"/>
      <c r="BO1079" s="462"/>
      <c r="BP1079" s="462"/>
      <c r="BQ1079" s="462"/>
      <c r="BR1079" s="462"/>
      <c r="BS1079" s="462"/>
      <c r="BT1079" s="462"/>
      <c r="BU1079" s="462"/>
      <c r="BV1079" s="462"/>
      <c r="BW1079" s="462"/>
      <c r="BX1079" s="462"/>
      <c r="BY1079" s="462"/>
      <c r="BZ1079" s="462"/>
      <c r="CA1079" s="462"/>
      <c r="CB1079" s="462"/>
      <c r="CC1079" s="462"/>
      <c r="CD1079" s="462"/>
      <c r="CE1079" s="462"/>
      <c r="CF1079" s="462"/>
      <c r="CG1079" s="462"/>
      <c r="CH1079" s="462"/>
      <c r="CI1079" s="462"/>
      <c r="CJ1079" s="462"/>
      <c r="CK1079" s="462"/>
      <c r="CL1079" s="462"/>
      <c r="CM1079" s="462"/>
      <c r="CN1079" s="462"/>
      <c r="CO1079" s="462"/>
      <c r="CP1079" s="462"/>
      <c r="CQ1079" s="462"/>
      <c r="CR1079" s="462"/>
      <c r="CS1079" s="462"/>
      <c r="CT1079" s="462"/>
      <c r="CU1079" s="462"/>
      <c r="CV1079" s="462"/>
      <c r="CW1079" s="462"/>
      <c r="CX1079" s="462"/>
      <c r="CY1079" s="462"/>
      <c r="CZ1079" s="462"/>
      <c r="DA1079" s="462"/>
      <c r="DB1079" s="462"/>
      <c r="DC1079" s="462"/>
      <c r="DD1079" s="462"/>
      <c r="DE1079" s="462"/>
      <c r="DF1079" s="462"/>
      <c r="DG1079" s="462"/>
      <c r="DH1079" s="462"/>
      <c r="DI1079" s="462"/>
      <c r="DJ1079" s="462"/>
      <c r="DK1079" s="462"/>
      <c r="DL1079" s="462"/>
      <c r="DM1079" s="462"/>
      <c r="DN1079" s="462"/>
      <c r="DO1079" s="462"/>
      <c r="DP1079" s="462"/>
      <c r="DQ1079" s="462"/>
      <c r="DR1079" s="462"/>
      <c r="DS1079" s="462"/>
      <c r="DT1079" s="462"/>
      <c r="DU1079" s="462"/>
      <c r="DV1079" s="462"/>
      <c r="DW1079" s="462"/>
      <c r="DX1079" s="462"/>
      <c r="DY1079" s="462"/>
    </row>
    <row r="1080" spans="1:129" s="30" customFormat="1" ht="30" customHeight="1" x14ac:dyDescent="0.25">
      <c r="A1080" s="238"/>
      <c r="B1080" s="92" t="s">
        <v>378</v>
      </c>
      <c r="C1080" s="239"/>
      <c r="D1080" s="239"/>
      <c r="E1080" s="96"/>
      <c r="F1080" s="115"/>
      <c r="G1080" s="96"/>
      <c r="H1080" s="242" t="s">
        <v>38</v>
      </c>
      <c r="I1080" s="105" t="s">
        <v>39</v>
      </c>
      <c r="J1080" s="244">
        <v>1442174.11</v>
      </c>
      <c r="K1080" s="98">
        <f t="shared" si="535"/>
        <v>1442174.11</v>
      </c>
      <c r="L1080" s="243"/>
      <c r="M1080" s="243"/>
      <c r="N1080" s="243"/>
      <c r="O1080" s="387">
        <f t="shared" si="517"/>
        <v>1442174.11</v>
      </c>
      <c r="P1080" s="462"/>
      <c r="Q1080" s="462"/>
      <c r="R1080" s="462"/>
      <c r="S1080" s="462"/>
      <c r="T1080" s="462"/>
      <c r="U1080" s="462"/>
      <c r="V1080" s="462"/>
      <c r="W1080" s="462"/>
      <c r="X1080" s="462"/>
      <c r="Y1080" s="462"/>
      <c r="Z1080" s="462"/>
      <c r="AA1080" s="462"/>
      <c r="AB1080" s="462"/>
      <c r="AC1080" s="462"/>
      <c r="AD1080" s="462"/>
      <c r="AE1080" s="462"/>
      <c r="AF1080" s="462"/>
      <c r="AG1080" s="462"/>
      <c r="AH1080" s="462"/>
      <c r="AI1080" s="462"/>
      <c r="AJ1080" s="462"/>
      <c r="AK1080" s="462"/>
      <c r="AL1080" s="462"/>
      <c r="AM1080" s="462"/>
      <c r="AN1080" s="462"/>
      <c r="AO1080" s="462"/>
      <c r="AP1080" s="462"/>
      <c r="AQ1080" s="462"/>
      <c r="AR1080" s="462"/>
      <c r="AS1080" s="462"/>
      <c r="AT1080" s="462"/>
      <c r="AU1080" s="462"/>
      <c r="AV1080" s="462"/>
      <c r="AW1080" s="462"/>
      <c r="AX1080" s="462"/>
      <c r="AY1080" s="462"/>
      <c r="AZ1080" s="462"/>
      <c r="BA1080" s="462"/>
      <c r="BB1080" s="462"/>
      <c r="BC1080" s="462"/>
      <c r="BD1080" s="462"/>
      <c r="BE1080" s="462"/>
      <c r="BF1080" s="462"/>
      <c r="BG1080" s="462"/>
      <c r="BH1080" s="462"/>
      <c r="BI1080" s="462"/>
      <c r="BJ1080" s="462"/>
      <c r="BK1080" s="462"/>
      <c r="BL1080" s="462"/>
      <c r="BM1080" s="462"/>
      <c r="BN1080" s="462"/>
      <c r="BO1080" s="462"/>
      <c r="BP1080" s="462"/>
      <c r="BQ1080" s="462"/>
      <c r="BR1080" s="462"/>
      <c r="BS1080" s="462"/>
      <c r="BT1080" s="462"/>
      <c r="BU1080" s="462"/>
      <c r="BV1080" s="462"/>
      <c r="BW1080" s="462"/>
      <c r="BX1080" s="462"/>
      <c r="BY1080" s="462"/>
      <c r="BZ1080" s="462"/>
      <c r="CA1080" s="462"/>
      <c r="CB1080" s="462"/>
      <c r="CC1080" s="462"/>
      <c r="CD1080" s="462"/>
      <c r="CE1080" s="462"/>
      <c r="CF1080" s="462"/>
      <c r="CG1080" s="462"/>
      <c r="CH1080" s="462"/>
      <c r="CI1080" s="462"/>
      <c r="CJ1080" s="462"/>
      <c r="CK1080" s="462"/>
      <c r="CL1080" s="462"/>
      <c r="CM1080" s="462"/>
      <c r="CN1080" s="462"/>
      <c r="CO1080" s="462"/>
      <c r="CP1080" s="462"/>
      <c r="CQ1080" s="462"/>
      <c r="CR1080" s="462"/>
      <c r="CS1080" s="462"/>
      <c r="CT1080" s="462"/>
      <c r="CU1080" s="462"/>
      <c r="CV1080" s="462"/>
      <c r="CW1080" s="462"/>
      <c r="CX1080" s="462"/>
      <c r="CY1080" s="462"/>
      <c r="CZ1080" s="462"/>
      <c r="DA1080" s="462"/>
      <c r="DB1080" s="462"/>
      <c r="DC1080" s="462"/>
      <c r="DD1080" s="462"/>
      <c r="DE1080" s="462"/>
      <c r="DF1080" s="462"/>
      <c r="DG1080" s="462"/>
      <c r="DH1080" s="462"/>
      <c r="DI1080" s="462"/>
      <c r="DJ1080" s="462"/>
      <c r="DK1080" s="462"/>
      <c r="DL1080" s="462"/>
      <c r="DM1080" s="462"/>
      <c r="DN1080" s="462"/>
      <c r="DO1080" s="462"/>
      <c r="DP1080" s="462"/>
      <c r="DQ1080" s="462"/>
      <c r="DR1080" s="462"/>
      <c r="DS1080" s="462"/>
      <c r="DT1080" s="462"/>
      <c r="DU1080" s="462"/>
      <c r="DV1080" s="462"/>
      <c r="DW1080" s="462"/>
      <c r="DX1080" s="462"/>
      <c r="DY1080" s="462"/>
    </row>
    <row r="1081" spans="1:129" s="30" customFormat="1" ht="30" customHeight="1" x14ac:dyDescent="0.25">
      <c r="A1081" s="238"/>
      <c r="B1081" s="92" t="s">
        <v>378</v>
      </c>
      <c r="C1081" s="239"/>
      <c r="D1081" s="239"/>
      <c r="E1081" s="96"/>
      <c r="F1081" s="115"/>
      <c r="G1081" s="96"/>
      <c r="H1081" s="242" t="s">
        <v>35</v>
      </c>
      <c r="I1081" s="78" t="s">
        <v>52</v>
      </c>
      <c r="J1081" s="244">
        <f>(J1079+J1080)*2.14%</f>
        <v>73295.57031000001</v>
      </c>
      <c r="K1081" s="98">
        <f t="shared" si="535"/>
        <v>73295.57031000001</v>
      </c>
      <c r="L1081" s="243"/>
      <c r="M1081" s="243"/>
      <c r="N1081" s="243"/>
      <c r="O1081" s="387">
        <f t="shared" si="517"/>
        <v>73295.57031000001</v>
      </c>
      <c r="P1081" s="462"/>
      <c r="Q1081" s="462"/>
      <c r="R1081" s="462"/>
      <c r="S1081" s="462"/>
      <c r="T1081" s="462"/>
      <c r="U1081" s="462"/>
      <c r="V1081" s="462"/>
      <c r="W1081" s="462"/>
      <c r="X1081" s="462"/>
      <c r="Y1081" s="462"/>
      <c r="Z1081" s="462"/>
      <c r="AA1081" s="462"/>
      <c r="AB1081" s="462"/>
      <c r="AC1081" s="462"/>
      <c r="AD1081" s="462"/>
      <c r="AE1081" s="462"/>
      <c r="AF1081" s="462"/>
      <c r="AG1081" s="462"/>
      <c r="AH1081" s="462"/>
      <c r="AI1081" s="462"/>
      <c r="AJ1081" s="462"/>
      <c r="AK1081" s="462"/>
      <c r="AL1081" s="462"/>
      <c r="AM1081" s="462"/>
      <c r="AN1081" s="462"/>
      <c r="AO1081" s="462"/>
      <c r="AP1081" s="462"/>
      <c r="AQ1081" s="462"/>
      <c r="AR1081" s="462"/>
      <c r="AS1081" s="462"/>
      <c r="AT1081" s="462"/>
      <c r="AU1081" s="462"/>
      <c r="AV1081" s="462"/>
      <c r="AW1081" s="462"/>
      <c r="AX1081" s="462"/>
      <c r="AY1081" s="462"/>
      <c r="AZ1081" s="462"/>
      <c r="BA1081" s="462"/>
      <c r="BB1081" s="462"/>
      <c r="BC1081" s="462"/>
      <c r="BD1081" s="462"/>
      <c r="BE1081" s="462"/>
      <c r="BF1081" s="462"/>
      <c r="BG1081" s="462"/>
      <c r="BH1081" s="462"/>
      <c r="BI1081" s="462"/>
      <c r="BJ1081" s="462"/>
      <c r="BK1081" s="462"/>
      <c r="BL1081" s="462"/>
      <c r="BM1081" s="462"/>
      <c r="BN1081" s="462"/>
      <c r="BO1081" s="462"/>
      <c r="BP1081" s="462"/>
      <c r="BQ1081" s="462"/>
      <c r="BR1081" s="462"/>
      <c r="BS1081" s="462"/>
      <c r="BT1081" s="462"/>
      <c r="BU1081" s="462"/>
      <c r="BV1081" s="462"/>
      <c r="BW1081" s="462"/>
      <c r="BX1081" s="462"/>
      <c r="BY1081" s="462"/>
      <c r="BZ1081" s="462"/>
      <c r="CA1081" s="462"/>
      <c r="CB1081" s="462"/>
      <c r="CC1081" s="462"/>
      <c r="CD1081" s="462"/>
      <c r="CE1081" s="462"/>
      <c r="CF1081" s="462"/>
      <c r="CG1081" s="462"/>
      <c r="CH1081" s="462"/>
      <c r="CI1081" s="462"/>
      <c r="CJ1081" s="462"/>
      <c r="CK1081" s="462"/>
      <c r="CL1081" s="462"/>
      <c r="CM1081" s="462"/>
      <c r="CN1081" s="462"/>
      <c r="CO1081" s="462"/>
      <c r="CP1081" s="462"/>
      <c r="CQ1081" s="462"/>
      <c r="CR1081" s="462"/>
      <c r="CS1081" s="462"/>
      <c r="CT1081" s="462"/>
      <c r="CU1081" s="462"/>
      <c r="CV1081" s="462"/>
      <c r="CW1081" s="462"/>
      <c r="CX1081" s="462"/>
      <c r="CY1081" s="462"/>
      <c r="CZ1081" s="462"/>
      <c r="DA1081" s="462"/>
      <c r="DB1081" s="462"/>
      <c r="DC1081" s="462"/>
      <c r="DD1081" s="462"/>
      <c r="DE1081" s="462"/>
      <c r="DF1081" s="462"/>
      <c r="DG1081" s="462"/>
      <c r="DH1081" s="462"/>
      <c r="DI1081" s="462"/>
      <c r="DJ1081" s="462"/>
      <c r="DK1081" s="462"/>
      <c r="DL1081" s="462"/>
      <c r="DM1081" s="462"/>
      <c r="DN1081" s="462"/>
      <c r="DO1081" s="462"/>
      <c r="DP1081" s="462"/>
      <c r="DQ1081" s="462"/>
      <c r="DR1081" s="462"/>
      <c r="DS1081" s="462"/>
      <c r="DT1081" s="462"/>
      <c r="DU1081" s="462"/>
      <c r="DV1081" s="462"/>
      <c r="DW1081" s="462"/>
      <c r="DX1081" s="462"/>
      <c r="DY1081" s="462"/>
    </row>
    <row r="1082" spans="1:129" s="30" customFormat="1" ht="19.5" customHeight="1" x14ac:dyDescent="0.25">
      <c r="A1082" s="235">
        <v>11</v>
      </c>
      <c r="B1082" s="92" t="s">
        <v>378</v>
      </c>
      <c r="C1082" s="233" t="s">
        <v>19</v>
      </c>
      <c r="D1082" s="240" t="s">
        <v>334</v>
      </c>
      <c r="E1082" s="241">
        <v>2</v>
      </c>
      <c r="F1082" s="236">
        <v>1873.9</v>
      </c>
      <c r="G1082" s="96">
        <v>74</v>
      </c>
      <c r="H1082" s="237" t="s">
        <v>30</v>
      </c>
      <c r="I1082" s="66" t="s">
        <v>1</v>
      </c>
      <c r="J1082" s="323">
        <f>J1083+J1084</f>
        <v>1473036.6359540001</v>
      </c>
      <c r="K1082" s="323">
        <f t="shared" ref="K1082:N1082" si="536">K1083+K1084</f>
        <v>1473036.6359540001</v>
      </c>
      <c r="L1082" s="323">
        <f t="shared" si="536"/>
        <v>0</v>
      </c>
      <c r="M1082" s="323">
        <f t="shared" si="536"/>
        <v>0</v>
      </c>
      <c r="N1082" s="323">
        <f t="shared" si="536"/>
        <v>0</v>
      </c>
      <c r="O1082" s="387">
        <f t="shared" si="517"/>
        <v>1473036.6359540001</v>
      </c>
      <c r="P1082" s="462"/>
      <c r="Q1082" s="462"/>
      <c r="R1082" s="462"/>
      <c r="S1082" s="462"/>
      <c r="T1082" s="462"/>
      <c r="U1082" s="462"/>
      <c r="V1082" s="462"/>
      <c r="W1082" s="462"/>
      <c r="X1082" s="462"/>
      <c r="Y1082" s="462"/>
      <c r="Z1082" s="462"/>
      <c r="AA1082" s="462"/>
      <c r="AB1082" s="462"/>
      <c r="AC1082" s="462"/>
      <c r="AD1082" s="462"/>
      <c r="AE1082" s="462"/>
      <c r="AF1082" s="462"/>
      <c r="AG1082" s="462"/>
      <c r="AH1082" s="462"/>
      <c r="AI1082" s="462"/>
      <c r="AJ1082" s="462"/>
      <c r="AK1082" s="462"/>
      <c r="AL1082" s="462"/>
      <c r="AM1082" s="462"/>
      <c r="AN1082" s="462"/>
      <c r="AO1082" s="462"/>
      <c r="AP1082" s="462"/>
      <c r="AQ1082" s="462"/>
      <c r="AR1082" s="462"/>
      <c r="AS1082" s="462"/>
      <c r="AT1082" s="462"/>
      <c r="AU1082" s="462"/>
      <c r="AV1082" s="462"/>
      <c r="AW1082" s="462"/>
      <c r="AX1082" s="462"/>
      <c r="AY1082" s="462"/>
      <c r="AZ1082" s="462"/>
      <c r="BA1082" s="462"/>
      <c r="BB1082" s="462"/>
      <c r="BC1082" s="462"/>
      <c r="BD1082" s="462"/>
      <c r="BE1082" s="462"/>
      <c r="BF1082" s="462"/>
      <c r="BG1082" s="462"/>
      <c r="BH1082" s="462"/>
      <c r="BI1082" s="462"/>
      <c r="BJ1082" s="462"/>
      <c r="BK1082" s="462"/>
      <c r="BL1082" s="462"/>
      <c r="BM1082" s="462"/>
      <c r="BN1082" s="462"/>
      <c r="BO1082" s="462"/>
      <c r="BP1082" s="462"/>
      <c r="BQ1082" s="462"/>
      <c r="BR1082" s="462"/>
      <c r="BS1082" s="462"/>
      <c r="BT1082" s="462"/>
      <c r="BU1082" s="462"/>
      <c r="BV1082" s="462"/>
      <c r="BW1082" s="462"/>
      <c r="BX1082" s="462"/>
      <c r="BY1082" s="462"/>
      <c r="BZ1082" s="462"/>
      <c r="CA1082" s="462"/>
      <c r="CB1082" s="462"/>
      <c r="CC1082" s="462"/>
      <c r="CD1082" s="462"/>
      <c r="CE1082" s="462"/>
      <c r="CF1082" s="462"/>
      <c r="CG1082" s="462"/>
      <c r="CH1082" s="462"/>
      <c r="CI1082" s="462"/>
      <c r="CJ1082" s="462"/>
      <c r="CK1082" s="462"/>
      <c r="CL1082" s="462"/>
      <c r="CM1082" s="462"/>
      <c r="CN1082" s="462"/>
      <c r="CO1082" s="462"/>
      <c r="CP1082" s="462"/>
      <c r="CQ1082" s="462"/>
      <c r="CR1082" s="462"/>
      <c r="CS1082" s="462"/>
      <c r="CT1082" s="462"/>
      <c r="CU1082" s="462"/>
      <c r="CV1082" s="462"/>
      <c r="CW1082" s="462"/>
      <c r="CX1082" s="462"/>
      <c r="CY1082" s="462"/>
      <c r="CZ1082" s="462"/>
      <c r="DA1082" s="462"/>
      <c r="DB1082" s="462"/>
      <c r="DC1082" s="462"/>
      <c r="DD1082" s="462"/>
      <c r="DE1082" s="462"/>
      <c r="DF1082" s="462"/>
      <c r="DG1082" s="462"/>
      <c r="DH1082" s="462"/>
      <c r="DI1082" s="462"/>
      <c r="DJ1082" s="462"/>
      <c r="DK1082" s="462"/>
      <c r="DL1082" s="462"/>
      <c r="DM1082" s="462"/>
      <c r="DN1082" s="462"/>
      <c r="DO1082" s="462"/>
      <c r="DP1082" s="462"/>
      <c r="DQ1082" s="462"/>
      <c r="DR1082" s="462"/>
      <c r="DS1082" s="462"/>
      <c r="DT1082" s="462"/>
      <c r="DU1082" s="462"/>
      <c r="DV1082" s="462"/>
      <c r="DW1082" s="462"/>
      <c r="DX1082" s="462"/>
      <c r="DY1082" s="462"/>
    </row>
    <row r="1083" spans="1:129" s="30" customFormat="1" ht="30" customHeight="1" x14ac:dyDescent="0.25">
      <c r="A1083" s="238"/>
      <c r="B1083" s="92" t="s">
        <v>378</v>
      </c>
      <c r="C1083" s="239"/>
      <c r="D1083" s="365"/>
      <c r="E1083" s="96"/>
      <c r="F1083" s="115"/>
      <c r="G1083" s="96"/>
      <c r="H1083" s="245" t="s">
        <v>38</v>
      </c>
      <c r="I1083" s="105" t="s">
        <v>39</v>
      </c>
      <c r="J1083" s="244">
        <v>1442174.11</v>
      </c>
      <c r="K1083" s="98">
        <f t="shared" ref="K1083:K1084" si="537">J1083</f>
        <v>1442174.11</v>
      </c>
      <c r="L1083" s="115"/>
      <c r="M1083" s="321"/>
      <c r="N1083" s="322"/>
      <c r="O1083" s="387">
        <f t="shared" si="517"/>
        <v>1442174.11</v>
      </c>
      <c r="P1083" s="462"/>
      <c r="Q1083" s="462"/>
      <c r="R1083" s="462"/>
      <c r="S1083" s="462"/>
      <c r="T1083" s="462"/>
      <c r="U1083" s="462"/>
      <c r="V1083" s="462"/>
      <c r="W1083" s="462"/>
      <c r="X1083" s="462"/>
      <c r="Y1083" s="462"/>
      <c r="Z1083" s="462"/>
      <c r="AA1083" s="462"/>
      <c r="AB1083" s="462"/>
      <c r="AC1083" s="462"/>
      <c r="AD1083" s="462"/>
      <c r="AE1083" s="462"/>
      <c r="AF1083" s="462"/>
      <c r="AG1083" s="462"/>
      <c r="AH1083" s="462"/>
      <c r="AI1083" s="462"/>
      <c r="AJ1083" s="462"/>
      <c r="AK1083" s="462"/>
      <c r="AL1083" s="462"/>
      <c r="AM1083" s="462"/>
      <c r="AN1083" s="462"/>
      <c r="AO1083" s="462"/>
      <c r="AP1083" s="462"/>
      <c r="AQ1083" s="462"/>
      <c r="AR1083" s="462"/>
      <c r="AS1083" s="462"/>
      <c r="AT1083" s="462"/>
      <c r="AU1083" s="462"/>
      <c r="AV1083" s="462"/>
      <c r="AW1083" s="462"/>
      <c r="AX1083" s="462"/>
      <c r="AY1083" s="462"/>
      <c r="AZ1083" s="462"/>
      <c r="BA1083" s="462"/>
      <c r="BB1083" s="462"/>
      <c r="BC1083" s="462"/>
      <c r="BD1083" s="462"/>
      <c r="BE1083" s="462"/>
      <c r="BF1083" s="462"/>
      <c r="BG1083" s="462"/>
      <c r="BH1083" s="462"/>
      <c r="BI1083" s="462"/>
      <c r="BJ1083" s="462"/>
      <c r="BK1083" s="462"/>
      <c r="BL1083" s="462"/>
      <c r="BM1083" s="462"/>
      <c r="BN1083" s="462"/>
      <c r="BO1083" s="462"/>
      <c r="BP1083" s="462"/>
      <c r="BQ1083" s="462"/>
      <c r="BR1083" s="462"/>
      <c r="BS1083" s="462"/>
      <c r="BT1083" s="462"/>
      <c r="BU1083" s="462"/>
      <c r="BV1083" s="462"/>
      <c r="BW1083" s="462"/>
      <c r="BX1083" s="462"/>
      <c r="BY1083" s="462"/>
      <c r="BZ1083" s="462"/>
      <c r="CA1083" s="462"/>
      <c r="CB1083" s="462"/>
      <c r="CC1083" s="462"/>
      <c r="CD1083" s="462"/>
      <c r="CE1083" s="462"/>
      <c r="CF1083" s="462"/>
      <c r="CG1083" s="462"/>
      <c r="CH1083" s="462"/>
      <c r="CI1083" s="462"/>
      <c r="CJ1083" s="462"/>
      <c r="CK1083" s="462"/>
      <c r="CL1083" s="462"/>
      <c r="CM1083" s="462"/>
      <c r="CN1083" s="462"/>
      <c r="CO1083" s="462"/>
      <c r="CP1083" s="462"/>
      <c r="CQ1083" s="462"/>
      <c r="CR1083" s="462"/>
      <c r="CS1083" s="462"/>
      <c r="CT1083" s="462"/>
      <c r="CU1083" s="462"/>
      <c r="CV1083" s="462"/>
      <c r="CW1083" s="462"/>
      <c r="CX1083" s="462"/>
      <c r="CY1083" s="462"/>
      <c r="CZ1083" s="462"/>
      <c r="DA1083" s="462"/>
      <c r="DB1083" s="462"/>
      <c r="DC1083" s="462"/>
      <c r="DD1083" s="462"/>
      <c r="DE1083" s="462"/>
      <c r="DF1083" s="462"/>
      <c r="DG1083" s="462"/>
      <c r="DH1083" s="462"/>
      <c r="DI1083" s="462"/>
      <c r="DJ1083" s="462"/>
      <c r="DK1083" s="462"/>
      <c r="DL1083" s="462"/>
      <c r="DM1083" s="462"/>
      <c r="DN1083" s="462"/>
      <c r="DO1083" s="462"/>
      <c r="DP1083" s="462"/>
      <c r="DQ1083" s="462"/>
      <c r="DR1083" s="462"/>
      <c r="DS1083" s="462"/>
      <c r="DT1083" s="462"/>
      <c r="DU1083" s="462"/>
      <c r="DV1083" s="462"/>
      <c r="DW1083" s="462"/>
      <c r="DX1083" s="462"/>
      <c r="DY1083" s="462"/>
    </row>
    <row r="1084" spans="1:129" s="30" customFormat="1" ht="30" customHeight="1" x14ac:dyDescent="0.25">
      <c r="A1084" s="238"/>
      <c r="B1084" s="92" t="s">
        <v>378</v>
      </c>
      <c r="C1084" s="239"/>
      <c r="D1084" s="239"/>
      <c r="E1084" s="96"/>
      <c r="F1084" s="115"/>
      <c r="G1084" s="96"/>
      <c r="H1084" s="233" t="s">
        <v>35</v>
      </c>
      <c r="I1084" s="78" t="s">
        <v>52</v>
      </c>
      <c r="J1084" s="325">
        <f>J1083*2.14%</f>
        <v>30862.525954000004</v>
      </c>
      <c r="K1084" s="98">
        <f t="shared" si="537"/>
        <v>30862.525954000004</v>
      </c>
      <c r="L1084" s="115"/>
      <c r="M1084" s="325"/>
      <c r="N1084" s="325"/>
      <c r="O1084" s="387">
        <f t="shared" si="517"/>
        <v>30862.525954000004</v>
      </c>
      <c r="P1084" s="462"/>
      <c r="Q1084" s="462"/>
      <c r="R1084" s="462"/>
      <c r="S1084" s="462"/>
      <c r="T1084" s="462"/>
      <c r="U1084" s="462"/>
      <c r="V1084" s="462"/>
      <c r="W1084" s="462"/>
      <c r="X1084" s="462"/>
      <c r="Y1084" s="462"/>
      <c r="Z1084" s="462"/>
      <c r="AA1084" s="462"/>
      <c r="AB1084" s="462"/>
      <c r="AC1084" s="462"/>
      <c r="AD1084" s="462"/>
      <c r="AE1084" s="462"/>
      <c r="AF1084" s="462"/>
      <c r="AG1084" s="462"/>
      <c r="AH1084" s="462"/>
      <c r="AI1084" s="462"/>
      <c r="AJ1084" s="462"/>
      <c r="AK1084" s="462"/>
      <c r="AL1084" s="462"/>
      <c r="AM1084" s="462"/>
      <c r="AN1084" s="462"/>
      <c r="AO1084" s="462"/>
      <c r="AP1084" s="462"/>
      <c r="AQ1084" s="462"/>
      <c r="AR1084" s="462"/>
      <c r="AS1084" s="462"/>
      <c r="AT1084" s="462"/>
      <c r="AU1084" s="462"/>
      <c r="AV1084" s="462"/>
      <c r="AW1084" s="462"/>
      <c r="AX1084" s="462"/>
      <c r="AY1084" s="462"/>
      <c r="AZ1084" s="462"/>
      <c r="BA1084" s="462"/>
      <c r="BB1084" s="462"/>
      <c r="BC1084" s="462"/>
      <c r="BD1084" s="462"/>
      <c r="BE1084" s="462"/>
      <c r="BF1084" s="462"/>
      <c r="BG1084" s="462"/>
      <c r="BH1084" s="462"/>
      <c r="BI1084" s="462"/>
      <c r="BJ1084" s="462"/>
      <c r="BK1084" s="462"/>
      <c r="BL1084" s="462"/>
      <c r="BM1084" s="462"/>
      <c r="BN1084" s="462"/>
      <c r="BO1084" s="462"/>
      <c r="BP1084" s="462"/>
      <c r="BQ1084" s="462"/>
      <c r="BR1084" s="462"/>
      <c r="BS1084" s="462"/>
      <c r="BT1084" s="462"/>
      <c r="BU1084" s="462"/>
      <c r="BV1084" s="462"/>
      <c r="BW1084" s="462"/>
      <c r="BX1084" s="462"/>
      <c r="BY1084" s="462"/>
      <c r="BZ1084" s="462"/>
      <c r="CA1084" s="462"/>
      <c r="CB1084" s="462"/>
      <c r="CC1084" s="462"/>
      <c r="CD1084" s="462"/>
      <c r="CE1084" s="462"/>
      <c r="CF1084" s="462"/>
      <c r="CG1084" s="462"/>
      <c r="CH1084" s="462"/>
      <c r="CI1084" s="462"/>
      <c r="CJ1084" s="462"/>
      <c r="CK1084" s="462"/>
      <c r="CL1084" s="462"/>
      <c r="CM1084" s="462"/>
      <c r="CN1084" s="462"/>
      <c r="CO1084" s="462"/>
      <c r="CP1084" s="462"/>
      <c r="CQ1084" s="462"/>
      <c r="CR1084" s="462"/>
      <c r="CS1084" s="462"/>
      <c r="CT1084" s="462"/>
      <c r="CU1084" s="462"/>
      <c r="CV1084" s="462"/>
      <c r="CW1084" s="462"/>
      <c r="CX1084" s="462"/>
      <c r="CY1084" s="462"/>
      <c r="CZ1084" s="462"/>
      <c r="DA1084" s="462"/>
      <c r="DB1084" s="462"/>
      <c r="DC1084" s="462"/>
      <c r="DD1084" s="462"/>
      <c r="DE1084" s="462"/>
      <c r="DF1084" s="462"/>
      <c r="DG1084" s="462"/>
      <c r="DH1084" s="462"/>
      <c r="DI1084" s="462"/>
      <c r="DJ1084" s="462"/>
      <c r="DK1084" s="462"/>
      <c r="DL1084" s="462"/>
      <c r="DM1084" s="462"/>
      <c r="DN1084" s="462"/>
      <c r="DO1084" s="462"/>
      <c r="DP1084" s="462"/>
      <c r="DQ1084" s="462"/>
      <c r="DR1084" s="462"/>
      <c r="DS1084" s="462"/>
      <c r="DT1084" s="462"/>
      <c r="DU1084" s="462"/>
      <c r="DV1084" s="462"/>
      <c r="DW1084" s="462"/>
      <c r="DX1084" s="462"/>
      <c r="DY1084" s="462"/>
    </row>
    <row r="1085" spans="1:129" s="5" customFormat="1" ht="15.75" x14ac:dyDescent="0.25">
      <c r="A1085" s="246">
        <v>12</v>
      </c>
      <c r="B1085" s="92" t="s">
        <v>378</v>
      </c>
      <c r="C1085" s="92" t="s">
        <v>19</v>
      </c>
      <c r="D1085" s="93" t="s">
        <v>279</v>
      </c>
      <c r="E1085" s="94">
        <v>12</v>
      </c>
      <c r="F1085" s="228">
        <v>4776.3</v>
      </c>
      <c r="G1085" s="96">
        <v>175</v>
      </c>
      <c r="H1085" s="93" t="s">
        <v>30</v>
      </c>
      <c r="I1085" s="66" t="s">
        <v>1</v>
      </c>
      <c r="J1085" s="98">
        <f>J1086+J1087</f>
        <v>260250</v>
      </c>
      <c r="K1085" s="98">
        <f t="shared" ref="K1085:N1085" si="538">K1086+K1087</f>
        <v>45250</v>
      </c>
      <c r="L1085" s="98">
        <f t="shared" si="538"/>
        <v>0</v>
      </c>
      <c r="M1085" s="98">
        <f t="shared" si="538"/>
        <v>204250</v>
      </c>
      <c r="N1085" s="98">
        <f t="shared" si="538"/>
        <v>10750</v>
      </c>
      <c r="O1085" s="387">
        <f t="shared" si="517"/>
        <v>260250</v>
      </c>
      <c r="P1085" s="355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  <c r="BS1085" s="23"/>
      <c r="BT1085" s="23"/>
      <c r="BU1085" s="23"/>
      <c r="BV1085" s="23"/>
      <c r="BW1085" s="23"/>
      <c r="BX1085" s="23"/>
      <c r="BY1085" s="23"/>
      <c r="BZ1085" s="23"/>
      <c r="CA1085" s="23"/>
      <c r="CB1085" s="23"/>
      <c r="CC1085" s="23"/>
      <c r="CD1085" s="23"/>
      <c r="CE1085" s="23"/>
      <c r="CF1085" s="23"/>
      <c r="CG1085" s="23"/>
      <c r="CH1085" s="23"/>
      <c r="CI1085" s="23"/>
      <c r="CJ1085" s="23"/>
      <c r="CK1085" s="23"/>
      <c r="CL1085" s="23"/>
      <c r="CM1085" s="23"/>
      <c r="CN1085" s="23"/>
      <c r="CO1085" s="23"/>
      <c r="CP1085" s="23"/>
      <c r="CQ1085" s="23"/>
      <c r="CR1085" s="23"/>
      <c r="CS1085" s="23"/>
      <c r="CT1085" s="23"/>
      <c r="CU1085" s="23"/>
      <c r="CV1085" s="23"/>
      <c r="CW1085" s="23"/>
      <c r="CX1085" s="23"/>
      <c r="CY1085" s="23"/>
      <c r="CZ1085" s="23"/>
      <c r="DA1085" s="23"/>
      <c r="DB1085" s="23"/>
      <c r="DC1085" s="23"/>
      <c r="DD1085" s="23"/>
      <c r="DE1085" s="23"/>
      <c r="DF1085" s="23"/>
      <c r="DG1085" s="23"/>
      <c r="DH1085" s="23"/>
      <c r="DI1085" s="23"/>
      <c r="DJ1085" s="23"/>
      <c r="DK1085" s="23"/>
      <c r="DL1085" s="23"/>
      <c r="DM1085" s="23"/>
      <c r="DN1085" s="23"/>
      <c r="DO1085" s="23"/>
      <c r="DP1085" s="23"/>
      <c r="DQ1085" s="23"/>
      <c r="DR1085" s="23"/>
      <c r="DS1085" s="23"/>
      <c r="DT1085" s="23"/>
      <c r="DU1085" s="23"/>
      <c r="DV1085" s="23"/>
      <c r="DW1085" s="23"/>
      <c r="DX1085" s="23"/>
      <c r="DY1085" s="23"/>
    </row>
    <row r="1086" spans="1:129" s="5" customFormat="1" ht="45" x14ac:dyDescent="0.25">
      <c r="A1086" s="247"/>
      <c r="B1086" s="92" t="s">
        <v>378</v>
      </c>
      <c r="C1086" s="102"/>
      <c r="D1086" s="102"/>
      <c r="E1086" s="103"/>
      <c r="F1086" s="104"/>
      <c r="G1086" s="103"/>
      <c r="H1086" s="72" t="s">
        <v>58</v>
      </c>
      <c r="I1086" s="78" t="s">
        <v>31</v>
      </c>
      <c r="J1086" s="104">
        <v>215000</v>
      </c>
      <c r="K1086" s="334"/>
      <c r="L1086" s="104"/>
      <c r="M1086" s="326">
        <f>J1086*95%</f>
        <v>204250</v>
      </c>
      <c r="N1086" s="327">
        <f>J1086*5%</f>
        <v>10750</v>
      </c>
      <c r="O1086" s="387">
        <f t="shared" si="517"/>
        <v>215000</v>
      </c>
      <c r="P1086" s="355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  <c r="BS1086" s="23"/>
      <c r="BT1086" s="23"/>
      <c r="BU1086" s="23"/>
      <c r="BV1086" s="23"/>
      <c r="BW1086" s="23"/>
      <c r="BX1086" s="23"/>
      <c r="BY1086" s="23"/>
      <c r="BZ1086" s="23"/>
      <c r="CA1086" s="23"/>
      <c r="CB1086" s="23"/>
      <c r="CC1086" s="23"/>
      <c r="CD1086" s="23"/>
      <c r="CE1086" s="23"/>
      <c r="CF1086" s="23"/>
      <c r="CG1086" s="23"/>
      <c r="CH1086" s="23"/>
      <c r="CI1086" s="23"/>
      <c r="CJ1086" s="23"/>
      <c r="CK1086" s="23"/>
      <c r="CL1086" s="23"/>
      <c r="CM1086" s="23"/>
      <c r="CN1086" s="23"/>
      <c r="CO1086" s="23"/>
      <c r="CP1086" s="23"/>
      <c r="CQ1086" s="23"/>
      <c r="CR1086" s="23"/>
      <c r="CS1086" s="23"/>
      <c r="CT1086" s="23"/>
      <c r="CU1086" s="23"/>
      <c r="CV1086" s="23"/>
      <c r="CW1086" s="23"/>
      <c r="CX1086" s="23"/>
      <c r="CY1086" s="23"/>
      <c r="CZ1086" s="23"/>
      <c r="DA1086" s="23"/>
      <c r="DB1086" s="23"/>
      <c r="DC1086" s="23"/>
      <c r="DD1086" s="23"/>
      <c r="DE1086" s="23"/>
      <c r="DF1086" s="23"/>
      <c r="DG1086" s="23"/>
      <c r="DH1086" s="23"/>
      <c r="DI1086" s="23"/>
      <c r="DJ1086" s="23"/>
      <c r="DK1086" s="23"/>
      <c r="DL1086" s="23"/>
      <c r="DM1086" s="23"/>
      <c r="DN1086" s="23"/>
      <c r="DO1086" s="23"/>
      <c r="DP1086" s="23"/>
      <c r="DQ1086" s="23"/>
      <c r="DR1086" s="23"/>
      <c r="DS1086" s="23"/>
      <c r="DT1086" s="23"/>
      <c r="DU1086" s="23"/>
      <c r="DV1086" s="23"/>
      <c r="DW1086" s="23"/>
      <c r="DX1086" s="23"/>
      <c r="DY1086" s="23"/>
    </row>
    <row r="1087" spans="1:129" s="5" customFormat="1" ht="75" x14ac:dyDescent="0.25">
      <c r="A1087" s="247"/>
      <c r="B1087" s="92" t="s">
        <v>378</v>
      </c>
      <c r="C1087" s="102"/>
      <c r="D1087" s="102"/>
      <c r="E1087" s="103"/>
      <c r="F1087" s="104"/>
      <c r="G1087" s="103"/>
      <c r="H1087" s="72" t="s">
        <v>57</v>
      </c>
      <c r="I1087" s="78" t="s">
        <v>136</v>
      </c>
      <c r="J1087" s="83">
        <v>45250</v>
      </c>
      <c r="K1087" s="123">
        <f>J1087</f>
        <v>45250</v>
      </c>
      <c r="L1087" s="98"/>
      <c r="M1087" s="104"/>
      <c r="N1087" s="104"/>
      <c r="O1087" s="387">
        <f t="shared" si="517"/>
        <v>45250</v>
      </c>
      <c r="P1087" s="355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  <c r="BS1087" s="23"/>
      <c r="BT1087" s="23"/>
      <c r="BU1087" s="23"/>
      <c r="BV1087" s="23"/>
      <c r="BW1087" s="23"/>
      <c r="BX1087" s="23"/>
      <c r="BY1087" s="23"/>
      <c r="BZ1087" s="23"/>
      <c r="CA1087" s="23"/>
      <c r="CB1087" s="23"/>
      <c r="CC1087" s="23"/>
      <c r="CD1087" s="23"/>
      <c r="CE1087" s="23"/>
      <c r="CF1087" s="23"/>
      <c r="CG1087" s="23"/>
      <c r="CH1087" s="23"/>
      <c r="CI1087" s="23"/>
      <c r="CJ1087" s="23"/>
      <c r="CK1087" s="23"/>
      <c r="CL1087" s="23"/>
      <c r="CM1087" s="23"/>
      <c r="CN1087" s="23"/>
      <c r="CO1087" s="23"/>
      <c r="CP1087" s="23"/>
      <c r="CQ1087" s="23"/>
      <c r="CR1087" s="23"/>
      <c r="CS1087" s="23"/>
      <c r="CT1087" s="23"/>
      <c r="CU1087" s="23"/>
      <c r="CV1087" s="23"/>
      <c r="CW1087" s="23"/>
      <c r="CX1087" s="23"/>
      <c r="CY1087" s="23"/>
      <c r="CZ1087" s="23"/>
      <c r="DA1087" s="23"/>
      <c r="DB1087" s="23"/>
      <c r="DC1087" s="23"/>
      <c r="DD1087" s="23"/>
      <c r="DE1087" s="23"/>
      <c r="DF1087" s="23"/>
      <c r="DG1087" s="23"/>
      <c r="DH1087" s="23"/>
      <c r="DI1087" s="23"/>
      <c r="DJ1087" s="23"/>
      <c r="DK1087" s="23"/>
      <c r="DL1087" s="23"/>
      <c r="DM1087" s="23"/>
      <c r="DN1087" s="23"/>
      <c r="DO1087" s="23"/>
      <c r="DP1087" s="23"/>
      <c r="DQ1087" s="23"/>
      <c r="DR1087" s="23"/>
      <c r="DS1087" s="23"/>
      <c r="DT1087" s="23"/>
      <c r="DU1087" s="23"/>
      <c r="DV1087" s="23"/>
      <c r="DW1087" s="23"/>
      <c r="DX1087" s="23"/>
      <c r="DY1087" s="23"/>
    </row>
    <row r="1088" spans="1:129" s="5" customFormat="1" x14ac:dyDescent="0.25">
      <c r="A1088" s="116">
        <v>13</v>
      </c>
      <c r="B1088" s="92" t="s">
        <v>378</v>
      </c>
      <c r="C1088" s="92" t="s">
        <v>19</v>
      </c>
      <c r="D1088" s="93" t="s">
        <v>282</v>
      </c>
      <c r="E1088" s="94">
        <v>24</v>
      </c>
      <c r="F1088" s="115">
        <v>1104.5</v>
      </c>
      <c r="G1088" s="96">
        <v>48</v>
      </c>
      <c r="H1088" s="93" t="s">
        <v>30</v>
      </c>
      <c r="I1088" s="66" t="s">
        <v>1</v>
      </c>
      <c r="J1088" s="328">
        <f>J1089+J1090</f>
        <v>705250</v>
      </c>
      <c r="K1088" s="328">
        <f t="shared" ref="K1088:N1088" si="539">K1089+K1090</f>
        <v>45250</v>
      </c>
      <c r="L1088" s="328">
        <f t="shared" si="539"/>
        <v>0</v>
      </c>
      <c r="M1088" s="328">
        <f t="shared" si="539"/>
        <v>627000</v>
      </c>
      <c r="N1088" s="328">
        <f t="shared" si="539"/>
        <v>33000</v>
      </c>
      <c r="O1088" s="387">
        <f t="shared" si="517"/>
        <v>705250</v>
      </c>
      <c r="P1088" s="355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  <c r="BS1088" s="23"/>
      <c r="BT1088" s="23"/>
      <c r="BU1088" s="23"/>
      <c r="BV1088" s="23"/>
      <c r="BW1088" s="23"/>
      <c r="BX1088" s="23"/>
      <c r="BY1088" s="23"/>
      <c r="BZ1088" s="23"/>
      <c r="CA1088" s="23"/>
      <c r="CB1088" s="23"/>
      <c r="CC1088" s="23"/>
      <c r="CD1088" s="23"/>
      <c r="CE1088" s="23"/>
      <c r="CF1088" s="23"/>
      <c r="CG1088" s="23"/>
      <c r="CH1088" s="23"/>
      <c r="CI1088" s="23"/>
      <c r="CJ1088" s="23"/>
      <c r="CK1088" s="23"/>
      <c r="CL1088" s="23"/>
      <c r="CM1088" s="23"/>
      <c r="CN1088" s="23"/>
      <c r="CO1088" s="23"/>
      <c r="CP1088" s="23"/>
      <c r="CQ1088" s="23"/>
      <c r="CR1088" s="23"/>
      <c r="CS1088" s="23"/>
      <c r="CT1088" s="23"/>
      <c r="CU1088" s="23"/>
      <c r="CV1088" s="23"/>
      <c r="CW1088" s="23"/>
      <c r="CX1088" s="23"/>
      <c r="CY1088" s="23"/>
      <c r="CZ1088" s="23"/>
      <c r="DA1088" s="23"/>
      <c r="DB1088" s="23"/>
      <c r="DC1088" s="23"/>
      <c r="DD1088" s="23"/>
      <c r="DE1088" s="23"/>
      <c r="DF1088" s="23"/>
      <c r="DG1088" s="23"/>
      <c r="DH1088" s="23"/>
      <c r="DI1088" s="23"/>
      <c r="DJ1088" s="23"/>
      <c r="DK1088" s="23"/>
      <c r="DL1088" s="23"/>
      <c r="DM1088" s="23"/>
      <c r="DN1088" s="23"/>
      <c r="DO1088" s="23"/>
      <c r="DP1088" s="23"/>
      <c r="DQ1088" s="23"/>
      <c r="DR1088" s="23"/>
      <c r="DS1088" s="23"/>
      <c r="DT1088" s="23"/>
      <c r="DU1088" s="23"/>
      <c r="DV1088" s="23"/>
      <c r="DW1088" s="23"/>
      <c r="DX1088" s="23"/>
      <c r="DY1088" s="23"/>
    </row>
    <row r="1089" spans="1:129" s="5" customFormat="1" ht="45" x14ac:dyDescent="0.25">
      <c r="A1089" s="117"/>
      <c r="B1089" s="92" t="s">
        <v>378</v>
      </c>
      <c r="C1089" s="92"/>
      <c r="D1089" s="92"/>
      <c r="E1089" s="94"/>
      <c r="F1089" s="98"/>
      <c r="G1089" s="94"/>
      <c r="H1089" s="72" t="s">
        <v>58</v>
      </c>
      <c r="I1089" s="78" t="s">
        <v>31</v>
      </c>
      <c r="J1089" s="98">
        <v>660000</v>
      </c>
      <c r="K1089" s="334"/>
      <c r="L1089" s="98"/>
      <c r="M1089" s="321">
        <f>J1089*95%</f>
        <v>627000</v>
      </c>
      <c r="N1089" s="322">
        <f>J1089*5%</f>
        <v>33000</v>
      </c>
      <c r="O1089" s="387">
        <f t="shared" si="517"/>
        <v>660000</v>
      </c>
      <c r="P1089" s="355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  <c r="BS1089" s="23"/>
      <c r="BT1089" s="23"/>
      <c r="BU1089" s="23"/>
      <c r="BV1089" s="23"/>
      <c r="BW1089" s="23"/>
      <c r="BX1089" s="23"/>
      <c r="BY1089" s="23"/>
      <c r="BZ1089" s="23"/>
      <c r="CA1089" s="23"/>
      <c r="CB1089" s="23"/>
      <c r="CC1089" s="23"/>
      <c r="CD1089" s="23"/>
      <c r="CE1089" s="23"/>
      <c r="CF1089" s="23"/>
      <c r="CG1089" s="23"/>
      <c r="CH1089" s="23"/>
      <c r="CI1089" s="23"/>
      <c r="CJ1089" s="23"/>
      <c r="CK1089" s="23"/>
      <c r="CL1089" s="23"/>
      <c r="CM1089" s="23"/>
      <c r="CN1089" s="23"/>
      <c r="CO1089" s="23"/>
      <c r="CP1089" s="23"/>
      <c r="CQ1089" s="23"/>
      <c r="CR1089" s="23"/>
      <c r="CS1089" s="23"/>
      <c r="CT1089" s="23"/>
      <c r="CU1089" s="23"/>
      <c r="CV1089" s="23"/>
      <c r="CW1089" s="23"/>
      <c r="CX1089" s="23"/>
      <c r="CY1089" s="23"/>
      <c r="CZ1089" s="23"/>
      <c r="DA1089" s="23"/>
      <c r="DB1089" s="23"/>
      <c r="DC1089" s="23"/>
      <c r="DD1089" s="23"/>
      <c r="DE1089" s="23"/>
      <c r="DF1089" s="23"/>
      <c r="DG1089" s="23"/>
      <c r="DH1089" s="23"/>
      <c r="DI1089" s="23"/>
      <c r="DJ1089" s="23"/>
      <c r="DK1089" s="23"/>
      <c r="DL1089" s="23"/>
      <c r="DM1089" s="23"/>
      <c r="DN1089" s="23"/>
      <c r="DO1089" s="23"/>
      <c r="DP1089" s="23"/>
      <c r="DQ1089" s="23"/>
      <c r="DR1089" s="23"/>
      <c r="DS1089" s="23"/>
      <c r="DT1089" s="23"/>
      <c r="DU1089" s="23"/>
      <c r="DV1089" s="23"/>
      <c r="DW1089" s="23"/>
      <c r="DX1089" s="23"/>
      <c r="DY1089" s="23"/>
    </row>
    <row r="1090" spans="1:129" s="5" customFormat="1" ht="75" x14ac:dyDescent="0.25">
      <c r="A1090" s="117"/>
      <c r="B1090" s="92" t="s">
        <v>378</v>
      </c>
      <c r="C1090" s="92"/>
      <c r="D1090" s="92"/>
      <c r="E1090" s="94"/>
      <c r="F1090" s="98"/>
      <c r="G1090" s="94"/>
      <c r="H1090" s="72" t="s">
        <v>57</v>
      </c>
      <c r="I1090" s="78" t="s">
        <v>136</v>
      </c>
      <c r="J1090" s="83">
        <v>45250</v>
      </c>
      <c r="K1090" s="123">
        <f>J1090</f>
        <v>45250</v>
      </c>
      <c r="L1090" s="98"/>
      <c r="M1090" s="104"/>
      <c r="N1090" s="104"/>
      <c r="O1090" s="387">
        <f t="shared" si="517"/>
        <v>45250</v>
      </c>
      <c r="P1090" s="355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  <c r="BS1090" s="23"/>
      <c r="BT1090" s="23"/>
      <c r="BU1090" s="23"/>
      <c r="BV1090" s="23"/>
      <c r="BW1090" s="23"/>
      <c r="BX1090" s="23"/>
      <c r="BY1090" s="23"/>
      <c r="BZ1090" s="23"/>
      <c r="CA1090" s="23"/>
      <c r="CB1090" s="23"/>
      <c r="CC1090" s="23"/>
      <c r="CD1090" s="23"/>
      <c r="CE1090" s="23"/>
      <c r="CF1090" s="23"/>
      <c r="CG1090" s="23"/>
      <c r="CH1090" s="23"/>
      <c r="CI1090" s="23"/>
      <c r="CJ1090" s="23"/>
      <c r="CK1090" s="23"/>
      <c r="CL1090" s="23"/>
      <c r="CM1090" s="23"/>
      <c r="CN1090" s="23"/>
      <c r="CO1090" s="23"/>
      <c r="CP1090" s="23"/>
      <c r="CQ1090" s="23"/>
      <c r="CR1090" s="23"/>
      <c r="CS1090" s="23"/>
      <c r="CT1090" s="23"/>
      <c r="CU1090" s="23"/>
      <c r="CV1090" s="23"/>
      <c r="CW1090" s="23"/>
      <c r="CX1090" s="23"/>
      <c r="CY1090" s="23"/>
      <c r="CZ1090" s="23"/>
      <c r="DA1090" s="23"/>
      <c r="DB1090" s="23"/>
      <c r="DC1090" s="23"/>
      <c r="DD1090" s="23"/>
      <c r="DE1090" s="23"/>
      <c r="DF1090" s="23"/>
      <c r="DG1090" s="23"/>
      <c r="DH1090" s="23"/>
      <c r="DI1090" s="23"/>
      <c r="DJ1090" s="23"/>
      <c r="DK1090" s="23"/>
      <c r="DL1090" s="23"/>
      <c r="DM1090" s="23"/>
      <c r="DN1090" s="23"/>
      <c r="DO1090" s="23"/>
      <c r="DP1090" s="23"/>
      <c r="DQ1090" s="23"/>
      <c r="DR1090" s="23"/>
      <c r="DS1090" s="23"/>
      <c r="DT1090" s="23"/>
      <c r="DU1090" s="23"/>
      <c r="DV1090" s="23"/>
      <c r="DW1090" s="23"/>
      <c r="DX1090" s="23"/>
      <c r="DY1090" s="23"/>
    </row>
    <row r="1091" spans="1:129" s="5" customFormat="1" x14ac:dyDescent="0.25">
      <c r="A1091" s="116">
        <v>14</v>
      </c>
      <c r="B1091" s="92" t="s">
        <v>378</v>
      </c>
      <c r="C1091" s="92" t="s">
        <v>19</v>
      </c>
      <c r="D1091" s="93" t="s">
        <v>283</v>
      </c>
      <c r="E1091" s="99">
        <v>1</v>
      </c>
      <c r="F1091" s="228">
        <v>1696.5</v>
      </c>
      <c r="G1091" s="96">
        <v>77</v>
      </c>
      <c r="H1091" s="93" t="s">
        <v>30</v>
      </c>
      <c r="I1091" s="66" t="s">
        <v>1</v>
      </c>
      <c r="J1091" s="234">
        <f>J1092+J1093</f>
        <v>395250</v>
      </c>
      <c r="K1091" s="234">
        <f t="shared" ref="K1091:N1091" si="540">K1092+K1093</f>
        <v>45250</v>
      </c>
      <c r="L1091" s="234">
        <f t="shared" si="540"/>
        <v>0</v>
      </c>
      <c r="M1091" s="234">
        <f t="shared" si="540"/>
        <v>332500</v>
      </c>
      <c r="N1091" s="234">
        <f t="shared" si="540"/>
        <v>17500</v>
      </c>
      <c r="O1091" s="387">
        <f t="shared" si="517"/>
        <v>395250</v>
      </c>
      <c r="P1091" s="355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  <c r="BS1091" s="23"/>
      <c r="BT1091" s="23"/>
      <c r="BU1091" s="23"/>
      <c r="BV1091" s="23"/>
      <c r="BW1091" s="23"/>
      <c r="BX1091" s="23"/>
      <c r="BY1091" s="23"/>
      <c r="BZ1091" s="23"/>
      <c r="CA1091" s="23"/>
      <c r="CB1091" s="23"/>
      <c r="CC1091" s="23"/>
      <c r="CD1091" s="23"/>
      <c r="CE1091" s="23"/>
      <c r="CF1091" s="23"/>
      <c r="CG1091" s="23"/>
      <c r="CH1091" s="23"/>
      <c r="CI1091" s="23"/>
      <c r="CJ1091" s="23"/>
      <c r="CK1091" s="23"/>
      <c r="CL1091" s="23"/>
      <c r="CM1091" s="23"/>
      <c r="CN1091" s="23"/>
      <c r="CO1091" s="23"/>
      <c r="CP1091" s="23"/>
      <c r="CQ1091" s="23"/>
      <c r="CR1091" s="23"/>
      <c r="CS1091" s="23"/>
      <c r="CT1091" s="23"/>
      <c r="CU1091" s="23"/>
      <c r="CV1091" s="23"/>
      <c r="CW1091" s="23"/>
      <c r="CX1091" s="23"/>
      <c r="CY1091" s="23"/>
      <c r="CZ1091" s="23"/>
      <c r="DA1091" s="23"/>
      <c r="DB1091" s="23"/>
      <c r="DC1091" s="23"/>
      <c r="DD1091" s="23"/>
      <c r="DE1091" s="23"/>
      <c r="DF1091" s="23"/>
      <c r="DG1091" s="23"/>
      <c r="DH1091" s="23"/>
      <c r="DI1091" s="23"/>
      <c r="DJ1091" s="23"/>
      <c r="DK1091" s="23"/>
      <c r="DL1091" s="23"/>
      <c r="DM1091" s="23"/>
      <c r="DN1091" s="23"/>
      <c r="DO1091" s="23"/>
      <c r="DP1091" s="23"/>
      <c r="DQ1091" s="23"/>
      <c r="DR1091" s="23"/>
      <c r="DS1091" s="23"/>
      <c r="DT1091" s="23"/>
      <c r="DU1091" s="23"/>
      <c r="DV1091" s="23"/>
      <c r="DW1091" s="23"/>
      <c r="DX1091" s="23"/>
      <c r="DY1091" s="23"/>
    </row>
    <row r="1092" spans="1:129" s="5" customFormat="1" ht="45" x14ac:dyDescent="0.25">
      <c r="A1092" s="247"/>
      <c r="B1092" s="92" t="s">
        <v>378</v>
      </c>
      <c r="C1092" s="92"/>
      <c r="D1092" s="92"/>
      <c r="E1092" s="94"/>
      <c r="F1092" s="98"/>
      <c r="G1092" s="94"/>
      <c r="H1092" s="72" t="s">
        <v>58</v>
      </c>
      <c r="I1092" s="78" t="s">
        <v>31</v>
      </c>
      <c r="J1092" s="98">
        <v>350000</v>
      </c>
      <c r="K1092" s="334"/>
      <c r="L1092" s="98"/>
      <c r="M1092" s="321">
        <f>J1092*95%</f>
        <v>332500</v>
      </c>
      <c r="N1092" s="322">
        <f>J1092*5%</f>
        <v>17500</v>
      </c>
      <c r="O1092" s="387">
        <f t="shared" si="517"/>
        <v>350000</v>
      </c>
      <c r="P1092" s="355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  <c r="BS1092" s="23"/>
      <c r="BT1092" s="23"/>
      <c r="BU1092" s="23"/>
      <c r="BV1092" s="23"/>
      <c r="BW1092" s="23"/>
      <c r="BX1092" s="23"/>
      <c r="BY1092" s="23"/>
      <c r="BZ1092" s="23"/>
      <c r="CA1092" s="23"/>
      <c r="CB1092" s="23"/>
      <c r="CC1092" s="23"/>
      <c r="CD1092" s="23"/>
      <c r="CE1092" s="23"/>
      <c r="CF1092" s="23"/>
      <c r="CG1092" s="23"/>
      <c r="CH1092" s="23"/>
      <c r="CI1092" s="23"/>
      <c r="CJ1092" s="23"/>
      <c r="CK1092" s="23"/>
      <c r="CL1092" s="23"/>
      <c r="CM1092" s="23"/>
      <c r="CN1092" s="23"/>
      <c r="CO1092" s="23"/>
      <c r="CP1092" s="23"/>
      <c r="CQ1092" s="23"/>
      <c r="CR1092" s="23"/>
      <c r="CS1092" s="23"/>
      <c r="CT1092" s="23"/>
      <c r="CU1092" s="23"/>
      <c r="CV1092" s="23"/>
      <c r="CW1092" s="23"/>
      <c r="CX1092" s="23"/>
      <c r="CY1092" s="23"/>
      <c r="CZ1092" s="23"/>
      <c r="DA1092" s="23"/>
      <c r="DB1092" s="23"/>
      <c r="DC1092" s="23"/>
      <c r="DD1092" s="23"/>
      <c r="DE1092" s="23"/>
      <c r="DF1092" s="23"/>
      <c r="DG1092" s="23"/>
      <c r="DH1092" s="23"/>
      <c r="DI1092" s="23"/>
      <c r="DJ1092" s="23"/>
      <c r="DK1092" s="23"/>
      <c r="DL1092" s="23"/>
      <c r="DM1092" s="23"/>
      <c r="DN1092" s="23"/>
      <c r="DO1092" s="23"/>
      <c r="DP1092" s="23"/>
      <c r="DQ1092" s="23"/>
      <c r="DR1092" s="23"/>
      <c r="DS1092" s="23"/>
      <c r="DT1092" s="23"/>
      <c r="DU1092" s="23"/>
      <c r="DV1092" s="23"/>
      <c r="DW1092" s="23"/>
      <c r="DX1092" s="23"/>
      <c r="DY1092" s="23"/>
    </row>
    <row r="1093" spans="1:129" s="5" customFormat="1" ht="75" x14ac:dyDescent="0.25">
      <c r="A1093" s="247"/>
      <c r="B1093" s="92" t="s">
        <v>378</v>
      </c>
      <c r="C1093" s="92"/>
      <c r="D1093" s="92"/>
      <c r="E1093" s="94"/>
      <c r="F1093" s="98"/>
      <c r="G1093" s="94"/>
      <c r="H1093" s="72" t="s">
        <v>57</v>
      </c>
      <c r="I1093" s="78" t="s">
        <v>136</v>
      </c>
      <c r="J1093" s="83">
        <v>45250</v>
      </c>
      <c r="K1093" s="123">
        <f>J1093</f>
        <v>45250</v>
      </c>
      <c r="L1093" s="98"/>
      <c r="M1093" s="104"/>
      <c r="N1093" s="104"/>
      <c r="O1093" s="387">
        <f t="shared" si="517"/>
        <v>45250</v>
      </c>
      <c r="P1093" s="355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  <c r="BS1093" s="23"/>
      <c r="BT1093" s="23"/>
      <c r="BU1093" s="23"/>
      <c r="BV1093" s="23"/>
      <c r="BW1093" s="23"/>
      <c r="BX1093" s="23"/>
      <c r="BY1093" s="23"/>
      <c r="BZ1093" s="23"/>
      <c r="CA1093" s="23"/>
      <c r="CB1093" s="23"/>
      <c r="CC1093" s="23"/>
      <c r="CD1093" s="23"/>
      <c r="CE1093" s="23"/>
      <c r="CF1093" s="23"/>
      <c r="CG1093" s="23"/>
      <c r="CH1093" s="23"/>
      <c r="CI1093" s="23"/>
      <c r="CJ1093" s="23"/>
      <c r="CK1093" s="23"/>
      <c r="CL1093" s="23"/>
      <c r="CM1093" s="23"/>
      <c r="CN1093" s="23"/>
      <c r="CO1093" s="23"/>
      <c r="CP1093" s="23"/>
      <c r="CQ1093" s="23"/>
      <c r="CR1093" s="23"/>
      <c r="CS1093" s="23"/>
      <c r="CT1093" s="23"/>
      <c r="CU1093" s="23"/>
      <c r="CV1093" s="23"/>
      <c r="CW1093" s="23"/>
      <c r="CX1093" s="23"/>
      <c r="CY1093" s="23"/>
      <c r="CZ1093" s="23"/>
      <c r="DA1093" s="23"/>
      <c r="DB1093" s="23"/>
      <c r="DC1093" s="23"/>
      <c r="DD1093" s="23"/>
      <c r="DE1093" s="23"/>
      <c r="DF1093" s="23"/>
      <c r="DG1093" s="23"/>
      <c r="DH1093" s="23"/>
      <c r="DI1093" s="23"/>
      <c r="DJ1093" s="23"/>
      <c r="DK1093" s="23"/>
      <c r="DL1093" s="23"/>
      <c r="DM1093" s="23"/>
      <c r="DN1093" s="23"/>
      <c r="DO1093" s="23"/>
      <c r="DP1093" s="23"/>
      <c r="DQ1093" s="23"/>
      <c r="DR1093" s="23"/>
      <c r="DS1093" s="23"/>
      <c r="DT1093" s="23"/>
      <c r="DU1093" s="23"/>
      <c r="DV1093" s="23"/>
      <c r="DW1093" s="23"/>
      <c r="DX1093" s="23"/>
      <c r="DY1093" s="23"/>
    </row>
    <row r="1094" spans="1:129" s="5" customFormat="1" ht="15.75" x14ac:dyDescent="0.25">
      <c r="A1094" s="246">
        <v>15</v>
      </c>
      <c r="B1094" s="92" t="s">
        <v>378</v>
      </c>
      <c r="C1094" s="92" t="s">
        <v>19</v>
      </c>
      <c r="D1094" s="93" t="s">
        <v>283</v>
      </c>
      <c r="E1094" s="99">
        <v>9</v>
      </c>
      <c r="F1094" s="228">
        <v>2133.4</v>
      </c>
      <c r="G1094" s="96">
        <v>94</v>
      </c>
      <c r="H1094" s="93" t="s">
        <v>30</v>
      </c>
      <c r="I1094" s="66" t="s">
        <v>1</v>
      </c>
      <c r="J1094" s="234">
        <f>J1095+J1096</f>
        <v>395250</v>
      </c>
      <c r="K1094" s="234">
        <f t="shared" ref="K1094:N1094" si="541">K1095+K1096</f>
        <v>45250</v>
      </c>
      <c r="L1094" s="234">
        <f t="shared" si="541"/>
        <v>0</v>
      </c>
      <c r="M1094" s="234">
        <f t="shared" si="541"/>
        <v>332500</v>
      </c>
      <c r="N1094" s="234">
        <f t="shared" si="541"/>
        <v>17500</v>
      </c>
      <c r="O1094" s="387">
        <f t="shared" si="517"/>
        <v>395250</v>
      </c>
      <c r="P1094" s="355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  <c r="BS1094" s="23"/>
      <c r="BT1094" s="23"/>
      <c r="BU1094" s="23"/>
      <c r="BV1094" s="23"/>
      <c r="BW1094" s="23"/>
      <c r="BX1094" s="23"/>
      <c r="BY1094" s="23"/>
      <c r="BZ1094" s="23"/>
      <c r="CA1094" s="23"/>
      <c r="CB1094" s="23"/>
      <c r="CC1094" s="23"/>
      <c r="CD1094" s="23"/>
      <c r="CE1094" s="23"/>
      <c r="CF1094" s="23"/>
      <c r="CG1094" s="23"/>
      <c r="CH1094" s="23"/>
      <c r="CI1094" s="23"/>
      <c r="CJ1094" s="23"/>
      <c r="CK1094" s="23"/>
      <c r="CL1094" s="23"/>
      <c r="CM1094" s="23"/>
      <c r="CN1094" s="23"/>
      <c r="CO1094" s="23"/>
      <c r="CP1094" s="23"/>
      <c r="CQ1094" s="23"/>
      <c r="CR1094" s="23"/>
      <c r="CS1094" s="23"/>
      <c r="CT1094" s="23"/>
      <c r="CU1094" s="23"/>
      <c r="CV1094" s="23"/>
      <c r="CW1094" s="23"/>
      <c r="CX1094" s="23"/>
      <c r="CY1094" s="23"/>
      <c r="CZ1094" s="23"/>
      <c r="DA1094" s="23"/>
      <c r="DB1094" s="23"/>
      <c r="DC1094" s="23"/>
      <c r="DD1094" s="23"/>
      <c r="DE1094" s="23"/>
      <c r="DF1094" s="23"/>
      <c r="DG1094" s="23"/>
      <c r="DH1094" s="23"/>
      <c r="DI1094" s="23"/>
      <c r="DJ1094" s="23"/>
      <c r="DK1094" s="23"/>
      <c r="DL1094" s="23"/>
      <c r="DM1094" s="23"/>
      <c r="DN1094" s="23"/>
      <c r="DO1094" s="23"/>
      <c r="DP1094" s="23"/>
      <c r="DQ1094" s="23"/>
      <c r="DR1094" s="23"/>
      <c r="DS1094" s="23"/>
      <c r="DT1094" s="23"/>
      <c r="DU1094" s="23"/>
      <c r="DV1094" s="23"/>
      <c r="DW1094" s="23"/>
      <c r="DX1094" s="23"/>
      <c r="DY1094" s="23"/>
    </row>
    <row r="1095" spans="1:129" s="5" customFormat="1" ht="45" x14ac:dyDescent="0.25">
      <c r="A1095" s="247"/>
      <c r="B1095" s="92" t="s">
        <v>378</v>
      </c>
      <c r="C1095" s="92"/>
      <c r="D1095" s="92"/>
      <c r="E1095" s="94"/>
      <c r="F1095" s="98"/>
      <c r="G1095" s="94"/>
      <c r="H1095" s="72" t="s">
        <v>58</v>
      </c>
      <c r="I1095" s="78" t="s">
        <v>31</v>
      </c>
      <c r="J1095" s="98">
        <v>350000</v>
      </c>
      <c r="K1095" s="334"/>
      <c r="L1095" s="98"/>
      <c r="M1095" s="321">
        <f>J1095*95%</f>
        <v>332500</v>
      </c>
      <c r="N1095" s="322">
        <f>J1095*5%</f>
        <v>17500</v>
      </c>
      <c r="O1095" s="387">
        <f t="shared" si="517"/>
        <v>350000</v>
      </c>
      <c r="P1095" s="355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  <c r="BS1095" s="23"/>
      <c r="BT1095" s="23"/>
      <c r="BU1095" s="23"/>
      <c r="BV1095" s="23"/>
      <c r="BW1095" s="23"/>
      <c r="BX1095" s="23"/>
      <c r="BY1095" s="23"/>
      <c r="BZ1095" s="23"/>
      <c r="CA1095" s="23"/>
      <c r="CB1095" s="23"/>
      <c r="CC1095" s="23"/>
      <c r="CD1095" s="23"/>
      <c r="CE1095" s="23"/>
      <c r="CF1095" s="23"/>
      <c r="CG1095" s="23"/>
      <c r="CH1095" s="23"/>
      <c r="CI1095" s="23"/>
      <c r="CJ1095" s="23"/>
      <c r="CK1095" s="23"/>
      <c r="CL1095" s="23"/>
      <c r="CM1095" s="23"/>
      <c r="CN1095" s="23"/>
      <c r="CO1095" s="23"/>
      <c r="CP1095" s="23"/>
      <c r="CQ1095" s="23"/>
      <c r="CR1095" s="23"/>
      <c r="CS1095" s="23"/>
      <c r="CT1095" s="23"/>
      <c r="CU1095" s="23"/>
      <c r="CV1095" s="23"/>
      <c r="CW1095" s="23"/>
      <c r="CX1095" s="23"/>
      <c r="CY1095" s="23"/>
      <c r="CZ1095" s="23"/>
      <c r="DA1095" s="23"/>
      <c r="DB1095" s="23"/>
      <c r="DC1095" s="23"/>
      <c r="DD1095" s="23"/>
      <c r="DE1095" s="23"/>
      <c r="DF1095" s="23"/>
      <c r="DG1095" s="23"/>
      <c r="DH1095" s="23"/>
      <c r="DI1095" s="23"/>
      <c r="DJ1095" s="23"/>
      <c r="DK1095" s="23"/>
      <c r="DL1095" s="23"/>
      <c r="DM1095" s="23"/>
      <c r="DN1095" s="23"/>
      <c r="DO1095" s="23"/>
      <c r="DP1095" s="23"/>
      <c r="DQ1095" s="23"/>
      <c r="DR1095" s="23"/>
      <c r="DS1095" s="23"/>
      <c r="DT1095" s="23"/>
      <c r="DU1095" s="23"/>
      <c r="DV1095" s="23"/>
      <c r="DW1095" s="23"/>
      <c r="DX1095" s="23"/>
      <c r="DY1095" s="23"/>
    </row>
    <row r="1096" spans="1:129" s="5" customFormat="1" ht="75" x14ac:dyDescent="0.25">
      <c r="A1096" s="247"/>
      <c r="B1096" s="92" t="s">
        <v>378</v>
      </c>
      <c r="C1096" s="92"/>
      <c r="D1096" s="92"/>
      <c r="E1096" s="94"/>
      <c r="F1096" s="98"/>
      <c r="G1096" s="94"/>
      <c r="H1096" s="72" t="s">
        <v>57</v>
      </c>
      <c r="I1096" s="78" t="s">
        <v>136</v>
      </c>
      <c r="J1096" s="83">
        <v>45250</v>
      </c>
      <c r="K1096" s="123">
        <f>J1096</f>
        <v>45250</v>
      </c>
      <c r="L1096" s="98"/>
      <c r="M1096" s="104"/>
      <c r="N1096" s="104"/>
      <c r="O1096" s="387">
        <f t="shared" si="517"/>
        <v>45250</v>
      </c>
      <c r="P1096" s="355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  <c r="BS1096" s="23"/>
      <c r="BT1096" s="23"/>
      <c r="BU1096" s="23"/>
      <c r="BV1096" s="23"/>
      <c r="BW1096" s="23"/>
      <c r="BX1096" s="23"/>
      <c r="BY1096" s="23"/>
      <c r="BZ1096" s="23"/>
      <c r="CA1096" s="23"/>
      <c r="CB1096" s="23"/>
      <c r="CC1096" s="23"/>
      <c r="CD1096" s="23"/>
      <c r="CE1096" s="23"/>
      <c r="CF1096" s="23"/>
      <c r="CG1096" s="23"/>
      <c r="CH1096" s="23"/>
      <c r="CI1096" s="23"/>
      <c r="CJ1096" s="23"/>
      <c r="CK1096" s="23"/>
      <c r="CL1096" s="23"/>
      <c r="CM1096" s="23"/>
      <c r="CN1096" s="23"/>
      <c r="CO1096" s="23"/>
      <c r="CP1096" s="23"/>
      <c r="CQ1096" s="23"/>
      <c r="CR1096" s="23"/>
      <c r="CS1096" s="23"/>
      <c r="CT1096" s="23"/>
      <c r="CU1096" s="23"/>
      <c r="CV1096" s="23"/>
      <c r="CW1096" s="23"/>
      <c r="CX1096" s="23"/>
      <c r="CY1096" s="23"/>
      <c r="CZ1096" s="23"/>
      <c r="DA1096" s="23"/>
      <c r="DB1096" s="23"/>
      <c r="DC1096" s="23"/>
      <c r="DD1096" s="23"/>
      <c r="DE1096" s="23"/>
      <c r="DF1096" s="23"/>
      <c r="DG1096" s="23"/>
      <c r="DH1096" s="23"/>
      <c r="DI1096" s="23"/>
      <c r="DJ1096" s="23"/>
      <c r="DK1096" s="23"/>
      <c r="DL1096" s="23"/>
      <c r="DM1096" s="23"/>
      <c r="DN1096" s="23"/>
      <c r="DO1096" s="23"/>
      <c r="DP1096" s="23"/>
      <c r="DQ1096" s="23"/>
      <c r="DR1096" s="23"/>
      <c r="DS1096" s="23"/>
      <c r="DT1096" s="23"/>
      <c r="DU1096" s="23"/>
      <c r="DV1096" s="23"/>
      <c r="DW1096" s="23"/>
      <c r="DX1096" s="23"/>
      <c r="DY1096" s="23"/>
    </row>
    <row r="1097" spans="1:129" s="5" customFormat="1" ht="15.75" x14ac:dyDescent="0.25">
      <c r="A1097" s="246">
        <v>16</v>
      </c>
      <c r="B1097" s="92" t="s">
        <v>378</v>
      </c>
      <c r="C1097" s="92" t="s">
        <v>19</v>
      </c>
      <c r="D1097" s="93" t="s">
        <v>283</v>
      </c>
      <c r="E1097" s="99">
        <v>10</v>
      </c>
      <c r="F1097" s="228">
        <v>2000.5</v>
      </c>
      <c r="G1097" s="96">
        <v>85</v>
      </c>
      <c r="H1097" s="93" t="s">
        <v>30</v>
      </c>
      <c r="I1097" s="66" t="s">
        <v>1</v>
      </c>
      <c r="J1097" s="234">
        <f>J1098+J1099</f>
        <v>140250</v>
      </c>
      <c r="K1097" s="234">
        <f t="shared" ref="K1097:N1097" si="542">K1098+K1099</f>
        <v>45250</v>
      </c>
      <c r="L1097" s="234">
        <f t="shared" si="542"/>
        <v>0</v>
      </c>
      <c r="M1097" s="234">
        <f t="shared" si="542"/>
        <v>90250</v>
      </c>
      <c r="N1097" s="234">
        <f t="shared" si="542"/>
        <v>4750</v>
      </c>
      <c r="O1097" s="387">
        <f t="shared" si="517"/>
        <v>140250</v>
      </c>
      <c r="P1097" s="355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  <c r="BS1097" s="23"/>
      <c r="BT1097" s="23"/>
      <c r="BU1097" s="23"/>
      <c r="BV1097" s="23"/>
      <c r="BW1097" s="23"/>
      <c r="BX1097" s="23"/>
      <c r="BY1097" s="23"/>
      <c r="BZ1097" s="23"/>
      <c r="CA1097" s="23"/>
      <c r="CB1097" s="23"/>
      <c r="CC1097" s="23"/>
      <c r="CD1097" s="23"/>
      <c r="CE1097" s="23"/>
      <c r="CF1097" s="23"/>
      <c r="CG1097" s="23"/>
      <c r="CH1097" s="23"/>
      <c r="CI1097" s="23"/>
      <c r="CJ1097" s="23"/>
      <c r="CK1097" s="23"/>
      <c r="CL1097" s="23"/>
      <c r="CM1097" s="23"/>
      <c r="CN1097" s="23"/>
      <c r="CO1097" s="23"/>
      <c r="CP1097" s="23"/>
      <c r="CQ1097" s="23"/>
      <c r="CR1097" s="23"/>
      <c r="CS1097" s="23"/>
      <c r="CT1097" s="23"/>
      <c r="CU1097" s="23"/>
      <c r="CV1097" s="23"/>
      <c r="CW1097" s="23"/>
      <c r="CX1097" s="23"/>
      <c r="CY1097" s="23"/>
      <c r="CZ1097" s="23"/>
      <c r="DA1097" s="23"/>
      <c r="DB1097" s="23"/>
      <c r="DC1097" s="23"/>
      <c r="DD1097" s="23"/>
      <c r="DE1097" s="23"/>
      <c r="DF1097" s="23"/>
      <c r="DG1097" s="23"/>
      <c r="DH1097" s="23"/>
      <c r="DI1097" s="23"/>
      <c r="DJ1097" s="23"/>
      <c r="DK1097" s="23"/>
      <c r="DL1097" s="23"/>
      <c r="DM1097" s="23"/>
      <c r="DN1097" s="23"/>
      <c r="DO1097" s="23"/>
      <c r="DP1097" s="23"/>
      <c r="DQ1097" s="23"/>
      <c r="DR1097" s="23"/>
      <c r="DS1097" s="23"/>
      <c r="DT1097" s="23"/>
      <c r="DU1097" s="23"/>
      <c r="DV1097" s="23"/>
      <c r="DW1097" s="23"/>
      <c r="DX1097" s="23"/>
      <c r="DY1097" s="23"/>
    </row>
    <row r="1098" spans="1:129" s="5" customFormat="1" ht="45" x14ac:dyDescent="0.25">
      <c r="A1098" s="247"/>
      <c r="B1098" s="92" t="s">
        <v>378</v>
      </c>
      <c r="C1098" s="92"/>
      <c r="D1098" s="92"/>
      <c r="E1098" s="94"/>
      <c r="F1098" s="98"/>
      <c r="G1098" s="94"/>
      <c r="H1098" s="72" t="s">
        <v>58</v>
      </c>
      <c r="I1098" s="78" t="s">
        <v>31</v>
      </c>
      <c r="J1098" s="98">
        <v>95000</v>
      </c>
      <c r="K1098" s="334"/>
      <c r="L1098" s="98"/>
      <c r="M1098" s="321">
        <f>J1098*95%</f>
        <v>90250</v>
      </c>
      <c r="N1098" s="322">
        <f>J1098*5%</f>
        <v>4750</v>
      </c>
      <c r="O1098" s="387">
        <f t="shared" ref="O1098:O1161" si="543">K1098+L1098+M1098+N1098</f>
        <v>95000</v>
      </c>
      <c r="P1098" s="355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  <c r="BS1098" s="23"/>
      <c r="BT1098" s="23"/>
      <c r="BU1098" s="23"/>
      <c r="BV1098" s="23"/>
      <c r="BW1098" s="23"/>
      <c r="BX1098" s="23"/>
      <c r="BY1098" s="23"/>
      <c r="BZ1098" s="23"/>
      <c r="CA1098" s="23"/>
      <c r="CB1098" s="23"/>
      <c r="CC1098" s="23"/>
      <c r="CD1098" s="23"/>
      <c r="CE1098" s="23"/>
      <c r="CF1098" s="23"/>
      <c r="CG1098" s="23"/>
      <c r="CH1098" s="23"/>
      <c r="CI1098" s="23"/>
      <c r="CJ1098" s="23"/>
      <c r="CK1098" s="23"/>
      <c r="CL1098" s="23"/>
      <c r="CM1098" s="23"/>
      <c r="CN1098" s="23"/>
      <c r="CO1098" s="23"/>
      <c r="CP1098" s="23"/>
      <c r="CQ1098" s="23"/>
      <c r="CR1098" s="23"/>
      <c r="CS1098" s="23"/>
      <c r="CT1098" s="23"/>
      <c r="CU1098" s="23"/>
      <c r="CV1098" s="23"/>
      <c r="CW1098" s="23"/>
      <c r="CX1098" s="23"/>
      <c r="CY1098" s="23"/>
      <c r="CZ1098" s="23"/>
      <c r="DA1098" s="23"/>
      <c r="DB1098" s="23"/>
      <c r="DC1098" s="23"/>
      <c r="DD1098" s="23"/>
      <c r="DE1098" s="23"/>
      <c r="DF1098" s="23"/>
      <c r="DG1098" s="23"/>
      <c r="DH1098" s="23"/>
      <c r="DI1098" s="23"/>
      <c r="DJ1098" s="23"/>
      <c r="DK1098" s="23"/>
      <c r="DL1098" s="23"/>
      <c r="DM1098" s="23"/>
      <c r="DN1098" s="23"/>
      <c r="DO1098" s="23"/>
      <c r="DP1098" s="23"/>
      <c r="DQ1098" s="23"/>
      <c r="DR1098" s="23"/>
      <c r="DS1098" s="23"/>
      <c r="DT1098" s="23"/>
      <c r="DU1098" s="23"/>
      <c r="DV1098" s="23"/>
      <c r="DW1098" s="23"/>
      <c r="DX1098" s="23"/>
      <c r="DY1098" s="23"/>
    </row>
    <row r="1099" spans="1:129" s="5" customFormat="1" ht="75" x14ac:dyDescent="0.25">
      <c r="A1099" s="247"/>
      <c r="B1099" s="92" t="s">
        <v>378</v>
      </c>
      <c r="C1099" s="92"/>
      <c r="D1099" s="92"/>
      <c r="E1099" s="94"/>
      <c r="F1099" s="98"/>
      <c r="G1099" s="94"/>
      <c r="H1099" s="72" t="s">
        <v>57</v>
      </c>
      <c r="I1099" s="78" t="s">
        <v>136</v>
      </c>
      <c r="J1099" s="83">
        <v>45250</v>
      </c>
      <c r="K1099" s="123">
        <f>J1099</f>
        <v>45250</v>
      </c>
      <c r="L1099" s="98"/>
      <c r="M1099" s="104"/>
      <c r="N1099" s="104"/>
      <c r="O1099" s="387">
        <f t="shared" si="543"/>
        <v>45250</v>
      </c>
      <c r="P1099" s="355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  <c r="BS1099" s="23"/>
      <c r="BT1099" s="23"/>
      <c r="BU1099" s="23"/>
      <c r="BV1099" s="23"/>
      <c r="BW1099" s="23"/>
      <c r="BX1099" s="23"/>
      <c r="BY1099" s="23"/>
      <c r="BZ1099" s="23"/>
      <c r="CA1099" s="23"/>
      <c r="CB1099" s="23"/>
      <c r="CC1099" s="23"/>
      <c r="CD1099" s="23"/>
      <c r="CE1099" s="23"/>
      <c r="CF1099" s="23"/>
      <c r="CG1099" s="23"/>
      <c r="CH1099" s="23"/>
      <c r="CI1099" s="23"/>
      <c r="CJ1099" s="23"/>
      <c r="CK1099" s="23"/>
      <c r="CL1099" s="23"/>
      <c r="CM1099" s="23"/>
      <c r="CN1099" s="23"/>
      <c r="CO1099" s="23"/>
      <c r="CP1099" s="23"/>
      <c r="CQ1099" s="23"/>
      <c r="CR1099" s="23"/>
      <c r="CS1099" s="23"/>
      <c r="CT1099" s="23"/>
      <c r="CU1099" s="23"/>
      <c r="CV1099" s="23"/>
      <c r="CW1099" s="23"/>
      <c r="CX1099" s="23"/>
      <c r="CY1099" s="23"/>
      <c r="CZ1099" s="23"/>
      <c r="DA1099" s="23"/>
      <c r="DB1099" s="23"/>
      <c r="DC1099" s="23"/>
      <c r="DD1099" s="23"/>
      <c r="DE1099" s="23"/>
      <c r="DF1099" s="23"/>
      <c r="DG1099" s="23"/>
      <c r="DH1099" s="23"/>
      <c r="DI1099" s="23"/>
      <c r="DJ1099" s="23"/>
      <c r="DK1099" s="23"/>
      <c r="DL1099" s="23"/>
      <c r="DM1099" s="23"/>
      <c r="DN1099" s="23"/>
      <c r="DO1099" s="23"/>
      <c r="DP1099" s="23"/>
      <c r="DQ1099" s="23"/>
      <c r="DR1099" s="23"/>
      <c r="DS1099" s="23"/>
      <c r="DT1099" s="23"/>
      <c r="DU1099" s="23"/>
      <c r="DV1099" s="23"/>
      <c r="DW1099" s="23"/>
      <c r="DX1099" s="23"/>
      <c r="DY1099" s="23"/>
    </row>
    <row r="1100" spans="1:129" s="5" customFormat="1" ht="15.75" x14ac:dyDescent="0.25">
      <c r="A1100" s="246">
        <v>17</v>
      </c>
      <c r="B1100" s="92" t="s">
        <v>378</v>
      </c>
      <c r="C1100" s="92" t="s">
        <v>19</v>
      </c>
      <c r="D1100" s="93" t="s">
        <v>283</v>
      </c>
      <c r="E1100" s="94">
        <v>22</v>
      </c>
      <c r="F1100" s="228">
        <v>2383.3000000000002</v>
      </c>
      <c r="G1100" s="96">
        <v>70</v>
      </c>
      <c r="H1100" s="93" t="s">
        <v>30</v>
      </c>
      <c r="I1100" s="66" t="s">
        <v>1</v>
      </c>
      <c r="J1100" s="98">
        <f>J1101+J1102</f>
        <v>705250</v>
      </c>
      <c r="K1100" s="98">
        <f t="shared" ref="K1100:N1100" si="544">K1101+K1102</f>
        <v>45250</v>
      </c>
      <c r="L1100" s="98">
        <f t="shared" si="544"/>
        <v>0</v>
      </c>
      <c r="M1100" s="98">
        <f t="shared" si="544"/>
        <v>627000</v>
      </c>
      <c r="N1100" s="98">
        <f t="shared" si="544"/>
        <v>33000</v>
      </c>
      <c r="O1100" s="387">
        <f t="shared" si="543"/>
        <v>705250</v>
      </c>
      <c r="P1100" s="355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  <c r="BS1100" s="23"/>
      <c r="BT1100" s="23"/>
      <c r="BU1100" s="23"/>
      <c r="BV1100" s="23"/>
      <c r="BW1100" s="23"/>
      <c r="BX1100" s="23"/>
      <c r="BY1100" s="23"/>
      <c r="BZ1100" s="23"/>
      <c r="CA1100" s="23"/>
      <c r="CB1100" s="23"/>
      <c r="CC1100" s="23"/>
      <c r="CD1100" s="23"/>
      <c r="CE1100" s="23"/>
      <c r="CF1100" s="23"/>
      <c r="CG1100" s="23"/>
      <c r="CH1100" s="23"/>
      <c r="CI1100" s="23"/>
      <c r="CJ1100" s="23"/>
      <c r="CK1100" s="23"/>
      <c r="CL1100" s="23"/>
      <c r="CM1100" s="23"/>
      <c r="CN1100" s="23"/>
      <c r="CO1100" s="23"/>
      <c r="CP1100" s="23"/>
      <c r="CQ1100" s="23"/>
      <c r="CR1100" s="23"/>
      <c r="CS1100" s="23"/>
      <c r="CT1100" s="23"/>
      <c r="CU1100" s="23"/>
      <c r="CV1100" s="23"/>
      <c r="CW1100" s="23"/>
      <c r="CX1100" s="23"/>
      <c r="CY1100" s="23"/>
      <c r="CZ1100" s="23"/>
      <c r="DA1100" s="23"/>
      <c r="DB1100" s="23"/>
      <c r="DC1100" s="23"/>
      <c r="DD1100" s="23"/>
      <c r="DE1100" s="23"/>
      <c r="DF1100" s="23"/>
      <c r="DG1100" s="23"/>
      <c r="DH1100" s="23"/>
      <c r="DI1100" s="23"/>
      <c r="DJ1100" s="23"/>
      <c r="DK1100" s="23"/>
      <c r="DL1100" s="23"/>
      <c r="DM1100" s="23"/>
      <c r="DN1100" s="23"/>
      <c r="DO1100" s="23"/>
      <c r="DP1100" s="23"/>
      <c r="DQ1100" s="23"/>
      <c r="DR1100" s="23"/>
      <c r="DS1100" s="23"/>
      <c r="DT1100" s="23"/>
      <c r="DU1100" s="23"/>
      <c r="DV1100" s="23"/>
      <c r="DW1100" s="23"/>
      <c r="DX1100" s="23"/>
      <c r="DY1100" s="23"/>
    </row>
    <row r="1101" spans="1:129" s="5" customFormat="1" ht="45" x14ac:dyDescent="0.25">
      <c r="A1101" s="247"/>
      <c r="B1101" s="92" t="s">
        <v>378</v>
      </c>
      <c r="C1101" s="102"/>
      <c r="D1101" s="102"/>
      <c r="E1101" s="103"/>
      <c r="F1101" s="104"/>
      <c r="G1101" s="103"/>
      <c r="H1101" s="72" t="s">
        <v>58</v>
      </c>
      <c r="I1101" s="78" t="s">
        <v>31</v>
      </c>
      <c r="J1101" s="98">
        <v>660000</v>
      </c>
      <c r="K1101" s="98"/>
      <c r="L1101" s="98"/>
      <c r="M1101" s="321">
        <f>J1101*95%</f>
        <v>627000</v>
      </c>
      <c r="N1101" s="329">
        <f>J1101*5%</f>
        <v>33000</v>
      </c>
      <c r="O1101" s="387">
        <f t="shared" si="543"/>
        <v>660000</v>
      </c>
      <c r="P1101" s="355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3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  <c r="BS1101" s="23"/>
      <c r="BT1101" s="23"/>
      <c r="BU1101" s="23"/>
      <c r="BV1101" s="23"/>
      <c r="BW1101" s="23"/>
      <c r="BX1101" s="23"/>
      <c r="BY1101" s="23"/>
      <c r="BZ1101" s="23"/>
      <c r="CA1101" s="23"/>
      <c r="CB1101" s="23"/>
      <c r="CC1101" s="23"/>
      <c r="CD1101" s="23"/>
      <c r="CE1101" s="23"/>
      <c r="CF1101" s="23"/>
      <c r="CG1101" s="23"/>
      <c r="CH1101" s="23"/>
      <c r="CI1101" s="23"/>
      <c r="CJ1101" s="23"/>
      <c r="CK1101" s="23"/>
      <c r="CL1101" s="23"/>
      <c r="CM1101" s="23"/>
      <c r="CN1101" s="23"/>
      <c r="CO1101" s="23"/>
      <c r="CP1101" s="23"/>
      <c r="CQ1101" s="23"/>
      <c r="CR1101" s="23"/>
      <c r="CS1101" s="23"/>
      <c r="CT1101" s="23"/>
      <c r="CU1101" s="23"/>
      <c r="CV1101" s="23"/>
      <c r="CW1101" s="23"/>
      <c r="CX1101" s="23"/>
      <c r="CY1101" s="23"/>
      <c r="CZ1101" s="23"/>
      <c r="DA1101" s="23"/>
      <c r="DB1101" s="23"/>
      <c r="DC1101" s="23"/>
      <c r="DD1101" s="23"/>
      <c r="DE1101" s="23"/>
      <c r="DF1101" s="23"/>
      <c r="DG1101" s="23"/>
      <c r="DH1101" s="23"/>
      <c r="DI1101" s="23"/>
      <c r="DJ1101" s="23"/>
      <c r="DK1101" s="23"/>
      <c r="DL1101" s="23"/>
      <c r="DM1101" s="23"/>
      <c r="DN1101" s="23"/>
      <c r="DO1101" s="23"/>
      <c r="DP1101" s="23"/>
      <c r="DQ1101" s="23"/>
      <c r="DR1101" s="23"/>
      <c r="DS1101" s="23"/>
      <c r="DT1101" s="23"/>
      <c r="DU1101" s="23"/>
      <c r="DV1101" s="23"/>
      <c r="DW1101" s="23"/>
      <c r="DX1101" s="23"/>
      <c r="DY1101" s="23"/>
    </row>
    <row r="1102" spans="1:129" s="5" customFormat="1" ht="75" x14ac:dyDescent="0.25">
      <c r="A1102" s="247"/>
      <c r="B1102" s="92" t="s">
        <v>378</v>
      </c>
      <c r="C1102" s="102"/>
      <c r="D1102" s="102"/>
      <c r="E1102" s="103"/>
      <c r="F1102" s="104"/>
      <c r="G1102" s="103"/>
      <c r="H1102" s="72" t="s">
        <v>57</v>
      </c>
      <c r="I1102" s="78" t="s">
        <v>136</v>
      </c>
      <c r="J1102" s="83">
        <v>45250</v>
      </c>
      <c r="K1102" s="123">
        <f>J1102</f>
        <v>45250</v>
      </c>
      <c r="L1102" s="98"/>
      <c r="M1102" s="98"/>
      <c r="N1102" s="335"/>
      <c r="O1102" s="387">
        <f t="shared" si="543"/>
        <v>45250</v>
      </c>
      <c r="P1102" s="355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  <c r="BS1102" s="23"/>
      <c r="BT1102" s="23"/>
      <c r="BU1102" s="23"/>
      <c r="BV1102" s="23"/>
      <c r="BW1102" s="23"/>
      <c r="BX1102" s="23"/>
      <c r="BY1102" s="23"/>
      <c r="BZ1102" s="23"/>
      <c r="CA1102" s="23"/>
      <c r="CB1102" s="23"/>
      <c r="CC1102" s="23"/>
      <c r="CD1102" s="23"/>
      <c r="CE1102" s="23"/>
      <c r="CF1102" s="23"/>
      <c r="CG1102" s="23"/>
      <c r="CH1102" s="23"/>
      <c r="CI1102" s="23"/>
      <c r="CJ1102" s="23"/>
      <c r="CK1102" s="23"/>
      <c r="CL1102" s="23"/>
      <c r="CM1102" s="23"/>
      <c r="CN1102" s="23"/>
      <c r="CO1102" s="23"/>
      <c r="CP1102" s="23"/>
      <c r="CQ1102" s="23"/>
      <c r="CR1102" s="23"/>
      <c r="CS1102" s="23"/>
      <c r="CT1102" s="23"/>
      <c r="CU1102" s="23"/>
      <c r="CV1102" s="23"/>
      <c r="CW1102" s="23"/>
      <c r="CX1102" s="23"/>
      <c r="CY1102" s="23"/>
      <c r="CZ1102" s="23"/>
      <c r="DA1102" s="23"/>
      <c r="DB1102" s="23"/>
      <c r="DC1102" s="23"/>
      <c r="DD1102" s="23"/>
      <c r="DE1102" s="23"/>
      <c r="DF1102" s="23"/>
      <c r="DG1102" s="23"/>
      <c r="DH1102" s="23"/>
      <c r="DI1102" s="23"/>
      <c r="DJ1102" s="23"/>
      <c r="DK1102" s="23"/>
      <c r="DL1102" s="23"/>
      <c r="DM1102" s="23"/>
      <c r="DN1102" s="23"/>
      <c r="DO1102" s="23"/>
      <c r="DP1102" s="23"/>
      <c r="DQ1102" s="23"/>
      <c r="DR1102" s="23"/>
      <c r="DS1102" s="23"/>
      <c r="DT1102" s="23"/>
      <c r="DU1102" s="23"/>
      <c r="DV1102" s="23"/>
      <c r="DW1102" s="23"/>
      <c r="DX1102" s="23"/>
      <c r="DY1102" s="23"/>
    </row>
    <row r="1103" spans="1:129" s="5" customFormat="1" x14ac:dyDescent="0.25">
      <c r="A1103" s="248">
        <v>18</v>
      </c>
      <c r="B1103" s="92" t="s">
        <v>378</v>
      </c>
      <c r="C1103" s="92" t="s">
        <v>19</v>
      </c>
      <c r="D1103" s="93" t="s">
        <v>283</v>
      </c>
      <c r="E1103" s="94">
        <v>24</v>
      </c>
      <c r="F1103" s="228">
        <v>2372.1</v>
      </c>
      <c r="G1103" s="96">
        <v>78</v>
      </c>
      <c r="H1103" s="93" t="s">
        <v>30</v>
      </c>
      <c r="I1103" s="66" t="s">
        <v>1</v>
      </c>
      <c r="J1103" s="98">
        <f>J1104+J1105</f>
        <v>705250</v>
      </c>
      <c r="K1103" s="98">
        <f t="shared" ref="K1103:N1103" si="545">K1104+K1105</f>
        <v>45250</v>
      </c>
      <c r="L1103" s="98">
        <f t="shared" si="545"/>
        <v>0</v>
      </c>
      <c r="M1103" s="98">
        <f t="shared" si="545"/>
        <v>627000</v>
      </c>
      <c r="N1103" s="98">
        <f t="shared" si="545"/>
        <v>33000</v>
      </c>
      <c r="O1103" s="387">
        <f t="shared" si="543"/>
        <v>705250</v>
      </c>
      <c r="P1103" s="355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  <c r="BS1103" s="23"/>
      <c r="BT1103" s="23"/>
      <c r="BU1103" s="23"/>
      <c r="BV1103" s="23"/>
      <c r="BW1103" s="23"/>
      <c r="BX1103" s="23"/>
      <c r="BY1103" s="23"/>
      <c r="BZ1103" s="23"/>
      <c r="CA1103" s="23"/>
      <c r="CB1103" s="23"/>
      <c r="CC1103" s="23"/>
      <c r="CD1103" s="23"/>
      <c r="CE1103" s="23"/>
      <c r="CF1103" s="23"/>
      <c r="CG1103" s="23"/>
      <c r="CH1103" s="23"/>
      <c r="CI1103" s="23"/>
      <c r="CJ1103" s="23"/>
      <c r="CK1103" s="23"/>
      <c r="CL1103" s="23"/>
      <c r="CM1103" s="23"/>
      <c r="CN1103" s="23"/>
      <c r="CO1103" s="23"/>
      <c r="CP1103" s="23"/>
      <c r="CQ1103" s="23"/>
      <c r="CR1103" s="23"/>
      <c r="CS1103" s="23"/>
      <c r="CT1103" s="23"/>
      <c r="CU1103" s="23"/>
      <c r="CV1103" s="23"/>
      <c r="CW1103" s="23"/>
      <c r="CX1103" s="23"/>
      <c r="CY1103" s="23"/>
      <c r="CZ1103" s="23"/>
      <c r="DA1103" s="23"/>
      <c r="DB1103" s="23"/>
      <c r="DC1103" s="23"/>
      <c r="DD1103" s="23"/>
      <c r="DE1103" s="23"/>
      <c r="DF1103" s="23"/>
      <c r="DG1103" s="23"/>
      <c r="DH1103" s="23"/>
      <c r="DI1103" s="23"/>
      <c r="DJ1103" s="23"/>
      <c r="DK1103" s="23"/>
      <c r="DL1103" s="23"/>
      <c r="DM1103" s="23"/>
      <c r="DN1103" s="23"/>
      <c r="DO1103" s="23"/>
      <c r="DP1103" s="23"/>
      <c r="DQ1103" s="23"/>
      <c r="DR1103" s="23"/>
      <c r="DS1103" s="23"/>
      <c r="DT1103" s="23"/>
      <c r="DU1103" s="23"/>
      <c r="DV1103" s="23"/>
      <c r="DW1103" s="23"/>
      <c r="DX1103" s="23"/>
      <c r="DY1103" s="23"/>
    </row>
    <row r="1104" spans="1:129" s="5" customFormat="1" ht="45" x14ac:dyDescent="0.25">
      <c r="A1104" s="247"/>
      <c r="B1104" s="92" t="s">
        <v>378</v>
      </c>
      <c r="C1104" s="102"/>
      <c r="D1104" s="102"/>
      <c r="E1104" s="103"/>
      <c r="F1104" s="104"/>
      <c r="G1104" s="103"/>
      <c r="H1104" s="72" t="s">
        <v>58</v>
      </c>
      <c r="I1104" s="78" t="s">
        <v>31</v>
      </c>
      <c r="J1104" s="98">
        <v>660000</v>
      </c>
      <c r="K1104" s="98"/>
      <c r="L1104" s="98"/>
      <c r="M1104" s="321">
        <f>J1104*95%</f>
        <v>627000</v>
      </c>
      <c r="N1104" s="329">
        <f>J1104*5%</f>
        <v>33000</v>
      </c>
      <c r="O1104" s="387">
        <f t="shared" si="543"/>
        <v>660000</v>
      </c>
      <c r="P1104" s="355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  <c r="BS1104" s="23"/>
      <c r="BT1104" s="23"/>
      <c r="BU1104" s="23"/>
      <c r="BV1104" s="23"/>
      <c r="BW1104" s="23"/>
      <c r="BX1104" s="23"/>
      <c r="BY1104" s="23"/>
      <c r="BZ1104" s="23"/>
      <c r="CA1104" s="23"/>
      <c r="CB1104" s="23"/>
      <c r="CC1104" s="23"/>
      <c r="CD1104" s="23"/>
      <c r="CE1104" s="23"/>
      <c r="CF1104" s="23"/>
      <c r="CG1104" s="23"/>
      <c r="CH1104" s="23"/>
      <c r="CI1104" s="23"/>
      <c r="CJ1104" s="23"/>
      <c r="CK1104" s="23"/>
      <c r="CL1104" s="23"/>
      <c r="CM1104" s="23"/>
      <c r="CN1104" s="23"/>
      <c r="CO1104" s="23"/>
      <c r="CP1104" s="23"/>
      <c r="CQ1104" s="23"/>
      <c r="CR1104" s="23"/>
      <c r="CS1104" s="23"/>
      <c r="CT1104" s="23"/>
      <c r="CU1104" s="23"/>
      <c r="CV1104" s="23"/>
      <c r="CW1104" s="23"/>
      <c r="CX1104" s="23"/>
      <c r="CY1104" s="23"/>
      <c r="CZ1104" s="23"/>
      <c r="DA1104" s="23"/>
      <c r="DB1104" s="23"/>
      <c r="DC1104" s="23"/>
      <c r="DD1104" s="23"/>
      <c r="DE1104" s="23"/>
      <c r="DF1104" s="23"/>
      <c r="DG1104" s="23"/>
      <c r="DH1104" s="23"/>
      <c r="DI1104" s="23"/>
      <c r="DJ1104" s="23"/>
      <c r="DK1104" s="23"/>
      <c r="DL1104" s="23"/>
      <c r="DM1104" s="23"/>
      <c r="DN1104" s="23"/>
      <c r="DO1104" s="23"/>
      <c r="DP1104" s="23"/>
      <c r="DQ1104" s="23"/>
      <c r="DR1104" s="23"/>
      <c r="DS1104" s="23"/>
      <c r="DT1104" s="23"/>
      <c r="DU1104" s="23"/>
      <c r="DV1104" s="23"/>
      <c r="DW1104" s="23"/>
      <c r="DX1104" s="23"/>
      <c r="DY1104" s="23"/>
    </row>
    <row r="1105" spans="1:129" s="5" customFormat="1" ht="75" x14ac:dyDescent="0.25">
      <c r="A1105" s="247"/>
      <c r="B1105" s="92" t="s">
        <v>378</v>
      </c>
      <c r="C1105" s="102"/>
      <c r="D1105" s="102"/>
      <c r="E1105" s="103"/>
      <c r="F1105" s="104"/>
      <c r="G1105" s="103"/>
      <c r="H1105" s="72" t="s">
        <v>57</v>
      </c>
      <c r="I1105" s="78" t="s">
        <v>136</v>
      </c>
      <c r="J1105" s="83">
        <v>45250</v>
      </c>
      <c r="K1105" s="123">
        <f>J1105</f>
        <v>45250</v>
      </c>
      <c r="L1105" s="98"/>
      <c r="M1105" s="104"/>
      <c r="N1105" s="104"/>
      <c r="O1105" s="387">
        <f t="shared" si="543"/>
        <v>45250</v>
      </c>
      <c r="P1105" s="355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  <c r="BS1105" s="23"/>
      <c r="BT1105" s="23"/>
      <c r="BU1105" s="23"/>
      <c r="BV1105" s="23"/>
      <c r="BW1105" s="23"/>
      <c r="BX1105" s="23"/>
      <c r="BY1105" s="23"/>
      <c r="BZ1105" s="23"/>
      <c r="CA1105" s="23"/>
      <c r="CB1105" s="23"/>
      <c r="CC1105" s="23"/>
      <c r="CD1105" s="23"/>
      <c r="CE1105" s="23"/>
      <c r="CF1105" s="23"/>
      <c r="CG1105" s="23"/>
      <c r="CH1105" s="23"/>
      <c r="CI1105" s="23"/>
      <c r="CJ1105" s="23"/>
      <c r="CK1105" s="23"/>
      <c r="CL1105" s="23"/>
      <c r="CM1105" s="23"/>
      <c r="CN1105" s="23"/>
      <c r="CO1105" s="23"/>
      <c r="CP1105" s="23"/>
      <c r="CQ1105" s="23"/>
      <c r="CR1105" s="23"/>
      <c r="CS1105" s="23"/>
      <c r="CT1105" s="23"/>
      <c r="CU1105" s="23"/>
      <c r="CV1105" s="23"/>
      <c r="CW1105" s="23"/>
      <c r="CX1105" s="23"/>
      <c r="CY1105" s="23"/>
      <c r="CZ1105" s="23"/>
      <c r="DA1105" s="23"/>
      <c r="DB1105" s="23"/>
      <c r="DC1105" s="23"/>
      <c r="DD1105" s="23"/>
      <c r="DE1105" s="23"/>
      <c r="DF1105" s="23"/>
      <c r="DG1105" s="23"/>
      <c r="DH1105" s="23"/>
      <c r="DI1105" s="23"/>
      <c r="DJ1105" s="23"/>
      <c r="DK1105" s="23"/>
      <c r="DL1105" s="23"/>
      <c r="DM1105" s="23"/>
      <c r="DN1105" s="23"/>
      <c r="DO1105" s="23"/>
      <c r="DP1105" s="23"/>
      <c r="DQ1105" s="23"/>
      <c r="DR1105" s="23"/>
      <c r="DS1105" s="23"/>
      <c r="DT1105" s="23"/>
      <c r="DU1105" s="23"/>
      <c r="DV1105" s="23"/>
      <c r="DW1105" s="23"/>
      <c r="DX1105" s="23"/>
      <c r="DY1105" s="23"/>
    </row>
    <row r="1106" spans="1:129" s="30" customFormat="1" ht="19.5" customHeight="1" x14ac:dyDescent="0.25">
      <c r="A1106" s="116">
        <v>19</v>
      </c>
      <c r="B1106" s="92" t="s">
        <v>378</v>
      </c>
      <c r="C1106" s="233" t="s">
        <v>19</v>
      </c>
      <c r="D1106" s="239" t="s">
        <v>176</v>
      </c>
      <c r="E1106" s="96">
        <v>5</v>
      </c>
      <c r="F1106" s="115">
        <v>2909.3</v>
      </c>
      <c r="G1106" s="96">
        <v>130</v>
      </c>
      <c r="H1106" s="237" t="s">
        <v>30</v>
      </c>
      <c r="I1106" s="66" t="s">
        <v>1</v>
      </c>
      <c r="J1106" s="323">
        <f>J1107+J1108</f>
        <v>140250</v>
      </c>
      <c r="K1106" s="323">
        <f t="shared" ref="K1106:N1106" si="546">K1107+K1108</f>
        <v>45250</v>
      </c>
      <c r="L1106" s="323">
        <f t="shared" si="546"/>
        <v>0</v>
      </c>
      <c r="M1106" s="323">
        <f t="shared" si="546"/>
        <v>90250</v>
      </c>
      <c r="N1106" s="323">
        <f t="shared" si="546"/>
        <v>4750</v>
      </c>
      <c r="O1106" s="387">
        <f t="shared" si="543"/>
        <v>140250</v>
      </c>
      <c r="P1106" s="462"/>
      <c r="Q1106" s="462"/>
      <c r="R1106" s="462"/>
      <c r="S1106" s="462"/>
      <c r="T1106" s="462"/>
      <c r="U1106" s="462"/>
      <c r="V1106" s="462"/>
      <c r="W1106" s="462"/>
      <c r="X1106" s="462"/>
      <c r="Y1106" s="462"/>
      <c r="Z1106" s="462"/>
      <c r="AA1106" s="462"/>
      <c r="AB1106" s="462"/>
      <c r="AC1106" s="462"/>
      <c r="AD1106" s="462"/>
      <c r="AE1106" s="462"/>
      <c r="AF1106" s="462"/>
      <c r="AG1106" s="462"/>
      <c r="AH1106" s="462"/>
      <c r="AI1106" s="462"/>
      <c r="AJ1106" s="462"/>
      <c r="AK1106" s="462"/>
      <c r="AL1106" s="462"/>
      <c r="AM1106" s="462"/>
      <c r="AN1106" s="462"/>
      <c r="AO1106" s="462"/>
      <c r="AP1106" s="462"/>
      <c r="AQ1106" s="462"/>
      <c r="AR1106" s="462"/>
      <c r="AS1106" s="462"/>
      <c r="AT1106" s="462"/>
      <c r="AU1106" s="462"/>
      <c r="AV1106" s="462"/>
      <c r="AW1106" s="462"/>
      <c r="AX1106" s="462"/>
      <c r="AY1106" s="462"/>
      <c r="AZ1106" s="462"/>
      <c r="BA1106" s="462"/>
      <c r="BB1106" s="462"/>
      <c r="BC1106" s="462"/>
      <c r="BD1106" s="462"/>
      <c r="BE1106" s="462"/>
      <c r="BF1106" s="462"/>
      <c r="BG1106" s="462"/>
      <c r="BH1106" s="462"/>
      <c r="BI1106" s="462"/>
      <c r="BJ1106" s="462"/>
      <c r="BK1106" s="462"/>
      <c r="BL1106" s="462"/>
      <c r="BM1106" s="462"/>
      <c r="BN1106" s="462"/>
      <c r="BO1106" s="462"/>
      <c r="BP1106" s="462"/>
      <c r="BQ1106" s="462"/>
      <c r="BR1106" s="462"/>
      <c r="BS1106" s="462"/>
      <c r="BT1106" s="462"/>
      <c r="BU1106" s="462"/>
      <c r="BV1106" s="462"/>
      <c r="BW1106" s="462"/>
      <c r="BX1106" s="462"/>
      <c r="BY1106" s="462"/>
      <c r="BZ1106" s="462"/>
      <c r="CA1106" s="462"/>
      <c r="CB1106" s="462"/>
      <c r="CC1106" s="462"/>
      <c r="CD1106" s="462"/>
      <c r="CE1106" s="462"/>
      <c r="CF1106" s="462"/>
      <c r="CG1106" s="462"/>
      <c r="CH1106" s="462"/>
      <c r="CI1106" s="462"/>
      <c r="CJ1106" s="462"/>
      <c r="CK1106" s="462"/>
      <c r="CL1106" s="462"/>
      <c r="CM1106" s="462"/>
      <c r="CN1106" s="462"/>
      <c r="CO1106" s="462"/>
      <c r="CP1106" s="462"/>
      <c r="CQ1106" s="462"/>
      <c r="CR1106" s="462"/>
      <c r="CS1106" s="462"/>
      <c r="CT1106" s="462"/>
      <c r="CU1106" s="462"/>
      <c r="CV1106" s="462"/>
      <c r="CW1106" s="462"/>
      <c r="CX1106" s="462"/>
      <c r="CY1106" s="462"/>
      <c r="CZ1106" s="462"/>
      <c r="DA1106" s="462"/>
      <c r="DB1106" s="462"/>
      <c r="DC1106" s="462"/>
      <c r="DD1106" s="462"/>
      <c r="DE1106" s="462"/>
      <c r="DF1106" s="462"/>
      <c r="DG1106" s="462"/>
      <c r="DH1106" s="462"/>
      <c r="DI1106" s="462"/>
      <c r="DJ1106" s="462"/>
      <c r="DK1106" s="462"/>
      <c r="DL1106" s="462"/>
      <c r="DM1106" s="462"/>
      <c r="DN1106" s="462"/>
      <c r="DO1106" s="462"/>
      <c r="DP1106" s="462"/>
      <c r="DQ1106" s="462"/>
      <c r="DR1106" s="462"/>
      <c r="DS1106" s="462"/>
      <c r="DT1106" s="462"/>
      <c r="DU1106" s="462"/>
      <c r="DV1106" s="462"/>
      <c r="DW1106" s="462"/>
      <c r="DX1106" s="462"/>
      <c r="DY1106" s="462"/>
    </row>
    <row r="1107" spans="1:129" s="30" customFormat="1" ht="45" x14ac:dyDescent="0.25">
      <c r="A1107" s="366"/>
      <c r="B1107" s="92" t="s">
        <v>378</v>
      </c>
      <c r="C1107" s="239"/>
      <c r="D1107" s="365"/>
      <c r="E1107" s="96"/>
      <c r="F1107" s="115"/>
      <c r="G1107" s="96"/>
      <c r="H1107" s="72" t="s">
        <v>58</v>
      </c>
      <c r="I1107" s="78" t="s">
        <v>31</v>
      </c>
      <c r="J1107" s="115">
        <v>95000</v>
      </c>
      <c r="K1107" s="336"/>
      <c r="L1107" s="115"/>
      <c r="M1107" s="321">
        <f>J1107*95%</f>
        <v>90250</v>
      </c>
      <c r="N1107" s="322">
        <f>J1107*5%</f>
        <v>4750</v>
      </c>
      <c r="O1107" s="387">
        <f t="shared" si="543"/>
        <v>95000</v>
      </c>
      <c r="P1107" s="462"/>
      <c r="Q1107" s="462"/>
      <c r="R1107" s="462"/>
      <c r="S1107" s="462"/>
      <c r="T1107" s="462"/>
      <c r="U1107" s="462"/>
      <c r="V1107" s="462"/>
      <c r="W1107" s="462"/>
      <c r="X1107" s="462"/>
      <c r="Y1107" s="462"/>
      <c r="Z1107" s="462"/>
      <c r="AA1107" s="462"/>
      <c r="AB1107" s="462"/>
      <c r="AC1107" s="462"/>
      <c r="AD1107" s="462"/>
      <c r="AE1107" s="462"/>
      <c r="AF1107" s="462"/>
      <c r="AG1107" s="462"/>
      <c r="AH1107" s="462"/>
      <c r="AI1107" s="462"/>
      <c r="AJ1107" s="462"/>
      <c r="AK1107" s="462"/>
      <c r="AL1107" s="462"/>
      <c r="AM1107" s="462"/>
      <c r="AN1107" s="462"/>
      <c r="AO1107" s="462"/>
      <c r="AP1107" s="462"/>
      <c r="AQ1107" s="462"/>
      <c r="AR1107" s="462"/>
      <c r="AS1107" s="462"/>
      <c r="AT1107" s="462"/>
      <c r="AU1107" s="462"/>
      <c r="AV1107" s="462"/>
      <c r="AW1107" s="462"/>
      <c r="AX1107" s="462"/>
      <c r="AY1107" s="462"/>
      <c r="AZ1107" s="462"/>
      <c r="BA1107" s="462"/>
      <c r="BB1107" s="462"/>
      <c r="BC1107" s="462"/>
      <c r="BD1107" s="462"/>
      <c r="BE1107" s="462"/>
      <c r="BF1107" s="462"/>
      <c r="BG1107" s="462"/>
      <c r="BH1107" s="462"/>
      <c r="BI1107" s="462"/>
      <c r="BJ1107" s="462"/>
      <c r="BK1107" s="462"/>
      <c r="BL1107" s="462"/>
      <c r="BM1107" s="462"/>
      <c r="BN1107" s="462"/>
      <c r="BO1107" s="462"/>
      <c r="BP1107" s="462"/>
      <c r="BQ1107" s="462"/>
      <c r="BR1107" s="462"/>
      <c r="BS1107" s="462"/>
      <c r="BT1107" s="462"/>
      <c r="BU1107" s="462"/>
      <c r="BV1107" s="462"/>
      <c r="BW1107" s="462"/>
      <c r="BX1107" s="462"/>
      <c r="BY1107" s="462"/>
      <c r="BZ1107" s="462"/>
      <c r="CA1107" s="462"/>
      <c r="CB1107" s="462"/>
      <c r="CC1107" s="462"/>
      <c r="CD1107" s="462"/>
      <c r="CE1107" s="462"/>
      <c r="CF1107" s="462"/>
      <c r="CG1107" s="462"/>
      <c r="CH1107" s="462"/>
      <c r="CI1107" s="462"/>
      <c r="CJ1107" s="462"/>
      <c r="CK1107" s="462"/>
      <c r="CL1107" s="462"/>
      <c r="CM1107" s="462"/>
      <c r="CN1107" s="462"/>
      <c r="CO1107" s="462"/>
      <c r="CP1107" s="462"/>
      <c r="CQ1107" s="462"/>
      <c r="CR1107" s="462"/>
      <c r="CS1107" s="462"/>
      <c r="CT1107" s="462"/>
      <c r="CU1107" s="462"/>
      <c r="CV1107" s="462"/>
      <c r="CW1107" s="462"/>
      <c r="CX1107" s="462"/>
      <c r="CY1107" s="462"/>
      <c r="CZ1107" s="462"/>
      <c r="DA1107" s="462"/>
      <c r="DB1107" s="462"/>
      <c r="DC1107" s="462"/>
      <c r="DD1107" s="462"/>
      <c r="DE1107" s="462"/>
      <c r="DF1107" s="462"/>
      <c r="DG1107" s="462"/>
      <c r="DH1107" s="462"/>
      <c r="DI1107" s="462"/>
      <c r="DJ1107" s="462"/>
      <c r="DK1107" s="462"/>
      <c r="DL1107" s="462"/>
      <c r="DM1107" s="462"/>
      <c r="DN1107" s="462"/>
      <c r="DO1107" s="462"/>
      <c r="DP1107" s="462"/>
      <c r="DQ1107" s="462"/>
      <c r="DR1107" s="462"/>
      <c r="DS1107" s="462"/>
      <c r="DT1107" s="462"/>
      <c r="DU1107" s="462"/>
      <c r="DV1107" s="462"/>
      <c r="DW1107" s="462"/>
      <c r="DX1107" s="462"/>
      <c r="DY1107" s="462"/>
    </row>
    <row r="1108" spans="1:129" s="30" customFormat="1" ht="75" x14ac:dyDescent="0.25">
      <c r="A1108" s="367"/>
      <c r="B1108" s="92" t="s">
        <v>378</v>
      </c>
      <c r="C1108" s="239"/>
      <c r="D1108" s="239"/>
      <c r="E1108" s="96"/>
      <c r="F1108" s="115"/>
      <c r="G1108" s="96"/>
      <c r="H1108" s="72" t="s">
        <v>57</v>
      </c>
      <c r="I1108" s="78" t="s">
        <v>136</v>
      </c>
      <c r="J1108" s="83">
        <v>45250</v>
      </c>
      <c r="K1108" s="123">
        <f>J1108</f>
        <v>45250</v>
      </c>
      <c r="L1108" s="115"/>
      <c r="M1108" s="325"/>
      <c r="N1108" s="325"/>
      <c r="O1108" s="387">
        <f t="shared" si="543"/>
        <v>45250</v>
      </c>
      <c r="P1108" s="462"/>
      <c r="Q1108" s="462"/>
      <c r="R1108" s="462"/>
      <c r="S1108" s="462"/>
      <c r="T1108" s="462"/>
      <c r="U1108" s="462"/>
      <c r="V1108" s="462"/>
      <c r="W1108" s="462"/>
      <c r="X1108" s="462"/>
      <c r="Y1108" s="462"/>
      <c r="Z1108" s="462"/>
      <c r="AA1108" s="462"/>
      <c r="AB1108" s="462"/>
      <c r="AC1108" s="462"/>
      <c r="AD1108" s="462"/>
      <c r="AE1108" s="462"/>
      <c r="AF1108" s="462"/>
      <c r="AG1108" s="462"/>
      <c r="AH1108" s="462"/>
      <c r="AI1108" s="462"/>
      <c r="AJ1108" s="462"/>
      <c r="AK1108" s="462"/>
      <c r="AL1108" s="462"/>
      <c r="AM1108" s="462"/>
      <c r="AN1108" s="462"/>
      <c r="AO1108" s="462"/>
      <c r="AP1108" s="462"/>
      <c r="AQ1108" s="462"/>
      <c r="AR1108" s="462"/>
      <c r="AS1108" s="462"/>
      <c r="AT1108" s="462"/>
      <c r="AU1108" s="462"/>
      <c r="AV1108" s="462"/>
      <c r="AW1108" s="462"/>
      <c r="AX1108" s="462"/>
      <c r="AY1108" s="462"/>
      <c r="AZ1108" s="462"/>
      <c r="BA1108" s="462"/>
      <c r="BB1108" s="462"/>
      <c r="BC1108" s="462"/>
      <c r="BD1108" s="462"/>
      <c r="BE1108" s="462"/>
      <c r="BF1108" s="462"/>
      <c r="BG1108" s="462"/>
      <c r="BH1108" s="462"/>
      <c r="BI1108" s="462"/>
      <c r="BJ1108" s="462"/>
      <c r="BK1108" s="462"/>
      <c r="BL1108" s="462"/>
      <c r="BM1108" s="462"/>
      <c r="BN1108" s="462"/>
      <c r="BO1108" s="462"/>
      <c r="BP1108" s="462"/>
      <c r="BQ1108" s="462"/>
      <c r="BR1108" s="462"/>
      <c r="BS1108" s="462"/>
      <c r="BT1108" s="462"/>
      <c r="BU1108" s="462"/>
      <c r="BV1108" s="462"/>
      <c r="BW1108" s="462"/>
      <c r="BX1108" s="462"/>
      <c r="BY1108" s="462"/>
      <c r="BZ1108" s="462"/>
      <c r="CA1108" s="462"/>
      <c r="CB1108" s="462"/>
      <c r="CC1108" s="462"/>
      <c r="CD1108" s="462"/>
      <c r="CE1108" s="462"/>
      <c r="CF1108" s="462"/>
      <c r="CG1108" s="462"/>
      <c r="CH1108" s="462"/>
      <c r="CI1108" s="462"/>
      <c r="CJ1108" s="462"/>
      <c r="CK1108" s="462"/>
      <c r="CL1108" s="462"/>
      <c r="CM1108" s="462"/>
      <c r="CN1108" s="462"/>
      <c r="CO1108" s="462"/>
      <c r="CP1108" s="462"/>
      <c r="CQ1108" s="462"/>
      <c r="CR1108" s="462"/>
      <c r="CS1108" s="462"/>
      <c r="CT1108" s="462"/>
      <c r="CU1108" s="462"/>
      <c r="CV1108" s="462"/>
      <c r="CW1108" s="462"/>
      <c r="CX1108" s="462"/>
      <c r="CY1108" s="462"/>
      <c r="CZ1108" s="462"/>
      <c r="DA1108" s="462"/>
      <c r="DB1108" s="462"/>
      <c r="DC1108" s="462"/>
      <c r="DD1108" s="462"/>
      <c r="DE1108" s="462"/>
      <c r="DF1108" s="462"/>
      <c r="DG1108" s="462"/>
      <c r="DH1108" s="462"/>
      <c r="DI1108" s="462"/>
      <c r="DJ1108" s="462"/>
      <c r="DK1108" s="462"/>
      <c r="DL1108" s="462"/>
      <c r="DM1108" s="462"/>
      <c r="DN1108" s="462"/>
      <c r="DO1108" s="462"/>
      <c r="DP1108" s="462"/>
      <c r="DQ1108" s="462"/>
      <c r="DR1108" s="462"/>
      <c r="DS1108" s="462"/>
      <c r="DT1108" s="462"/>
      <c r="DU1108" s="462"/>
      <c r="DV1108" s="462"/>
      <c r="DW1108" s="462"/>
      <c r="DX1108" s="462"/>
      <c r="DY1108" s="462"/>
    </row>
    <row r="1109" spans="1:129" s="5" customFormat="1" ht="15.75" customHeight="1" x14ac:dyDescent="0.25">
      <c r="A1109" s="492" t="s">
        <v>388</v>
      </c>
      <c r="B1109" s="484"/>
      <c r="C1109" s="484"/>
      <c r="D1109" s="485"/>
      <c r="E1109" s="64">
        <v>10</v>
      </c>
      <c r="F1109" s="65">
        <f>F1111+F1114+F1117+F1120+F1123+F1127+F1130+F1133+F1136+F1140</f>
        <v>30719.329999999998</v>
      </c>
      <c r="G1109" s="88">
        <f>G1111+G1114+G1117+G1120+G1123+G1127+G1130+G1133+G1136+G1140</f>
        <v>1184</v>
      </c>
      <c r="H1109" s="63" t="s">
        <v>1</v>
      </c>
      <c r="I1109" s="66" t="s">
        <v>1</v>
      </c>
      <c r="J1109" s="65">
        <f>J1111+J1114+J1117+J1120+J1123+J1127+J1130+J1133+J1136+J1140</f>
        <v>36608513.197999999</v>
      </c>
      <c r="K1109" s="65">
        <f>K1111+K1114+K1117+K1120+K1123+K1127+K1130+K1133+K1136+K1140</f>
        <v>35798513.197999999</v>
      </c>
      <c r="L1109" s="65">
        <f>L1111+L1114+L1117+L1120+L1123+L1127+L1130+L1133+L1136+L1140</f>
        <v>0</v>
      </c>
      <c r="M1109" s="65">
        <f>M1111+M1114+M1117+M1120+M1123+M1127+M1130+M1133+M1136+M1140+M1110</f>
        <v>770000</v>
      </c>
      <c r="N1109" s="65">
        <f>N1111+N1114+N1117+N1120+N1123+N1127+N1130+N1133+N1136+N1140</f>
        <v>40500</v>
      </c>
      <c r="O1109" s="387">
        <f t="shared" si="543"/>
        <v>36609013.197999999</v>
      </c>
      <c r="P1109" s="355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</row>
    <row r="1110" spans="1:129" s="5" customFormat="1" ht="15.75" customHeight="1" x14ac:dyDescent="0.25">
      <c r="A1110" s="483" t="s">
        <v>389</v>
      </c>
      <c r="B1110" s="484"/>
      <c r="C1110" s="484"/>
      <c r="D1110" s="484"/>
      <c r="E1110" s="484"/>
      <c r="F1110" s="484"/>
      <c r="G1110" s="485"/>
      <c r="H1110" s="63" t="s">
        <v>1</v>
      </c>
      <c r="I1110" s="66" t="s">
        <v>1</v>
      </c>
      <c r="J1110" s="89"/>
      <c r="K1110" s="89"/>
      <c r="L1110" s="89"/>
      <c r="M1110" s="227">
        <v>500</v>
      </c>
      <c r="N1110" s="89"/>
      <c r="O1110" s="387">
        <f t="shared" si="543"/>
        <v>500</v>
      </c>
      <c r="P1110" s="559"/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</row>
    <row r="1111" spans="1:129" s="5" customFormat="1" ht="31.5" customHeight="1" x14ac:dyDescent="0.25">
      <c r="A1111" s="133">
        <v>1</v>
      </c>
      <c r="B1111" s="121" t="s">
        <v>386</v>
      </c>
      <c r="C1111" s="134" t="s">
        <v>7</v>
      </c>
      <c r="D1111" s="134" t="s">
        <v>147</v>
      </c>
      <c r="E1111" s="196">
        <v>10</v>
      </c>
      <c r="F1111" s="135">
        <v>4719.1000000000004</v>
      </c>
      <c r="G1111" s="136">
        <v>104</v>
      </c>
      <c r="H1111" s="134" t="s">
        <v>30</v>
      </c>
      <c r="I1111" s="66" t="s">
        <v>1</v>
      </c>
      <c r="J1111" s="123">
        <f>J1112+J1113</f>
        <v>1629715.1980000001</v>
      </c>
      <c r="K1111" s="123">
        <f t="shared" ref="K1111:N1111" si="547">K1112+K1113</f>
        <v>1629715.1980000001</v>
      </c>
      <c r="L1111" s="123">
        <f t="shared" si="547"/>
        <v>0</v>
      </c>
      <c r="M1111" s="123">
        <f t="shared" si="547"/>
        <v>0</v>
      </c>
      <c r="N1111" s="123">
        <f t="shared" si="547"/>
        <v>0</v>
      </c>
      <c r="O1111" s="387">
        <f t="shared" si="543"/>
        <v>1629715.1980000001</v>
      </c>
      <c r="P1111" s="559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</row>
    <row r="1112" spans="1:129" s="5" customFormat="1" x14ac:dyDescent="0.25">
      <c r="A1112" s="137"/>
      <c r="B1112" s="121" t="s">
        <v>386</v>
      </c>
      <c r="C1112" s="134"/>
      <c r="D1112" s="134"/>
      <c r="E1112" s="196"/>
      <c r="F1112" s="135"/>
      <c r="G1112" s="136"/>
      <c r="H1112" s="72" t="s">
        <v>34</v>
      </c>
      <c r="I1112" s="78" t="s">
        <v>75</v>
      </c>
      <c r="J1112" s="123">
        <v>1595570</v>
      </c>
      <c r="K1112" s="98">
        <f t="shared" ref="K1112:K1113" si="548">J1112</f>
        <v>1595570</v>
      </c>
      <c r="L1112" s="123"/>
      <c r="M1112" s="123"/>
      <c r="N1112" s="123"/>
      <c r="O1112" s="387">
        <f t="shared" si="543"/>
        <v>1595570</v>
      </c>
      <c r="P1112" s="559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  <c r="BS1112" s="23"/>
      <c r="BT1112" s="23"/>
      <c r="BU1112" s="23"/>
      <c r="BV1112" s="23"/>
      <c r="BW1112" s="23"/>
      <c r="BX1112" s="23"/>
      <c r="BY1112" s="23"/>
      <c r="BZ1112" s="23"/>
      <c r="CA1112" s="23"/>
      <c r="CB1112" s="23"/>
      <c r="CC1112" s="23"/>
      <c r="CD1112" s="23"/>
      <c r="CE1112" s="23"/>
      <c r="CF1112" s="23"/>
      <c r="CG1112" s="23"/>
      <c r="CH1112" s="23"/>
      <c r="CI1112" s="23"/>
      <c r="CJ1112" s="23"/>
      <c r="CK1112" s="23"/>
      <c r="CL1112" s="23"/>
      <c r="CM1112" s="23"/>
      <c r="CN1112" s="23"/>
      <c r="CO1112" s="23"/>
      <c r="CP1112" s="23"/>
      <c r="CQ1112" s="23"/>
      <c r="CR1112" s="23"/>
      <c r="CS1112" s="23"/>
      <c r="CT1112" s="23"/>
      <c r="CU1112" s="23"/>
      <c r="CV1112" s="23"/>
      <c r="CW1112" s="23"/>
      <c r="CX1112" s="23"/>
      <c r="CY1112" s="23"/>
      <c r="CZ1112" s="23"/>
      <c r="DA1112" s="23"/>
      <c r="DB1112" s="23"/>
      <c r="DC1112" s="23"/>
      <c r="DD1112" s="23"/>
      <c r="DE1112" s="23"/>
      <c r="DF1112" s="23"/>
      <c r="DG1112" s="23"/>
      <c r="DH1112" s="23"/>
      <c r="DI1112" s="23"/>
      <c r="DJ1112" s="23"/>
      <c r="DK1112" s="23"/>
      <c r="DL1112" s="23"/>
      <c r="DM1112" s="23"/>
      <c r="DN1112" s="23"/>
      <c r="DO1112" s="23"/>
      <c r="DP1112" s="23"/>
      <c r="DQ1112" s="23"/>
      <c r="DR1112" s="23"/>
      <c r="DS1112" s="23"/>
      <c r="DT1112" s="23"/>
      <c r="DU1112" s="23"/>
      <c r="DV1112" s="23"/>
      <c r="DW1112" s="23"/>
      <c r="DX1112" s="23"/>
      <c r="DY1112" s="23"/>
    </row>
    <row r="1113" spans="1:129" s="5" customFormat="1" ht="31.5" customHeight="1" x14ac:dyDescent="0.25">
      <c r="A1113" s="137"/>
      <c r="B1113" s="121" t="s">
        <v>386</v>
      </c>
      <c r="C1113" s="134"/>
      <c r="D1113" s="134"/>
      <c r="E1113" s="196"/>
      <c r="F1113" s="135"/>
      <c r="G1113" s="150"/>
      <c r="H1113" s="121" t="s">
        <v>35</v>
      </c>
      <c r="I1113" s="78" t="s">
        <v>52</v>
      </c>
      <c r="J1113" s="123">
        <v>34145.197999999997</v>
      </c>
      <c r="K1113" s="98">
        <f t="shared" si="548"/>
        <v>34145.197999999997</v>
      </c>
      <c r="L1113" s="139"/>
      <c r="M1113" s="139"/>
      <c r="N1113" s="139"/>
      <c r="O1113" s="387">
        <f t="shared" si="543"/>
        <v>34145.197999999997</v>
      </c>
      <c r="P1113" s="560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  <c r="BS1113" s="23"/>
      <c r="BT1113" s="23"/>
      <c r="BU1113" s="23"/>
      <c r="BV1113" s="23"/>
      <c r="BW1113" s="23"/>
      <c r="BX1113" s="23"/>
      <c r="BY1113" s="23"/>
      <c r="BZ1113" s="23"/>
      <c r="CA1113" s="23"/>
      <c r="CB1113" s="23"/>
      <c r="CC1113" s="23"/>
      <c r="CD1113" s="23"/>
      <c r="CE1113" s="23"/>
      <c r="CF1113" s="23"/>
      <c r="CG1113" s="23"/>
      <c r="CH1113" s="23"/>
      <c r="CI1113" s="23"/>
      <c r="CJ1113" s="23"/>
      <c r="CK1113" s="23"/>
      <c r="CL1113" s="23"/>
      <c r="CM1113" s="23"/>
      <c r="CN1113" s="23"/>
      <c r="CO1113" s="23"/>
      <c r="CP1113" s="23"/>
      <c r="CQ1113" s="23"/>
      <c r="CR1113" s="23"/>
      <c r="CS1113" s="23"/>
      <c r="CT1113" s="23"/>
      <c r="CU1113" s="23"/>
      <c r="CV1113" s="23"/>
      <c r="CW1113" s="23"/>
      <c r="CX1113" s="23"/>
      <c r="CY1113" s="23"/>
      <c r="CZ1113" s="23"/>
      <c r="DA1113" s="23"/>
      <c r="DB1113" s="23"/>
      <c r="DC1113" s="23"/>
      <c r="DD1113" s="23"/>
      <c r="DE1113" s="23"/>
      <c r="DF1113" s="23"/>
      <c r="DG1113" s="23"/>
      <c r="DH1113" s="23"/>
      <c r="DI1113" s="23"/>
      <c r="DJ1113" s="23"/>
      <c r="DK1113" s="23"/>
      <c r="DL1113" s="23"/>
      <c r="DM1113" s="23"/>
      <c r="DN1113" s="23"/>
      <c r="DO1113" s="23"/>
      <c r="DP1113" s="23"/>
      <c r="DQ1113" s="23"/>
      <c r="DR1113" s="23"/>
      <c r="DS1113" s="23"/>
      <c r="DT1113" s="23"/>
      <c r="DU1113" s="23"/>
      <c r="DV1113" s="23"/>
      <c r="DW1113" s="23"/>
      <c r="DX1113" s="23"/>
      <c r="DY1113" s="23"/>
    </row>
    <row r="1114" spans="1:129" s="5" customFormat="1" ht="31.5" customHeight="1" x14ac:dyDescent="0.25">
      <c r="A1114" s="133">
        <v>2</v>
      </c>
      <c r="B1114" s="121" t="s">
        <v>386</v>
      </c>
      <c r="C1114" s="134" t="s">
        <v>7</v>
      </c>
      <c r="D1114" s="134" t="s">
        <v>147</v>
      </c>
      <c r="E1114" s="196" t="s">
        <v>148</v>
      </c>
      <c r="F1114" s="135">
        <v>2729.64</v>
      </c>
      <c r="G1114" s="136">
        <v>125</v>
      </c>
      <c r="H1114" s="134" t="s">
        <v>30</v>
      </c>
      <c r="I1114" s="66" t="s">
        <v>1</v>
      </c>
      <c r="J1114" s="123">
        <f>J1115+J1116</f>
        <v>3253159</v>
      </c>
      <c r="K1114" s="123">
        <f t="shared" ref="K1114:N1114" si="549">K1115+K1116</f>
        <v>3253159</v>
      </c>
      <c r="L1114" s="123">
        <f t="shared" si="549"/>
        <v>0</v>
      </c>
      <c r="M1114" s="123">
        <f t="shared" si="549"/>
        <v>0</v>
      </c>
      <c r="N1114" s="123">
        <f t="shared" si="549"/>
        <v>0</v>
      </c>
      <c r="O1114" s="387">
        <f t="shared" si="543"/>
        <v>3253159</v>
      </c>
      <c r="P1114" s="559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  <c r="BS1114" s="23"/>
      <c r="BT1114" s="23"/>
      <c r="BU1114" s="23"/>
      <c r="BV1114" s="23"/>
      <c r="BW1114" s="23"/>
      <c r="BX1114" s="23"/>
      <c r="BY1114" s="23"/>
      <c r="BZ1114" s="23"/>
      <c r="CA1114" s="23"/>
      <c r="CB1114" s="23"/>
      <c r="CC1114" s="23"/>
      <c r="CD1114" s="23"/>
      <c r="CE1114" s="23"/>
      <c r="CF1114" s="23"/>
      <c r="CG1114" s="23"/>
      <c r="CH1114" s="23"/>
      <c r="CI1114" s="23"/>
      <c r="CJ1114" s="23"/>
      <c r="CK1114" s="23"/>
      <c r="CL1114" s="23"/>
      <c r="CM1114" s="23"/>
      <c r="CN1114" s="23"/>
      <c r="CO1114" s="23"/>
      <c r="CP1114" s="23"/>
      <c r="CQ1114" s="23"/>
      <c r="CR1114" s="23"/>
      <c r="CS1114" s="23"/>
      <c r="CT1114" s="23"/>
      <c r="CU1114" s="23"/>
      <c r="CV1114" s="23"/>
      <c r="CW1114" s="23"/>
      <c r="CX1114" s="23"/>
      <c r="CY1114" s="23"/>
      <c r="CZ1114" s="23"/>
      <c r="DA1114" s="23"/>
      <c r="DB1114" s="23"/>
      <c r="DC1114" s="23"/>
      <c r="DD1114" s="23"/>
      <c r="DE1114" s="23"/>
      <c r="DF1114" s="23"/>
      <c r="DG1114" s="23"/>
      <c r="DH1114" s="23"/>
      <c r="DI1114" s="23"/>
      <c r="DJ1114" s="23"/>
      <c r="DK1114" s="23"/>
      <c r="DL1114" s="23"/>
      <c r="DM1114" s="23"/>
      <c r="DN1114" s="23"/>
      <c r="DO1114" s="23"/>
      <c r="DP1114" s="23"/>
      <c r="DQ1114" s="23"/>
      <c r="DR1114" s="23"/>
      <c r="DS1114" s="23"/>
      <c r="DT1114" s="23"/>
      <c r="DU1114" s="23"/>
      <c r="DV1114" s="23"/>
      <c r="DW1114" s="23"/>
      <c r="DX1114" s="23"/>
      <c r="DY1114" s="23"/>
    </row>
    <row r="1115" spans="1:129" s="5" customFormat="1" ht="30" x14ac:dyDescent="0.25">
      <c r="A1115" s="137"/>
      <c r="B1115" s="121" t="s">
        <v>386</v>
      </c>
      <c r="C1115" s="134"/>
      <c r="D1115" s="134"/>
      <c r="E1115" s="196"/>
      <c r="F1115" s="249"/>
      <c r="G1115" s="150"/>
      <c r="H1115" s="72" t="s">
        <v>45</v>
      </c>
      <c r="I1115" s="138" t="s">
        <v>129</v>
      </c>
      <c r="J1115" s="123">
        <v>3185000</v>
      </c>
      <c r="K1115" s="98">
        <f t="shared" ref="K1115:K1116" si="550">J1115</f>
        <v>3185000</v>
      </c>
      <c r="L1115" s="123"/>
      <c r="M1115" s="123"/>
      <c r="N1115" s="123"/>
      <c r="O1115" s="387">
        <f t="shared" si="543"/>
        <v>3185000</v>
      </c>
      <c r="P1115" s="559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  <c r="BS1115" s="23"/>
      <c r="BT1115" s="23"/>
      <c r="BU1115" s="23"/>
      <c r="BV1115" s="23"/>
      <c r="BW1115" s="23"/>
      <c r="BX1115" s="23"/>
      <c r="BY1115" s="23"/>
      <c r="BZ1115" s="23"/>
      <c r="CA1115" s="23"/>
      <c r="CB1115" s="23"/>
      <c r="CC1115" s="23"/>
      <c r="CD1115" s="23"/>
      <c r="CE1115" s="23"/>
      <c r="CF1115" s="23"/>
      <c r="CG1115" s="23"/>
      <c r="CH1115" s="23"/>
      <c r="CI1115" s="23"/>
      <c r="CJ1115" s="23"/>
      <c r="CK1115" s="23"/>
      <c r="CL1115" s="23"/>
      <c r="CM1115" s="23"/>
      <c r="CN1115" s="23"/>
      <c r="CO1115" s="23"/>
      <c r="CP1115" s="23"/>
      <c r="CQ1115" s="23"/>
      <c r="CR1115" s="23"/>
      <c r="CS1115" s="23"/>
      <c r="CT1115" s="23"/>
      <c r="CU1115" s="23"/>
      <c r="CV1115" s="23"/>
      <c r="CW1115" s="23"/>
      <c r="CX1115" s="23"/>
      <c r="CY1115" s="23"/>
      <c r="CZ1115" s="23"/>
      <c r="DA1115" s="23"/>
      <c r="DB1115" s="23"/>
      <c r="DC1115" s="23"/>
      <c r="DD1115" s="23"/>
      <c r="DE1115" s="23"/>
      <c r="DF1115" s="23"/>
      <c r="DG1115" s="23"/>
      <c r="DH1115" s="23"/>
      <c r="DI1115" s="23"/>
      <c r="DJ1115" s="23"/>
      <c r="DK1115" s="23"/>
      <c r="DL1115" s="23"/>
      <c r="DM1115" s="23"/>
      <c r="DN1115" s="23"/>
      <c r="DO1115" s="23"/>
      <c r="DP1115" s="23"/>
      <c r="DQ1115" s="23"/>
      <c r="DR1115" s="23"/>
      <c r="DS1115" s="23"/>
      <c r="DT1115" s="23"/>
      <c r="DU1115" s="23"/>
      <c r="DV1115" s="23"/>
      <c r="DW1115" s="23"/>
      <c r="DX1115" s="23"/>
      <c r="DY1115" s="23"/>
    </row>
    <row r="1116" spans="1:129" s="5" customFormat="1" ht="31.5" customHeight="1" x14ac:dyDescent="0.25">
      <c r="A1116" s="137"/>
      <c r="B1116" s="121" t="s">
        <v>386</v>
      </c>
      <c r="C1116" s="134"/>
      <c r="D1116" s="134"/>
      <c r="E1116" s="196"/>
      <c r="F1116" s="135"/>
      <c r="G1116" s="152"/>
      <c r="H1116" s="121" t="s">
        <v>35</v>
      </c>
      <c r="I1116" s="78" t="s">
        <v>52</v>
      </c>
      <c r="J1116" s="123">
        <v>68159</v>
      </c>
      <c r="K1116" s="98">
        <f t="shared" si="550"/>
        <v>68159</v>
      </c>
      <c r="L1116" s="139"/>
      <c r="M1116" s="139"/>
      <c r="N1116" s="139"/>
      <c r="O1116" s="387">
        <f t="shared" si="543"/>
        <v>68159</v>
      </c>
      <c r="P1116" s="561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  <c r="BS1116" s="23"/>
      <c r="BT1116" s="23"/>
      <c r="BU1116" s="23"/>
      <c r="BV1116" s="23"/>
      <c r="BW1116" s="23"/>
      <c r="BX1116" s="23"/>
      <c r="BY1116" s="23"/>
      <c r="BZ1116" s="23"/>
      <c r="CA1116" s="23"/>
      <c r="CB1116" s="23"/>
      <c r="CC1116" s="23"/>
      <c r="CD1116" s="23"/>
      <c r="CE1116" s="23"/>
      <c r="CF1116" s="23"/>
      <c r="CG1116" s="23"/>
      <c r="CH1116" s="23"/>
      <c r="CI1116" s="23"/>
      <c r="CJ1116" s="23"/>
      <c r="CK1116" s="23"/>
      <c r="CL1116" s="23"/>
      <c r="CM1116" s="23"/>
      <c r="CN1116" s="23"/>
      <c r="CO1116" s="23"/>
      <c r="CP1116" s="23"/>
      <c r="CQ1116" s="23"/>
      <c r="CR1116" s="23"/>
      <c r="CS1116" s="23"/>
      <c r="CT1116" s="23"/>
      <c r="CU1116" s="23"/>
      <c r="CV1116" s="23"/>
      <c r="CW1116" s="23"/>
      <c r="CX1116" s="23"/>
      <c r="CY1116" s="23"/>
      <c r="CZ1116" s="23"/>
      <c r="DA1116" s="23"/>
      <c r="DB1116" s="23"/>
      <c r="DC1116" s="23"/>
      <c r="DD1116" s="23"/>
      <c r="DE1116" s="23"/>
      <c r="DF1116" s="23"/>
      <c r="DG1116" s="23"/>
      <c r="DH1116" s="23"/>
      <c r="DI1116" s="23"/>
      <c r="DJ1116" s="23"/>
      <c r="DK1116" s="23"/>
      <c r="DL1116" s="23"/>
      <c r="DM1116" s="23"/>
      <c r="DN1116" s="23"/>
      <c r="DO1116" s="23"/>
      <c r="DP1116" s="23"/>
      <c r="DQ1116" s="23"/>
      <c r="DR1116" s="23"/>
      <c r="DS1116" s="23"/>
      <c r="DT1116" s="23"/>
      <c r="DU1116" s="23"/>
      <c r="DV1116" s="23"/>
      <c r="DW1116" s="23"/>
      <c r="DX1116" s="23"/>
      <c r="DY1116" s="23"/>
    </row>
    <row r="1117" spans="1:129" s="5" customFormat="1" ht="31.5" customHeight="1" x14ac:dyDescent="0.25">
      <c r="A1117" s="133">
        <v>3</v>
      </c>
      <c r="B1117" s="121" t="s">
        <v>386</v>
      </c>
      <c r="C1117" s="134" t="s">
        <v>7</v>
      </c>
      <c r="D1117" s="134" t="s">
        <v>140</v>
      </c>
      <c r="E1117" s="196">
        <v>53</v>
      </c>
      <c r="F1117" s="135">
        <v>2862.9</v>
      </c>
      <c r="G1117" s="136">
        <v>91</v>
      </c>
      <c r="H1117" s="134" t="s">
        <v>30</v>
      </c>
      <c r="I1117" s="66" t="s">
        <v>1</v>
      </c>
      <c r="J1117" s="123">
        <f>J1118+J1119</f>
        <v>4409383.8</v>
      </c>
      <c r="K1117" s="123">
        <f t="shared" ref="K1117:N1117" si="551">K1118+K1119</f>
        <v>4409383.8</v>
      </c>
      <c r="L1117" s="123">
        <f t="shared" si="551"/>
        <v>0</v>
      </c>
      <c r="M1117" s="123">
        <f t="shared" si="551"/>
        <v>0</v>
      </c>
      <c r="N1117" s="123">
        <f t="shared" si="551"/>
        <v>0</v>
      </c>
      <c r="O1117" s="387">
        <f t="shared" si="543"/>
        <v>4409383.8</v>
      </c>
      <c r="P1117" s="559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  <c r="BS1117" s="23"/>
      <c r="BT1117" s="23"/>
      <c r="BU1117" s="23"/>
      <c r="BV1117" s="23"/>
      <c r="BW1117" s="23"/>
      <c r="BX1117" s="23"/>
      <c r="BY1117" s="23"/>
      <c r="BZ1117" s="23"/>
      <c r="CA1117" s="23"/>
      <c r="CB1117" s="23"/>
      <c r="CC1117" s="23"/>
      <c r="CD1117" s="23"/>
      <c r="CE1117" s="23"/>
      <c r="CF1117" s="23"/>
      <c r="CG1117" s="23"/>
      <c r="CH1117" s="23"/>
      <c r="CI1117" s="23"/>
      <c r="CJ1117" s="23"/>
      <c r="CK1117" s="23"/>
      <c r="CL1117" s="23"/>
      <c r="CM1117" s="23"/>
      <c r="CN1117" s="23"/>
      <c r="CO1117" s="23"/>
      <c r="CP1117" s="23"/>
      <c r="CQ1117" s="23"/>
      <c r="CR1117" s="23"/>
      <c r="CS1117" s="23"/>
      <c r="CT1117" s="23"/>
      <c r="CU1117" s="23"/>
      <c r="CV1117" s="23"/>
      <c r="CW1117" s="23"/>
      <c r="CX1117" s="23"/>
      <c r="CY1117" s="23"/>
      <c r="CZ1117" s="23"/>
      <c r="DA1117" s="23"/>
      <c r="DB1117" s="23"/>
      <c r="DC1117" s="23"/>
      <c r="DD1117" s="23"/>
      <c r="DE1117" s="23"/>
      <c r="DF1117" s="23"/>
      <c r="DG1117" s="23"/>
      <c r="DH1117" s="23"/>
      <c r="DI1117" s="23"/>
      <c r="DJ1117" s="23"/>
      <c r="DK1117" s="23"/>
      <c r="DL1117" s="23"/>
      <c r="DM1117" s="23"/>
      <c r="DN1117" s="23"/>
      <c r="DO1117" s="23"/>
      <c r="DP1117" s="23"/>
      <c r="DQ1117" s="23"/>
      <c r="DR1117" s="23"/>
      <c r="DS1117" s="23"/>
      <c r="DT1117" s="23"/>
      <c r="DU1117" s="23"/>
      <c r="DV1117" s="23"/>
      <c r="DW1117" s="23"/>
      <c r="DX1117" s="23"/>
      <c r="DY1117" s="23"/>
    </row>
    <row r="1118" spans="1:129" s="5" customFormat="1" x14ac:dyDescent="0.25">
      <c r="A1118" s="137"/>
      <c r="B1118" s="121" t="s">
        <v>386</v>
      </c>
      <c r="C1118" s="134"/>
      <c r="D1118" s="134"/>
      <c r="E1118" s="196"/>
      <c r="F1118" s="135"/>
      <c r="G1118" s="136"/>
      <c r="H1118" s="72" t="s">
        <v>36</v>
      </c>
      <c r="I1118" s="78" t="s">
        <v>37</v>
      </c>
      <c r="J1118" s="123">
        <v>4317000</v>
      </c>
      <c r="K1118" s="98">
        <f t="shared" ref="K1118:K1119" si="552">J1118</f>
        <v>4317000</v>
      </c>
      <c r="L1118" s="123"/>
      <c r="M1118" s="123"/>
      <c r="N1118" s="123"/>
      <c r="O1118" s="387">
        <f t="shared" si="543"/>
        <v>4317000</v>
      </c>
      <c r="P1118" s="559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  <c r="BS1118" s="23"/>
      <c r="BT1118" s="23"/>
      <c r="BU1118" s="23"/>
      <c r="BV1118" s="23"/>
      <c r="BW1118" s="23"/>
      <c r="BX1118" s="23"/>
      <c r="BY1118" s="23"/>
      <c r="BZ1118" s="23"/>
      <c r="CA1118" s="23"/>
      <c r="CB1118" s="23"/>
      <c r="CC1118" s="23"/>
      <c r="CD1118" s="23"/>
      <c r="CE1118" s="23"/>
      <c r="CF1118" s="23"/>
      <c r="CG1118" s="23"/>
      <c r="CH1118" s="23"/>
      <c r="CI1118" s="23"/>
      <c r="CJ1118" s="23"/>
      <c r="CK1118" s="23"/>
      <c r="CL1118" s="23"/>
      <c r="CM1118" s="23"/>
      <c r="CN1118" s="23"/>
      <c r="CO1118" s="23"/>
      <c r="CP1118" s="23"/>
      <c r="CQ1118" s="23"/>
      <c r="CR1118" s="23"/>
      <c r="CS1118" s="23"/>
      <c r="CT1118" s="23"/>
      <c r="CU1118" s="23"/>
      <c r="CV1118" s="23"/>
      <c r="CW1118" s="23"/>
      <c r="CX1118" s="23"/>
      <c r="CY1118" s="23"/>
      <c r="CZ1118" s="23"/>
      <c r="DA1118" s="23"/>
      <c r="DB1118" s="23"/>
      <c r="DC1118" s="23"/>
      <c r="DD1118" s="23"/>
      <c r="DE1118" s="23"/>
      <c r="DF1118" s="23"/>
      <c r="DG1118" s="23"/>
      <c r="DH1118" s="23"/>
      <c r="DI1118" s="23"/>
      <c r="DJ1118" s="23"/>
      <c r="DK1118" s="23"/>
      <c r="DL1118" s="23"/>
      <c r="DM1118" s="23"/>
      <c r="DN1118" s="23"/>
      <c r="DO1118" s="23"/>
      <c r="DP1118" s="23"/>
      <c r="DQ1118" s="23"/>
      <c r="DR1118" s="23"/>
      <c r="DS1118" s="23"/>
      <c r="DT1118" s="23"/>
      <c r="DU1118" s="23"/>
      <c r="DV1118" s="23"/>
      <c r="DW1118" s="23"/>
      <c r="DX1118" s="23"/>
      <c r="DY1118" s="23"/>
    </row>
    <row r="1119" spans="1:129" s="5" customFormat="1" ht="31.5" customHeight="1" x14ac:dyDescent="0.25">
      <c r="A1119" s="137"/>
      <c r="B1119" s="121" t="s">
        <v>386</v>
      </c>
      <c r="C1119" s="134"/>
      <c r="D1119" s="134"/>
      <c r="E1119" s="196"/>
      <c r="F1119" s="135"/>
      <c r="G1119" s="152"/>
      <c r="H1119" s="121" t="s">
        <v>35</v>
      </c>
      <c r="I1119" s="78" t="s">
        <v>52</v>
      </c>
      <c r="J1119" s="123">
        <v>92383.799999999988</v>
      </c>
      <c r="K1119" s="98">
        <f t="shared" si="552"/>
        <v>92383.799999999988</v>
      </c>
      <c r="L1119" s="139"/>
      <c r="M1119" s="139"/>
      <c r="N1119" s="139"/>
      <c r="O1119" s="387">
        <f t="shared" si="543"/>
        <v>92383.799999999988</v>
      </c>
      <c r="P1119" s="561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  <c r="BS1119" s="23"/>
      <c r="BT1119" s="23"/>
      <c r="BU1119" s="23"/>
      <c r="BV1119" s="23"/>
      <c r="BW1119" s="23"/>
      <c r="BX1119" s="23"/>
      <c r="BY1119" s="23"/>
      <c r="BZ1119" s="23"/>
      <c r="CA1119" s="23"/>
      <c r="CB1119" s="23"/>
      <c r="CC1119" s="23"/>
      <c r="CD1119" s="23"/>
      <c r="CE1119" s="23"/>
      <c r="CF1119" s="23"/>
      <c r="CG1119" s="23"/>
      <c r="CH1119" s="23"/>
      <c r="CI1119" s="23"/>
      <c r="CJ1119" s="23"/>
      <c r="CK1119" s="23"/>
      <c r="CL1119" s="23"/>
      <c r="CM1119" s="23"/>
      <c r="CN1119" s="23"/>
      <c r="CO1119" s="23"/>
      <c r="CP1119" s="23"/>
      <c r="CQ1119" s="23"/>
      <c r="CR1119" s="23"/>
      <c r="CS1119" s="23"/>
      <c r="CT1119" s="23"/>
      <c r="CU1119" s="23"/>
      <c r="CV1119" s="23"/>
      <c r="CW1119" s="23"/>
      <c r="CX1119" s="23"/>
      <c r="CY1119" s="23"/>
      <c r="CZ1119" s="23"/>
      <c r="DA1119" s="23"/>
      <c r="DB1119" s="23"/>
      <c r="DC1119" s="23"/>
      <c r="DD1119" s="23"/>
      <c r="DE1119" s="23"/>
      <c r="DF1119" s="23"/>
      <c r="DG1119" s="23"/>
      <c r="DH1119" s="23"/>
      <c r="DI1119" s="23"/>
      <c r="DJ1119" s="23"/>
      <c r="DK1119" s="23"/>
      <c r="DL1119" s="23"/>
      <c r="DM1119" s="23"/>
      <c r="DN1119" s="23"/>
      <c r="DO1119" s="23"/>
      <c r="DP1119" s="23"/>
      <c r="DQ1119" s="23"/>
      <c r="DR1119" s="23"/>
      <c r="DS1119" s="23"/>
      <c r="DT1119" s="23"/>
      <c r="DU1119" s="23"/>
      <c r="DV1119" s="23"/>
      <c r="DW1119" s="23"/>
      <c r="DX1119" s="23"/>
      <c r="DY1119" s="23"/>
    </row>
    <row r="1120" spans="1:129" s="5" customFormat="1" ht="31.5" customHeight="1" x14ac:dyDescent="0.25">
      <c r="A1120" s="133">
        <v>4</v>
      </c>
      <c r="B1120" s="121" t="s">
        <v>386</v>
      </c>
      <c r="C1120" s="134" t="s">
        <v>7</v>
      </c>
      <c r="D1120" s="134" t="s">
        <v>152</v>
      </c>
      <c r="E1120" s="196">
        <v>26</v>
      </c>
      <c r="F1120" s="135">
        <v>6500.95</v>
      </c>
      <c r="G1120" s="136">
        <v>187</v>
      </c>
      <c r="H1120" s="134" t="s">
        <v>30</v>
      </c>
      <c r="I1120" s="66" t="s">
        <v>1</v>
      </c>
      <c r="J1120" s="123">
        <f>J1121+J1122</f>
        <v>295250</v>
      </c>
      <c r="K1120" s="123">
        <f t="shared" ref="K1120:N1120" si="553">K1121+K1122</f>
        <v>45250</v>
      </c>
      <c r="L1120" s="123">
        <f t="shared" si="553"/>
        <v>0</v>
      </c>
      <c r="M1120" s="123">
        <f t="shared" si="553"/>
        <v>237500</v>
      </c>
      <c r="N1120" s="123">
        <f t="shared" si="553"/>
        <v>12500</v>
      </c>
      <c r="O1120" s="387">
        <f t="shared" si="543"/>
        <v>295250</v>
      </c>
      <c r="P1120" s="559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  <c r="BS1120" s="23"/>
      <c r="BT1120" s="23"/>
      <c r="BU1120" s="23"/>
      <c r="BV1120" s="23"/>
      <c r="BW1120" s="23"/>
      <c r="BX1120" s="23"/>
      <c r="BY1120" s="23"/>
      <c r="BZ1120" s="23"/>
      <c r="CA1120" s="23"/>
      <c r="CB1120" s="23"/>
      <c r="CC1120" s="23"/>
      <c r="CD1120" s="23"/>
      <c r="CE1120" s="23"/>
      <c r="CF1120" s="23"/>
      <c r="CG1120" s="23"/>
      <c r="CH1120" s="23"/>
      <c r="CI1120" s="23"/>
      <c r="CJ1120" s="23"/>
      <c r="CK1120" s="23"/>
      <c r="CL1120" s="23"/>
      <c r="CM1120" s="23"/>
      <c r="CN1120" s="23"/>
      <c r="CO1120" s="23"/>
      <c r="CP1120" s="23"/>
      <c r="CQ1120" s="23"/>
      <c r="CR1120" s="23"/>
      <c r="CS1120" s="23"/>
      <c r="CT1120" s="23"/>
      <c r="CU1120" s="23"/>
      <c r="CV1120" s="23"/>
      <c r="CW1120" s="23"/>
      <c r="CX1120" s="23"/>
      <c r="CY1120" s="23"/>
      <c r="CZ1120" s="23"/>
      <c r="DA1120" s="23"/>
      <c r="DB1120" s="23"/>
      <c r="DC1120" s="23"/>
      <c r="DD1120" s="23"/>
      <c r="DE1120" s="23"/>
      <c r="DF1120" s="23"/>
      <c r="DG1120" s="23"/>
      <c r="DH1120" s="23"/>
      <c r="DI1120" s="23"/>
      <c r="DJ1120" s="23"/>
      <c r="DK1120" s="23"/>
      <c r="DL1120" s="23"/>
      <c r="DM1120" s="23"/>
      <c r="DN1120" s="23"/>
      <c r="DO1120" s="23"/>
      <c r="DP1120" s="23"/>
      <c r="DQ1120" s="23"/>
      <c r="DR1120" s="23"/>
      <c r="DS1120" s="23"/>
      <c r="DT1120" s="23"/>
      <c r="DU1120" s="23"/>
      <c r="DV1120" s="23"/>
      <c r="DW1120" s="23"/>
      <c r="DX1120" s="23"/>
      <c r="DY1120" s="23"/>
    </row>
    <row r="1121" spans="1:129" s="5" customFormat="1" ht="104.25" customHeight="1" x14ac:dyDescent="0.25">
      <c r="A1121" s="137"/>
      <c r="B1121" s="121" t="s">
        <v>386</v>
      </c>
      <c r="C1121" s="134"/>
      <c r="D1121" s="134"/>
      <c r="E1121" s="196"/>
      <c r="F1121" s="135"/>
      <c r="G1121" s="136"/>
      <c r="H1121" s="72" t="s">
        <v>57</v>
      </c>
      <c r="I1121" s="78" t="s">
        <v>136</v>
      </c>
      <c r="J1121" s="83">
        <v>45250</v>
      </c>
      <c r="K1121" s="123">
        <f>J1121</f>
        <v>45250</v>
      </c>
      <c r="L1121" s="123"/>
      <c r="M1121" s="123"/>
      <c r="N1121" s="123"/>
      <c r="O1121" s="387">
        <f t="shared" si="543"/>
        <v>45250</v>
      </c>
      <c r="P1121" s="559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  <c r="BS1121" s="23"/>
      <c r="BT1121" s="23"/>
      <c r="BU1121" s="23"/>
      <c r="BV1121" s="23"/>
      <c r="BW1121" s="23"/>
      <c r="BX1121" s="23"/>
      <c r="BY1121" s="23"/>
      <c r="BZ1121" s="23"/>
      <c r="CA1121" s="23"/>
      <c r="CB1121" s="23"/>
      <c r="CC1121" s="23"/>
      <c r="CD1121" s="23"/>
      <c r="CE1121" s="23"/>
      <c r="CF1121" s="23"/>
      <c r="CG1121" s="23"/>
      <c r="CH1121" s="23"/>
      <c r="CI1121" s="23"/>
      <c r="CJ1121" s="23"/>
      <c r="CK1121" s="23"/>
      <c r="CL1121" s="23"/>
      <c r="CM1121" s="23"/>
      <c r="CN1121" s="23"/>
      <c r="CO1121" s="23"/>
      <c r="CP1121" s="23"/>
      <c r="CQ1121" s="23"/>
      <c r="CR1121" s="23"/>
      <c r="CS1121" s="23"/>
      <c r="CT1121" s="23"/>
      <c r="CU1121" s="23"/>
      <c r="CV1121" s="23"/>
      <c r="CW1121" s="23"/>
      <c r="CX1121" s="23"/>
      <c r="CY1121" s="23"/>
      <c r="CZ1121" s="23"/>
      <c r="DA1121" s="23"/>
      <c r="DB1121" s="23"/>
      <c r="DC1121" s="23"/>
      <c r="DD1121" s="23"/>
      <c r="DE1121" s="23"/>
      <c r="DF1121" s="23"/>
      <c r="DG1121" s="23"/>
      <c r="DH1121" s="23"/>
      <c r="DI1121" s="23"/>
      <c r="DJ1121" s="23"/>
      <c r="DK1121" s="23"/>
      <c r="DL1121" s="23"/>
      <c r="DM1121" s="23"/>
      <c r="DN1121" s="23"/>
      <c r="DO1121" s="23"/>
      <c r="DP1121" s="23"/>
      <c r="DQ1121" s="23"/>
      <c r="DR1121" s="23"/>
      <c r="DS1121" s="23"/>
      <c r="DT1121" s="23"/>
      <c r="DU1121" s="23"/>
      <c r="DV1121" s="23"/>
      <c r="DW1121" s="23"/>
      <c r="DX1121" s="23"/>
      <c r="DY1121" s="23"/>
    </row>
    <row r="1122" spans="1:129" s="5" customFormat="1" ht="45" x14ac:dyDescent="0.25">
      <c r="A1122" s="137"/>
      <c r="B1122" s="121" t="s">
        <v>386</v>
      </c>
      <c r="C1122" s="134"/>
      <c r="D1122" s="134"/>
      <c r="E1122" s="196"/>
      <c r="F1122" s="135"/>
      <c r="G1122" s="136"/>
      <c r="H1122" s="72" t="s">
        <v>58</v>
      </c>
      <c r="I1122" s="78" t="s">
        <v>31</v>
      </c>
      <c r="J1122" s="123">
        <v>250000</v>
      </c>
      <c r="K1122" s="123"/>
      <c r="L1122" s="139"/>
      <c r="M1122" s="139">
        <v>237500</v>
      </c>
      <c r="N1122" s="139">
        <v>12500</v>
      </c>
      <c r="O1122" s="387">
        <f t="shared" si="543"/>
        <v>250000</v>
      </c>
      <c r="P1122" s="559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  <c r="BS1122" s="23"/>
      <c r="BT1122" s="23"/>
      <c r="BU1122" s="23"/>
      <c r="BV1122" s="23"/>
      <c r="BW1122" s="23"/>
      <c r="BX1122" s="23"/>
      <c r="BY1122" s="23"/>
      <c r="BZ1122" s="23"/>
      <c r="CA1122" s="23"/>
      <c r="CB1122" s="23"/>
      <c r="CC1122" s="23"/>
      <c r="CD1122" s="23"/>
      <c r="CE1122" s="23"/>
      <c r="CF1122" s="23"/>
      <c r="CG1122" s="23"/>
      <c r="CH1122" s="23"/>
      <c r="CI1122" s="23"/>
      <c r="CJ1122" s="23"/>
      <c r="CK1122" s="23"/>
      <c r="CL1122" s="23"/>
      <c r="CM1122" s="23"/>
      <c r="CN1122" s="23"/>
      <c r="CO1122" s="23"/>
      <c r="CP1122" s="23"/>
      <c r="CQ1122" s="23"/>
      <c r="CR1122" s="23"/>
      <c r="CS1122" s="23"/>
      <c r="CT1122" s="23"/>
      <c r="CU1122" s="23"/>
      <c r="CV1122" s="23"/>
      <c r="CW1122" s="23"/>
      <c r="CX1122" s="23"/>
      <c r="CY1122" s="23"/>
      <c r="CZ1122" s="23"/>
      <c r="DA1122" s="23"/>
      <c r="DB1122" s="23"/>
      <c r="DC1122" s="23"/>
      <c r="DD1122" s="23"/>
      <c r="DE1122" s="23"/>
      <c r="DF1122" s="23"/>
      <c r="DG1122" s="23"/>
      <c r="DH1122" s="23"/>
      <c r="DI1122" s="23"/>
      <c r="DJ1122" s="23"/>
      <c r="DK1122" s="23"/>
      <c r="DL1122" s="23"/>
      <c r="DM1122" s="23"/>
      <c r="DN1122" s="23"/>
      <c r="DO1122" s="23"/>
      <c r="DP1122" s="23"/>
      <c r="DQ1122" s="23"/>
      <c r="DR1122" s="23"/>
      <c r="DS1122" s="23"/>
      <c r="DT1122" s="23"/>
      <c r="DU1122" s="23"/>
      <c r="DV1122" s="23"/>
      <c r="DW1122" s="23"/>
      <c r="DX1122" s="23"/>
      <c r="DY1122" s="23"/>
    </row>
    <row r="1123" spans="1:129" s="5" customFormat="1" x14ac:dyDescent="0.25">
      <c r="A1123" s="133">
        <v>5</v>
      </c>
      <c r="B1123" s="121" t="s">
        <v>386</v>
      </c>
      <c r="C1123" s="134" t="s">
        <v>360</v>
      </c>
      <c r="D1123" s="134" t="s">
        <v>132</v>
      </c>
      <c r="E1123" s="196" t="s">
        <v>151</v>
      </c>
      <c r="F1123" s="135">
        <v>2127.3000000000002</v>
      </c>
      <c r="G1123" s="136">
        <v>98</v>
      </c>
      <c r="H1123" s="134" t="s">
        <v>30</v>
      </c>
      <c r="I1123" s="66" t="s">
        <v>1</v>
      </c>
      <c r="J1123" s="123">
        <f>J1124+J1125+J1126</f>
        <v>10212978.6</v>
      </c>
      <c r="K1123" s="123">
        <f t="shared" ref="K1123:N1123" si="554">K1124+K1125+K1126</f>
        <v>10212978.6</v>
      </c>
      <c r="L1123" s="123">
        <f t="shared" si="554"/>
        <v>0</v>
      </c>
      <c r="M1123" s="123">
        <f t="shared" si="554"/>
        <v>0</v>
      </c>
      <c r="N1123" s="123">
        <f t="shared" si="554"/>
        <v>0</v>
      </c>
      <c r="O1123" s="387">
        <f t="shared" si="543"/>
        <v>10212978.6</v>
      </c>
      <c r="P1123" s="559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  <c r="BS1123" s="23"/>
      <c r="BT1123" s="23"/>
      <c r="BU1123" s="23"/>
      <c r="BV1123" s="23"/>
      <c r="BW1123" s="23"/>
      <c r="BX1123" s="23"/>
      <c r="BY1123" s="23"/>
      <c r="BZ1123" s="23"/>
      <c r="CA1123" s="23"/>
      <c r="CB1123" s="23"/>
      <c r="CC1123" s="23"/>
      <c r="CD1123" s="23"/>
      <c r="CE1123" s="23"/>
      <c r="CF1123" s="23"/>
      <c r="CG1123" s="23"/>
      <c r="CH1123" s="23"/>
      <c r="CI1123" s="23"/>
      <c r="CJ1123" s="23"/>
      <c r="CK1123" s="23"/>
      <c r="CL1123" s="23"/>
      <c r="CM1123" s="23"/>
      <c r="CN1123" s="23"/>
      <c r="CO1123" s="23"/>
      <c r="CP1123" s="23"/>
      <c r="CQ1123" s="23"/>
      <c r="CR1123" s="23"/>
      <c r="CS1123" s="23"/>
      <c r="CT1123" s="23"/>
      <c r="CU1123" s="23"/>
      <c r="CV1123" s="23"/>
      <c r="CW1123" s="23"/>
      <c r="CX1123" s="23"/>
      <c r="CY1123" s="23"/>
      <c r="CZ1123" s="23"/>
      <c r="DA1123" s="23"/>
      <c r="DB1123" s="23"/>
      <c r="DC1123" s="23"/>
      <c r="DD1123" s="23"/>
      <c r="DE1123" s="23"/>
      <c r="DF1123" s="23"/>
      <c r="DG1123" s="23"/>
      <c r="DH1123" s="23"/>
      <c r="DI1123" s="23"/>
      <c r="DJ1123" s="23"/>
      <c r="DK1123" s="23"/>
      <c r="DL1123" s="23"/>
      <c r="DM1123" s="23"/>
      <c r="DN1123" s="23"/>
      <c r="DO1123" s="23"/>
      <c r="DP1123" s="23"/>
      <c r="DQ1123" s="23"/>
      <c r="DR1123" s="23"/>
      <c r="DS1123" s="23"/>
      <c r="DT1123" s="23"/>
      <c r="DU1123" s="23"/>
      <c r="DV1123" s="23"/>
      <c r="DW1123" s="23"/>
      <c r="DX1123" s="23"/>
      <c r="DY1123" s="23"/>
    </row>
    <row r="1124" spans="1:129" s="5" customFormat="1" x14ac:dyDescent="0.25">
      <c r="A1124" s="137"/>
      <c r="B1124" s="121" t="s">
        <v>386</v>
      </c>
      <c r="C1124" s="134"/>
      <c r="D1124" s="134"/>
      <c r="E1124" s="196"/>
      <c r="F1124" s="135"/>
      <c r="G1124" s="136"/>
      <c r="H1124" s="121" t="s">
        <v>36</v>
      </c>
      <c r="I1124" s="78" t="s">
        <v>37</v>
      </c>
      <c r="J1124" s="123">
        <v>6654000</v>
      </c>
      <c r="K1124" s="98">
        <f t="shared" ref="K1124:K1126" si="555">J1124</f>
        <v>6654000</v>
      </c>
      <c r="L1124" s="123"/>
      <c r="M1124" s="123"/>
      <c r="N1124" s="123"/>
      <c r="O1124" s="387">
        <f t="shared" si="543"/>
        <v>6654000</v>
      </c>
      <c r="P1124" s="559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  <c r="BS1124" s="23"/>
      <c r="BT1124" s="23"/>
      <c r="BU1124" s="23"/>
      <c r="BV1124" s="23"/>
      <c r="BW1124" s="23"/>
      <c r="BX1124" s="23"/>
      <c r="BY1124" s="23"/>
      <c r="BZ1124" s="23"/>
      <c r="CA1124" s="23"/>
      <c r="CB1124" s="23"/>
      <c r="CC1124" s="23"/>
      <c r="CD1124" s="23"/>
      <c r="CE1124" s="23"/>
      <c r="CF1124" s="23"/>
      <c r="CG1124" s="23"/>
      <c r="CH1124" s="23"/>
      <c r="CI1124" s="23"/>
      <c r="CJ1124" s="23"/>
      <c r="CK1124" s="23"/>
      <c r="CL1124" s="23"/>
      <c r="CM1124" s="23"/>
      <c r="CN1124" s="23"/>
      <c r="CO1124" s="23"/>
      <c r="CP1124" s="23"/>
      <c r="CQ1124" s="23"/>
      <c r="CR1124" s="23"/>
      <c r="CS1124" s="23"/>
      <c r="CT1124" s="23"/>
      <c r="CU1124" s="23"/>
      <c r="CV1124" s="23"/>
      <c r="CW1124" s="23"/>
      <c r="CX1124" s="23"/>
      <c r="CY1124" s="23"/>
      <c r="CZ1124" s="23"/>
      <c r="DA1124" s="23"/>
      <c r="DB1124" s="23"/>
      <c r="DC1124" s="23"/>
      <c r="DD1124" s="23"/>
      <c r="DE1124" s="23"/>
      <c r="DF1124" s="23"/>
      <c r="DG1124" s="23"/>
      <c r="DH1124" s="23"/>
      <c r="DI1124" s="23"/>
      <c r="DJ1124" s="23"/>
      <c r="DK1124" s="23"/>
      <c r="DL1124" s="23"/>
      <c r="DM1124" s="23"/>
      <c r="DN1124" s="23"/>
      <c r="DO1124" s="23"/>
      <c r="DP1124" s="23"/>
      <c r="DQ1124" s="23"/>
      <c r="DR1124" s="23"/>
      <c r="DS1124" s="23"/>
      <c r="DT1124" s="23"/>
      <c r="DU1124" s="23"/>
      <c r="DV1124" s="23"/>
      <c r="DW1124" s="23"/>
      <c r="DX1124" s="23"/>
      <c r="DY1124" s="23"/>
    </row>
    <row r="1125" spans="1:129" s="5" customFormat="1" ht="31.5" customHeight="1" x14ac:dyDescent="0.25">
      <c r="A1125" s="137"/>
      <c r="B1125" s="121" t="s">
        <v>386</v>
      </c>
      <c r="C1125" s="134"/>
      <c r="D1125" s="134"/>
      <c r="E1125" s="196"/>
      <c r="F1125" s="135"/>
      <c r="G1125" s="136"/>
      <c r="H1125" s="121" t="s">
        <v>45</v>
      </c>
      <c r="I1125" s="138" t="s">
        <v>129</v>
      </c>
      <c r="J1125" s="123">
        <v>3345000</v>
      </c>
      <c r="K1125" s="98">
        <f t="shared" si="555"/>
        <v>3345000</v>
      </c>
      <c r="L1125" s="139"/>
      <c r="M1125" s="139"/>
      <c r="N1125" s="139"/>
      <c r="O1125" s="387">
        <f t="shared" si="543"/>
        <v>3345000</v>
      </c>
      <c r="P1125" s="559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  <c r="BS1125" s="23"/>
      <c r="BT1125" s="23"/>
      <c r="BU1125" s="23"/>
      <c r="BV1125" s="23"/>
      <c r="BW1125" s="23"/>
      <c r="BX1125" s="23"/>
      <c r="BY1125" s="23"/>
      <c r="BZ1125" s="23"/>
      <c r="CA1125" s="23"/>
      <c r="CB1125" s="23"/>
      <c r="CC1125" s="23"/>
      <c r="CD1125" s="23"/>
      <c r="CE1125" s="23"/>
      <c r="CF1125" s="23"/>
      <c r="CG1125" s="23"/>
      <c r="CH1125" s="23"/>
      <c r="CI1125" s="23"/>
      <c r="CJ1125" s="23"/>
      <c r="CK1125" s="23"/>
      <c r="CL1125" s="23"/>
      <c r="CM1125" s="23"/>
      <c r="CN1125" s="23"/>
      <c r="CO1125" s="23"/>
      <c r="CP1125" s="23"/>
      <c r="CQ1125" s="23"/>
      <c r="CR1125" s="23"/>
      <c r="CS1125" s="23"/>
      <c r="CT1125" s="23"/>
      <c r="CU1125" s="23"/>
      <c r="CV1125" s="23"/>
      <c r="CW1125" s="23"/>
      <c r="CX1125" s="23"/>
      <c r="CY1125" s="23"/>
      <c r="CZ1125" s="23"/>
      <c r="DA1125" s="23"/>
      <c r="DB1125" s="23"/>
      <c r="DC1125" s="23"/>
      <c r="DD1125" s="23"/>
      <c r="DE1125" s="23"/>
      <c r="DF1125" s="23"/>
      <c r="DG1125" s="23"/>
      <c r="DH1125" s="23"/>
      <c r="DI1125" s="23"/>
      <c r="DJ1125" s="23"/>
      <c r="DK1125" s="23"/>
      <c r="DL1125" s="23"/>
      <c r="DM1125" s="23"/>
      <c r="DN1125" s="23"/>
      <c r="DO1125" s="23"/>
      <c r="DP1125" s="23"/>
      <c r="DQ1125" s="23"/>
      <c r="DR1125" s="23"/>
      <c r="DS1125" s="23"/>
      <c r="DT1125" s="23"/>
      <c r="DU1125" s="23"/>
      <c r="DV1125" s="23"/>
      <c r="DW1125" s="23"/>
      <c r="DX1125" s="23"/>
      <c r="DY1125" s="23"/>
    </row>
    <row r="1126" spans="1:129" s="5" customFormat="1" ht="31.5" customHeight="1" x14ac:dyDescent="0.25">
      <c r="A1126" s="137"/>
      <c r="B1126" s="121" t="s">
        <v>386</v>
      </c>
      <c r="C1126" s="134"/>
      <c r="D1126" s="134"/>
      <c r="E1126" s="196"/>
      <c r="F1126" s="135"/>
      <c r="G1126" s="150"/>
      <c r="H1126" s="72" t="s">
        <v>35</v>
      </c>
      <c r="I1126" s="78" t="s">
        <v>52</v>
      </c>
      <c r="J1126" s="123">
        <v>213978.59999999998</v>
      </c>
      <c r="K1126" s="98">
        <f t="shared" si="555"/>
        <v>213978.59999999998</v>
      </c>
      <c r="L1126" s="139"/>
      <c r="M1126" s="139"/>
      <c r="N1126" s="139"/>
      <c r="O1126" s="387">
        <f t="shared" si="543"/>
        <v>213978.59999999998</v>
      </c>
      <c r="P1126" s="560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  <c r="BS1126" s="23"/>
      <c r="BT1126" s="23"/>
      <c r="BU1126" s="23"/>
      <c r="BV1126" s="23"/>
      <c r="BW1126" s="23"/>
      <c r="BX1126" s="23"/>
      <c r="BY1126" s="23"/>
      <c r="BZ1126" s="23"/>
      <c r="CA1126" s="23"/>
      <c r="CB1126" s="23"/>
      <c r="CC1126" s="23"/>
      <c r="CD1126" s="23"/>
      <c r="CE1126" s="23"/>
      <c r="CF1126" s="23"/>
      <c r="CG1126" s="23"/>
      <c r="CH1126" s="23"/>
      <c r="CI1126" s="23"/>
      <c r="CJ1126" s="23"/>
      <c r="CK1126" s="23"/>
      <c r="CL1126" s="23"/>
      <c r="CM1126" s="23"/>
      <c r="CN1126" s="23"/>
      <c r="CO1126" s="23"/>
      <c r="CP1126" s="23"/>
      <c r="CQ1126" s="23"/>
      <c r="CR1126" s="23"/>
      <c r="CS1126" s="23"/>
      <c r="CT1126" s="23"/>
      <c r="CU1126" s="23"/>
      <c r="CV1126" s="23"/>
      <c r="CW1126" s="23"/>
      <c r="CX1126" s="23"/>
      <c r="CY1126" s="23"/>
      <c r="CZ1126" s="23"/>
      <c r="DA1126" s="23"/>
      <c r="DB1126" s="23"/>
      <c r="DC1126" s="23"/>
      <c r="DD1126" s="23"/>
      <c r="DE1126" s="23"/>
      <c r="DF1126" s="23"/>
      <c r="DG1126" s="23"/>
      <c r="DH1126" s="23"/>
      <c r="DI1126" s="23"/>
      <c r="DJ1126" s="23"/>
      <c r="DK1126" s="23"/>
      <c r="DL1126" s="23"/>
      <c r="DM1126" s="23"/>
      <c r="DN1126" s="23"/>
      <c r="DO1126" s="23"/>
      <c r="DP1126" s="23"/>
      <c r="DQ1126" s="23"/>
      <c r="DR1126" s="23"/>
      <c r="DS1126" s="23"/>
      <c r="DT1126" s="23"/>
      <c r="DU1126" s="23"/>
      <c r="DV1126" s="23"/>
      <c r="DW1126" s="23"/>
      <c r="DX1126" s="23"/>
      <c r="DY1126" s="23"/>
    </row>
    <row r="1127" spans="1:129" s="5" customFormat="1" ht="31.5" customHeight="1" x14ac:dyDescent="0.25">
      <c r="A1127" s="133">
        <v>6</v>
      </c>
      <c r="B1127" s="121" t="s">
        <v>386</v>
      </c>
      <c r="C1127" s="134" t="s">
        <v>360</v>
      </c>
      <c r="D1127" s="134" t="s">
        <v>132</v>
      </c>
      <c r="E1127" s="196">
        <v>3</v>
      </c>
      <c r="F1127" s="135">
        <v>2934.94</v>
      </c>
      <c r="G1127" s="136">
        <v>176</v>
      </c>
      <c r="H1127" s="134" t="s">
        <v>30</v>
      </c>
      <c r="I1127" s="66" t="s">
        <v>1</v>
      </c>
      <c r="J1127" s="123">
        <f>J1128+J1129</f>
        <v>395250</v>
      </c>
      <c r="K1127" s="123">
        <f t="shared" ref="K1127:N1127" si="556">K1128+K1129</f>
        <v>45250</v>
      </c>
      <c r="L1127" s="123">
        <f t="shared" si="556"/>
        <v>0</v>
      </c>
      <c r="M1127" s="123">
        <f t="shared" si="556"/>
        <v>332500</v>
      </c>
      <c r="N1127" s="123">
        <f t="shared" si="556"/>
        <v>17500</v>
      </c>
      <c r="O1127" s="387">
        <f t="shared" si="543"/>
        <v>395250</v>
      </c>
      <c r="P1127" s="559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  <c r="BS1127" s="23"/>
      <c r="BT1127" s="23"/>
      <c r="BU1127" s="23"/>
      <c r="BV1127" s="23"/>
      <c r="BW1127" s="23"/>
      <c r="BX1127" s="23"/>
      <c r="BY1127" s="23"/>
      <c r="BZ1127" s="23"/>
      <c r="CA1127" s="23"/>
      <c r="CB1127" s="23"/>
      <c r="CC1127" s="23"/>
      <c r="CD1127" s="23"/>
      <c r="CE1127" s="23"/>
      <c r="CF1127" s="23"/>
      <c r="CG1127" s="23"/>
      <c r="CH1127" s="23"/>
      <c r="CI1127" s="23"/>
      <c r="CJ1127" s="23"/>
      <c r="CK1127" s="23"/>
      <c r="CL1127" s="23"/>
      <c r="CM1127" s="23"/>
      <c r="CN1127" s="23"/>
      <c r="CO1127" s="23"/>
      <c r="CP1127" s="23"/>
      <c r="CQ1127" s="23"/>
      <c r="CR1127" s="23"/>
      <c r="CS1127" s="23"/>
      <c r="CT1127" s="23"/>
      <c r="CU1127" s="23"/>
      <c r="CV1127" s="23"/>
      <c r="CW1127" s="23"/>
      <c r="CX1127" s="23"/>
      <c r="CY1127" s="23"/>
      <c r="CZ1127" s="23"/>
      <c r="DA1127" s="23"/>
      <c r="DB1127" s="23"/>
      <c r="DC1127" s="23"/>
      <c r="DD1127" s="23"/>
      <c r="DE1127" s="23"/>
      <c r="DF1127" s="23"/>
      <c r="DG1127" s="23"/>
      <c r="DH1127" s="23"/>
      <c r="DI1127" s="23"/>
      <c r="DJ1127" s="23"/>
      <c r="DK1127" s="23"/>
      <c r="DL1127" s="23"/>
      <c r="DM1127" s="23"/>
      <c r="DN1127" s="23"/>
      <c r="DO1127" s="23"/>
      <c r="DP1127" s="23"/>
      <c r="DQ1127" s="23"/>
      <c r="DR1127" s="23"/>
      <c r="DS1127" s="23"/>
      <c r="DT1127" s="23"/>
      <c r="DU1127" s="23"/>
      <c r="DV1127" s="23"/>
      <c r="DW1127" s="23"/>
      <c r="DX1127" s="23"/>
      <c r="DY1127" s="23"/>
    </row>
    <row r="1128" spans="1:129" s="5" customFormat="1" ht="103.5" customHeight="1" x14ac:dyDescent="0.25">
      <c r="A1128" s="137"/>
      <c r="B1128" s="121" t="s">
        <v>386</v>
      </c>
      <c r="C1128" s="134"/>
      <c r="D1128" s="134"/>
      <c r="E1128" s="196"/>
      <c r="F1128" s="135"/>
      <c r="G1128" s="136"/>
      <c r="H1128" s="72" t="s">
        <v>57</v>
      </c>
      <c r="I1128" s="78" t="s">
        <v>136</v>
      </c>
      <c r="J1128" s="83">
        <v>45250</v>
      </c>
      <c r="K1128" s="123">
        <f>J1128</f>
        <v>45250</v>
      </c>
      <c r="L1128" s="123"/>
      <c r="M1128" s="123"/>
      <c r="N1128" s="123"/>
      <c r="O1128" s="387">
        <f t="shared" si="543"/>
        <v>45250</v>
      </c>
      <c r="P1128" s="559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  <c r="BS1128" s="23"/>
      <c r="BT1128" s="23"/>
      <c r="BU1128" s="23"/>
      <c r="BV1128" s="23"/>
      <c r="BW1128" s="23"/>
      <c r="BX1128" s="23"/>
      <c r="BY1128" s="23"/>
      <c r="BZ1128" s="23"/>
      <c r="CA1128" s="23"/>
      <c r="CB1128" s="23"/>
      <c r="CC1128" s="23"/>
      <c r="CD1128" s="23"/>
      <c r="CE1128" s="23"/>
      <c r="CF1128" s="23"/>
      <c r="CG1128" s="23"/>
      <c r="CH1128" s="23"/>
      <c r="CI1128" s="23"/>
      <c r="CJ1128" s="23"/>
      <c r="CK1128" s="23"/>
      <c r="CL1128" s="23"/>
      <c r="CM1128" s="23"/>
      <c r="CN1128" s="23"/>
      <c r="CO1128" s="23"/>
      <c r="CP1128" s="23"/>
      <c r="CQ1128" s="23"/>
      <c r="CR1128" s="23"/>
      <c r="CS1128" s="23"/>
      <c r="CT1128" s="23"/>
      <c r="CU1128" s="23"/>
      <c r="CV1128" s="23"/>
      <c r="CW1128" s="23"/>
      <c r="CX1128" s="23"/>
      <c r="CY1128" s="23"/>
      <c r="CZ1128" s="23"/>
      <c r="DA1128" s="23"/>
      <c r="DB1128" s="23"/>
      <c r="DC1128" s="23"/>
      <c r="DD1128" s="23"/>
      <c r="DE1128" s="23"/>
      <c r="DF1128" s="23"/>
      <c r="DG1128" s="23"/>
      <c r="DH1128" s="23"/>
      <c r="DI1128" s="23"/>
      <c r="DJ1128" s="23"/>
      <c r="DK1128" s="23"/>
      <c r="DL1128" s="23"/>
      <c r="DM1128" s="23"/>
      <c r="DN1128" s="23"/>
      <c r="DO1128" s="23"/>
      <c r="DP1128" s="23"/>
      <c r="DQ1128" s="23"/>
      <c r="DR1128" s="23"/>
      <c r="DS1128" s="23"/>
      <c r="DT1128" s="23"/>
      <c r="DU1128" s="23"/>
      <c r="DV1128" s="23"/>
      <c r="DW1128" s="23"/>
      <c r="DX1128" s="23"/>
      <c r="DY1128" s="23"/>
    </row>
    <row r="1129" spans="1:129" s="5" customFormat="1" ht="45" x14ac:dyDescent="0.25">
      <c r="A1129" s="137"/>
      <c r="B1129" s="121" t="s">
        <v>386</v>
      </c>
      <c r="C1129" s="134"/>
      <c r="D1129" s="134"/>
      <c r="E1129" s="196"/>
      <c r="F1129" s="135"/>
      <c r="G1129" s="152"/>
      <c r="H1129" s="72" t="s">
        <v>58</v>
      </c>
      <c r="I1129" s="78" t="s">
        <v>31</v>
      </c>
      <c r="J1129" s="123">
        <v>350000</v>
      </c>
      <c r="K1129" s="123"/>
      <c r="L1129" s="139"/>
      <c r="M1129" s="139">
        <v>332500</v>
      </c>
      <c r="N1129" s="139">
        <v>17500</v>
      </c>
      <c r="O1129" s="387">
        <f t="shared" si="543"/>
        <v>350000</v>
      </c>
      <c r="P1129" s="561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  <c r="BS1129" s="23"/>
      <c r="BT1129" s="23"/>
      <c r="BU1129" s="23"/>
      <c r="BV1129" s="23"/>
      <c r="BW1129" s="23"/>
      <c r="BX1129" s="23"/>
      <c r="BY1129" s="23"/>
      <c r="BZ1129" s="23"/>
      <c r="CA1129" s="23"/>
      <c r="CB1129" s="23"/>
      <c r="CC1129" s="23"/>
      <c r="CD1129" s="23"/>
      <c r="CE1129" s="23"/>
      <c r="CF1129" s="23"/>
      <c r="CG1129" s="23"/>
      <c r="CH1129" s="23"/>
      <c r="CI1129" s="23"/>
      <c r="CJ1129" s="23"/>
      <c r="CK1129" s="23"/>
      <c r="CL1129" s="23"/>
      <c r="CM1129" s="23"/>
      <c r="CN1129" s="23"/>
      <c r="CO1129" s="23"/>
      <c r="CP1129" s="23"/>
      <c r="CQ1129" s="23"/>
      <c r="CR1129" s="23"/>
      <c r="CS1129" s="23"/>
      <c r="CT1129" s="23"/>
      <c r="CU1129" s="23"/>
      <c r="CV1129" s="23"/>
      <c r="CW1129" s="23"/>
      <c r="CX1129" s="23"/>
      <c r="CY1129" s="23"/>
      <c r="CZ1129" s="23"/>
      <c r="DA1129" s="23"/>
      <c r="DB1129" s="23"/>
      <c r="DC1129" s="23"/>
      <c r="DD1129" s="23"/>
      <c r="DE1129" s="23"/>
      <c r="DF1129" s="23"/>
      <c r="DG1129" s="23"/>
      <c r="DH1129" s="23"/>
      <c r="DI1129" s="23"/>
      <c r="DJ1129" s="23"/>
      <c r="DK1129" s="23"/>
      <c r="DL1129" s="23"/>
      <c r="DM1129" s="23"/>
      <c r="DN1129" s="23"/>
      <c r="DO1129" s="23"/>
      <c r="DP1129" s="23"/>
      <c r="DQ1129" s="23"/>
      <c r="DR1129" s="23"/>
      <c r="DS1129" s="23"/>
      <c r="DT1129" s="23"/>
      <c r="DU1129" s="23"/>
      <c r="DV1129" s="23"/>
      <c r="DW1129" s="23"/>
      <c r="DX1129" s="23"/>
      <c r="DY1129" s="23"/>
    </row>
    <row r="1130" spans="1:129" s="5" customFormat="1" ht="31.5" customHeight="1" x14ac:dyDescent="0.25">
      <c r="A1130" s="133">
        <v>7</v>
      </c>
      <c r="B1130" s="121" t="s">
        <v>386</v>
      </c>
      <c r="C1130" s="134" t="s">
        <v>360</v>
      </c>
      <c r="D1130" s="134" t="s">
        <v>132</v>
      </c>
      <c r="E1130" s="196">
        <v>5</v>
      </c>
      <c r="F1130" s="135">
        <v>985.9</v>
      </c>
      <c r="G1130" s="136">
        <v>65</v>
      </c>
      <c r="H1130" s="134" t="s">
        <v>30</v>
      </c>
      <c r="I1130" s="66" t="s">
        <v>1</v>
      </c>
      <c r="J1130" s="123">
        <f>J1131+J1132</f>
        <v>255250</v>
      </c>
      <c r="K1130" s="123">
        <f t="shared" ref="K1130:N1130" si="557">K1131+K1132</f>
        <v>45250</v>
      </c>
      <c r="L1130" s="123">
        <f t="shared" si="557"/>
        <v>0</v>
      </c>
      <c r="M1130" s="123">
        <f t="shared" si="557"/>
        <v>199500</v>
      </c>
      <c r="N1130" s="123">
        <f t="shared" si="557"/>
        <v>10500</v>
      </c>
      <c r="O1130" s="387">
        <f t="shared" si="543"/>
        <v>255250</v>
      </c>
      <c r="P1130" s="559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  <c r="BS1130" s="23"/>
      <c r="BT1130" s="23"/>
      <c r="BU1130" s="23"/>
      <c r="BV1130" s="23"/>
      <c r="BW1130" s="23"/>
      <c r="BX1130" s="23"/>
      <c r="BY1130" s="23"/>
      <c r="BZ1130" s="23"/>
      <c r="CA1130" s="23"/>
      <c r="CB1130" s="23"/>
      <c r="CC1130" s="23"/>
      <c r="CD1130" s="23"/>
      <c r="CE1130" s="23"/>
      <c r="CF1130" s="23"/>
      <c r="CG1130" s="23"/>
      <c r="CH1130" s="23"/>
      <c r="CI1130" s="23"/>
      <c r="CJ1130" s="23"/>
      <c r="CK1130" s="23"/>
      <c r="CL1130" s="23"/>
      <c r="CM1130" s="23"/>
      <c r="CN1130" s="23"/>
      <c r="CO1130" s="23"/>
      <c r="CP1130" s="23"/>
      <c r="CQ1130" s="23"/>
      <c r="CR1130" s="23"/>
      <c r="CS1130" s="23"/>
      <c r="CT1130" s="23"/>
      <c r="CU1130" s="23"/>
      <c r="CV1130" s="23"/>
      <c r="CW1130" s="23"/>
      <c r="CX1130" s="23"/>
      <c r="CY1130" s="23"/>
      <c r="CZ1130" s="23"/>
      <c r="DA1130" s="23"/>
      <c r="DB1130" s="23"/>
      <c r="DC1130" s="23"/>
      <c r="DD1130" s="23"/>
      <c r="DE1130" s="23"/>
      <c r="DF1130" s="23"/>
      <c r="DG1130" s="23"/>
      <c r="DH1130" s="23"/>
      <c r="DI1130" s="23"/>
      <c r="DJ1130" s="23"/>
      <c r="DK1130" s="23"/>
      <c r="DL1130" s="23"/>
      <c r="DM1130" s="23"/>
      <c r="DN1130" s="23"/>
      <c r="DO1130" s="23"/>
      <c r="DP1130" s="23"/>
      <c r="DQ1130" s="23"/>
      <c r="DR1130" s="23"/>
      <c r="DS1130" s="23"/>
      <c r="DT1130" s="23"/>
      <c r="DU1130" s="23"/>
      <c r="DV1130" s="23"/>
      <c r="DW1130" s="23"/>
      <c r="DX1130" s="23"/>
      <c r="DY1130" s="23"/>
    </row>
    <row r="1131" spans="1:129" s="5" customFormat="1" ht="99.75" customHeight="1" x14ac:dyDescent="0.25">
      <c r="A1131" s="137"/>
      <c r="B1131" s="121" t="s">
        <v>386</v>
      </c>
      <c r="C1131" s="134"/>
      <c r="D1131" s="134"/>
      <c r="E1131" s="196"/>
      <c r="F1131" s="135"/>
      <c r="G1131" s="136"/>
      <c r="H1131" s="72" t="s">
        <v>57</v>
      </c>
      <c r="I1131" s="78" t="s">
        <v>136</v>
      </c>
      <c r="J1131" s="83">
        <v>45250</v>
      </c>
      <c r="K1131" s="123">
        <f>J1131</f>
        <v>45250</v>
      </c>
      <c r="L1131" s="123"/>
      <c r="M1131" s="123"/>
      <c r="N1131" s="123"/>
      <c r="O1131" s="387">
        <f t="shared" si="543"/>
        <v>45250</v>
      </c>
      <c r="P1131" s="559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  <c r="BS1131" s="23"/>
      <c r="BT1131" s="23"/>
      <c r="BU1131" s="23"/>
      <c r="BV1131" s="23"/>
      <c r="BW1131" s="23"/>
      <c r="BX1131" s="23"/>
      <c r="BY1131" s="23"/>
      <c r="BZ1131" s="23"/>
      <c r="CA1131" s="23"/>
      <c r="CB1131" s="23"/>
      <c r="CC1131" s="23"/>
      <c r="CD1131" s="23"/>
      <c r="CE1131" s="23"/>
      <c r="CF1131" s="23"/>
      <c r="CG1131" s="23"/>
      <c r="CH1131" s="23"/>
      <c r="CI1131" s="23"/>
      <c r="CJ1131" s="23"/>
      <c r="CK1131" s="23"/>
      <c r="CL1131" s="23"/>
      <c r="CM1131" s="23"/>
      <c r="CN1131" s="23"/>
      <c r="CO1131" s="23"/>
      <c r="CP1131" s="23"/>
      <c r="CQ1131" s="23"/>
      <c r="CR1131" s="23"/>
      <c r="CS1131" s="23"/>
      <c r="CT1131" s="23"/>
      <c r="CU1131" s="23"/>
      <c r="CV1131" s="23"/>
      <c r="CW1131" s="23"/>
      <c r="CX1131" s="23"/>
      <c r="CY1131" s="23"/>
      <c r="CZ1131" s="23"/>
      <c r="DA1131" s="23"/>
      <c r="DB1131" s="23"/>
      <c r="DC1131" s="23"/>
      <c r="DD1131" s="23"/>
      <c r="DE1131" s="23"/>
      <c r="DF1131" s="23"/>
      <c r="DG1131" s="23"/>
      <c r="DH1131" s="23"/>
      <c r="DI1131" s="23"/>
      <c r="DJ1131" s="23"/>
      <c r="DK1131" s="23"/>
      <c r="DL1131" s="23"/>
      <c r="DM1131" s="23"/>
      <c r="DN1131" s="23"/>
      <c r="DO1131" s="23"/>
      <c r="DP1131" s="23"/>
      <c r="DQ1131" s="23"/>
      <c r="DR1131" s="23"/>
      <c r="DS1131" s="23"/>
      <c r="DT1131" s="23"/>
      <c r="DU1131" s="23"/>
      <c r="DV1131" s="23"/>
      <c r="DW1131" s="23"/>
      <c r="DX1131" s="23"/>
      <c r="DY1131" s="23"/>
    </row>
    <row r="1132" spans="1:129" s="5" customFormat="1" ht="45" x14ac:dyDescent="0.25">
      <c r="A1132" s="137"/>
      <c r="B1132" s="121" t="s">
        <v>386</v>
      </c>
      <c r="C1132" s="134"/>
      <c r="D1132" s="134"/>
      <c r="E1132" s="196"/>
      <c r="F1132" s="135"/>
      <c r="G1132" s="136"/>
      <c r="H1132" s="72" t="s">
        <v>58</v>
      </c>
      <c r="I1132" s="78" t="s">
        <v>31</v>
      </c>
      <c r="J1132" s="123">
        <v>210000</v>
      </c>
      <c r="K1132" s="123"/>
      <c r="L1132" s="139"/>
      <c r="M1132" s="139">
        <v>199500</v>
      </c>
      <c r="N1132" s="139">
        <v>10500</v>
      </c>
      <c r="O1132" s="387">
        <f t="shared" si="543"/>
        <v>210000</v>
      </c>
      <c r="P1132" s="559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  <c r="BS1132" s="23"/>
      <c r="BT1132" s="23"/>
      <c r="BU1132" s="23"/>
      <c r="BV1132" s="23"/>
      <c r="BW1132" s="23"/>
      <c r="BX1132" s="23"/>
      <c r="BY1132" s="23"/>
      <c r="BZ1132" s="23"/>
      <c r="CA1132" s="23"/>
      <c r="CB1132" s="23"/>
      <c r="CC1132" s="23"/>
      <c r="CD1132" s="23"/>
      <c r="CE1132" s="23"/>
      <c r="CF1132" s="23"/>
      <c r="CG1132" s="23"/>
      <c r="CH1132" s="23"/>
      <c r="CI1132" s="23"/>
      <c r="CJ1132" s="23"/>
      <c r="CK1132" s="23"/>
      <c r="CL1132" s="23"/>
      <c r="CM1132" s="23"/>
      <c r="CN1132" s="23"/>
      <c r="CO1132" s="23"/>
      <c r="CP1132" s="23"/>
      <c r="CQ1132" s="23"/>
      <c r="CR1132" s="23"/>
      <c r="CS1132" s="23"/>
      <c r="CT1132" s="23"/>
      <c r="CU1132" s="23"/>
      <c r="CV1132" s="23"/>
      <c r="CW1132" s="23"/>
      <c r="CX1132" s="23"/>
      <c r="CY1132" s="23"/>
      <c r="CZ1132" s="23"/>
      <c r="DA1132" s="23"/>
      <c r="DB1132" s="23"/>
      <c r="DC1132" s="23"/>
      <c r="DD1132" s="23"/>
      <c r="DE1132" s="23"/>
      <c r="DF1132" s="23"/>
      <c r="DG1132" s="23"/>
      <c r="DH1132" s="23"/>
      <c r="DI1132" s="23"/>
      <c r="DJ1132" s="23"/>
      <c r="DK1132" s="23"/>
      <c r="DL1132" s="23"/>
      <c r="DM1132" s="23"/>
      <c r="DN1132" s="23"/>
      <c r="DO1132" s="23"/>
      <c r="DP1132" s="23"/>
      <c r="DQ1132" s="23"/>
      <c r="DR1132" s="23"/>
      <c r="DS1132" s="23"/>
      <c r="DT1132" s="23"/>
      <c r="DU1132" s="23"/>
      <c r="DV1132" s="23"/>
      <c r="DW1132" s="23"/>
      <c r="DX1132" s="23"/>
      <c r="DY1132" s="23"/>
    </row>
    <row r="1133" spans="1:129" s="5" customFormat="1" ht="31.5" customHeight="1" x14ac:dyDescent="0.25">
      <c r="A1133" s="133">
        <v>8</v>
      </c>
      <c r="B1133" s="121" t="s">
        <v>386</v>
      </c>
      <c r="C1133" s="134" t="s">
        <v>360</v>
      </c>
      <c r="D1133" s="134" t="s">
        <v>147</v>
      </c>
      <c r="E1133" s="196">
        <v>5</v>
      </c>
      <c r="F1133" s="135">
        <v>284</v>
      </c>
      <c r="G1133" s="136">
        <v>29</v>
      </c>
      <c r="H1133" s="134" t="s">
        <v>30</v>
      </c>
      <c r="I1133" s="66" t="s">
        <v>1</v>
      </c>
      <c r="J1133" s="123">
        <f>J1134+J1135</f>
        <v>1142946.6000000001</v>
      </c>
      <c r="K1133" s="123">
        <f t="shared" ref="K1133:N1133" si="558">K1134+K1135</f>
        <v>1142946.6000000001</v>
      </c>
      <c r="L1133" s="123">
        <f t="shared" si="558"/>
        <v>0</v>
      </c>
      <c r="M1133" s="123">
        <f t="shared" si="558"/>
        <v>0</v>
      </c>
      <c r="N1133" s="123">
        <f t="shared" si="558"/>
        <v>0</v>
      </c>
      <c r="O1133" s="387">
        <f t="shared" si="543"/>
        <v>1142946.6000000001</v>
      </c>
      <c r="P1133" s="559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  <c r="BS1133" s="23"/>
      <c r="BT1133" s="23"/>
      <c r="BU1133" s="23"/>
      <c r="BV1133" s="23"/>
      <c r="BW1133" s="23"/>
      <c r="BX1133" s="23"/>
      <c r="BY1133" s="23"/>
      <c r="BZ1133" s="23"/>
      <c r="CA1133" s="23"/>
      <c r="CB1133" s="23"/>
      <c r="CC1133" s="23"/>
      <c r="CD1133" s="23"/>
      <c r="CE1133" s="23"/>
      <c r="CF1133" s="23"/>
      <c r="CG1133" s="23"/>
      <c r="CH1133" s="23"/>
      <c r="CI1133" s="23"/>
      <c r="CJ1133" s="23"/>
      <c r="CK1133" s="23"/>
      <c r="CL1133" s="23"/>
      <c r="CM1133" s="23"/>
      <c r="CN1133" s="23"/>
      <c r="CO1133" s="23"/>
      <c r="CP1133" s="23"/>
      <c r="CQ1133" s="23"/>
      <c r="CR1133" s="23"/>
      <c r="CS1133" s="23"/>
      <c r="CT1133" s="23"/>
      <c r="CU1133" s="23"/>
      <c r="CV1133" s="23"/>
      <c r="CW1133" s="23"/>
      <c r="CX1133" s="23"/>
      <c r="CY1133" s="23"/>
      <c r="CZ1133" s="23"/>
      <c r="DA1133" s="23"/>
      <c r="DB1133" s="23"/>
      <c r="DC1133" s="23"/>
      <c r="DD1133" s="23"/>
      <c r="DE1133" s="23"/>
      <c r="DF1133" s="23"/>
      <c r="DG1133" s="23"/>
      <c r="DH1133" s="23"/>
      <c r="DI1133" s="23"/>
      <c r="DJ1133" s="23"/>
      <c r="DK1133" s="23"/>
      <c r="DL1133" s="23"/>
      <c r="DM1133" s="23"/>
      <c r="DN1133" s="23"/>
      <c r="DO1133" s="23"/>
      <c r="DP1133" s="23"/>
      <c r="DQ1133" s="23"/>
      <c r="DR1133" s="23"/>
      <c r="DS1133" s="23"/>
      <c r="DT1133" s="23"/>
      <c r="DU1133" s="23"/>
      <c r="DV1133" s="23"/>
      <c r="DW1133" s="23"/>
      <c r="DX1133" s="23"/>
      <c r="DY1133" s="23"/>
    </row>
    <row r="1134" spans="1:129" s="5" customFormat="1" x14ac:dyDescent="0.25">
      <c r="A1134" s="137"/>
      <c r="B1134" s="121" t="s">
        <v>386</v>
      </c>
      <c r="C1134" s="134"/>
      <c r="D1134" s="134"/>
      <c r="E1134" s="196"/>
      <c r="F1134" s="135"/>
      <c r="G1134" s="250"/>
      <c r="H1134" s="72" t="s">
        <v>34</v>
      </c>
      <c r="I1134" s="78" t="s">
        <v>75</v>
      </c>
      <c r="J1134" s="123">
        <v>1119000</v>
      </c>
      <c r="K1134" s="98">
        <f t="shared" ref="K1134:K1135" si="559">J1134</f>
        <v>1119000</v>
      </c>
      <c r="L1134" s="139"/>
      <c r="M1134" s="139"/>
      <c r="N1134" s="139"/>
      <c r="O1134" s="387">
        <f t="shared" si="543"/>
        <v>1119000</v>
      </c>
      <c r="P1134" s="562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  <c r="BS1134" s="23"/>
      <c r="BT1134" s="23"/>
      <c r="BU1134" s="23"/>
      <c r="BV1134" s="23"/>
      <c r="BW1134" s="23"/>
      <c r="BX1134" s="23"/>
      <c r="BY1134" s="23"/>
      <c r="BZ1134" s="23"/>
      <c r="CA1134" s="23"/>
      <c r="CB1134" s="23"/>
      <c r="CC1134" s="23"/>
      <c r="CD1134" s="23"/>
      <c r="CE1134" s="23"/>
      <c r="CF1134" s="23"/>
      <c r="CG1134" s="23"/>
      <c r="CH1134" s="23"/>
      <c r="CI1134" s="23"/>
      <c r="CJ1134" s="23"/>
      <c r="CK1134" s="23"/>
      <c r="CL1134" s="23"/>
      <c r="CM1134" s="23"/>
      <c r="CN1134" s="23"/>
      <c r="CO1134" s="23"/>
      <c r="CP1134" s="23"/>
      <c r="CQ1134" s="23"/>
      <c r="CR1134" s="23"/>
      <c r="CS1134" s="23"/>
      <c r="CT1134" s="23"/>
      <c r="CU1134" s="23"/>
      <c r="CV1134" s="23"/>
      <c r="CW1134" s="23"/>
      <c r="CX1134" s="23"/>
      <c r="CY1134" s="23"/>
      <c r="CZ1134" s="23"/>
      <c r="DA1134" s="23"/>
      <c r="DB1134" s="23"/>
      <c r="DC1134" s="23"/>
      <c r="DD1134" s="23"/>
      <c r="DE1134" s="23"/>
      <c r="DF1134" s="23"/>
      <c r="DG1134" s="23"/>
      <c r="DH1134" s="23"/>
      <c r="DI1134" s="23"/>
      <c r="DJ1134" s="23"/>
      <c r="DK1134" s="23"/>
      <c r="DL1134" s="23"/>
      <c r="DM1134" s="23"/>
      <c r="DN1134" s="23"/>
      <c r="DO1134" s="23"/>
      <c r="DP1134" s="23"/>
      <c r="DQ1134" s="23"/>
      <c r="DR1134" s="23"/>
      <c r="DS1134" s="23"/>
      <c r="DT1134" s="23"/>
      <c r="DU1134" s="23"/>
      <c r="DV1134" s="23"/>
      <c r="DW1134" s="23"/>
      <c r="DX1134" s="23"/>
      <c r="DY1134" s="23"/>
    </row>
    <row r="1135" spans="1:129" s="5" customFormat="1" x14ac:dyDescent="0.25">
      <c r="A1135" s="137"/>
      <c r="B1135" s="121" t="s">
        <v>386</v>
      </c>
      <c r="C1135" s="134"/>
      <c r="D1135" s="134"/>
      <c r="E1135" s="196"/>
      <c r="F1135" s="135"/>
      <c r="G1135" s="250"/>
      <c r="H1135" s="72" t="s">
        <v>35</v>
      </c>
      <c r="I1135" s="78" t="s">
        <v>52</v>
      </c>
      <c r="J1135" s="123">
        <v>23946.6</v>
      </c>
      <c r="K1135" s="98">
        <f t="shared" si="559"/>
        <v>23946.6</v>
      </c>
      <c r="L1135" s="139"/>
      <c r="M1135" s="139"/>
      <c r="N1135" s="139"/>
      <c r="O1135" s="387">
        <f t="shared" si="543"/>
        <v>23946.6</v>
      </c>
      <c r="P1135" s="559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  <c r="BS1135" s="23"/>
      <c r="BT1135" s="23"/>
      <c r="BU1135" s="23"/>
      <c r="BV1135" s="23"/>
      <c r="BW1135" s="23"/>
      <c r="BX1135" s="23"/>
      <c r="BY1135" s="23"/>
      <c r="BZ1135" s="23"/>
      <c r="CA1135" s="23"/>
      <c r="CB1135" s="23"/>
      <c r="CC1135" s="23"/>
      <c r="CD1135" s="23"/>
      <c r="CE1135" s="23"/>
      <c r="CF1135" s="23"/>
      <c r="CG1135" s="23"/>
      <c r="CH1135" s="23"/>
      <c r="CI1135" s="23"/>
      <c r="CJ1135" s="23"/>
      <c r="CK1135" s="23"/>
      <c r="CL1135" s="23"/>
      <c r="CM1135" s="23"/>
      <c r="CN1135" s="23"/>
      <c r="CO1135" s="23"/>
      <c r="CP1135" s="23"/>
      <c r="CQ1135" s="23"/>
      <c r="CR1135" s="23"/>
      <c r="CS1135" s="23"/>
      <c r="CT1135" s="23"/>
      <c r="CU1135" s="23"/>
      <c r="CV1135" s="23"/>
      <c r="CW1135" s="23"/>
      <c r="CX1135" s="23"/>
      <c r="CY1135" s="23"/>
      <c r="CZ1135" s="23"/>
      <c r="DA1135" s="23"/>
      <c r="DB1135" s="23"/>
      <c r="DC1135" s="23"/>
      <c r="DD1135" s="23"/>
      <c r="DE1135" s="23"/>
      <c r="DF1135" s="23"/>
      <c r="DG1135" s="23"/>
      <c r="DH1135" s="23"/>
      <c r="DI1135" s="23"/>
      <c r="DJ1135" s="23"/>
      <c r="DK1135" s="23"/>
      <c r="DL1135" s="23"/>
      <c r="DM1135" s="23"/>
      <c r="DN1135" s="23"/>
      <c r="DO1135" s="23"/>
      <c r="DP1135" s="23"/>
      <c r="DQ1135" s="23"/>
      <c r="DR1135" s="23"/>
      <c r="DS1135" s="23"/>
      <c r="DT1135" s="23"/>
      <c r="DU1135" s="23"/>
      <c r="DV1135" s="23"/>
      <c r="DW1135" s="23"/>
      <c r="DX1135" s="23"/>
      <c r="DY1135" s="23"/>
    </row>
    <row r="1136" spans="1:129" s="5" customFormat="1" x14ac:dyDescent="0.25">
      <c r="A1136" s="133">
        <v>9</v>
      </c>
      <c r="B1136" s="121" t="s">
        <v>386</v>
      </c>
      <c r="C1136" s="134" t="s">
        <v>360</v>
      </c>
      <c r="D1136" s="134" t="s">
        <v>147</v>
      </c>
      <c r="E1136" s="196">
        <v>16</v>
      </c>
      <c r="F1136" s="135">
        <v>6531.3</v>
      </c>
      <c r="G1136" s="136">
        <v>250</v>
      </c>
      <c r="H1136" s="72" t="s">
        <v>30</v>
      </c>
      <c r="I1136" s="66" t="s">
        <v>1</v>
      </c>
      <c r="J1136" s="123">
        <f>J1137+J1138+J1139</f>
        <v>12869640</v>
      </c>
      <c r="K1136" s="123">
        <f t="shared" ref="K1136:N1136" si="560">K1137+K1138+K1139</f>
        <v>12869640</v>
      </c>
      <c r="L1136" s="123">
        <f t="shared" si="560"/>
        <v>0</v>
      </c>
      <c r="M1136" s="123">
        <f t="shared" si="560"/>
        <v>0</v>
      </c>
      <c r="N1136" s="123">
        <f t="shared" si="560"/>
        <v>0</v>
      </c>
      <c r="O1136" s="387">
        <f t="shared" si="543"/>
        <v>12869640</v>
      </c>
      <c r="P1136" s="559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  <c r="BS1136" s="23"/>
      <c r="BT1136" s="23"/>
      <c r="BU1136" s="23"/>
      <c r="BV1136" s="23"/>
      <c r="BW1136" s="23"/>
      <c r="BX1136" s="23"/>
      <c r="BY1136" s="23"/>
      <c r="BZ1136" s="23"/>
      <c r="CA1136" s="23"/>
      <c r="CB1136" s="23"/>
      <c r="CC1136" s="23"/>
      <c r="CD1136" s="23"/>
      <c r="CE1136" s="23"/>
      <c r="CF1136" s="23"/>
      <c r="CG1136" s="23"/>
      <c r="CH1136" s="23"/>
      <c r="CI1136" s="23"/>
      <c r="CJ1136" s="23"/>
      <c r="CK1136" s="23"/>
      <c r="CL1136" s="23"/>
      <c r="CM1136" s="23"/>
      <c r="CN1136" s="23"/>
      <c r="CO1136" s="23"/>
      <c r="CP1136" s="23"/>
      <c r="CQ1136" s="23"/>
      <c r="CR1136" s="23"/>
      <c r="CS1136" s="23"/>
      <c r="CT1136" s="23"/>
      <c r="CU1136" s="23"/>
      <c r="CV1136" s="23"/>
      <c r="CW1136" s="23"/>
      <c r="CX1136" s="23"/>
      <c r="CY1136" s="23"/>
      <c r="CZ1136" s="23"/>
      <c r="DA1136" s="23"/>
      <c r="DB1136" s="23"/>
      <c r="DC1136" s="23"/>
      <c r="DD1136" s="23"/>
      <c r="DE1136" s="23"/>
      <c r="DF1136" s="23"/>
      <c r="DG1136" s="23"/>
      <c r="DH1136" s="23"/>
      <c r="DI1136" s="23"/>
      <c r="DJ1136" s="23"/>
      <c r="DK1136" s="23"/>
      <c r="DL1136" s="23"/>
      <c r="DM1136" s="23"/>
      <c r="DN1136" s="23"/>
      <c r="DO1136" s="23"/>
      <c r="DP1136" s="23"/>
      <c r="DQ1136" s="23"/>
      <c r="DR1136" s="23"/>
      <c r="DS1136" s="23"/>
      <c r="DT1136" s="23"/>
      <c r="DU1136" s="23"/>
      <c r="DV1136" s="23"/>
      <c r="DW1136" s="23"/>
      <c r="DX1136" s="23"/>
      <c r="DY1136" s="23"/>
    </row>
    <row r="1137" spans="1:129" s="5" customFormat="1" x14ac:dyDescent="0.25">
      <c r="A1137" s="137"/>
      <c r="B1137" s="121" t="s">
        <v>386</v>
      </c>
      <c r="C1137" s="134"/>
      <c r="D1137" s="134"/>
      <c r="E1137" s="196"/>
      <c r="F1137" s="135"/>
      <c r="G1137" s="136"/>
      <c r="H1137" s="72" t="s">
        <v>36</v>
      </c>
      <c r="I1137" s="78" t="s">
        <v>37</v>
      </c>
      <c r="J1137" s="123">
        <v>9500000</v>
      </c>
      <c r="K1137" s="98">
        <f t="shared" ref="K1137:K1139" si="561">J1137</f>
        <v>9500000</v>
      </c>
      <c r="L1137" s="139"/>
      <c r="M1137" s="139"/>
      <c r="N1137" s="139"/>
      <c r="O1137" s="387">
        <f t="shared" si="543"/>
        <v>9500000</v>
      </c>
      <c r="P1137" s="559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</row>
    <row r="1138" spans="1:129" s="5" customFormat="1" ht="30" x14ac:dyDescent="0.25">
      <c r="A1138" s="137"/>
      <c r="B1138" s="121" t="s">
        <v>386</v>
      </c>
      <c r="C1138" s="134"/>
      <c r="D1138" s="134"/>
      <c r="E1138" s="196"/>
      <c r="F1138" s="135"/>
      <c r="G1138" s="136"/>
      <c r="H1138" s="72" t="s">
        <v>38</v>
      </c>
      <c r="I1138" s="105" t="s">
        <v>39</v>
      </c>
      <c r="J1138" s="123">
        <v>3100000</v>
      </c>
      <c r="K1138" s="98">
        <f t="shared" si="561"/>
        <v>3100000</v>
      </c>
      <c r="L1138" s="139"/>
      <c r="M1138" s="139"/>
      <c r="N1138" s="139"/>
      <c r="O1138" s="387">
        <f t="shared" si="543"/>
        <v>3100000</v>
      </c>
      <c r="P1138" s="559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  <c r="BS1138" s="23"/>
      <c r="BT1138" s="23"/>
      <c r="BU1138" s="23"/>
      <c r="BV1138" s="23"/>
      <c r="BW1138" s="23"/>
      <c r="BX1138" s="23"/>
      <c r="BY1138" s="23"/>
      <c r="BZ1138" s="23"/>
      <c r="CA1138" s="23"/>
      <c r="CB1138" s="23"/>
      <c r="CC1138" s="23"/>
      <c r="CD1138" s="23"/>
      <c r="CE1138" s="23"/>
      <c r="CF1138" s="23"/>
      <c r="CG1138" s="23"/>
      <c r="CH1138" s="23"/>
      <c r="CI1138" s="23"/>
      <c r="CJ1138" s="23"/>
      <c r="CK1138" s="23"/>
      <c r="CL1138" s="23"/>
      <c r="CM1138" s="23"/>
      <c r="CN1138" s="23"/>
      <c r="CO1138" s="23"/>
      <c r="CP1138" s="23"/>
      <c r="CQ1138" s="23"/>
      <c r="CR1138" s="23"/>
      <c r="CS1138" s="23"/>
      <c r="CT1138" s="23"/>
      <c r="CU1138" s="23"/>
      <c r="CV1138" s="23"/>
      <c r="CW1138" s="23"/>
      <c r="CX1138" s="23"/>
      <c r="CY1138" s="23"/>
      <c r="CZ1138" s="23"/>
      <c r="DA1138" s="23"/>
      <c r="DB1138" s="23"/>
      <c r="DC1138" s="23"/>
      <c r="DD1138" s="23"/>
      <c r="DE1138" s="23"/>
      <c r="DF1138" s="23"/>
      <c r="DG1138" s="23"/>
      <c r="DH1138" s="23"/>
      <c r="DI1138" s="23"/>
      <c r="DJ1138" s="23"/>
      <c r="DK1138" s="23"/>
      <c r="DL1138" s="23"/>
      <c r="DM1138" s="23"/>
      <c r="DN1138" s="23"/>
      <c r="DO1138" s="23"/>
      <c r="DP1138" s="23"/>
      <c r="DQ1138" s="23"/>
      <c r="DR1138" s="23"/>
      <c r="DS1138" s="23"/>
      <c r="DT1138" s="23"/>
      <c r="DU1138" s="23"/>
      <c r="DV1138" s="23"/>
      <c r="DW1138" s="23"/>
      <c r="DX1138" s="23"/>
      <c r="DY1138" s="23"/>
    </row>
    <row r="1139" spans="1:129" s="5" customFormat="1" x14ac:dyDescent="0.25">
      <c r="A1139" s="137"/>
      <c r="B1139" s="121" t="s">
        <v>386</v>
      </c>
      <c r="C1139" s="134"/>
      <c r="D1139" s="134"/>
      <c r="E1139" s="196"/>
      <c r="F1139" s="135"/>
      <c r="G1139" s="136"/>
      <c r="H1139" s="121" t="s">
        <v>35</v>
      </c>
      <c r="I1139" s="78" t="s">
        <v>52</v>
      </c>
      <c r="J1139" s="123">
        <v>269640</v>
      </c>
      <c r="K1139" s="98">
        <f t="shared" si="561"/>
        <v>269640</v>
      </c>
      <c r="L1139" s="123"/>
      <c r="M1139" s="123"/>
      <c r="N1139" s="123"/>
      <c r="O1139" s="387">
        <f t="shared" si="543"/>
        <v>269640</v>
      </c>
      <c r="P1139" s="559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  <c r="BS1139" s="23"/>
      <c r="BT1139" s="23"/>
      <c r="BU1139" s="23"/>
      <c r="BV1139" s="23"/>
      <c r="BW1139" s="23"/>
      <c r="BX1139" s="23"/>
      <c r="BY1139" s="23"/>
      <c r="BZ1139" s="23"/>
      <c r="CA1139" s="23"/>
      <c r="CB1139" s="23"/>
      <c r="CC1139" s="23"/>
      <c r="CD1139" s="23"/>
      <c r="CE1139" s="23"/>
      <c r="CF1139" s="23"/>
      <c r="CG1139" s="23"/>
      <c r="CH1139" s="23"/>
      <c r="CI1139" s="23"/>
      <c r="CJ1139" s="23"/>
      <c r="CK1139" s="23"/>
      <c r="CL1139" s="23"/>
      <c r="CM1139" s="23"/>
      <c r="CN1139" s="23"/>
      <c r="CO1139" s="23"/>
      <c r="CP1139" s="23"/>
      <c r="CQ1139" s="23"/>
      <c r="CR1139" s="23"/>
      <c r="CS1139" s="23"/>
      <c r="CT1139" s="23"/>
      <c r="CU1139" s="23"/>
      <c r="CV1139" s="23"/>
      <c r="CW1139" s="23"/>
      <c r="CX1139" s="23"/>
      <c r="CY1139" s="23"/>
      <c r="CZ1139" s="23"/>
      <c r="DA1139" s="23"/>
      <c r="DB1139" s="23"/>
      <c r="DC1139" s="23"/>
      <c r="DD1139" s="23"/>
      <c r="DE1139" s="23"/>
      <c r="DF1139" s="23"/>
      <c r="DG1139" s="23"/>
      <c r="DH1139" s="23"/>
      <c r="DI1139" s="23"/>
      <c r="DJ1139" s="23"/>
      <c r="DK1139" s="23"/>
      <c r="DL1139" s="23"/>
      <c r="DM1139" s="23"/>
      <c r="DN1139" s="23"/>
      <c r="DO1139" s="23"/>
      <c r="DP1139" s="23"/>
      <c r="DQ1139" s="23"/>
      <c r="DR1139" s="23"/>
      <c r="DS1139" s="23"/>
      <c r="DT1139" s="23"/>
      <c r="DU1139" s="23"/>
      <c r="DV1139" s="23"/>
      <c r="DW1139" s="23"/>
      <c r="DX1139" s="23"/>
      <c r="DY1139" s="23"/>
    </row>
    <row r="1140" spans="1:129" s="5" customFormat="1" ht="31.5" customHeight="1" x14ac:dyDescent="0.25">
      <c r="A1140" s="133">
        <v>10</v>
      </c>
      <c r="B1140" s="121" t="s">
        <v>386</v>
      </c>
      <c r="C1140" s="134" t="s">
        <v>360</v>
      </c>
      <c r="D1140" s="134" t="s">
        <v>147</v>
      </c>
      <c r="E1140" s="196">
        <v>10</v>
      </c>
      <c r="F1140" s="135">
        <v>1043.3</v>
      </c>
      <c r="G1140" s="136">
        <v>59</v>
      </c>
      <c r="H1140" s="121" t="s">
        <v>30</v>
      </c>
      <c r="I1140" s="66" t="s">
        <v>1</v>
      </c>
      <c r="J1140" s="123">
        <f>J1141+J1142+J1143</f>
        <v>2144940</v>
      </c>
      <c r="K1140" s="123">
        <f t="shared" ref="K1140:N1140" si="562">K1141+K1142+K1143</f>
        <v>2144940</v>
      </c>
      <c r="L1140" s="123">
        <f t="shared" si="562"/>
        <v>0</v>
      </c>
      <c r="M1140" s="123">
        <f t="shared" si="562"/>
        <v>0</v>
      </c>
      <c r="N1140" s="123">
        <f t="shared" si="562"/>
        <v>0</v>
      </c>
      <c r="O1140" s="387">
        <f t="shared" si="543"/>
        <v>2144940</v>
      </c>
      <c r="P1140" s="559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  <c r="BS1140" s="23"/>
      <c r="BT1140" s="23"/>
      <c r="BU1140" s="23"/>
      <c r="BV1140" s="23"/>
      <c r="BW1140" s="23"/>
      <c r="BX1140" s="23"/>
      <c r="BY1140" s="23"/>
      <c r="BZ1140" s="23"/>
      <c r="CA1140" s="23"/>
      <c r="CB1140" s="23"/>
      <c r="CC1140" s="23"/>
      <c r="CD1140" s="23"/>
      <c r="CE1140" s="23"/>
      <c r="CF1140" s="23"/>
      <c r="CG1140" s="23"/>
      <c r="CH1140" s="23"/>
      <c r="CI1140" s="23"/>
      <c r="CJ1140" s="23"/>
      <c r="CK1140" s="23"/>
      <c r="CL1140" s="23"/>
      <c r="CM1140" s="23"/>
      <c r="CN1140" s="23"/>
      <c r="CO1140" s="23"/>
      <c r="CP1140" s="23"/>
      <c r="CQ1140" s="23"/>
      <c r="CR1140" s="23"/>
      <c r="CS1140" s="23"/>
      <c r="CT1140" s="23"/>
      <c r="CU1140" s="23"/>
      <c r="CV1140" s="23"/>
      <c r="CW1140" s="23"/>
      <c r="CX1140" s="23"/>
      <c r="CY1140" s="23"/>
      <c r="CZ1140" s="23"/>
      <c r="DA1140" s="23"/>
      <c r="DB1140" s="23"/>
      <c r="DC1140" s="23"/>
      <c r="DD1140" s="23"/>
      <c r="DE1140" s="23"/>
      <c r="DF1140" s="23"/>
      <c r="DG1140" s="23"/>
      <c r="DH1140" s="23"/>
      <c r="DI1140" s="23"/>
      <c r="DJ1140" s="23"/>
      <c r="DK1140" s="23"/>
      <c r="DL1140" s="23"/>
      <c r="DM1140" s="23"/>
      <c r="DN1140" s="23"/>
      <c r="DO1140" s="23"/>
      <c r="DP1140" s="23"/>
      <c r="DQ1140" s="23"/>
      <c r="DR1140" s="23"/>
      <c r="DS1140" s="23"/>
      <c r="DT1140" s="23"/>
      <c r="DU1140" s="23"/>
      <c r="DV1140" s="23"/>
      <c r="DW1140" s="23"/>
      <c r="DX1140" s="23"/>
      <c r="DY1140" s="23"/>
    </row>
    <row r="1141" spans="1:129" s="5" customFormat="1" ht="31.5" customHeight="1" x14ac:dyDescent="0.25">
      <c r="A1141" s="137"/>
      <c r="B1141" s="121" t="s">
        <v>386</v>
      </c>
      <c r="C1141" s="134"/>
      <c r="D1141" s="134"/>
      <c r="E1141" s="196"/>
      <c r="F1141" s="135"/>
      <c r="G1141" s="136"/>
      <c r="H1141" s="72" t="s">
        <v>40</v>
      </c>
      <c r="I1141" s="78" t="s">
        <v>41</v>
      </c>
      <c r="J1141" s="123">
        <v>900000</v>
      </c>
      <c r="K1141" s="98">
        <f t="shared" ref="K1141:K1143" si="563">J1141</f>
        <v>900000</v>
      </c>
      <c r="L1141" s="139"/>
      <c r="M1141" s="139"/>
      <c r="N1141" s="139"/>
      <c r="O1141" s="387">
        <f t="shared" si="543"/>
        <v>900000</v>
      </c>
      <c r="P1141" s="559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  <c r="BS1141" s="23"/>
      <c r="BT1141" s="23"/>
      <c r="BU1141" s="23"/>
      <c r="BV1141" s="23"/>
      <c r="BW1141" s="23"/>
      <c r="BX1141" s="23"/>
      <c r="BY1141" s="23"/>
      <c r="BZ1141" s="23"/>
      <c r="CA1141" s="23"/>
      <c r="CB1141" s="23"/>
      <c r="CC1141" s="23"/>
      <c r="CD1141" s="23"/>
      <c r="CE1141" s="23"/>
      <c r="CF1141" s="23"/>
      <c r="CG1141" s="23"/>
      <c r="CH1141" s="23"/>
      <c r="CI1141" s="23"/>
      <c r="CJ1141" s="23"/>
      <c r="CK1141" s="23"/>
      <c r="CL1141" s="23"/>
      <c r="CM1141" s="23"/>
      <c r="CN1141" s="23"/>
      <c r="CO1141" s="23"/>
      <c r="CP1141" s="23"/>
      <c r="CQ1141" s="23"/>
      <c r="CR1141" s="23"/>
      <c r="CS1141" s="23"/>
      <c r="CT1141" s="23"/>
      <c r="CU1141" s="23"/>
      <c r="CV1141" s="23"/>
      <c r="CW1141" s="23"/>
      <c r="CX1141" s="23"/>
      <c r="CY1141" s="23"/>
      <c r="CZ1141" s="23"/>
      <c r="DA1141" s="23"/>
      <c r="DB1141" s="23"/>
      <c r="DC1141" s="23"/>
      <c r="DD1141" s="23"/>
      <c r="DE1141" s="23"/>
      <c r="DF1141" s="23"/>
      <c r="DG1141" s="23"/>
      <c r="DH1141" s="23"/>
      <c r="DI1141" s="23"/>
      <c r="DJ1141" s="23"/>
      <c r="DK1141" s="23"/>
      <c r="DL1141" s="23"/>
      <c r="DM1141" s="23"/>
      <c r="DN1141" s="23"/>
      <c r="DO1141" s="23"/>
      <c r="DP1141" s="23"/>
      <c r="DQ1141" s="23"/>
      <c r="DR1141" s="23"/>
      <c r="DS1141" s="23"/>
      <c r="DT1141" s="23"/>
      <c r="DU1141" s="23"/>
      <c r="DV1141" s="23"/>
      <c r="DW1141" s="23"/>
      <c r="DX1141" s="23"/>
      <c r="DY1141" s="23"/>
    </row>
    <row r="1142" spans="1:129" s="5" customFormat="1" ht="31.5" customHeight="1" x14ac:dyDescent="0.25">
      <c r="A1142" s="137"/>
      <c r="B1142" s="121" t="s">
        <v>386</v>
      </c>
      <c r="C1142" s="134"/>
      <c r="D1142" s="134"/>
      <c r="E1142" s="196"/>
      <c r="F1142" s="135"/>
      <c r="G1142" s="136"/>
      <c r="H1142" s="134" t="s">
        <v>45</v>
      </c>
      <c r="I1142" s="138" t="s">
        <v>129</v>
      </c>
      <c r="J1142" s="123">
        <v>1200000</v>
      </c>
      <c r="K1142" s="98">
        <f t="shared" si="563"/>
        <v>1200000</v>
      </c>
      <c r="L1142" s="139"/>
      <c r="M1142" s="139"/>
      <c r="N1142" s="139"/>
      <c r="O1142" s="387">
        <f t="shared" si="543"/>
        <v>1200000</v>
      </c>
      <c r="P1142" s="559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  <c r="BS1142" s="23"/>
      <c r="BT1142" s="23"/>
      <c r="BU1142" s="23"/>
      <c r="BV1142" s="23"/>
      <c r="BW1142" s="23"/>
      <c r="BX1142" s="23"/>
      <c r="BY1142" s="23"/>
      <c r="BZ1142" s="23"/>
      <c r="CA1142" s="23"/>
      <c r="CB1142" s="23"/>
      <c r="CC1142" s="23"/>
      <c r="CD1142" s="23"/>
      <c r="CE1142" s="23"/>
      <c r="CF1142" s="23"/>
      <c r="CG1142" s="23"/>
      <c r="CH1142" s="23"/>
      <c r="CI1142" s="23"/>
      <c r="CJ1142" s="23"/>
      <c r="CK1142" s="23"/>
      <c r="CL1142" s="23"/>
      <c r="CM1142" s="23"/>
      <c r="CN1142" s="23"/>
      <c r="CO1142" s="23"/>
      <c r="CP1142" s="23"/>
      <c r="CQ1142" s="23"/>
      <c r="CR1142" s="23"/>
      <c r="CS1142" s="23"/>
      <c r="CT1142" s="23"/>
      <c r="CU1142" s="23"/>
      <c r="CV1142" s="23"/>
      <c r="CW1142" s="23"/>
      <c r="CX1142" s="23"/>
      <c r="CY1142" s="23"/>
      <c r="CZ1142" s="23"/>
      <c r="DA1142" s="23"/>
      <c r="DB1142" s="23"/>
      <c r="DC1142" s="23"/>
      <c r="DD1142" s="23"/>
      <c r="DE1142" s="23"/>
      <c r="DF1142" s="23"/>
      <c r="DG1142" s="23"/>
      <c r="DH1142" s="23"/>
      <c r="DI1142" s="23"/>
      <c r="DJ1142" s="23"/>
      <c r="DK1142" s="23"/>
      <c r="DL1142" s="23"/>
      <c r="DM1142" s="23"/>
      <c r="DN1142" s="23"/>
      <c r="DO1142" s="23"/>
      <c r="DP1142" s="23"/>
      <c r="DQ1142" s="23"/>
      <c r="DR1142" s="23"/>
      <c r="DS1142" s="23"/>
      <c r="DT1142" s="23"/>
      <c r="DU1142" s="23"/>
      <c r="DV1142" s="23"/>
      <c r="DW1142" s="23"/>
      <c r="DX1142" s="23"/>
      <c r="DY1142" s="23"/>
    </row>
    <row r="1143" spans="1:129" s="5" customFormat="1" x14ac:dyDescent="0.25">
      <c r="A1143" s="140"/>
      <c r="B1143" s="121" t="s">
        <v>386</v>
      </c>
      <c r="C1143" s="134"/>
      <c r="D1143" s="134"/>
      <c r="E1143" s="196"/>
      <c r="F1143" s="135"/>
      <c r="G1143" s="136"/>
      <c r="H1143" s="121" t="s">
        <v>35</v>
      </c>
      <c r="I1143" s="78" t="s">
        <v>52</v>
      </c>
      <c r="J1143" s="123">
        <v>44940</v>
      </c>
      <c r="K1143" s="98">
        <f t="shared" si="563"/>
        <v>44940</v>
      </c>
      <c r="L1143" s="123"/>
      <c r="M1143" s="123"/>
      <c r="N1143" s="123"/>
      <c r="O1143" s="387">
        <f t="shared" si="543"/>
        <v>44940</v>
      </c>
      <c r="P1143" s="559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  <c r="BS1143" s="23"/>
      <c r="BT1143" s="23"/>
      <c r="BU1143" s="23"/>
      <c r="BV1143" s="23"/>
      <c r="BW1143" s="23"/>
      <c r="BX1143" s="23"/>
      <c r="BY1143" s="23"/>
      <c r="BZ1143" s="23"/>
      <c r="CA1143" s="23"/>
      <c r="CB1143" s="23"/>
      <c r="CC1143" s="23"/>
      <c r="CD1143" s="23"/>
      <c r="CE1143" s="23"/>
      <c r="CF1143" s="23"/>
      <c r="CG1143" s="23"/>
      <c r="CH1143" s="23"/>
      <c r="CI1143" s="23"/>
      <c r="CJ1143" s="23"/>
      <c r="CK1143" s="23"/>
      <c r="CL1143" s="23"/>
      <c r="CM1143" s="23"/>
      <c r="CN1143" s="23"/>
      <c r="CO1143" s="23"/>
      <c r="CP1143" s="23"/>
      <c r="CQ1143" s="23"/>
      <c r="CR1143" s="23"/>
      <c r="CS1143" s="23"/>
      <c r="CT1143" s="23"/>
      <c r="CU1143" s="23"/>
      <c r="CV1143" s="23"/>
      <c r="CW1143" s="23"/>
      <c r="CX1143" s="23"/>
      <c r="CY1143" s="23"/>
      <c r="CZ1143" s="23"/>
      <c r="DA1143" s="23"/>
      <c r="DB1143" s="23"/>
      <c r="DC1143" s="23"/>
      <c r="DD1143" s="23"/>
      <c r="DE1143" s="23"/>
      <c r="DF1143" s="23"/>
      <c r="DG1143" s="23"/>
      <c r="DH1143" s="23"/>
      <c r="DI1143" s="23"/>
      <c r="DJ1143" s="23"/>
      <c r="DK1143" s="23"/>
      <c r="DL1143" s="23"/>
      <c r="DM1143" s="23"/>
      <c r="DN1143" s="23"/>
      <c r="DO1143" s="23"/>
      <c r="DP1143" s="23"/>
      <c r="DQ1143" s="23"/>
      <c r="DR1143" s="23"/>
      <c r="DS1143" s="23"/>
      <c r="DT1143" s="23"/>
      <c r="DU1143" s="23"/>
      <c r="DV1143" s="23"/>
      <c r="DW1143" s="23"/>
      <c r="DX1143" s="23"/>
      <c r="DY1143" s="23"/>
    </row>
    <row r="1144" spans="1:129" ht="15.75" customHeight="1" x14ac:dyDescent="0.25">
      <c r="A1144" s="550" t="s">
        <v>395</v>
      </c>
      <c r="B1144" s="551"/>
      <c r="C1144" s="551"/>
      <c r="D1144" s="552"/>
      <c r="E1144" s="64">
        <v>11</v>
      </c>
      <c r="F1144" s="65">
        <f>F1146+F1149+F1152+F1159+F1164+F1168+F1172+F1178+F1181+F1184+F1187</f>
        <v>32640.5</v>
      </c>
      <c r="G1144" s="64">
        <f>G1146+G1149+G1152+G1159+G1164+G1168+G1172+G1178+G1181+G1184+G1187</f>
        <v>1612</v>
      </c>
      <c r="H1144" s="65" t="s">
        <v>1</v>
      </c>
      <c r="I1144" s="66" t="s">
        <v>1</v>
      </c>
      <c r="J1144" s="65">
        <f>J1146+J1149+J1152+J1159+J1164+J1168+J1172+J1178+J1181+J1184+J1187</f>
        <v>53074218.769999996</v>
      </c>
      <c r="K1144" s="65">
        <f>K1146+K1149+K1152+K1159+K1164+K1168+K1172+K1178+K1181+K1184+K1187</f>
        <v>51489847</v>
      </c>
      <c r="L1144" s="65">
        <f>L1146+L1149+L1152+L1159+L1164+L1168+L1172+L1178+L1181+L1184+L1187</f>
        <v>0</v>
      </c>
      <c r="M1144" s="65">
        <f>M1146+M1149+M1152+M1159+M1164+M1168+M1172+M1178+M1181+M1184+M1187+M1145</f>
        <v>1506000</v>
      </c>
      <c r="N1144" s="65">
        <f>N1146+N1149+N1152+N1159+N1164+N1168+N1172+N1178+N1181+N1184+N1187</f>
        <v>79218.588499999998</v>
      </c>
      <c r="O1144" s="387">
        <f t="shared" si="543"/>
        <v>53075065.588500001</v>
      </c>
      <c r="P1144" s="355"/>
    </row>
    <row r="1145" spans="1:129" ht="15.75" customHeight="1" x14ac:dyDescent="0.25">
      <c r="A1145" s="483" t="s">
        <v>396</v>
      </c>
      <c r="B1145" s="484"/>
      <c r="C1145" s="484"/>
      <c r="D1145" s="484"/>
      <c r="E1145" s="484"/>
      <c r="F1145" s="484"/>
      <c r="G1145" s="485"/>
      <c r="H1145" s="63" t="s">
        <v>1</v>
      </c>
      <c r="I1145" s="66" t="s">
        <v>1</v>
      </c>
      <c r="J1145" s="89"/>
      <c r="K1145" s="89"/>
      <c r="L1145" s="89"/>
      <c r="M1145" s="89">
        <v>846.81850000005215</v>
      </c>
      <c r="N1145" s="89"/>
      <c r="O1145" s="387">
        <f t="shared" si="543"/>
        <v>846.81850000005215</v>
      </c>
      <c r="P1145" s="553"/>
    </row>
    <row r="1146" spans="1:129" s="25" customFormat="1" ht="15.75" customHeight="1" x14ac:dyDescent="0.25">
      <c r="A1146" s="498">
        <v>1</v>
      </c>
      <c r="B1146" s="156" t="s">
        <v>393</v>
      </c>
      <c r="C1146" s="156" t="s">
        <v>318</v>
      </c>
      <c r="D1146" s="376" t="s">
        <v>335</v>
      </c>
      <c r="E1146" s="63">
        <v>18</v>
      </c>
      <c r="F1146" s="65">
        <v>3272.1</v>
      </c>
      <c r="G1146" s="63">
        <v>172</v>
      </c>
      <c r="H1146" s="121" t="s">
        <v>30</v>
      </c>
      <c r="I1146" s="66" t="s">
        <v>1</v>
      </c>
      <c r="J1146" s="89">
        <f>J1147+J1148</f>
        <v>5307452</v>
      </c>
      <c r="K1146" s="89">
        <f t="shared" ref="K1146:N1146" si="564">K1147+K1148</f>
        <v>5307452</v>
      </c>
      <c r="L1146" s="89">
        <f t="shared" si="564"/>
        <v>0</v>
      </c>
      <c r="M1146" s="89">
        <f t="shared" si="564"/>
        <v>0</v>
      </c>
      <c r="N1146" s="89">
        <f t="shared" si="564"/>
        <v>0</v>
      </c>
      <c r="O1146" s="387">
        <f t="shared" si="543"/>
        <v>5307452</v>
      </c>
      <c r="P1146" s="355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  <c r="BS1146" s="23"/>
      <c r="BT1146" s="23"/>
      <c r="BU1146" s="23"/>
      <c r="BV1146" s="23"/>
      <c r="BW1146" s="23"/>
      <c r="BX1146" s="23"/>
      <c r="BY1146" s="23"/>
      <c r="BZ1146" s="23"/>
      <c r="CA1146" s="23"/>
      <c r="CB1146" s="23"/>
      <c r="CC1146" s="23"/>
      <c r="CD1146" s="23"/>
      <c r="CE1146" s="23"/>
      <c r="CF1146" s="23"/>
      <c r="CG1146" s="23"/>
      <c r="CH1146" s="23"/>
      <c r="CI1146" s="23"/>
      <c r="CJ1146" s="23"/>
      <c r="CK1146" s="23"/>
      <c r="CL1146" s="23"/>
      <c r="CM1146" s="23"/>
      <c r="CN1146" s="23"/>
      <c r="CO1146" s="23"/>
      <c r="CP1146" s="23"/>
      <c r="CQ1146" s="23"/>
      <c r="CR1146" s="23"/>
      <c r="CS1146" s="23"/>
      <c r="CT1146" s="23"/>
      <c r="CU1146" s="23"/>
      <c r="CV1146" s="23"/>
      <c r="CW1146" s="23"/>
      <c r="CX1146" s="23"/>
      <c r="CY1146" s="23"/>
      <c r="CZ1146" s="23"/>
      <c r="DA1146" s="23"/>
      <c r="DB1146" s="23"/>
      <c r="DC1146" s="23"/>
      <c r="DD1146" s="23"/>
      <c r="DE1146" s="23"/>
      <c r="DF1146" s="23"/>
      <c r="DG1146" s="23"/>
      <c r="DH1146" s="23"/>
      <c r="DI1146" s="23"/>
      <c r="DJ1146" s="23"/>
      <c r="DK1146" s="23"/>
      <c r="DL1146" s="23"/>
      <c r="DM1146" s="23"/>
      <c r="DN1146" s="23"/>
      <c r="DO1146" s="23"/>
      <c r="DP1146" s="23"/>
      <c r="DQ1146" s="23"/>
      <c r="DR1146" s="23"/>
      <c r="DS1146" s="23"/>
      <c r="DT1146" s="23"/>
      <c r="DU1146" s="23"/>
      <c r="DV1146" s="23"/>
      <c r="DW1146" s="23"/>
      <c r="DX1146" s="23"/>
      <c r="DY1146" s="23"/>
    </row>
    <row r="1147" spans="1:129" s="25" customFormat="1" ht="15.75" customHeight="1" x14ac:dyDescent="0.25">
      <c r="A1147" s="499"/>
      <c r="B1147" s="156" t="s">
        <v>393</v>
      </c>
      <c r="C1147" s="376"/>
      <c r="D1147" s="376"/>
      <c r="E1147" s="376"/>
      <c r="F1147" s="376"/>
      <c r="G1147" s="376"/>
      <c r="H1147" s="121" t="s">
        <v>34</v>
      </c>
      <c r="I1147" s="78" t="s">
        <v>75</v>
      </c>
      <c r="J1147" s="89">
        <v>5307452</v>
      </c>
      <c r="K1147" s="89">
        <f>J1147</f>
        <v>5307452</v>
      </c>
      <c r="L1147" s="89"/>
      <c r="M1147" s="89"/>
      <c r="N1147" s="89"/>
      <c r="O1147" s="387">
        <f t="shared" si="543"/>
        <v>5307452</v>
      </c>
      <c r="P1147" s="355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  <c r="BS1147" s="23"/>
      <c r="BT1147" s="23"/>
      <c r="BU1147" s="23"/>
      <c r="BV1147" s="23"/>
      <c r="BW1147" s="23"/>
      <c r="BX1147" s="23"/>
      <c r="BY1147" s="23"/>
      <c r="BZ1147" s="23"/>
      <c r="CA1147" s="23"/>
      <c r="CB1147" s="23"/>
      <c r="CC1147" s="23"/>
      <c r="CD1147" s="23"/>
      <c r="CE1147" s="23"/>
      <c r="CF1147" s="23"/>
      <c r="CG1147" s="23"/>
      <c r="CH1147" s="23"/>
      <c r="CI1147" s="23"/>
      <c r="CJ1147" s="23"/>
      <c r="CK1147" s="23"/>
      <c r="CL1147" s="23"/>
      <c r="CM1147" s="23"/>
      <c r="CN1147" s="23"/>
      <c r="CO1147" s="23"/>
      <c r="CP1147" s="23"/>
      <c r="CQ1147" s="23"/>
      <c r="CR1147" s="23"/>
      <c r="CS1147" s="23"/>
      <c r="CT1147" s="23"/>
      <c r="CU1147" s="23"/>
      <c r="CV1147" s="23"/>
      <c r="CW1147" s="23"/>
      <c r="CX1147" s="23"/>
      <c r="CY1147" s="23"/>
      <c r="CZ1147" s="23"/>
      <c r="DA1147" s="23"/>
      <c r="DB1147" s="23"/>
      <c r="DC1147" s="23"/>
      <c r="DD1147" s="23"/>
      <c r="DE1147" s="23"/>
      <c r="DF1147" s="23"/>
      <c r="DG1147" s="23"/>
      <c r="DH1147" s="23"/>
      <c r="DI1147" s="23"/>
      <c r="DJ1147" s="23"/>
      <c r="DK1147" s="23"/>
      <c r="DL1147" s="23"/>
      <c r="DM1147" s="23"/>
      <c r="DN1147" s="23"/>
      <c r="DO1147" s="23"/>
      <c r="DP1147" s="23"/>
      <c r="DQ1147" s="23"/>
      <c r="DR1147" s="23"/>
      <c r="DS1147" s="23"/>
      <c r="DT1147" s="23"/>
      <c r="DU1147" s="23"/>
      <c r="DV1147" s="23"/>
      <c r="DW1147" s="23"/>
      <c r="DX1147" s="23"/>
      <c r="DY1147" s="23"/>
    </row>
    <row r="1148" spans="1:129" s="25" customFormat="1" ht="15.75" customHeight="1" x14ac:dyDescent="0.25">
      <c r="A1148" s="500"/>
      <c r="B1148" s="156" t="s">
        <v>393</v>
      </c>
      <c r="C1148" s="376"/>
      <c r="D1148" s="376"/>
      <c r="E1148" s="376"/>
      <c r="F1148" s="376"/>
      <c r="G1148" s="376"/>
      <c r="H1148" s="121" t="s">
        <v>35</v>
      </c>
      <c r="I1148" s="78" t="s">
        <v>52</v>
      </c>
      <c r="J1148" s="89">
        <v>0</v>
      </c>
      <c r="K1148" s="89">
        <f>J1148</f>
        <v>0</v>
      </c>
      <c r="L1148" s="89"/>
      <c r="M1148" s="89"/>
      <c r="N1148" s="89"/>
      <c r="O1148" s="387">
        <f t="shared" si="543"/>
        <v>0</v>
      </c>
      <c r="P1148" s="355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  <c r="BS1148" s="23"/>
      <c r="BT1148" s="23"/>
      <c r="BU1148" s="23"/>
      <c r="BV1148" s="23"/>
      <c r="BW1148" s="23"/>
      <c r="BX1148" s="23"/>
      <c r="BY1148" s="23"/>
      <c r="BZ1148" s="23"/>
      <c r="CA1148" s="23"/>
      <c r="CB1148" s="23"/>
      <c r="CC1148" s="23"/>
      <c r="CD1148" s="23"/>
      <c r="CE1148" s="23"/>
      <c r="CF1148" s="23"/>
      <c r="CG1148" s="23"/>
      <c r="CH1148" s="23"/>
      <c r="CI1148" s="23"/>
      <c r="CJ1148" s="23"/>
      <c r="CK1148" s="23"/>
      <c r="CL1148" s="23"/>
      <c r="CM1148" s="23"/>
      <c r="CN1148" s="23"/>
      <c r="CO1148" s="23"/>
      <c r="CP1148" s="23"/>
      <c r="CQ1148" s="23"/>
      <c r="CR1148" s="23"/>
      <c r="CS1148" s="23"/>
      <c r="CT1148" s="23"/>
      <c r="CU1148" s="23"/>
      <c r="CV1148" s="23"/>
      <c r="CW1148" s="23"/>
      <c r="CX1148" s="23"/>
      <c r="CY1148" s="23"/>
      <c r="CZ1148" s="23"/>
      <c r="DA1148" s="23"/>
      <c r="DB1148" s="23"/>
      <c r="DC1148" s="23"/>
      <c r="DD1148" s="23"/>
      <c r="DE1148" s="23"/>
      <c r="DF1148" s="23"/>
      <c r="DG1148" s="23"/>
      <c r="DH1148" s="23"/>
      <c r="DI1148" s="23"/>
      <c r="DJ1148" s="23"/>
      <c r="DK1148" s="23"/>
      <c r="DL1148" s="23"/>
      <c r="DM1148" s="23"/>
      <c r="DN1148" s="23"/>
      <c r="DO1148" s="23"/>
      <c r="DP1148" s="23"/>
      <c r="DQ1148" s="23"/>
      <c r="DR1148" s="23"/>
      <c r="DS1148" s="23"/>
      <c r="DT1148" s="23"/>
      <c r="DU1148" s="23"/>
      <c r="DV1148" s="23"/>
      <c r="DW1148" s="23"/>
      <c r="DX1148" s="23"/>
      <c r="DY1148" s="23"/>
    </row>
    <row r="1149" spans="1:129" s="25" customFormat="1" ht="15.75" customHeight="1" x14ac:dyDescent="0.25">
      <c r="A1149" s="498">
        <v>2</v>
      </c>
      <c r="B1149" s="156" t="s">
        <v>393</v>
      </c>
      <c r="C1149" s="156" t="s">
        <v>318</v>
      </c>
      <c r="D1149" s="376" t="s">
        <v>335</v>
      </c>
      <c r="E1149" s="63">
        <v>34</v>
      </c>
      <c r="F1149" s="65">
        <v>3300.6</v>
      </c>
      <c r="G1149" s="63">
        <v>166</v>
      </c>
      <c r="H1149" s="121" t="s">
        <v>30</v>
      </c>
      <c r="I1149" s="66" t="s">
        <v>1</v>
      </c>
      <c r="J1149" s="89">
        <f>J1150+J1151</f>
        <v>5357162</v>
      </c>
      <c r="K1149" s="89">
        <f t="shared" ref="K1149:N1149" si="565">K1150+K1151</f>
        <v>5357162</v>
      </c>
      <c r="L1149" s="89">
        <f t="shared" si="565"/>
        <v>0</v>
      </c>
      <c r="M1149" s="89">
        <f t="shared" si="565"/>
        <v>0</v>
      </c>
      <c r="N1149" s="89">
        <f t="shared" si="565"/>
        <v>0</v>
      </c>
      <c r="O1149" s="387">
        <f t="shared" si="543"/>
        <v>5357162</v>
      </c>
      <c r="P1149" s="355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  <c r="BS1149" s="23"/>
      <c r="BT1149" s="23"/>
      <c r="BU1149" s="23"/>
      <c r="BV1149" s="23"/>
      <c r="BW1149" s="23"/>
      <c r="BX1149" s="23"/>
      <c r="BY1149" s="23"/>
      <c r="BZ1149" s="23"/>
      <c r="CA1149" s="23"/>
      <c r="CB1149" s="23"/>
      <c r="CC1149" s="23"/>
      <c r="CD1149" s="23"/>
      <c r="CE1149" s="23"/>
      <c r="CF1149" s="23"/>
      <c r="CG1149" s="23"/>
      <c r="CH1149" s="23"/>
      <c r="CI1149" s="23"/>
      <c r="CJ1149" s="23"/>
      <c r="CK1149" s="23"/>
      <c r="CL1149" s="23"/>
      <c r="CM1149" s="23"/>
      <c r="CN1149" s="23"/>
      <c r="CO1149" s="23"/>
      <c r="CP1149" s="23"/>
      <c r="CQ1149" s="23"/>
      <c r="CR1149" s="23"/>
      <c r="CS1149" s="23"/>
      <c r="CT1149" s="23"/>
      <c r="CU1149" s="23"/>
      <c r="CV1149" s="23"/>
      <c r="CW1149" s="23"/>
      <c r="CX1149" s="23"/>
      <c r="CY1149" s="23"/>
      <c r="CZ1149" s="23"/>
      <c r="DA1149" s="23"/>
      <c r="DB1149" s="23"/>
      <c r="DC1149" s="23"/>
      <c r="DD1149" s="23"/>
      <c r="DE1149" s="23"/>
      <c r="DF1149" s="23"/>
      <c r="DG1149" s="23"/>
      <c r="DH1149" s="23"/>
      <c r="DI1149" s="23"/>
      <c r="DJ1149" s="23"/>
      <c r="DK1149" s="23"/>
      <c r="DL1149" s="23"/>
      <c r="DM1149" s="23"/>
      <c r="DN1149" s="23"/>
      <c r="DO1149" s="23"/>
      <c r="DP1149" s="23"/>
      <c r="DQ1149" s="23"/>
      <c r="DR1149" s="23"/>
      <c r="DS1149" s="23"/>
      <c r="DT1149" s="23"/>
      <c r="DU1149" s="23"/>
      <c r="DV1149" s="23"/>
      <c r="DW1149" s="23"/>
      <c r="DX1149" s="23"/>
      <c r="DY1149" s="23"/>
    </row>
    <row r="1150" spans="1:129" s="25" customFormat="1" ht="15.75" customHeight="1" x14ac:dyDescent="0.25">
      <c r="A1150" s="499"/>
      <c r="B1150" s="156" t="s">
        <v>393</v>
      </c>
      <c r="C1150" s="376"/>
      <c r="D1150" s="376"/>
      <c r="E1150" s="376"/>
      <c r="F1150" s="376"/>
      <c r="G1150" s="376"/>
      <c r="H1150" s="121" t="s">
        <v>34</v>
      </c>
      <c r="I1150" s="78" t="s">
        <v>75</v>
      </c>
      <c r="J1150" s="89">
        <v>5357162</v>
      </c>
      <c r="K1150" s="89">
        <f>J1150</f>
        <v>5357162</v>
      </c>
      <c r="L1150" s="89"/>
      <c r="M1150" s="89"/>
      <c r="N1150" s="89"/>
      <c r="O1150" s="387">
        <f t="shared" si="543"/>
        <v>5357162</v>
      </c>
      <c r="P1150" s="355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  <c r="BS1150" s="23"/>
      <c r="BT1150" s="23"/>
      <c r="BU1150" s="23"/>
      <c r="BV1150" s="23"/>
      <c r="BW1150" s="23"/>
      <c r="BX1150" s="23"/>
      <c r="BY1150" s="23"/>
      <c r="BZ1150" s="23"/>
      <c r="CA1150" s="23"/>
      <c r="CB1150" s="23"/>
      <c r="CC1150" s="23"/>
      <c r="CD1150" s="23"/>
      <c r="CE1150" s="23"/>
      <c r="CF1150" s="23"/>
      <c r="CG1150" s="23"/>
      <c r="CH1150" s="23"/>
      <c r="CI1150" s="23"/>
      <c r="CJ1150" s="23"/>
      <c r="CK1150" s="23"/>
      <c r="CL1150" s="23"/>
      <c r="CM1150" s="23"/>
      <c r="CN1150" s="23"/>
      <c r="CO1150" s="23"/>
      <c r="CP1150" s="23"/>
      <c r="CQ1150" s="23"/>
      <c r="CR1150" s="23"/>
      <c r="CS1150" s="23"/>
      <c r="CT1150" s="23"/>
      <c r="CU1150" s="23"/>
      <c r="CV1150" s="23"/>
      <c r="CW1150" s="23"/>
      <c r="CX1150" s="23"/>
      <c r="CY1150" s="23"/>
      <c r="CZ1150" s="23"/>
      <c r="DA1150" s="23"/>
      <c r="DB1150" s="23"/>
      <c r="DC1150" s="23"/>
      <c r="DD1150" s="23"/>
      <c r="DE1150" s="23"/>
      <c r="DF1150" s="23"/>
      <c r="DG1150" s="23"/>
      <c r="DH1150" s="23"/>
      <c r="DI1150" s="23"/>
      <c r="DJ1150" s="23"/>
      <c r="DK1150" s="23"/>
      <c r="DL1150" s="23"/>
      <c r="DM1150" s="23"/>
      <c r="DN1150" s="23"/>
      <c r="DO1150" s="23"/>
      <c r="DP1150" s="23"/>
      <c r="DQ1150" s="23"/>
      <c r="DR1150" s="23"/>
      <c r="DS1150" s="23"/>
      <c r="DT1150" s="23"/>
      <c r="DU1150" s="23"/>
      <c r="DV1150" s="23"/>
      <c r="DW1150" s="23"/>
      <c r="DX1150" s="23"/>
      <c r="DY1150" s="23"/>
    </row>
    <row r="1151" spans="1:129" s="25" customFormat="1" ht="15.75" customHeight="1" x14ac:dyDescent="0.25">
      <c r="A1151" s="500"/>
      <c r="B1151" s="156" t="s">
        <v>393</v>
      </c>
      <c r="C1151" s="376"/>
      <c r="D1151" s="376"/>
      <c r="E1151" s="376"/>
      <c r="F1151" s="376"/>
      <c r="G1151" s="376"/>
      <c r="H1151" s="121" t="s">
        <v>35</v>
      </c>
      <c r="I1151" s="78" t="s">
        <v>52</v>
      </c>
      <c r="J1151" s="89">
        <v>0</v>
      </c>
      <c r="K1151" s="89">
        <f>J1151</f>
        <v>0</v>
      </c>
      <c r="L1151" s="89"/>
      <c r="M1151" s="89"/>
      <c r="N1151" s="89"/>
      <c r="O1151" s="387">
        <f t="shared" si="543"/>
        <v>0</v>
      </c>
      <c r="P1151" s="355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  <c r="BS1151" s="23"/>
      <c r="BT1151" s="23"/>
      <c r="BU1151" s="23"/>
      <c r="BV1151" s="23"/>
      <c r="BW1151" s="23"/>
      <c r="BX1151" s="23"/>
      <c r="BY1151" s="23"/>
      <c r="BZ1151" s="23"/>
      <c r="CA1151" s="23"/>
      <c r="CB1151" s="23"/>
      <c r="CC1151" s="23"/>
      <c r="CD1151" s="23"/>
      <c r="CE1151" s="23"/>
      <c r="CF1151" s="23"/>
      <c r="CG1151" s="23"/>
      <c r="CH1151" s="23"/>
      <c r="CI1151" s="23"/>
      <c r="CJ1151" s="23"/>
      <c r="CK1151" s="23"/>
      <c r="CL1151" s="23"/>
      <c r="CM1151" s="23"/>
      <c r="CN1151" s="23"/>
      <c r="CO1151" s="23"/>
      <c r="CP1151" s="23"/>
      <c r="CQ1151" s="23"/>
      <c r="CR1151" s="23"/>
      <c r="CS1151" s="23"/>
      <c r="CT1151" s="23"/>
      <c r="CU1151" s="23"/>
      <c r="CV1151" s="23"/>
      <c r="CW1151" s="23"/>
      <c r="CX1151" s="23"/>
      <c r="CY1151" s="23"/>
      <c r="CZ1151" s="23"/>
      <c r="DA1151" s="23"/>
      <c r="DB1151" s="23"/>
      <c r="DC1151" s="23"/>
      <c r="DD1151" s="23"/>
      <c r="DE1151" s="23"/>
      <c r="DF1151" s="23"/>
      <c r="DG1151" s="23"/>
      <c r="DH1151" s="23"/>
      <c r="DI1151" s="23"/>
      <c r="DJ1151" s="23"/>
      <c r="DK1151" s="23"/>
      <c r="DL1151" s="23"/>
      <c r="DM1151" s="23"/>
      <c r="DN1151" s="23"/>
      <c r="DO1151" s="23"/>
      <c r="DP1151" s="23"/>
      <c r="DQ1151" s="23"/>
      <c r="DR1151" s="23"/>
      <c r="DS1151" s="23"/>
      <c r="DT1151" s="23"/>
      <c r="DU1151" s="23"/>
      <c r="DV1151" s="23"/>
      <c r="DW1151" s="23"/>
      <c r="DX1151" s="23"/>
      <c r="DY1151" s="23"/>
    </row>
    <row r="1152" spans="1:129" s="29" customFormat="1" ht="15.75" customHeight="1" x14ac:dyDescent="0.25">
      <c r="A1152" s="155">
        <v>3</v>
      </c>
      <c r="B1152" s="156" t="s">
        <v>393</v>
      </c>
      <c r="C1152" s="156" t="s">
        <v>318</v>
      </c>
      <c r="D1152" s="156" t="s">
        <v>133</v>
      </c>
      <c r="E1152" s="141">
        <v>22</v>
      </c>
      <c r="F1152" s="251">
        <v>986.6</v>
      </c>
      <c r="G1152" s="141">
        <v>58</v>
      </c>
      <c r="H1152" s="121" t="s">
        <v>30</v>
      </c>
      <c r="I1152" s="66" t="s">
        <v>1</v>
      </c>
      <c r="J1152" s="159">
        <f>J1153+J1154+J1155+J1156+J1157+J1158</f>
        <v>8216930</v>
      </c>
      <c r="K1152" s="159">
        <f t="shared" ref="K1152:N1152" si="566">K1153+K1154+K1155+K1156+K1157+K1158</f>
        <v>8216930</v>
      </c>
      <c r="L1152" s="159">
        <f t="shared" si="566"/>
        <v>0</v>
      </c>
      <c r="M1152" s="159">
        <f t="shared" si="566"/>
        <v>0</v>
      </c>
      <c r="N1152" s="159">
        <f t="shared" si="566"/>
        <v>0</v>
      </c>
      <c r="O1152" s="387">
        <f t="shared" si="543"/>
        <v>8216930</v>
      </c>
      <c r="P1152" s="355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  <c r="BS1152" s="23"/>
      <c r="BT1152" s="23"/>
      <c r="BU1152" s="23"/>
      <c r="BV1152" s="23"/>
      <c r="BW1152" s="23"/>
      <c r="BX1152" s="23"/>
      <c r="BY1152" s="23"/>
      <c r="BZ1152" s="23"/>
      <c r="CA1152" s="23"/>
      <c r="CB1152" s="23"/>
      <c r="CC1152" s="23"/>
      <c r="CD1152" s="23"/>
      <c r="CE1152" s="23"/>
      <c r="CF1152" s="23"/>
      <c r="CG1152" s="23"/>
      <c r="CH1152" s="23"/>
      <c r="CI1152" s="23"/>
      <c r="CJ1152" s="23"/>
      <c r="CK1152" s="23"/>
      <c r="CL1152" s="23"/>
      <c r="CM1152" s="23"/>
      <c r="CN1152" s="23"/>
      <c r="CO1152" s="23"/>
      <c r="CP1152" s="23"/>
      <c r="CQ1152" s="23"/>
      <c r="CR1152" s="23"/>
      <c r="CS1152" s="23"/>
      <c r="CT1152" s="23"/>
      <c r="CU1152" s="23"/>
      <c r="CV1152" s="23"/>
      <c r="CW1152" s="23"/>
      <c r="CX1152" s="23"/>
      <c r="CY1152" s="23"/>
      <c r="CZ1152" s="23"/>
      <c r="DA1152" s="23"/>
      <c r="DB1152" s="23"/>
      <c r="DC1152" s="23"/>
      <c r="DD1152" s="23"/>
      <c r="DE1152" s="23"/>
      <c r="DF1152" s="23"/>
      <c r="DG1152" s="23"/>
      <c r="DH1152" s="23"/>
      <c r="DI1152" s="23"/>
      <c r="DJ1152" s="23"/>
      <c r="DK1152" s="23"/>
      <c r="DL1152" s="23"/>
      <c r="DM1152" s="23"/>
      <c r="DN1152" s="23"/>
      <c r="DO1152" s="23"/>
      <c r="DP1152" s="23"/>
      <c r="DQ1152" s="23"/>
      <c r="DR1152" s="23"/>
      <c r="DS1152" s="23"/>
      <c r="DT1152" s="23"/>
      <c r="DU1152" s="23"/>
      <c r="DV1152" s="23"/>
      <c r="DW1152" s="23"/>
      <c r="DX1152" s="23"/>
      <c r="DY1152" s="23"/>
    </row>
    <row r="1153" spans="1:129" s="29" customFormat="1" x14ac:dyDescent="0.25">
      <c r="A1153" s="160"/>
      <c r="B1153" s="156" t="s">
        <v>393</v>
      </c>
      <c r="C1153" s="156"/>
      <c r="D1153" s="156"/>
      <c r="E1153" s="141"/>
      <c r="F1153" s="251"/>
      <c r="G1153" s="141"/>
      <c r="H1153" s="121" t="s">
        <v>36</v>
      </c>
      <c r="I1153" s="78" t="s">
        <v>37</v>
      </c>
      <c r="J1153" s="159">
        <v>4251259</v>
      </c>
      <c r="K1153" s="98">
        <f t="shared" ref="K1153:K1158" si="567">J1153</f>
        <v>4251259</v>
      </c>
      <c r="L1153" s="163"/>
      <c r="M1153" s="159"/>
      <c r="N1153" s="163"/>
      <c r="O1153" s="387">
        <f t="shared" si="543"/>
        <v>4251259</v>
      </c>
      <c r="P1153" s="355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  <c r="BS1153" s="23"/>
      <c r="BT1153" s="23"/>
      <c r="BU1153" s="23"/>
      <c r="BV1153" s="23"/>
      <c r="BW1153" s="23"/>
      <c r="BX1153" s="23"/>
      <c r="BY1153" s="23"/>
      <c r="BZ1153" s="23"/>
      <c r="CA1153" s="23"/>
      <c r="CB1153" s="23"/>
      <c r="CC1153" s="23"/>
      <c r="CD1153" s="23"/>
      <c r="CE1153" s="23"/>
      <c r="CF1153" s="23"/>
      <c r="CG1153" s="23"/>
      <c r="CH1153" s="23"/>
      <c r="CI1153" s="23"/>
      <c r="CJ1153" s="23"/>
      <c r="CK1153" s="23"/>
      <c r="CL1153" s="23"/>
      <c r="CM1153" s="23"/>
      <c r="CN1153" s="23"/>
      <c r="CO1153" s="23"/>
      <c r="CP1153" s="23"/>
      <c r="CQ1153" s="23"/>
      <c r="CR1153" s="23"/>
      <c r="CS1153" s="23"/>
      <c r="CT1153" s="23"/>
      <c r="CU1153" s="23"/>
      <c r="CV1153" s="23"/>
      <c r="CW1153" s="23"/>
      <c r="CX1153" s="23"/>
      <c r="CY1153" s="23"/>
      <c r="CZ1153" s="23"/>
      <c r="DA1153" s="23"/>
      <c r="DB1153" s="23"/>
      <c r="DC1153" s="23"/>
      <c r="DD1153" s="23"/>
      <c r="DE1153" s="23"/>
      <c r="DF1153" s="23"/>
      <c r="DG1153" s="23"/>
      <c r="DH1153" s="23"/>
      <c r="DI1153" s="23"/>
      <c r="DJ1153" s="23"/>
      <c r="DK1153" s="23"/>
      <c r="DL1153" s="23"/>
      <c r="DM1153" s="23"/>
      <c r="DN1153" s="23"/>
      <c r="DO1153" s="23"/>
      <c r="DP1153" s="23"/>
      <c r="DQ1153" s="23"/>
      <c r="DR1153" s="23"/>
      <c r="DS1153" s="23"/>
      <c r="DT1153" s="23"/>
      <c r="DU1153" s="23"/>
      <c r="DV1153" s="23"/>
      <c r="DW1153" s="23"/>
      <c r="DX1153" s="23"/>
      <c r="DY1153" s="23"/>
    </row>
    <row r="1154" spans="1:129" s="29" customFormat="1" x14ac:dyDescent="0.25">
      <c r="A1154" s="160"/>
      <c r="B1154" s="156" t="s">
        <v>393</v>
      </c>
      <c r="C1154" s="156"/>
      <c r="D1154" s="156"/>
      <c r="E1154" s="141"/>
      <c r="F1154" s="251"/>
      <c r="G1154" s="141"/>
      <c r="H1154" s="121" t="s">
        <v>34</v>
      </c>
      <c r="I1154" s="78" t="s">
        <v>75</v>
      </c>
      <c r="J1154" s="159">
        <v>1003399</v>
      </c>
      <c r="K1154" s="98">
        <f t="shared" si="567"/>
        <v>1003399</v>
      </c>
      <c r="L1154" s="163"/>
      <c r="M1154" s="159"/>
      <c r="N1154" s="163"/>
      <c r="O1154" s="387">
        <f t="shared" si="543"/>
        <v>1003399</v>
      </c>
      <c r="P1154" s="355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  <c r="BS1154" s="23"/>
      <c r="BT1154" s="23"/>
      <c r="BU1154" s="23"/>
      <c r="BV1154" s="23"/>
      <c r="BW1154" s="23"/>
      <c r="BX1154" s="23"/>
      <c r="BY1154" s="23"/>
      <c r="BZ1154" s="23"/>
      <c r="CA1154" s="23"/>
      <c r="CB1154" s="23"/>
      <c r="CC1154" s="23"/>
      <c r="CD1154" s="23"/>
      <c r="CE1154" s="23"/>
      <c r="CF1154" s="23"/>
      <c r="CG1154" s="23"/>
      <c r="CH1154" s="23"/>
      <c r="CI1154" s="23"/>
      <c r="CJ1154" s="23"/>
      <c r="CK1154" s="23"/>
      <c r="CL1154" s="23"/>
      <c r="CM1154" s="23"/>
      <c r="CN1154" s="23"/>
      <c r="CO1154" s="23"/>
      <c r="CP1154" s="23"/>
      <c r="CQ1154" s="23"/>
      <c r="CR1154" s="23"/>
      <c r="CS1154" s="23"/>
      <c r="CT1154" s="23"/>
      <c r="CU1154" s="23"/>
      <c r="CV1154" s="23"/>
      <c r="CW1154" s="23"/>
      <c r="CX1154" s="23"/>
      <c r="CY1154" s="23"/>
      <c r="CZ1154" s="23"/>
      <c r="DA1154" s="23"/>
      <c r="DB1154" s="23"/>
      <c r="DC1154" s="23"/>
      <c r="DD1154" s="23"/>
      <c r="DE1154" s="23"/>
      <c r="DF1154" s="23"/>
      <c r="DG1154" s="23"/>
      <c r="DH1154" s="23"/>
      <c r="DI1154" s="23"/>
      <c r="DJ1154" s="23"/>
      <c r="DK1154" s="23"/>
      <c r="DL1154" s="23"/>
      <c r="DM1154" s="23"/>
      <c r="DN1154" s="23"/>
      <c r="DO1154" s="23"/>
      <c r="DP1154" s="23"/>
      <c r="DQ1154" s="23"/>
      <c r="DR1154" s="23"/>
      <c r="DS1154" s="23"/>
      <c r="DT1154" s="23"/>
      <c r="DU1154" s="23"/>
      <c r="DV1154" s="23"/>
      <c r="DW1154" s="23"/>
      <c r="DX1154" s="23"/>
      <c r="DY1154" s="23"/>
    </row>
    <row r="1155" spans="1:129" s="29" customFormat="1" ht="30" x14ac:dyDescent="0.25">
      <c r="A1155" s="160"/>
      <c r="B1155" s="156" t="s">
        <v>393</v>
      </c>
      <c r="C1155" s="156"/>
      <c r="D1155" s="156"/>
      <c r="E1155" s="141"/>
      <c r="F1155" s="251"/>
      <c r="G1155" s="141"/>
      <c r="H1155" s="121" t="s">
        <v>45</v>
      </c>
      <c r="I1155" s="138" t="s">
        <v>129</v>
      </c>
      <c r="J1155" s="159">
        <v>1321653</v>
      </c>
      <c r="K1155" s="98">
        <f t="shared" si="567"/>
        <v>1321653</v>
      </c>
      <c r="L1155" s="163"/>
      <c r="M1155" s="159"/>
      <c r="N1155" s="163"/>
      <c r="O1155" s="387">
        <f t="shared" si="543"/>
        <v>1321653</v>
      </c>
      <c r="P1155" s="355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  <c r="BS1155" s="23"/>
      <c r="BT1155" s="23"/>
      <c r="BU1155" s="23"/>
      <c r="BV1155" s="23"/>
      <c r="BW1155" s="23"/>
      <c r="BX1155" s="23"/>
      <c r="BY1155" s="23"/>
      <c r="BZ1155" s="23"/>
      <c r="CA1155" s="23"/>
      <c r="CB1155" s="23"/>
      <c r="CC1155" s="23"/>
      <c r="CD1155" s="23"/>
      <c r="CE1155" s="23"/>
      <c r="CF1155" s="23"/>
      <c r="CG1155" s="23"/>
      <c r="CH1155" s="23"/>
      <c r="CI1155" s="23"/>
      <c r="CJ1155" s="23"/>
      <c r="CK1155" s="23"/>
      <c r="CL1155" s="23"/>
      <c r="CM1155" s="23"/>
      <c r="CN1155" s="23"/>
      <c r="CO1155" s="23"/>
      <c r="CP1155" s="23"/>
      <c r="CQ1155" s="23"/>
      <c r="CR1155" s="23"/>
      <c r="CS1155" s="23"/>
      <c r="CT1155" s="23"/>
      <c r="CU1155" s="23"/>
      <c r="CV1155" s="23"/>
      <c r="CW1155" s="23"/>
      <c r="CX1155" s="23"/>
      <c r="CY1155" s="23"/>
      <c r="CZ1155" s="23"/>
      <c r="DA1155" s="23"/>
      <c r="DB1155" s="23"/>
      <c r="DC1155" s="23"/>
      <c r="DD1155" s="23"/>
      <c r="DE1155" s="23"/>
      <c r="DF1155" s="23"/>
      <c r="DG1155" s="23"/>
      <c r="DH1155" s="23"/>
      <c r="DI1155" s="23"/>
      <c r="DJ1155" s="23"/>
      <c r="DK1155" s="23"/>
      <c r="DL1155" s="23"/>
      <c r="DM1155" s="23"/>
      <c r="DN1155" s="23"/>
      <c r="DO1155" s="23"/>
      <c r="DP1155" s="23"/>
      <c r="DQ1155" s="23"/>
      <c r="DR1155" s="23"/>
      <c r="DS1155" s="23"/>
      <c r="DT1155" s="23"/>
      <c r="DU1155" s="23"/>
      <c r="DV1155" s="23"/>
      <c r="DW1155" s="23"/>
      <c r="DX1155" s="23"/>
      <c r="DY1155" s="23"/>
    </row>
    <row r="1156" spans="1:129" s="29" customFormat="1" ht="30" x14ac:dyDescent="0.25">
      <c r="A1156" s="160"/>
      <c r="B1156" s="156" t="s">
        <v>393</v>
      </c>
      <c r="C1156" s="156"/>
      <c r="D1156" s="156"/>
      <c r="E1156" s="141"/>
      <c r="F1156" s="251"/>
      <c r="G1156" s="141"/>
      <c r="H1156" s="72" t="s">
        <v>40</v>
      </c>
      <c r="I1156" s="78" t="s">
        <v>41</v>
      </c>
      <c r="J1156" s="159">
        <v>1295363</v>
      </c>
      <c r="K1156" s="98">
        <f t="shared" si="567"/>
        <v>1295363</v>
      </c>
      <c r="L1156" s="163"/>
      <c r="M1156" s="159"/>
      <c r="N1156" s="163"/>
      <c r="O1156" s="387">
        <f t="shared" si="543"/>
        <v>1295363</v>
      </c>
      <c r="P1156" s="355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  <c r="BS1156" s="23"/>
      <c r="BT1156" s="23"/>
      <c r="BU1156" s="23"/>
      <c r="BV1156" s="23"/>
      <c r="BW1156" s="23"/>
      <c r="BX1156" s="23"/>
      <c r="BY1156" s="23"/>
      <c r="BZ1156" s="23"/>
      <c r="CA1156" s="23"/>
      <c r="CB1156" s="23"/>
      <c r="CC1156" s="23"/>
      <c r="CD1156" s="23"/>
      <c r="CE1156" s="23"/>
      <c r="CF1156" s="23"/>
      <c r="CG1156" s="23"/>
      <c r="CH1156" s="23"/>
      <c r="CI1156" s="23"/>
      <c r="CJ1156" s="23"/>
      <c r="CK1156" s="23"/>
      <c r="CL1156" s="23"/>
      <c r="CM1156" s="23"/>
      <c r="CN1156" s="23"/>
      <c r="CO1156" s="23"/>
      <c r="CP1156" s="23"/>
      <c r="CQ1156" s="23"/>
      <c r="CR1156" s="23"/>
      <c r="CS1156" s="23"/>
      <c r="CT1156" s="23"/>
      <c r="CU1156" s="23"/>
      <c r="CV1156" s="23"/>
      <c r="CW1156" s="23"/>
      <c r="CX1156" s="23"/>
      <c r="CY1156" s="23"/>
      <c r="CZ1156" s="23"/>
      <c r="DA1156" s="23"/>
      <c r="DB1156" s="23"/>
      <c r="DC1156" s="23"/>
      <c r="DD1156" s="23"/>
      <c r="DE1156" s="23"/>
      <c r="DF1156" s="23"/>
      <c r="DG1156" s="23"/>
      <c r="DH1156" s="23"/>
      <c r="DI1156" s="23"/>
      <c r="DJ1156" s="23"/>
      <c r="DK1156" s="23"/>
      <c r="DL1156" s="23"/>
      <c r="DM1156" s="23"/>
      <c r="DN1156" s="23"/>
      <c r="DO1156" s="23"/>
      <c r="DP1156" s="23"/>
      <c r="DQ1156" s="23"/>
      <c r="DR1156" s="23"/>
      <c r="DS1156" s="23"/>
      <c r="DT1156" s="23"/>
      <c r="DU1156" s="23"/>
      <c r="DV1156" s="23"/>
      <c r="DW1156" s="23"/>
      <c r="DX1156" s="23"/>
      <c r="DY1156" s="23"/>
    </row>
    <row r="1157" spans="1:129" s="29" customFormat="1" ht="30" x14ac:dyDescent="0.25">
      <c r="A1157" s="160"/>
      <c r="B1157" s="156" t="s">
        <v>393</v>
      </c>
      <c r="C1157" s="156"/>
      <c r="D1157" s="156"/>
      <c r="E1157" s="141"/>
      <c r="F1157" s="251"/>
      <c r="G1157" s="141"/>
      <c r="H1157" s="121" t="s">
        <v>42</v>
      </c>
      <c r="I1157" s="108" t="s">
        <v>43</v>
      </c>
      <c r="J1157" s="159">
        <v>345256</v>
      </c>
      <c r="K1157" s="98">
        <f t="shared" si="567"/>
        <v>345256</v>
      </c>
      <c r="L1157" s="163"/>
      <c r="M1157" s="159"/>
      <c r="N1157" s="163"/>
      <c r="O1157" s="387">
        <f t="shared" si="543"/>
        <v>345256</v>
      </c>
      <c r="P1157" s="355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  <c r="BS1157" s="23"/>
      <c r="BT1157" s="23"/>
      <c r="BU1157" s="23"/>
      <c r="BV1157" s="23"/>
      <c r="BW1157" s="23"/>
      <c r="BX1157" s="23"/>
      <c r="BY1157" s="23"/>
      <c r="BZ1157" s="23"/>
      <c r="CA1157" s="23"/>
      <c r="CB1157" s="23"/>
      <c r="CC1157" s="23"/>
      <c r="CD1157" s="23"/>
      <c r="CE1157" s="23"/>
      <c r="CF1157" s="23"/>
      <c r="CG1157" s="23"/>
      <c r="CH1157" s="23"/>
      <c r="CI1157" s="23"/>
      <c r="CJ1157" s="23"/>
      <c r="CK1157" s="23"/>
      <c r="CL1157" s="23"/>
      <c r="CM1157" s="23"/>
      <c r="CN1157" s="23"/>
      <c r="CO1157" s="23"/>
      <c r="CP1157" s="23"/>
      <c r="CQ1157" s="23"/>
      <c r="CR1157" s="23"/>
      <c r="CS1157" s="23"/>
      <c r="CT1157" s="23"/>
      <c r="CU1157" s="23"/>
      <c r="CV1157" s="23"/>
      <c r="CW1157" s="23"/>
      <c r="CX1157" s="23"/>
      <c r="CY1157" s="23"/>
      <c r="CZ1157" s="23"/>
      <c r="DA1157" s="23"/>
      <c r="DB1157" s="23"/>
      <c r="DC1157" s="23"/>
      <c r="DD1157" s="23"/>
      <c r="DE1157" s="23"/>
      <c r="DF1157" s="23"/>
      <c r="DG1157" s="23"/>
      <c r="DH1157" s="23"/>
      <c r="DI1157" s="23"/>
      <c r="DJ1157" s="23"/>
      <c r="DK1157" s="23"/>
      <c r="DL1157" s="23"/>
      <c r="DM1157" s="23"/>
      <c r="DN1157" s="23"/>
      <c r="DO1157" s="23"/>
      <c r="DP1157" s="23"/>
      <c r="DQ1157" s="23"/>
      <c r="DR1157" s="23"/>
      <c r="DS1157" s="23"/>
      <c r="DT1157" s="23"/>
      <c r="DU1157" s="23"/>
      <c r="DV1157" s="23"/>
      <c r="DW1157" s="23"/>
      <c r="DX1157" s="23"/>
      <c r="DY1157" s="23"/>
    </row>
    <row r="1158" spans="1:129" s="29" customFormat="1" x14ac:dyDescent="0.25">
      <c r="A1158" s="160"/>
      <c r="B1158" s="156" t="s">
        <v>393</v>
      </c>
      <c r="C1158" s="156"/>
      <c r="D1158" s="156"/>
      <c r="E1158" s="141"/>
      <c r="F1158" s="251"/>
      <c r="G1158" s="141"/>
      <c r="H1158" s="121" t="s">
        <v>35</v>
      </c>
      <c r="I1158" s="78" t="s">
        <v>52</v>
      </c>
      <c r="J1158" s="159">
        <v>0</v>
      </c>
      <c r="K1158" s="98">
        <f t="shared" si="567"/>
        <v>0</v>
      </c>
      <c r="L1158" s="163"/>
      <c r="M1158" s="159"/>
      <c r="N1158" s="163"/>
      <c r="O1158" s="387">
        <f t="shared" si="543"/>
        <v>0</v>
      </c>
      <c r="P1158" s="355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  <c r="BS1158" s="23"/>
      <c r="BT1158" s="23"/>
      <c r="BU1158" s="23"/>
      <c r="BV1158" s="23"/>
      <c r="BW1158" s="23"/>
      <c r="BX1158" s="23"/>
      <c r="BY1158" s="23"/>
      <c r="BZ1158" s="23"/>
      <c r="CA1158" s="23"/>
      <c r="CB1158" s="23"/>
      <c r="CC1158" s="23"/>
      <c r="CD1158" s="23"/>
      <c r="CE1158" s="23"/>
      <c r="CF1158" s="23"/>
      <c r="CG1158" s="23"/>
      <c r="CH1158" s="23"/>
      <c r="CI1158" s="23"/>
      <c r="CJ1158" s="23"/>
      <c r="CK1158" s="23"/>
      <c r="CL1158" s="23"/>
      <c r="CM1158" s="23"/>
      <c r="CN1158" s="23"/>
      <c r="CO1158" s="23"/>
      <c r="CP1158" s="23"/>
      <c r="CQ1158" s="23"/>
      <c r="CR1158" s="23"/>
      <c r="CS1158" s="23"/>
      <c r="CT1158" s="23"/>
      <c r="CU1158" s="23"/>
      <c r="CV1158" s="23"/>
      <c r="CW1158" s="23"/>
      <c r="CX1158" s="23"/>
      <c r="CY1158" s="23"/>
      <c r="CZ1158" s="23"/>
      <c r="DA1158" s="23"/>
      <c r="DB1158" s="23"/>
      <c r="DC1158" s="23"/>
      <c r="DD1158" s="23"/>
      <c r="DE1158" s="23"/>
      <c r="DF1158" s="23"/>
      <c r="DG1158" s="23"/>
      <c r="DH1158" s="23"/>
      <c r="DI1158" s="23"/>
      <c r="DJ1158" s="23"/>
      <c r="DK1158" s="23"/>
      <c r="DL1158" s="23"/>
      <c r="DM1158" s="23"/>
      <c r="DN1158" s="23"/>
      <c r="DO1158" s="23"/>
      <c r="DP1158" s="23"/>
      <c r="DQ1158" s="23"/>
      <c r="DR1158" s="23"/>
      <c r="DS1158" s="23"/>
      <c r="DT1158" s="23"/>
      <c r="DU1158" s="23"/>
      <c r="DV1158" s="23"/>
      <c r="DW1158" s="23"/>
      <c r="DX1158" s="23"/>
      <c r="DY1158" s="23"/>
    </row>
    <row r="1159" spans="1:129" s="29" customFormat="1" x14ac:dyDescent="0.25">
      <c r="A1159" s="155">
        <v>4</v>
      </c>
      <c r="B1159" s="156" t="s">
        <v>393</v>
      </c>
      <c r="C1159" s="156" t="s">
        <v>318</v>
      </c>
      <c r="D1159" s="156" t="s">
        <v>133</v>
      </c>
      <c r="E1159" s="141">
        <v>30</v>
      </c>
      <c r="F1159" s="251">
        <v>981.8</v>
      </c>
      <c r="G1159" s="141">
        <v>19</v>
      </c>
      <c r="H1159" s="121" t="s">
        <v>30</v>
      </c>
      <c r="I1159" s="66" t="s">
        <v>1</v>
      </c>
      <c r="J1159" s="159">
        <f>J1160+J1161+J1162+J1163</f>
        <v>3057195</v>
      </c>
      <c r="K1159" s="159">
        <f t="shared" ref="K1159:N1159" si="568">K1160+K1161+K1162+K1163</f>
        <v>3057195</v>
      </c>
      <c r="L1159" s="159">
        <f t="shared" si="568"/>
        <v>0</v>
      </c>
      <c r="M1159" s="159">
        <f t="shared" si="568"/>
        <v>0</v>
      </c>
      <c r="N1159" s="159">
        <f t="shared" si="568"/>
        <v>0</v>
      </c>
      <c r="O1159" s="387">
        <f t="shared" si="543"/>
        <v>3057195</v>
      </c>
      <c r="P1159" s="355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  <c r="BS1159" s="23"/>
      <c r="BT1159" s="23"/>
      <c r="BU1159" s="23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23"/>
      <c r="CG1159" s="23"/>
      <c r="CH1159" s="23"/>
      <c r="CI1159" s="23"/>
      <c r="CJ1159" s="23"/>
      <c r="CK1159" s="23"/>
      <c r="CL1159" s="23"/>
      <c r="CM1159" s="23"/>
      <c r="CN1159" s="23"/>
      <c r="CO1159" s="23"/>
      <c r="CP1159" s="23"/>
      <c r="CQ1159" s="23"/>
      <c r="CR1159" s="23"/>
      <c r="CS1159" s="23"/>
      <c r="CT1159" s="23"/>
      <c r="CU1159" s="23"/>
      <c r="CV1159" s="23"/>
      <c r="CW1159" s="23"/>
      <c r="CX1159" s="23"/>
      <c r="CY1159" s="23"/>
      <c r="CZ1159" s="23"/>
      <c r="DA1159" s="23"/>
      <c r="DB1159" s="23"/>
      <c r="DC1159" s="23"/>
      <c r="DD1159" s="23"/>
      <c r="DE1159" s="23"/>
      <c r="DF1159" s="23"/>
      <c r="DG1159" s="23"/>
      <c r="DH1159" s="23"/>
      <c r="DI1159" s="23"/>
      <c r="DJ1159" s="23"/>
      <c r="DK1159" s="23"/>
      <c r="DL1159" s="23"/>
      <c r="DM1159" s="23"/>
      <c r="DN1159" s="23"/>
      <c r="DO1159" s="23"/>
      <c r="DP1159" s="23"/>
      <c r="DQ1159" s="23"/>
      <c r="DR1159" s="23"/>
      <c r="DS1159" s="23"/>
      <c r="DT1159" s="23"/>
      <c r="DU1159" s="23"/>
      <c r="DV1159" s="23"/>
      <c r="DW1159" s="23"/>
      <c r="DX1159" s="23"/>
      <c r="DY1159" s="23"/>
    </row>
    <row r="1160" spans="1:129" s="29" customFormat="1" ht="30" x14ac:dyDescent="0.25">
      <c r="A1160" s="160"/>
      <c r="B1160" s="156" t="s">
        <v>393</v>
      </c>
      <c r="C1160" s="156"/>
      <c r="D1160" s="156"/>
      <c r="E1160" s="141"/>
      <c r="F1160" s="251"/>
      <c r="G1160" s="141"/>
      <c r="H1160" s="121" t="s">
        <v>45</v>
      </c>
      <c r="I1160" s="138" t="s">
        <v>129</v>
      </c>
      <c r="J1160" s="159">
        <v>1364004</v>
      </c>
      <c r="K1160" s="98">
        <f t="shared" ref="K1160:K1163" si="569">J1160</f>
        <v>1364004</v>
      </c>
      <c r="L1160" s="163"/>
      <c r="M1160" s="159"/>
      <c r="N1160" s="163"/>
      <c r="O1160" s="387">
        <f t="shared" si="543"/>
        <v>1364004</v>
      </c>
      <c r="P1160" s="355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  <c r="BS1160" s="23"/>
      <c r="BT1160" s="23"/>
      <c r="BU1160" s="23"/>
      <c r="BV1160" s="23"/>
      <c r="BW1160" s="23"/>
      <c r="BX1160" s="23"/>
      <c r="BY1160" s="23"/>
      <c r="BZ1160" s="23"/>
      <c r="CA1160" s="23"/>
      <c r="CB1160" s="23"/>
      <c r="CC1160" s="23"/>
      <c r="CD1160" s="23"/>
      <c r="CE1160" s="23"/>
      <c r="CF1160" s="23"/>
      <c r="CG1160" s="23"/>
      <c r="CH1160" s="23"/>
      <c r="CI1160" s="23"/>
      <c r="CJ1160" s="23"/>
      <c r="CK1160" s="23"/>
      <c r="CL1160" s="23"/>
      <c r="CM1160" s="23"/>
      <c r="CN1160" s="23"/>
      <c r="CO1160" s="23"/>
      <c r="CP1160" s="23"/>
      <c r="CQ1160" s="23"/>
      <c r="CR1160" s="23"/>
      <c r="CS1160" s="23"/>
      <c r="CT1160" s="23"/>
      <c r="CU1160" s="23"/>
      <c r="CV1160" s="23"/>
      <c r="CW1160" s="23"/>
      <c r="CX1160" s="23"/>
      <c r="CY1160" s="23"/>
      <c r="CZ1160" s="23"/>
      <c r="DA1160" s="23"/>
      <c r="DB1160" s="23"/>
      <c r="DC1160" s="23"/>
      <c r="DD1160" s="23"/>
      <c r="DE1160" s="23"/>
      <c r="DF1160" s="23"/>
      <c r="DG1160" s="23"/>
      <c r="DH1160" s="23"/>
      <c r="DI1160" s="23"/>
      <c r="DJ1160" s="23"/>
      <c r="DK1160" s="23"/>
      <c r="DL1160" s="23"/>
      <c r="DM1160" s="23"/>
      <c r="DN1160" s="23"/>
      <c r="DO1160" s="23"/>
      <c r="DP1160" s="23"/>
      <c r="DQ1160" s="23"/>
      <c r="DR1160" s="23"/>
      <c r="DS1160" s="23"/>
      <c r="DT1160" s="23"/>
      <c r="DU1160" s="23"/>
      <c r="DV1160" s="23"/>
      <c r="DW1160" s="23"/>
      <c r="DX1160" s="23"/>
      <c r="DY1160" s="23"/>
    </row>
    <row r="1161" spans="1:129" s="29" customFormat="1" ht="30" x14ac:dyDescent="0.25">
      <c r="A1161" s="160"/>
      <c r="B1161" s="156" t="s">
        <v>393</v>
      </c>
      <c r="C1161" s="156"/>
      <c r="D1161" s="156"/>
      <c r="E1161" s="141"/>
      <c r="F1161" s="251"/>
      <c r="G1161" s="141"/>
      <c r="H1161" s="72" t="s">
        <v>40</v>
      </c>
      <c r="I1161" s="78" t="s">
        <v>41</v>
      </c>
      <c r="J1161" s="159">
        <v>1336871</v>
      </c>
      <c r="K1161" s="98">
        <f t="shared" si="569"/>
        <v>1336871</v>
      </c>
      <c r="L1161" s="163"/>
      <c r="M1161" s="159"/>
      <c r="N1161" s="163"/>
      <c r="O1161" s="387">
        <f t="shared" si="543"/>
        <v>1336871</v>
      </c>
      <c r="P1161" s="355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  <c r="BS1161" s="23"/>
      <c r="BT1161" s="23"/>
      <c r="BU1161" s="23"/>
      <c r="BV1161" s="23"/>
      <c r="BW1161" s="23"/>
      <c r="BX1161" s="23"/>
      <c r="BY1161" s="23"/>
      <c r="BZ1161" s="23"/>
      <c r="CA1161" s="23"/>
      <c r="CB1161" s="23"/>
      <c r="CC1161" s="23"/>
      <c r="CD1161" s="23"/>
      <c r="CE1161" s="23"/>
      <c r="CF1161" s="23"/>
      <c r="CG1161" s="23"/>
      <c r="CH1161" s="23"/>
      <c r="CI1161" s="23"/>
      <c r="CJ1161" s="23"/>
      <c r="CK1161" s="23"/>
      <c r="CL1161" s="23"/>
      <c r="CM1161" s="23"/>
      <c r="CN1161" s="23"/>
      <c r="CO1161" s="23"/>
      <c r="CP1161" s="23"/>
      <c r="CQ1161" s="23"/>
      <c r="CR1161" s="23"/>
      <c r="CS1161" s="23"/>
      <c r="CT1161" s="23"/>
      <c r="CU1161" s="23"/>
      <c r="CV1161" s="23"/>
      <c r="CW1161" s="23"/>
      <c r="CX1161" s="23"/>
      <c r="CY1161" s="23"/>
      <c r="CZ1161" s="23"/>
      <c r="DA1161" s="23"/>
      <c r="DB1161" s="23"/>
      <c r="DC1161" s="23"/>
      <c r="DD1161" s="23"/>
      <c r="DE1161" s="23"/>
      <c r="DF1161" s="23"/>
      <c r="DG1161" s="23"/>
      <c r="DH1161" s="23"/>
      <c r="DI1161" s="23"/>
      <c r="DJ1161" s="23"/>
      <c r="DK1161" s="23"/>
      <c r="DL1161" s="23"/>
      <c r="DM1161" s="23"/>
      <c r="DN1161" s="23"/>
      <c r="DO1161" s="23"/>
      <c r="DP1161" s="23"/>
      <c r="DQ1161" s="23"/>
      <c r="DR1161" s="23"/>
      <c r="DS1161" s="23"/>
      <c r="DT1161" s="23"/>
      <c r="DU1161" s="23"/>
      <c r="DV1161" s="23"/>
      <c r="DW1161" s="23"/>
      <c r="DX1161" s="23"/>
      <c r="DY1161" s="23"/>
    </row>
    <row r="1162" spans="1:129" s="29" customFormat="1" ht="30" x14ac:dyDescent="0.25">
      <c r="A1162" s="160"/>
      <c r="B1162" s="156" t="s">
        <v>393</v>
      </c>
      <c r="C1162" s="252"/>
      <c r="D1162" s="252"/>
      <c r="E1162" s="253"/>
      <c r="F1162" s="254"/>
      <c r="G1162" s="253"/>
      <c r="H1162" s="121" t="s">
        <v>42</v>
      </c>
      <c r="I1162" s="108" t="s">
        <v>43</v>
      </c>
      <c r="J1162" s="159">
        <v>356320</v>
      </c>
      <c r="K1162" s="98">
        <f t="shared" si="569"/>
        <v>356320</v>
      </c>
      <c r="L1162" s="255"/>
      <c r="M1162" s="256"/>
      <c r="N1162" s="255"/>
      <c r="O1162" s="387">
        <f t="shared" ref="O1162:O1225" si="570">K1162+L1162+M1162+N1162</f>
        <v>356320</v>
      </c>
      <c r="P1162" s="355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  <c r="BS1162" s="23"/>
      <c r="BT1162" s="23"/>
      <c r="BU1162" s="23"/>
      <c r="BV1162" s="23"/>
      <c r="BW1162" s="23"/>
      <c r="BX1162" s="23"/>
      <c r="BY1162" s="23"/>
      <c r="BZ1162" s="23"/>
      <c r="CA1162" s="23"/>
      <c r="CB1162" s="23"/>
      <c r="CC1162" s="23"/>
      <c r="CD1162" s="23"/>
      <c r="CE1162" s="23"/>
      <c r="CF1162" s="23"/>
      <c r="CG1162" s="23"/>
      <c r="CH1162" s="23"/>
      <c r="CI1162" s="23"/>
      <c r="CJ1162" s="23"/>
      <c r="CK1162" s="23"/>
      <c r="CL1162" s="23"/>
      <c r="CM1162" s="23"/>
      <c r="CN1162" s="23"/>
      <c r="CO1162" s="23"/>
      <c r="CP1162" s="23"/>
      <c r="CQ1162" s="23"/>
      <c r="CR1162" s="23"/>
      <c r="CS1162" s="23"/>
      <c r="CT1162" s="23"/>
      <c r="CU1162" s="23"/>
      <c r="CV1162" s="23"/>
      <c r="CW1162" s="23"/>
      <c r="CX1162" s="23"/>
      <c r="CY1162" s="23"/>
      <c r="CZ1162" s="23"/>
      <c r="DA1162" s="23"/>
      <c r="DB1162" s="23"/>
      <c r="DC1162" s="23"/>
      <c r="DD1162" s="23"/>
      <c r="DE1162" s="23"/>
      <c r="DF1162" s="23"/>
      <c r="DG1162" s="23"/>
      <c r="DH1162" s="23"/>
      <c r="DI1162" s="23"/>
      <c r="DJ1162" s="23"/>
      <c r="DK1162" s="23"/>
      <c r="DL1162" s="23"/>
      <c r="DM1162" s="23"/>
      <c r="DN1162" s="23"/>
      <c r="DO1162" s="23"/>
      <c r="DP1162" s="23"/>
      <c r="DQ1162" s="23"/>
      <c r="DR1162" s="23"/>
      <c r="DS1162" s="23"/>
      <c r="DT1162" s="23"/>
      <c r="DU1162" s="23"/>
      <c r="DV1162" s="23"/>
      <c r="DW1162" s="23"/>
      <c r="DX1162" s="23"/>
      <c r="DY1162" s="23"/>
    </row>
    <row r="1163" spans="1:129" s="29" customFormat="1" x14ac:dyDescent="0.25">
      <c r="A1163" s="160"/>
      <c r="B1163" s="156" t="s">
        <v>393</v>
      </c>
      <c r="C1163" s="252"/>
      <c r="D1163" s="252"/>
      <c r="E1163" s="253"/>
      <c r="F1163" s="254"/>
      <c r="G1163" s="253"/>
      <c r="H1163" s="121" t="s">
        <v>35</v>
      </c>
      <c r="I1163" s="78" t="s">
        <v>52</v>
      </c>
      <c r="J1163" s="159">
        <v>0</v>
      </c>
      <c r="K1163" s="98">
        <f t="shared" si="569"/>
        <v>0</v>
      </c>
      <c r="L1163" s="255"/>
      <c r="M1163" s="256"/>
      <c r="N1163" s="255"/>
      <c r="O1163" s="387">
        <f t="shared" si="570"/>
        <v>0</v>
      </c>
      <c r="P1163" s="355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3"/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/>
      <c r="BS1163" s="23"/>
      <c r="BT1163" s="23"/>
      <c r="BU1163" s="23"/>
      <c r="BV1163" s="23"/>
      <c r="BW1163" s="23"/>
      <c r="BX1163" s="23"/>
      <c r="BY1163" s="23"/>
      <c r="BZ1163" s="23"/>
      <c r="CA1163" s="23"/>
      <c r="CB1163" s="23"/>
      <c r="CC1163" s="23"/>
      <c r="CD1163" s="23"/>
      <c r="CE1163" s="23"/>
      <c r="CF1163" s="23"/>
      <c r="CG1163" s="23"/>
      <c r="CH1163" s="23"/>
      <c r="CI1163" s="23"/>
      <c r="CJ1163" s="23"/>
      <c r="CK1163" s="23"/>
      <c r="CL1163" s="23"/>
      <c r="CM1163" s="23"/>
      <c r="CN1163" s="23"/>
      <c r="CO1163" s="23"/>
      <c r="CP1163" s="23"/>
      <c r="CQ1163" s="23"/>
      <c r="CR1163" s="23"/>
      <c r="CS1163" s="23"/>
      <c r="CT1163" s="23"/>
      <c r="CU1163" s="23"/>
      <c r="CV1163" s="23"/>
      <c r="CW1163" s="23"/>
      <c r="CX1163" s="23"/>
      <c r="CY1163" s="23"/>
      <c r="CZ1163" s="23"/>
      <c r="DA1163" s="23"/>
      <c r="DB1163" s="23"/>
      <c r="DC1163" s="23"/>
      <c r="DD1163" s="23"/>
      <c r="DE1163" s="23"/>
      <c r="DF1163" s="23"/>
      <c r="DG1163" s="23"/>
      <c r="DH1163" s="23"/>
      <c r="DI1163" s="23"/>
      <c r="DJ1163" s="23"/>
      <c r="DK1163" s="23"/>
      <c r="DL1163" s="23"/>
      <c r="DM1163" s="23"/>
      <c r="DN1163" s="23"/>
      <c r="DO1163" s="23"/>
      <c r="DP1163" s="23"/>
      <c r="DQ1163" s="23"/>
      <c r="DR1163" s="23"/>
      <c r="DS1163" s="23"/>
      <c r="DT1163" s="23"/>
      <c r="DU1163" s="23"/>
      <c r="DV1163" s="23"/>
      <c r="DW1163" s="23"/>
      <c r="DX1163" s="23"/>
      <c r="DY1163" s="23"/>
    </row>
    <row r="1164" spans="1:129" s="29" customFormat="1" x14ac:dyDescent="0.25">
      <c r="A1164" s="155">
        <v>5</v>
      </c>
      <c r="B1164" s="156" t="s">
        <v>393</v>
      </c>
      <c r="C1164" s="156" t="s">
        <v>318</v>
      </c>
      <c r="D1164" s="156" t="s">
        <v>133</v>
      </c>
      <c r="E1164" s="141">
        <v>36</v>
      </c>
      <c r="F1164" s="251">
        <v>4147.5</v>
      </c>
      <c r="G1164" s="141">
        <v>218</v>
      </c>
      <c r="H1164" s="121" t="s">
        <v>30</v>
      </c>
      <c r="I1164" s="66" t="s">
        <v>1</v>
      </c>
      <c r="J1164" s="159">
        <f>J1165+J1166+J1167</f>
        <v>13704298</v>
      </c>
      <c r="K1164" s="159">
        <f t="shared" ref="K1164:N1164" si="571">K1165+K1166+K1167</f>
        <v>13704298</v>
      </c>
      <c r="L1164" s="159">
        <f t="shared" si="571"/>
        <v>0</v>
      </c>
      <c r="M1164" s="159">
        <f t="shared" si="571"/>
        <v>0</v>
      </c>
      <c r="N1164" s="159">
        <f t="shared" si="571"/>
        <v>0</v>
      </c>
      <c r="O1164" s="387">
        <f t="shared" si="570"/>
        <v>13704298</v>
      </c>
      <c r="P1164" s="355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23"/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  <c r="BS1164" s="23"/>
      <c r="BT1164" s="23"/>
      <c r="BU1164" s="23"/>
      <c r="BV1164" s="23"/>
      <c r="BW1164" s="23"/>
      <c r="BX1164" s="23"/>
      <c r="BY1164" s="23"/>
      <c r="BZ1164" s="23"/>
      <c r="CA1164" s="23"/>
      <c r="CB1164" s="23"/>
      <c r="CC1164" s="23"/>
      <c r="CD1164" s="23"/>
      <c r="CE1164" s="23"/>
      <c r="CF1164" s="23"/>
      <c r="CG1164" s="23"/>
      <c r="CH1164" s="23"/>
      <c r="CI1164" s="23"/>
      <c r="CJ1164" s="23"/>
      <c r="CK1164" s="23"/>
      <c r="CL1164" s="23"/>
      <c r="CM1164" s="23"/>
      <c r="CN1164" s="23"/>
      <c r="CO1164" s="23"/>
      <c r="CP1164" s="23"/>
      <c r="CQ1164" s="23"/>
      <c r="CR1164" s="23"/>
      <c r="CS1164" s="23"/>
      <c r="CT1164" s="23"/>
      <c r="CU1164" s="23"/>
      <c r="CV1164" s="23"/>
      <c r="CW1164" s="23"/>
      <c r="CX1164" s="23"/>
      <c r="CY1164" s="23"/>
      <c r="CZ1164" s="23"/>
      <c r="DA1164" s="23"/>
      <c r="DB1164" s="23"/>
      <c r="DC1164" s="23"/>
      <c r="DD1164" s="23"/>
      <c r="DE1164" s="23"/>
      <c r="DF1164" s="23"/>
      <c r="DG1164" s="23"/>
      <c r="DH1164" s="23"/>
      <c r="DI1164" s="23"/>
      <c r="DJ1164" s="23"/>
      <c r="DK1164" s="23"/>
      <c r="DL1164" s="23"/>
      <c r="DM1164" s="23"/>
      <c r="DN1164" s="23"/>
      <c r="DO1164" s="23"/>
      <c r="DP1164" s="23"/>
      <c r="DQ1164" s="23"/>
      <c r="DR1164" s="23"/>
      <c r="DS1164" s="23"/>
      <c r="DT1164" s="23"/>
      <c r="DU1164" s="23"/>
      <c r="DV1164" s="23"/>
      <c r="DW1164" s="23"/>
      <c r="DX1164" s="23"/>
      <c r="DY1164" s="23"/>
    </row>
    <row r="1165" spans="1:129" s="29" customFormat="1" x14ac:dyDescent="0.25">
      <c r="A1165" s="160"/>
      <c r="B1165" s="156" t="s">
        <v>393</v>
      </c>
      <c r="C1165" s="156"/>
      <c r="D1165" s="156"/>
      <c r="E1165" s="141"/>
      <c r="F1165" s="251"/>
      <c r="G1165" s="141"/>
      <c r="H1165" s="121" t="s">
        <v>36</v>
      </c>
      <c r="I1165" s="78" t="s">
        <v>37</v>
      </c>
      <c r="J1165" s="159">
        <v>6990555</v>
      </c>
      <c r="K1165" s="98">
        <f t="shared" ref="K1165:K1167" si="572">J1165</f>
        <v>6990555</v>
      </c>
      <c r="L1165" s="163"/>
      <c r="M1165" s="159"/>
      <c r="N1165" s="163"/>
      <c r="O1165" s="387">
        <f t="shared" si="570"/>
        <v>6990555</v>
      </c>
      <c r="P1165" s="355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  <c r="BS1165" s="23"/>
      <c r="BT1165" s="23"/>
      <c r="BU1165" s="23"/>
      <c r="BV1165" s="23"/>
      <c r="BW1165" s="23"/>
      <c r="BX1165" s="23"/>
      <c r="BY1165" s="23"/>
      <c r="BZ1165" s="23"/>
      <c r="CA1165" s="23"/>
      <c r="CB1165" s="23"/>
      <c r="CC1165" s="23"/>
      <c r="CD1165" s="23"/>
      <c r="CE1165" s="23"/>
      <c r="CF1165" s="23"/>
      <c r="CG1165" s="23"/>
      <c r="CH1165" s="23"/>
      <c r="CI1165" s="23"/>
      <c r="CJ1165" s="23"/>
      <c r="CK1165" s="23"/>
      <c r="CL1165" s="23"/>
      <c r="CM1165" s="23"/>
      <c r="CN1165" s="23"/>
      <c r="CO1165" s="23"/>
      <c r="CP1165" s="23"/>
      <c r="CQ1165" s="23"/>
      <c r="CR1165" s="23"/>
      <c r="CS1165" s="23"/>
      <c r="CT1165" s="23"/>
      <c r="CU1165" s="23"/>
      <c r="CV1165" s="23"/>
      <c r="CW1165" s="23"/>
      <c r="CX1165" s="23"/>
      <c r="CY1165" s="23"/>
      <c r="CZ1165" s="23"/>
      <c r="DA1165" s="23"/>
      <c r="DB1165" s="23"/>
      <c r="DC1165" s="23"/>
      <c r="DD1165" s="23"/>
      <c r="DE1165" s="23"/>
      <c r="DF1165" s="23"/>
      <c r="DG1165" s="23"/>
      <c r="DH1165" s="23"/>
      <c r="DI1165" s="23"/>
      <c r="DJ1165" s="23"/>
      <c r="DK1165" s="23"/>
      <c r="DL1165" s="23"/>
      <c r="DM1165" s="23"/>
      <c r="DN1165" s="23"/>
      <c r="DO1165" s="23"/>
      <c r="DP1165" s="23"/>
      <c r="DQ1165" s="23"/>
      <c r="DR1165" s="23"/>
      <c r="DS1165" s="23"/>
      <c r="DT1165" s="23"/>
      <c r="DU1165" s="23"/>
      <c r="DV1165" s="23"/>
      <c r="DW1165" s="23"/>
      <c r="DX1165" s="23"/>
      <c r="DY1165" s="23"/>
    </row>
    <row r="1166" spans="1:129" s="29" customFormat="1" x14ac:dyDescent="0.25">
      <c r="A1166" s="160"/>
      <c r="B1166" s="156" t="s">
        <v>393</v>
      </c>
      <c r="C1166" s="156"/>
      <c r="D1166" s="156"/>
      <c r="E1166" s="141"/>
      <c r="F1166" s="251"/>
      <c r="G1166" s="141"/>
      <c r="H1166" s="121" t="s">
        <v>34</v>
      </c>
      <c r="I1166" s="78" t="s">
        <v>75</v>
      </c>
      <c r="J1166" s="159">
        <v>6713743</v>
      </c>
      <c r="K1166" s="98">
        <f t="shared" si="572"/>
        <v>6713743</v>
      </c>
      <c r="L1166" s="163"/>
      <c r="M1166" s="159"/>
      <c r="N1166" s="163"/>
      <c r="O1166" s="387">
        <f t="shared" si="570"/>
        <v>6713743</v>
      </c>
      <c r="P1166" s="355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  <c r="BS1166" s="23"/>
      <c r="BT1166" s="23"/>
      <c r="BU1166" s="23"/>
      <c r="BV1166" s="23"/>
      <c r="BW1166" s="23"/>
      <c r="BX1166" s="23"/>
      <c r="BY1166" s="23"/>
      <c r="BZ1166" s="23"/>
      <c r="CA1166" s="23"/>
      <c r="CB1166" s="23"/>
      <c r="CC1166" s="23"/>
      <c r="CD1166" s="23"/>
      <c r="CE1166" s="23"/>
      <c r="CF1166" s="23"/>
      <c r="CG1166" s="23"/>
      <c r="CH1166" s="23"/>
      <c r="CI1166" s="23"/>
      <c r="CJ1166" s="23"/>
      <c r="CK1166" s="23"/>
      <c r="CL1166" s="23"/>
      <c r="CM1166" s="23"/>
      <c r="CN1166" s="23"/>
      <c r="CO1166" s="23"/>
      <c r="CP1166" s="23"/>
      <c r="CQ1166" s="23"/>
      <c r="CR1166" s="23"/>
      <c r="CS1166" s="23"/>
      <c r="CT1166" s="23"/>
      <c r="CU1166" s="23"/>
      <c r="CV1166" s="23"/>
      <c r="CW1166" s="23"/>
      <c r="CX1166" s="23"/>
      <c r="CY1166" s="23"/>
      <c r="CZ1166" s="23"/>
      <c r="DA1166" s="23"/>
      <c r="DB1166" s="23"/>
      <c r="DC1166" s="23"/>
      <c r="DD1166" s="23"/>
      <c r="DE1166" s="23"/>
      <c r="DF1166" s="23"/>
      <c r="DG1166" s="23"/>
      <c r="DH1166" s="23"/>
      <c r="DI1166" s="23"/>
      <c r="DJ1166" s="23"/>
      <c r="DK1166" s="23"/>
      <c r="DL1166" s="23"/>
      <c r="DM1166" s="23"/>
      <c r="DN1166" s="23"/>
      <c r="DO1166" s="23"/>
      <c r="DP1166" s="23"/>
      <c r="DQ1166" s="23"/>
      <c r="DR1166" s="23"/>
      <c r="DS1166" s="23"/>
      <c r="DT1166" s="23"/>
      <c r="DU1166" s="23"/>
      <c r="DV1166" s="23"/>
      <c r="DW1166" s="23"/>
      <c r="DX1166" s="23"/>
      <c r="DY1166" s="23"/>
    </row>
    <row r="1167" spans="1:129" s="29" customFormat="1" x14ac:dyDescent="0.25">
      <c r="A1167" s="160"/>
      <c r="B1167" s="156" t="s">
        <v>393</v>
      </c>
      <c r="C1167" s="156"/>
      <c r="D1167" s="156"/>
      <c r="E1167" s="141"/>
      <c r="F1167" s="251"/>
      <c r="G1167" s="141"/>
      <c r="H1167" s="121" t="s">
        <v>35</v>
      </c>
      <c r="I1167" s="78" t="s">
        <v>52</v>
      </c>
      <c r="J1167" s="159">
        <v>0</v>
      </c>
      <c r="K1167" s="98">
        <f t="shared" si="572"/>
        <v>0</v>
      </c>
      <c r="L1167" s="163"/>
      <c r="M1167" s="159"/>
      <c r="N1167" s="163"/>
      <c r="O1167" s="387">
        <f t="shared" si="570"/>
        <v>0</v>
      </c>
      <c r="P1167" s="355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  <c r="BS1167" s="23"/>
      <c r="BT1167" s="23"/>
      <c r="BU1167" s="23"/>
      <c r="BV1167" s="23"/>
      <c r="BW1167" s="23"/>
      <c r="BX1167" s="23"/>
      <c r="BY1167" s="23"/>
      <c r="BZ1167" s="23"/>
      <c r="CA1167" s="23"/>
      <c r="CB1167" s="23"/>
      <c r="CC1167" s="23"/>
      <c r="CD1167" s="23"/>
      <c r="CE1167" s="23"/>
      <c r="CF1167" s="23"/>
      <c r="CG1167" s="23"/>
      <c r="CH1167" s="23"/>
      <c r="CI1167" s="23"/>
      <c r="CJ1167" s="23"/>
      <c r="CK1167" s="23"/>
      <c r="CL1167" s="23"/>
      <c r="CM1167" s="23"/>
      <c r="CN1167" s="23"/>
      <c r="CO1167" s="23"/>
      <c r="CP1167" s="23"/>
      <c r="CQ1167" s="23"/>
      <c r="CR1167" s="23"/>
      <c r="CS1167" s="23"/>
      <c r="CT1167" s="23"/>
      <c r="CU1167" s="23"/>
      <c r="CV1167" s="23"/>
      <c r="CW1167" s="23"/>
      <c r="CX1167" s="23"/>
      <c r="CY1167" s="23"/>
      <c r="CZ1167" s="23"/>
      <c r="DA1167" s="23"/>
      <c r="DB1167" s="23"/>
      <c r="DC1167" s="23"/>
      <c r="DD1167" s="23"/>
      <c r="DE1167" s="23"/>
      <c r="DF1167" s="23"/>
      <c r="DG1167" s="23"/>
      <c r="DH1167" s="23"/>
      <c r="DI1167" s="23"/>
      <c r="DJ1167" s="23"/>
      <c r="DK1167" s="23"/>
      <c r="DL1167" s="23"/>
      <c r="DM1167" s="23"/>
      <c r="DN1167" s="23"/>
      <c r="DO1167" s="23"/>
      <c r="DP1167" s="23"/>
      <c r="DQ1167" s="23"/>
      <c r="DR1167" s="23"/>
      <c r="DS1167" s="23"/>
      <c r="DT1167" s="23"/>
      <c r="DU1167" s="23"/>
      <c r="DV1167" s="23"/>
      <c r="DW1167" s="23"/>
      <c r="DX1167" s="23"/>
      <c r="DY1167" s="23"/>
    </row>
    <row r="1168" spans="1:129" s="29" customFormat="1" x14ac:dyDescent="0.25">
      <c r="A1168" s="155">
        <v>6</v>
      </c>
      <c r="B1168" s="156" t="s">
        <v>393</v>
      </c>
      <c r="C1168" s="156" t="s">
        <v>318</v>
      </c>
      <c r="D1168" s="156" t="s">
        <v>153</v>
      </c>
      <c r="E1168" s="141">
        <v>5</v>
      </c>
      <c r="F1168" s="251">
        <v>1979.1</v>
      </c>
      <c r="G1168" s="141">
        <v>93</v>
      </c>
      <c r="H1168" s="121" t="s">
        <v>30</v>
      </c>
      <c r="I1168" s="66" t="s">
        <v>1</v>
      </c>
      <c r="J1168" s="159">
        <f>J1169+J1170+J1171</f>
        <v>6815983</v>
      </c>
      <c r="K1168" s="159">
        <f t="shared" ref="K1168:N1168" si="573">K1169+K1170+K1171</f>
        <v>6815983</v>
      </c>
      <c r="L1168" s="159">
        <f t="shared" si="573"/>
        <v>0</v>
      </c>
      <c r="M1168" s="159">
        <f t="shared" si="573"/>
        <v>0</v>
      </c>
      <c r="N1168" s="159">
        <f t="shared" si="573"/>
        <v>0</v>
      </c>
      <c r="O1168" s="387">
        <f t="shared" si="570"/>
        <v>6815983</v>
      </c>
      <c r="P1168" s="355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  <c r="BS1168" s="23"/>
      <c r="BT1168" s="23"/>
      <c r="BU1168" s="23"/>
      <c r="BV1168" s="23"/>
      <c r="BW1168" s="23"/>
      <c r="BX1168" s="23"/>
      <c r="BY1168" s="23"/>
      <c r="BZ1168" s="23"/>
      <c r="CA1168" s="23"/>
      <c r="CB1168" s="23"/>
      <c r="CC1168" s="23"/>
      <c r="CD1168" s="23"/>
      <c r="CE1168" s="23"/>
      <c r="CF1168" s="23"/>
      <c r="CG1168" s="23"/>
      <c r="CH1168" s="23"/>
      <c r="CI1168" s="23"/>
      <c r="CJ1168" s="23"/>
      <c r="CK1168" s="23"/>
      <c r="CL1168" s="23"/>
      <c r="CM1168" s="23"/>
      <c r="CN1168" s="23"/>
      <c r="CO1168" s="23"/>
      <c r="CP1168" s="23"/>
      <c r="CQ1168" s="23"/>
      <c r="CR1168" s="23"/>
      <c r="CS1168" s="23"/>
      <c r="CT1168" s="23"/>
      <c r="CU1168" s="23"/>
      <c r="CV1168" s="23"/>
      <c r="CW1168" s="23"/>
      <c r="CX1168" s="23"/>
      <c r="CY1168" s="23"/>
      <c r="CZ1168" s="23"/>
      <c r="DA1168" s="23"/>
      <c r="DB1168" s="23"/>
      <c r="DC1168" s="23"/>
      <c r="DD1168" s="23"/>
      <c r="DE1168" s="23"/>
      <c r="DF1168" s="23"/>
      <c r="DG1168" s="23"/>
      <c r="DH1168" s="23"/>
      <c r="DI1168" s="23"/>
      <c r="DJ1168" s="23"/>
      <c r="DK1168" s="23"/>
      <c r="DL1168" s="23"/>
      <c r="DM1168" s="23"/>
      <c r="DN1168" s="23"/>
      <c r="DO1168" s="23"/>
      <c r="DP1168" s="23"/>
      <c r="DQ1168" s="23"/>
      <c r="DR1168" s="23"/>
      <c r="DS1168" s="23"/>
      <c r="DT1168" s="23"/>
      <c r="DU1168" s="23"/>
      <c r="DV1168" s="23"/>
      <c r="DW1168" s="23"/>
      <c r="DX1168" s="23"/>
      <c r="DY1168" s="23"/>
    </row>
    <row r="1169" spans="1:129" s="29" customFormat="1" x14ac:dyDescent="0.25">
      <c r="A1169" s="160"/>
      <c r="B1169" s="156" t="s">
        <v>393</v>
      </c>
      <c r="C1169" s="156"/>
      <c r="D1169" s="156"/>
      <c r="E1169" s="141"/>
      <c r="F1169" s="251"/>
      <c r="G1169" s="141"/>
      <c r="H1169" s="121" t="s">
        <v>36</v>
      </c>
      <c r="I1169" s="78" t="s">
        <v>37</v>
      </c>
      <c r="J1169" s="159">
        <v>4674194</v>
      </c>
      <c r="K1169" s="98">
        <f t="shared" ref="K1169:K1171" si="574">J1169</f>
        <v>4674194</v>
      </c>
      <c r="L1169" s="163"/>
      <c r="M1169" s="159"/>
      <c r="N1169" s="163"/>
      <c r="O1169" s="387">
        <f t="shared" si="570"/>
        <v>4674194</v>
      </c>
      <c r="P1169" s="355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  <c r="BS1169" s="23"/>
      <c r="BT1169" s="23"/>
      <c r="BU1169" s="23"/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23"/>
      <c r="CG1169" s="23"/>
      <c r="CH1169" s="23"/>
      <c r="CI1169" s="23"/>
      <c r="CJ1169" s="23"/>
      <c r="CK1169" s="23"/>
      <c r="CL1169" s="23"/>
      <c r="CM1169" s="23"/>
      <c r="CN1169" s="23"/>
      <c r="CO1169" s="23"/>
      <c r="CP1169" s="23"/>
      <c r="CQ1169" s="23"/>
      <c r="CR1169" s="23"/>
      <c r="CS1169" s="23"/>
      <c r="CT1169" s="23"/>
      <c r="CU1169" s="23"/>
      <c r="CV1169" s="23"/>
      <c r="CW1169" s="23"/>
      <c r="CX1169" s="23"/>
      <c r="CY1169" s="23"/>
      <c r="CZ1169" s="23"/>
      <c r="DA1169" s="23"/>
      <c r="DB1169" s="23"/>
      <c r="DC1169" s="23"/>
      <c r="DD1169" s="23"/>
      <c r="DE1169" s="23"/>
      <c r="DF1169" s="23"/>
      <c r="DG1169" s="23"/>
      <c r="DH1169" s="23"/>
      <c r="DI1169" s="23"/>
      <c r="DJ1169" s="23"/>
      <c r="DK1169" s="23"/>
      <c r="DL1169" s="23"/>
      <c r="DM1169" s="23"/>
      <c r="DN1169" s="23"/>
      <c r="DO1169" s="23"/>
      <c r="DP1169" s="23"/>
      <c r="DQ1169" s="23"/>
      <c r="DR1169" s="23"/>
      <c r="DS1169" s="23"/>
      <c r="DT1169" s="23"/>
      <c r="DU1169" s="23"/>
      <c r="DV1169" s="23"/>
      <c r="DW1169" s="23"/>
      <c r="DX1169" s="23"/>
      <c r="DY1169" s="23"/>
    </row>
    <row r="1170" spans="1:129" s="29" customFormat="1" x14ac:dyDescent="0.25">
      <c r="A1170" s="160"/>
      <c r="B1170" s="156" t="s">
        <v>393</v>
      </c>
      <c r="C1170" s="156"/>
      <c r="D1170" s="156"/>
      <c r="E1170" s="141"/>
      <c r="F1170" s="251"/>
      <c r="G1170" s="141"/>
      <c r="H1170" s="121" t="s">
        <v>34</v>
      </c>
      <c r="I1170" s="78" t="s">
        <v>75</v>
      </c>
      <c r="J1170" s="159">
        <v>2141789</v>
      </c>
      <c r="K1170" s="98">
        <f t="shared" si="574"/>
        <v>2141789</v>
      </c>
      <c r="L1170" s="163"/>
      <c r="M1170" s="159"/>
      <c r="N1170" s="163"/>
      <c r="O1170" s="387">
        <f t="shared" si="570"/>
        <v>2141789</v>
      </c>
      <c r="P1170" s="355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  <c r="BS1170" s="23"/>
      <c r="BT1170" s="23"/>
      <c r="BU1170" s="23"/>
      <c r="BV1170" s="23"/>
      <c r="BW1170" s="23"/>
      <c r="BX1170" s="23"/>
      <c r="BY1170" s="23"/>
      <c r="BZ1170" s="23"/>
      <c r="CA1170" s="23"/>
      <c r="CB1170" s="23"/>
      <c r="CC1170" s="23"/>
      <c r="CD1170" s="23"/>
      <c r="CE1170" s="23"/>
      <c r="CF1170" s="23"/>
      <c r="CG1170" s="23"/>
      <c r="CH1170" s="23"/>
      <c r="CI1170" s="23"/>
      <c r="CJ1170" s="23"/>
      <c r="CK1170" s="23"/>
      <c r="CL1170" s="23"/>
      <c r="CM1170" s="23"/>
      <c r="CN1170" s="23"/>
      <c r="CO1170" s="23"/>
      <c r="CP1170" s="23"/>
      <c r="CQ1170" s="23"/>
      <c r="CR1170" s="23"/>
      <c r="CS1170" s="23"/>
      <c r="CT1170" s="23"/>
      <c r="CU1170" s="23"/>
      <c r="CV1170" s="23"/>
      <c r="CW1170" s="23"/>
      <c r="CX1170" s="23"/>
      <c r="CY1170" s="23"/>
      <c r="CZ1170" s="23"/>
      <c r="DA1170" s="23"/>
      <c r="DB1170" s="23"/>
      <c r="DC1170" s="23"/>
      <c r="DD1170" s="23"/>
      <c r="DE1170" s="23"/>
      <c r="DF1170" s="23"/>
      <c r="DG1170" s="23"/>
      <c r="DH1170" s="23"/>
      <c r="DI1170" s="23"/>
      <c r="DJ1170" s="23"/>
      <c r="DK1170" s="23"/>
      <c r="DL1170" s="23"/>
      <c r="DM1170" s="23"/>
      <c r="DN1170" s="23"/>
      <c r="DO1170" s="23"/>
      <c r="DP1170" s="23"/>
      <c r="DQ1170" s="23"/>
      <c r="DR1170" s="23"/>
      <c r="DS1170" s="23"/>
      <c r="DT1170" s="23"/>
      <c r="DU1170" s="23"/>
      <c r="DV1170" s="23"/>
      <c r="DW1170" s="23"/>
      <c r="DX1170" s="23"/>
      <c r="DY1170" s="23"/>
    </row>
    <row r="1171" spans="1:129" s="29" customFormat="1" x14ac:dyDescent="0.25">
      <c r="A1171" s="160"/>
      <c r="B1171" s="156" t="s">
        <v>393</v>
      </c>
      <c r="C1171" s="156"/>
      <c r="D1171" s="156"/>
      <c r="E1171" s="141"/>
      <c r="F1171" s="251"/>
      <c r="G1171" s="141"/>
      <c r="H1171" s="121" t="s">
        <v>35</v>
      </c>
      <c r="I1171" s="78" t="s">
        <v>52</v>
      </c>
      <c r="J1171" s="159">
        <v>0</v>
      </c>
      <c r="K1171" s="98">
        <f t="shared" si="574"/>
        <v>0</v>
      </c>
      <c r="L1171" s="163"/>
      <c r="M1171" s="159"/>
      <c r="N1171" s="163"/>
      <c r="O1171" s="387">
        <f t="shared" si="570"/>
        <v>0</v>
      </c>
      <c r="P1171" s="355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  <c r="BS1171" s="23"/>
      <c r="BT1171" s="23"/>
      <c r="BU1171" s="23"/>
      <c r="BV1171" s="23"/>
      <c r="BW1171" s="23"/>
      <c r="BX1171" s="23"/>
      <c r="BY1171" s="23"/>
      <c r="BZ1171" s="23"/>
      <c r="CA1171" s="23"/>
      <c r="CB1171" s="23"/>
      <c r="CC1171" s="23"/>
      <c r="CD1171" s="23"/>
      <c r="CE1171" s="23"/>
      <c r="CF1171" s="23"/>
      <c r="CG1171" s="23"/>
      <c r="CH1171" s="23"/>
      <c r="CI1171" s="23"/>
      <c r="CJ1171" s="23"/>
      <c r="CK1171" s="23"/>
      <c r="CL1171" s="23"/>
      <c r="CM1171" s="23"/>
      <c r="CN1171" s="23"/>
      <c r="CO1171" s="23"/>
      <c r="CP1171" s="23"/>
      <c r="CQ1171" s="23"/>
      <c r="CR1171" s="23"/>
      <c r="CS1171" s="23"/>
      <c r="CT1171" s="23"/>
      <c r="CU1171" s="23"/>
      <c r="CV1171" s="23"/>
      <c r="CW1171" s="23"/>
      <c r="CX1171" s="23"/>
      <c r="CY1171" s="23"/>
      <c r="CZ1171" s="23"/>
      <c r="DA1171" s="23"/>
      <c r="DB1171" s="23"/>
      <c r="DC1171" s="23"/>
      <c r="DD1171" s="23"/>
      <c r="DE1171" s="23"/>
      <c r="DF1171" s="23"/>
      <c r="DG1171" s="23"/>
      <c r="DH1171" s="23"/>
      <c r="DI1171" s="23"/>
      <c r="DJ1171" s="23"/>
      <c r="DK1171" s="23"/>
      <c r="DL1171" s="23"/>
      <c r="DM1171" s="23"/>
      <c r="DN1171" s="23"/>
      <c r="DO1171" s="23"/>
      <c r="DP1171" s="23"/>
      <c r="DQ1171" s="23"/>
      <c r="DR1171" s="23"/>
      <c r="DS1171" s="23"/>
      <c r="DT1171" s="23"/>
      <c r="DU1171" s="23"/>
      <c r="DV1171" s="23"/>
      <c r="DW1171" s="23"/>
      <c r="DX1171" s="23"/>
      <c r="DY1171" s="23"/>
    </row>
    <row r="1172" spans="1:129" s="29" customFormat="1" x14ac:dyDescent="0.25">
      <c r="A1172" s="155">
        <v>7</v>
      </c>
      <c r="B1172" s="156" t="s">
        <v>393</v>
      </c>
      <c r="C1172" s="156" t="s">
        <v>318</v>
      </c>
      <c r="D1172" s="156" t="s">
        <v>69</v>
      </c>
      <c r="E1172" s="141">
        <v>3</v>
      </c>
      <c r="F1172" s="251">
        <v>2386.3000000000002</v>
      </c>
      <c r="G1172" s="141">
        <v>96</v>
      </c>
      <c r="H1172" s="121" t="s">
        <v>30</v>
      </c>
      <c r="I1172" s="66" t="s">
        <v>1</v>
      </c>
      <c r="J1172" s="159">
        <f>J1173+J1174+J1175+J1176+J1177</f>
        <v>8849827</v>
      </c>
      <c r="K1172" s="159">
        <f t="shared" ref="K1172:N1172" si="575">K1173+K1174+K1175+K1176+K1177</f>
        <v>8849827</v>
      </c>
      <c r="L1172" s="159">
        <f t="shared" si="575"/>
        <v>0</v>
      </c>
      <c r="M1172" s="159">
        <f t="shared" si="575"/>
        <v>0</v>
      </c>
      <c r="N1172" s="159">
        <f t="shared" si="575"/>
        <v>0</v>
      </c>
      <c r="O1172" s="387">
        <f t="shared" si="570"/>
        <v>8849827</v>
      </c>
      <c r="P1172" s="355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  <c r="BQ1172" s="23"/>
      <c r="BR1172" s="23"/>
      <c r="BS1172" s="23"/>
      <c r="BT1172" s="23"/>
      <c r="BU1172" s="23"/>
      <c r="BV1172" s="23"/>
      <c r="BW1172" s="23"/>
      <c r="BX1172" s="23"/>
      <c r="BY1172" s="23"/>
      <c r="BZ1172" s="23"/>
      <c r="CA1172" s="23"/>
      <c r="CB1172" s="23"/>
      <c r="CC1172" s="23"/>
      <c r="CD1172" s="23"/>
      <c r="CE1172" s="23"/>
      <c r="CF1172" s="23"/>
      <c r="CG1172" s="23"/>
      <c r="CH1172" s="23"/>
      <c r="CI1172" s="23"/>
      <c r="CJ1172" s="23"/>
      <c r="CK1172" s="23"/>
      <c r="CL1172" s="23"/>
      <c r="CM1172" s="23"/>
      <c r="CN1172" s="23"/>
      <c r="CO1172" s="23"/>
      <c r="CP1172" s="23"/>
      <c r="CQ1172" s="23"/>
      <c r="CR1172" s="23"/>
      <c r="CS1172" s="23"/>
      <c r="CT1172" s="23"/>
      <c r="CU1172" s="23"/>
      <c r="CV1172" s="23"/>
      <c r="CW1172" s="23"/>
      <c r="CX1172" s="23"/>
      <c r="CY1172" s="23"/>
      <c r="CZ1172" s="23"/>
      <c r="DA1172" s="23"/>
      <c r="DB1172" s="23"/>
      <c r="DC1172" s="23"/>
      <c r="DD1172" s="23"/>
      <c r="DE1172" s="23"/>
      <c r="DF1172" s="23"/>
      <c r="DG1172" s="23"/>
      <c r="DH1172" s="23"/>
      <c r="DI1172" s="23"/>
      <c r="DJ1172" s="23"/>
      <c r="DK1172" s="23"/>
      <c r="DL1172" s="23"/>
      <c r="DM1172" s="23"/>
      <c r="DN1172" s="23"/>
      <c r="DO1172" s="23"/>
      <c r="DP1172" s="23"/>
      <c r="DQ1172" s="23"/>
      <c r="DR1172" s="23"/>
      <c r="DS1172" s="23"/>
      <c r="DT1172" s="23"/>
      <c r="DU1172" s="23"/>
      <c r="DV1172" s="23"/>
      <c r="DW1172" s="23"/>
      <c r="DX1172" s="23"/>
      <c r="DY1172" s="23"/>
    </row>
    <row r="1173" spans="1:129" s="29" customFormat="1" x14ac:dyDescent="0.25">
      <c r="A1173" s="160"/>
      <c r="B1173" s="156" t="s">
        <v>393</v>
      </c>
      <c r="C1173" s="156"/>
      <c r="D1173" s="156"/>
      <c r="E1173" s="141"/>
      <c r="F1173" s="157"/>
      <c r="G1173" s="141"/>
      <c r="H1173" s="121" t="s">
        <v>36</v>
      </c>
      <c r="I1173" s="78" t="s">
        <v>37</v>
      </c>
      <c r="J1173" s="159">
        <v>4013999</v>
      </c>
      <c r="K1173" s="98">
        <f t="shared" ref="K1173:K1177" si="576">J1173</f>
        <v>4013999</v>
      </c>
      <c r="L1173" s="163"/>
      <c r="M1173" s="159"/>
      <c r="N1173" s="163"/>
      <c r="O1173" s="387">
        <f t="shared" si="570"/>
        <v>4013999</v>
      </c>
      <c r="P1173" s="355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  <c r="BC1173" s="23"/>
      <c r="BD1173" s="23"/>
      <c r="BE1173" s="23"/>
      <c r="BF1173" s="23"/>
      <c r="BG1173" s="23"/>
      <c r="BH1173" s="23"/>
      <c r="BI1173" s="23"/>
      <c r="BJ1173" s="23"/>
      <c r="BK1173" s="23"/>
      <c r="BL1173" s="23"/>
      <c r="BM1173" s="23"/>
      <c r="BN1173" s="23"/>
      <c r="BO1173" s="23"/>
      <c r="BP1173" s="23"/>
      <c r="BQ1173" s="23"/>
      <c r="BR1173" s="23"/>
      <c r="BS1173" s="23"/>
      <c r="BT1173" s="23"/>
      <c r="BU1173" s="23"/>
      <c r="BV1173" s="23"/>
      <c r="BW1173" s="23"/>
      <c r="BX1173" s="23"/>
      <c r="BY1173" s="23"/>
      <c r="BZ1173" s="23"/>
      <c r="CA1173" s="23"/>
      <c r="CB1173" s="23"/>
      <c r="CC1173" s="23"/>
      <c r="CD1173" s="23"/>
      <c r="CE1173" s="23"/>
      <c r="CF1173" s="23"/>
      <c r="CG1173" s="23"/>
      <c r="CH1173" s="23"/>
      <c r="CI1173" s="23"/>
      <c r="CJ1173" s="23"/>
      <c r="CK1173" s="23"/>
      <c r="CL1173" s="23"/>
      <c r="CM1173" s="23"/>
      <c r="CN1173" s="23"/>
      <c r="CO1173" s="23"/>
      <c r="CP1173" s="23"/>
      <c r="CQ1173" s="23"/>
      <c r="CR1173" s="23"/>
      <c r="CS1173" s="23"/>
      <c r="CT1173" s="23"/>
      <c r="CU1173" s="23"/>
      <c r="CV1173" s="23"/>
      <c r="CW1173" s="23"/>
      <c r="CX1173" s="23"/>
      <c r="CY1173" s="23"/>
      <c r="CZ1173" s="23"/>
      <c r="DA1173" s="23"/>
      <c r="DB1173" s="23"/>
      <c r="DC1173" s="23"/>
      <c r="DD1173" s="23"/>
      <c r="DE1173" s="23"/>
      <c r="DF1173" s="23"/>
      <c r="DG1173" s="23"/>
      <c r="DH1173" s="23"/>
      <c r="DI1173" s="23"/>
      <c r="DJ1173" s="23"/>
      <c r="DK1173" s="23"/>
      <c r="DL1173" s="23"/>
      <c r="DM1173" s="23"/>
      <c r="DN1173" s="23"/>
      <c r="DO1173" s="23"/>
      <c r="DP1173" s="23"/>
      <c r="DQ1173" s="23"/>
      <c r="DR1173" s="23"/>
      <c r="DS1173" s="23"/>
      <c r="DT1173" s="23"/>
      <c r="DU1173" s="23"/>
      <c r="DV1173" s="23"/>
      <c r="DW1173" s="23"/>
      <c r="DX1173" s="23"/>
      <c r="DY1173" s="23"/>
    </row>
    <row r="1174" spans="1:129" s="29" customFormat="1" ht="30" x14ac:dyDescent="0.25">
      <c r="A1174" s="160"/>
      <c r="B1174" s="156" t="s">
        <v>393</v>
      </c>
      <c r="C1174" s="156"/>
      <c r="D1174" s="156"/>
      <c r="E1174" s="141"/>
      <c r="F1174" s="157"/>
      <c r="G1174" s="141"/>
      <c r="H1174" s="121" t="s">
        <v>45</v>
      </c>
      <c r="I1174" s="138" t="s">
        <v>129</v>
      </c>
      <c r="J1174" s="159">
        <v>2528797</v>
      </c>
      <c r="K1174" s="98">
        <f t="shared" si="576"/>
        <v>2528797</v>
      </c>
      <c r="L1174" s="163"/>
      <c r="M1174" s="159"/>
      <c r="N1174" s="163"/>
      <c r="O1174" s="387">
        <f t="shared" si="570"/>
        <v>2528797</v>
      </c>
      <c r="P1174" s="355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  <c r="BC1174" s="23"/>
      <c r="BD1174" s="23"/>
      <c r="BE1174" s="23"/>
      <c r="BF1174" s="23"/>
      <c r="BG1174" s="23"/>
      <c r="BH1174" s="23"/>
      <c r="BI1174" s="23"/>
      <c r="BJ1174" s="23"/>
      <c r="BK1174" s="23"/>
      <c r="BL1174" s="23"/>
      <c r="BM1174" s="23"/>
      <c r="BN1174" s="23"/>
      <c r="BO1174" s="23"/>
      <c r="BP1174" s="23"/>
      <c r="BQ1174" s="23"/>
      <c r="BR1174" s="23"/>
      <c r="BS1174" s="23"/>
      <c r="BT1174" s="23"/>
      <c r="BU1174" s="23"/>
      <c r="BV1174" s="23"/>
      <c r="BW1174" s="23"/>
      <c r="BX1174" s="23"/>
      <c r="BY1174" s="23"/>
      <c r="BZ1174" s="23"/>
      <c r="CA1174" s="23"/>
      <c r="CB1174" s="23"/>
      <c r="CC1174" s="23"/>
      <c r="CD1174" s="23"/>
      <c r="CE1174" s="23"/>
      <c r="CF1174" s="23"/>
      <c r="CG1174" s="23"/>
      <c r="CH1174" s="23"/>
      <c r="CI1174" s="23"/>
      <c r="CJ1174" s="23"/>
      <c r="CK1174" s="23"/>
      <c r="CL1174" s="23"/>
      <c r="CM1174" s="23"/>
      <c r="CN1174" s="23"/>
      <c r="CO1174" s="23"/>
      <c r="CP1174" s="23"/>
      <c r="CQ1174" s="23"/>
      <c r="CR1174" s="23"/>
      <c r="CS1174" s="23"/>
      <c r="CT1174" s="23"/>
      <c r="CU1174" s="23"/>
      <c r="CV1174" s="23"/>
      <c r="CW1174" s="23"/>
      <c r="CX1174" s="23"/>
      <c r="CY1174" s="23"/>
      <c r="CZ1174" s="23"/>
      <c r="DA1174" s="23"/>
      <c r="DB1174" s="23"/>
      <c r="DC1174" s="23"/>
      <c r="DD1174" s="23"/>
      <c r="DE1174" s="23"/>
      <c r="DF1174" s="23"/>
      <c r="DG1174" s="23"/>
      <c r="DH1174" s="23"/>
      <c r="DI1174" s="23"/>
      <c r="DJ1174" s="23"/>
      <c r="DK1174" s="23"/>
      <c r="DL1174" s="23"/>
      <c r="DM1174" s="23"/>
      <c r="DN1174" s="23"/>
      <c r="DO1174" s="23"/>
      <c r="DP1174" s="23"/>
      <c r="DQ1174" s="23"/>
      <c r="DR1174" s="23"/>
      <c r="DS1174" s="23"/>
      <c r="DT1174" s="23"/>
      <c r="DU1174" s="23"/>
      <c r="DV1174" s="23"/>
      <c r="DW1174" s="23"/>
      <c r="DX1174" s="23"/>
      <c r="DY1174" s="23"/>
    </row>
    <row r="1175" spans="1:129" s="29" customFormat="1" ht="30" x14ac:dyDescent="0.25">
      <c r="A1175" s="160"/>
      <c r="B1175" s="156" t="s">
        <v>393</v>
      </c>
      <c r="C1175" s="156"/>
      <c r="D1175" s="156"/>
      <c r="E1175" s="141"/>
      <c r="F1175" s="157"/>
      <c r="G1175" s="141"/>
      <c r="H1175" s="72" t="s">
        <v>40</v>
      </c>
      <c r="I1175" s="78" t="s">
        <v>41</v>
      </c>
      <c r="J1175" s="159">
        <v>1771481</v>
      </c>
      <c r="K1175" s="98">
        <f t="shared" si="576"/>
        <v>1771481</v>
      </c>
      <c r="L1175" s="163"/>
      <c r="M1175" s="159"/>
      <c r="N1175" s="163"/>
      <c r="O1175" s="387">
        <f t="shared" si="570"/>
        <v>1771481</v>
      </c>
      <c r="P1175" s="355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  <c r="BC1175" s="23"/>
      <c r="BD1175" s="23"/>
      <c r="BE1175" s="23"/>
      <c r="BF1175" s="23"/>
      <c r="BG1175" s="23"/>
      <c r="BH1175" s="23"/>
      <c r="BI1175" s="23"/>
      <c r="BJ1175" s="23"/>
      <c r="BK1175" s="23"/>
      <c r="BL1175" s="23"/>
      <c r="BM1175" s="23"/>
      <c r="BN1175" s="23"/>
      <c r="BO1175" s="23"/>
      <c r="BP1175" s="23"/>
      <c r="BQ1175" s="23"/>
      <c r="BR1175" s="23"/>
      <c r="BS1175" s="23"/>
      <c r="BT1175" s="23"/>
      <c r="BU1175" s="23"/>
      <c r="BV1175" s="23"/>
      <c r="BW1175" s="23"/>
      <c r="BX1175" s="23"/>
      <c r="BY1175" s="23"/>
      <c r="BZ1175" s="23"/>
      <c r="CA1175" s="23"/>
      <c r="CB1175" s="23"/>
      <c r="CC1175" s="23"/>
      <c r="CD1175" s="23"/>
      <c r="CE1175" s="23"/>
      <c r="CF1175" s="23"/>
      <c r="CG1175" s="23"/>
      <c r="CH1175" s="23"/>
      <c r="CI1175" s="23"/>
      <c r="CJ1175" s="23"/>
      <c r="CK1175" s="23"/>
      <c r="CL1175" s="23"/>
      <c r="CM1175" s="23"/>
      <c r="CN1175" s="23"/>
      <c r="CO1175" s="23"/>
      <c r="CP1175" s="23"/>
      <c r="CQ1175" s="23"/>
      <c r="CR1175" s="23"/>
      <c r="CS1175" s="23"/>
      <c r="CT1175" s="23"/>
      <c r="CU1175" s="23"/>
      <c r="CV1175" s="23"/>
      <c r="CW1175" s="23"/>
      <c r="CX1175" s="23"/>
      <c r="CY1175" s="23"/>
      <c r="CZ1175" s="23"/>
      <c r="DA1175" s="23"/>
      <c r="DB1175" s="23"/>
      <c r="DC1175" s="23"/>
      <c r="DD1175" s="23"/>
      <c r="DE1175" s="23"/>
      <c r="DF1175" s="23"/>
      <c r="DG1175" s="23"/>
      <c r="DH1175" s="23"/>
      <c r="DI1175" s="23"/>
      <c r="DJ1175" s="23"/>
      <c r="DK1175" s="23"/>
      <c r="DL1175" s="23"/>
      <c r="DM1175" s="23"/>
      <c r="DN1175" s="23"/>
      <c r="DO1175" s="23"/>
      <c r="DP1175" s="23"/>
      <c r="DQ1175" s="23"/>
      <c r="DR1175" s="23"/>
      <c r="DS1175" s="23"/>
      <c r="DT1175" s="23"/>
      <c r="DU1175" s="23"/>
      <c r="DV1175" s="23"/>
      <c r="DW1175" s="23"/>
      <c r="DX1175" s="23"/>
      <c r="DY1175" s="23"/>
    </row>
    <row r="1176" spans="1:129" s="29" customFormat="1" ht="30" x14ac:dyDescent="0.25">
      <c r="A1176" s="160"/>
      <c r="B1176" s="156" t="s">
        <v>393</v>
      </c>
      <c r="C1176" s="156"/>
      <c r="D1176" s="156"/>
      <c r="E1176" s="141"/>
      <c r="F1176" s="157"/>
      <c r="G1176" s="141"/>
      <c r="H1176" s="121" t="s">
        <v>42</v>
      </c>
      <c r="I1176" s="108" t="s">
        <v>43</v>
      </c>
      <c r="J1176" s="159">
        <v>535550</v>
      </c>
      <c r="K1176" s="98">
        <f t="shared" si="576"/>
        <v>535550</v>
      </c>
      <c r="L1176" s="163"/>
      <c r="M1176" s="159"/>
      <c r="N1176" s="163"/>
      <c r="O1176" s="387">
        <f t="shared" si="570"/>
        <v>535550</v>
      </c>
      <c r="P1176" s="355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  <c r="BQ1176" s="23"/>
      <c r="BR1176" s="23"/>
      <c r="BS1176" s="23"/>
      <c r="BT1176" s="23"/>
      <c r="BU1176" s="23"/>
      <c r="BV1176" s="23"/>
      <c r="BW1176" s="23"/>
      <c r="BX1176" s="23"/>
      <c r="BY1176" s="23"/>
      <c r="BZ1176" s="23"/>
      <c r="CA1176" s="23"/>
      <c r="CB1176" s="23"/>
      <c r="CC1176" s="23"/>
      <c r="CD1176" s="23"/>
      <c r="CE1176" s="23"/>
      <c r="CF1176" s="23"/>
      <c r="CG1176" s="23"/>
      <c r="CH1176" s="23"/>
      <c r="CI1176" s="23"/>
      <c r="CJ1176" s="23"/>
      <c r="CK1176" s="23"/>
      <c r="CL1176" s="23"/>
      <c r="CM1176" s="23"/>
      <c r="CN1176" s="23"/>
      <c r="CO1176" s="23"/>
      <c r="CP1176" s="23"/>
      <c r="CQ1176" s="23"/>
      <c r="CR1176" s="23"/>
      <c r="CS1176" s="23"/>
      <c r="CT1176" s="23"/>
      <c r="CU1176" s="23"/>
      <c r="CV1176" s="23"/>
      <c r="CW1176" s="23"/>
      <c r="CX1176" s="23"/>
      <c r="CY1176" s="23"/>
      <c r="CZ1176" s="23"/>
      <c r="DA1176" s="23"/>
      <c r="DB1176" s="23"/>
      <c r="DC1176" s="23"/>
      <c r="DD1176" s="23"/>
      <c r="DE1176" s="23"/>
      <c r="DF1176" s="23"/>
      <c r="DG1176" s="23"/>
      <c r="DH1176" s="23"/>
      <c r="DI1176" s="23"/>
      <c r="DJ1176" s="23"/>
      <c r="DK1176" s="23"/>
      <c r="DL1176" s="23"/>
      <c r="DM1176" s="23"/>
      <c r="DN1176" s="23"/>
      <c r="DO1176" s="23"/>
      <c r="DP1176" s="23"/>
      <c r="DQ1176" s="23"/>
      <c r="DR1176" s="23"/>
      <c r="DS1176" s="23"/>
      <c r="DT1176" s="23"/>
      <c r="DU1176" s="23"/>
      <c r="DV1176" s="23"/>
      <c r="DW1176" s="23"/>
      <c r="DX1176" s="23"/>
      <c r="DY1176" s="23"/>
    </row>
    <row r="1177" spans="1:129" s="29" customFormat="1" x14ac:dyDescent="0.25">
      <c r="A1177" s="160"/>
      <c r="B1177" s="156" t="s">
        <v>393</v>
      </c>
      <c r="C1177" s="156"/>
      <c r="D1177" s="156"/>
      <c r="E1177" s="141"/>
      <c r="F1177" s="157"/>
      <c r="G1177" s="141"/>
      <c r="H1177" s="158" t="s">
        <v>35</v>
      </c>
      <c r="I1177" s="78" t="s">
        <v>52</v>
      </c>
      <c r="J1177" s="159">
        <v>0</v>
      </c>
      <c r="K1177" s="98">
        <f t="shared" si="576"/>
        <v>0</v>
      </c>
      <c r="L1177" s="159"/>
      <c r="M1177" s="159"/>
      <c r="N1177" s="159"/>
      <c r="O1177" s="387">
        <f t="shared" si="570"/>
        <v>0</v>
      </c>
      <c r="P1177" s="355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/>
      <c r="BF1177" s="23"/>
      <c r="BG1177" s="23"/>
      <c r="BH1177" s="23"/>
      <c r="BI1177" s="23"/>
      <c r="BJ1177" s="23"/>
      <c r="BK1177" s="23"/>
      <c r="BL1177" s="23"/>
      <c r="BM1177" s="23"/>
      <c r="BN1177" s="23"/>
      <c r="BO1177" s="23"/>
      <c r="BP1177" s="23"/>
      <c r="BQ1177" s="23"/>
      <c r="BR1177" s="23"/>
      <c r="BS1177" s="23"/>
      <c r="BT1177" s="23"/>
      <c r="BU1177" s="23"/>
      <c r="BV1177" s="23"/>
      <c r="BW1177" s="23"/>
      <c r="BX1177" s="23"/>
      <c r="BY1177" s="23"/>
      <c r="BZ1177" s="23"/>
      <c r="CA1177" s="23"/>
      <c r="CB1177" s="23"/>
      <c r="CC1177" s="23"/>
      <c r="CD1177" s="23"/>
      <c r="CE1177" s="23"/>
      <c r="CF1177" s="23"/>
      <c r="CG1177" s="23"/>
      <c r="CH1177" s="23"/>
      <c r="CI1177" s="23"/>
      <c r="CJ1177" s="23"/>
      <c r="CK1177" s="23"/>
      <c r="CL1177" s="23"/>
      <c r="CM1177" s="23"/>
      <c r="CN1177" s="23"/>
      <c r="CO1177" s="23"/>
      <c r="CP1177" s="23"/>
      <c r="CQ1177" s="23"/>
      <c r="CR1177" s="23"/>
      <c r="CS1177" s="23"/>
      <c r="CT1177" s="23"/>
      <c r="CU1177" s="23"/>
      <c r="CV1177" s="23"/>
      <c r="CW1177" s="23"/>
      <c r="CX1177" s="23"/>
      <c r="CY1177" s="23"/>
      <c r="CZ1177" s="23"/>
      <c r="DA1177" s="23"/>
      <c r="DB1177" s="23"/>
      <c r="DC1177" s="23"/>
      <c r="DD1177" s="23"/>
      <c r="DE1177" s="23"/>
      <c r="DF1177" s="23"/>
      <c r="DG1177" s="23"/>
      <c r="DH1177" s="23"/>
      <c r="DI1177" s="23"/>
      <c r="DJ1177" s="23"/>
      <c r="DK1177" s="23"/>
      <c r="DL1177" s="23"/>
      <c r="DM1177" s="23"/>
      <c r="DN1177" s="23"/>
      <c r="DO1177" s="23"/>
      <c r="DP1177" s="23"/>
      <c r="DQ1177" s="23"/>
      <c r="DR1177" s="23"/>
      <c r="DS1177" s="23"/>
      <c r="DT1177" s="23"/>
      <c r="DU1177" s="23"/>
      <c r="DV1177" s="23"/>
      <c r="DW1177" s="23"/>
      <c r="DX1177" s="23"/>
      <c r="DY1177" s="23"/>
    </row>
    <row r="1178" spans="1:129" s="29" customFormat="1" x14ac:dyDescent="0.25">
      <c r="A1178" s="160">
        <v>8</v>
      </c>
      <c r="B1178" s="156" t="s">
        <v>393</v>
      </c>
      <c r="C1178" s="156" t="s">
        <v>318</v>
      </c>
      <c r="D1178" s="156" t="s">
        <v>69</v>
      </c>
      <c r="E1178" s="141">
        <v>4</v>
      </c>
      <c r="F1178" s="251">
        <v>1589.8</v>
      </c>
      <c r="G1178" s="141">
        <v>62</v>
      </c>
      <c r="H1178" s="121" t="s">
        <v>30</v>
      </c>
      <c r="I1178" s="66" t="s">
        <v>1</v>
      </c>
      <c r="J1178" s="159">
        <f>J1179+J1180</f>
        <v>212295.12</v>
      </c>
      <c r="K1178" s="159">
        <f t="shared" ref="K1178:N1178" si="577">K1179+K1180</f>
        <v>45250</v>
      </c>
      <c r="L1178" s="159">
        <f t="shared" si="577"/>
        <v>0</v>
      </c>
      <c r="M1178" s="159">
        <f t="shared" si="577"/>
        <v>158692.864</v>
      </c>
      <c r="N1178" s="159">
        <f t="shared" si="577"/>
        <v>8352.2559999999994</v>
      </c>
      <c r="O1178" s="387">
        <f t="shared" si="570"/>
        <v>212295.12</v>
      </c>
      <c r="P1178" s="355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/>
      <c r="BF1178" s="23"/>
      <c r="BG1178" s="23"/>
      <c r="BH1178" s="23"/>
      <c r="BI1178" s="23"/>
      <c r="BJ1178" s="23"/>
      <c r="BK1178" s="23"/>
      <c r="BL1178" s="23"/>
      <c r="BM1178" s="23"/>
      <c r="BN1178" s="23"/>
      <c r="BO1178" s="23"/>
      <c r="BP1178" s="23"/>
      <c r="BQ1178" s="23"/>
      <c r="BR1178" s="23"/>
      <c r="BS1178" s="23"/>
      <c r="BT1178" s="23"/>
      <c r="BU1178" s="23"/>
      <c r="BV1178" s="23"/>
      <c r="BW1178" s="23"/>
      <c r="BX1178" s="23"/>
      <c r="BY1178" s="23"/>
      <c r="BZ1178" s="23"/>
      <c r="CA1178" s="23"/>
      <c r="CB1178" s="23"/>
      <c r="CC1178" s="23"/>
      <c r="CD1178" s="23"/>
      <c r="CE1178" s="23"/>
      <c r="CF1178" s="23"/>
      <c r="CG1178" s="23"/>
      <c r="CH1178" s="23"/>
      <c r="CI1178" s="23"/>
      <c r="CJ1178" s="23"/>
      <c r="CK1178" s="23"/>
      <c r="CL1178" s="23"/>
      <c r="CM1178" s="23"/>
      <c r="CN1178" s="23"/>
      <c r="CO1178" s="23"/>
      <c r="CP1178" s="23"/>
      <c r="CQ1178" s="23"/>
      <c r="CR1178" s="23"/>
      <c r="CS1178" s="23"/>
      <c r="CT1178" s="23"/>
      <c r="CU1178" s="23"/>
      <c r="CV1178" s="23"/>
      <c r="CW1178" s="23"/>
      <c r="CX1178" s="23"/>
      <c r="CY1178" s="23"/>
      <c r="CZ1178" s="23"/>
      <c r="DA1178" s="23"/>
      <c r="DB1178" s="23"/>
      <c r="DC1178" s="23"/>
      <c r="DD1178" s="23"/>
      <c r="DE1178" s="23"/>
      <c r="DF1178" s="23"/>
      <c r="DG1178" s="23"/>
      <c r="DH1178" s="23"/>
      <c r="DI1178" s="23"/>
      <c r="DJ1178" s="23"/>
      <c r="DK1178" s="23"/>
      <c r="DL1178" s="23"/>
      <c r="DM1178" s="23"/>
      <c r="DN1178" s="23"/>
      <c r="DO1178" s="23"/>
      <c r="DP1178" s="23"/>
      <c r="DQ1178" s="23"/>
      <c r="DR1178" s="23"/>
      <c r="DS1178" s="23"/>
      <c r="DT1178" s="23"/>
      <c r="DU1178" s="23"/>
      <c r="DV1178" s="23"/>
      <c r="DW1178" s="23"/>
      <c r="DX1178" s="23"/>
      <c r="DY1178" s="23"/>
    </row>
    <row r="1179" spans="1:129" s="29" customFormat="1" ht="45" x14ac:dyDescent="0.25">
      <c r="A1179" s="160"/>
      <c r="B1179" s="156" t="s">
        <v>393</v>
      </c>
      <c r="C1179" s="156"/>
      <c r="D1179" s="156"/>
      <c r="E1179" s="141"/>
      <c r="F1179" s="251"/>
      <c r="G1179" s="141"/>
      <c r="H1179" s="72" t="s">
        <v>58</v>
      </c>
      <c r="I1179" s="78" t="s">
        <v>31</v>
      </c>
      <c r="J1179" s="159">
        <v>167045.12</v>
      </c>
      <c r="K1179" s="159"/>
      <c r="L1179" s="163"/>
      <c r="M1179" s="159">
        <v>158692.864</v>
      </c>
      <c r="N1179" s="163">
        <v>8352.2559999999994</v>
      </c>
      <c r="O1179" s="387">
        <f t="shared" si="570"/>
        <v>167045.12</v>
      </c>
      <c r="P1179" s="355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/>
      <c r="BF1179" s="23"/>
      <c r="BG1179" s="23"/>
      <c r="BH1179" s="23"/>
      <c r="BI1179" s="23"/>
      <c r="BJ1179" s="23"/>
      <c r="BK1179" s="23"/>
      <c r="BL1179" s="23"/>
      <c r="BM1179" s="23"/>
      <c r="BN1179" s="23"/>
      <c r="BO1179" s="23"/>
      <c r="BP1179" s="23"/>
      <c r="BQ1179" s="23"/>
      <c r="BR1179" s="23"/>
      <c r="BS1179" s="23"/>
      <c r="BT1179" s="23"/>
      <c r="BU1179" s="23"/>
      <c r="BV1179" s="23"/>
      <c r="BW1179" s="23"/>
      <c r="BX1179" s="23"/>
      <c r="BY1179" s="23"/>
      <c r="BZ1179" s="23"/>
      <c r="CA1179" s="23"/>
      <c r="CB1179" s="23"/>
      <c r="CC1179" s="23"/>
      <c r="CD1179" s="23"/>
      <c r="CE1179" s="23"/>
      <c r="CF1179" s="23"/>
      <c r="CG1179" s="23"/>
      <c r="CH1179" s="23"/>
      <c r="CI1179" s="23"/>
      <c r="CJ1179" s="23"/>
      <c r="CK1179" s="23"/>
      <c r="CL1179" s="23"/>
      <c r="CM1179" s="23"/>
      <c r="CN1179" s="23"/>
      <c r="CO1179" s="23"/>
      <c r="CP1179" s="23"/>
      <c r="CQ1179" s="23"/>
      <c r="CR1179" s="23"/>
      <c r="CS1179" s="23"/>
      <c r="CT1179" s="23"/>
      <c r="CU1179" s="23"/>
      <c r="CV1179" s="23"/>
      <c r="CW1179" s="23"/>
      <c r="CX1179" s="23"/>
      <c r="CY1179" s="23"/>
      <c r="CZ1179" s="23"/>
      <c r="DA1179" s="23"/>
      <c r="DB1179" s="23"/>
      <c r="DC1179" s="23"/>
      <c r="DD1179" s="23"/>
      <c r="DE1179" s="23"/>
      <c r="DF1179" s="23"/>
      <c r="DG1179" s="23"/>
      <c r="DH1179" s="23"/>
      <c r="DI1179" s="23"/>
      <c r="DJ1179" s="23"/>
      <c r="DK1179" s="23"/>
      <c r="DL1179" s="23"/>
      <c r="DM1179" s="23"/>
      <c r="DN1179" s="23"/>
      <c r="DO1179" s="23"/>
      <c r="DP1179" s="23"/>
      <c r="DQ1179" s="23"/>
      <c r="DR1179" s="23"/>
      <c r="DS1179" s="23"/>
      <c r="DT1179" s="23"/>
      <c r="DU1179" s="23"/>
      <c r="DV1179" s="23"/>
      <c r="DW1179" s="23"/>
      <c r="DX1179" s="23"/>
      <c r="DY1179" s="23"/>
    </row>
    <row r="1180" spans="1:129" s="29" customFormat="1" ht="75" x14ac:dyDescent="0.25">
      <c r="A1180" s="161"/>
      <c r="B1180" s="156" t="s">
        <v>393</v>
      </c>
      <c r="C1180" s="156"/>
      <c r="D1180" s="156"/>
      <c r="E1180" s="141"/>
      <c r="F1180" s="251"/>
      <c r="G1180" s="141"/>
      <c r="H1180" s="72" t="s">
        <v>57</v>
      </c>
      <c r="I1180" s="78" t="s">
        <v>136</v>
      </c>
      <c r="J1180" s="83">
        <v>45250</v>
      </c>
      <c r="K1180" s="123">
        <f>J1180</f>
        <v>45250</v>
      </c>
      <c r="L1180" s="163"/>
      <c r="M1180" s="159"/>
      <c r="N1180" s="163"/>
      <c r="O1180" s="387">
        <f t="shared" si="570"/>
        <v>45250</v>
      </c>
      <c r="P1180" s="355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/>
      <c r="BF1180" s="23"/>
      <c r="BG1180" s="23"/>
      <c r="BH1180" s="23"/>
      <c r="BI1180" s="23"/>
      <c r="BJ1180" s="23"/>
      <c r="BK1180" s="23"/>
      <c r="BL1180" s="23"/>
      <c r="BM1180" s="23"/>
      <c r="BN1180" s="23"/>
      <c r="BO1180" s="23"/>
      <c r="BP1180" s="23"/>
      <c r="BQ1180" s="23"/>
      <c r="BR1180" s="23"/>
      <c r="BS1180" s="23"/>
      <c r="BT1180" s="23"/>
      <c r="BU1180" s="23"/>
      <c r="BV1180" s="23"/>
      <c r="BW1180" s="23"/>
      <c r="BX1180" s="23"/>
      <c r="BY1180" s="23"/>
      <c r="BZ1180" s="23"/>
      <c r="CA1180" s="23"/>
      <c r="CB1180" s="23"/>
      <c r="CC1180" s="23"/>
      <c r="CD1180" s="23"/>
      <c r="CE1180" s="23"/>
      <c r="CF1180" s="23"/>
      <c r="CG1180" s="23"/>
      <c r="CH1180" s="23"/>
      <c r="CI1180" s="23"/>
      <c r="CJ1180" s="23"/>
      <c r="CK1180" s="23"/>
      <c r="CL1180" s="23"/>
      <c r="CM1180" s="23"/>
      <c r="CN1180" s="23"/>
      <c r="CO1180" s="23"/>
      <c r="CP1180" s="23"/>
      <c r="CQ1180" s="23"/>
      <c r="CR1180" s="23"/>
      <c r="CS1180" s="23"/>
      <c r="CT1180" s="23"/>
      <c r="CU1180" s="23"/>
      <c r="CV1180" s="23"/>
      <c r="CW1180" s="23"/>
      <c r="CX1180" s="23"/>
      <c r="CY1180" s="23"/>
      <c r="CZ1180" s="23"/>
      <c r="DA1180" s="23"/>
      <c r="DB1180" s="23"/>
      <c r="DC1180" s="23"/>
      <c r="DD1180" s="23"/>
      <c r="DE1180" s="23"/>
      <c r="DF1180" s="23"/>
      <c r="DG1180" s="23"/>
      <c r="DH1180" s="23"/>
      <c r="DI1180" s="23"/>
      <c r="DJ1180" s="23"/>
      <c r="DK1180" s="23"/>
      <c r="DL1180" s="23"/>
      <c r="DM1180" s="23"/>
      <c r="DN1180" s="23"/>
      <c r="DO1180" s="23"/>
      <c r="DP1180" s="23"/>
      <c r="DQ1180" s="23"/>
      <c r="DR1180" s="23"/>
      <c r="DS1180" s="23"/>
      <c r="DT1180" s="23"/>
      <c r="DU1180" s="23"/>
      <c r="DV1180" s="23"/>
      <c r="DW1180" s="23"/>
      <c r="DX1180" s="23"/>
      <c r="DY1180" s="23"/>
    </row>
    <row r="1181" spans="1:129" s="29" customFormat="1" x14ac:dyDescent="0.25">
      <c r="A1181" s="155">
        <v>9</v>
      </c>
      <c r="B1181" s="156" t="s">
        <v>393</v>
      </c>
      <c r="C1181" s="156" t="s">
        <v>318</v>
      </c>
      <c r="D1181" s="156" t="s">
        <v>113</v>
      </c>
      <c r="E1181" s="141">
        <v>50</v>
      </c>
      <c r="F1181" s="251">
        <v>4164.8</v>
      </c>
      <c r="G1181" s="141">
        <v>208</v>
      </c>
      <c r="H1181" s="158" t="s">
        <v>30</v>
      </c>
      <c r="I1181" s="66" t="s">
        <v>1</v>
      </c>
      <c r="J1181" s="159">
        <f>J1182+J1183</f>
        <v>598052.81999999995</v>
      </c>
      <c r="K1181" s="159">
        <f t="shared" ref="K1181:N1181" si="578">K1182+K1183</f>
        <v>45250</v>
      </c>
      <c r="L1181" s="159">
        <f t="shared" si="578"/>
        <v>0</v>
      </c>
      <c r="M1181" s="159">
        <f t="shared" si="578"/>
        <v>525162.679</v>
      </c>
      <c r="N1181" s="159">
        <f t="shared" si="578"/>
        <v>27640.140999999996</v>
      </c>
      <c r="O1181" s="387">
        <f t="shared" si="570"/>
        <v>598052.81999999995</v>
      </c>
      <c r="P1181" s="355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  <c r="BQ1181" s="23"/>
      <c r="BR1181" s="23"/>
      <c r="BS1181" s="23"/>
      <c r="BT1181" s="23"/>
      <c r="BU1181" s="23"/>
      <c r="BV1181" s="23"/>
      <c r="BW1181" s="23"/>
      <c r="BX1181" s="23"/>
      <c r="BY1181" s="23"/>
      <c r="BZ1181" s="23"/>
      <c r="CA1181" s="23"/>
      <c r="CB1181" s="23"/>
      <c r="CC1181" s="23"/>
      <c r="CD1181" s="23"/>
      <c r="CE1181" s="23"/>
      <c r="CF1181" s="23"/>
      <c r="CG1181" s="23"/>
      <c r="CH1181" s="23"/>
      <c r="CI1181" s="23"/>
      <c r="CJ1181" s="23"/>
      <c r="CK1181" s="23"/>
      <c r="CL1181" s="23"/>
      <c r="CM1181" s="23"/>
      <c r="CN1181" s="23"/>
      <c r="CO1181" s="23"/>
      <c r="CP1181" s="23"/>
      <c r="CQ1181" s="23"/>
      <c r="CR1181" s="23"/>
      <c r="CS1181" s="23"/>
      <c r="CT1181" s="23"/>
      <c r="CU1181" s="23"/>
      <c r="CV1181" s="23"/>
      <c r="CW1181" s="23"/>
      <c r="CX1181" s="23"/>
      <c r="CY1181" s="23"/>
      <c r="CZ1181" s="23"/>
      <c r="DA1181" s="23"/>
      <c r="DB1181" s="23"/>
      <c r="DC1181" s="23"/>
      <c r="DD1181" s="23"/>
      <c r="DE1181" s="23"/>
      <c r="DF1181" s="23"/>
      <c r="DG1181" s="23"/>
      <c r="DH1181" s="23"/>
      <c r="DI1181" s="23"/>
      <c r="DJ1181" s="23"/>
      <c r="DK1181" s="23"/>
      <c r="DL1181" s="23"/>
      <c r="DM1181" s="23"/>
      <c r="DN1181" s="23"/>
      <c r="DO1181" s="23"/>
      <c r="DP1181" s="23"/>
      <c r="DQ1181" s="23"/>
      <c r="DR1181" s="23"/>
      <c r="DS1181" s="23"/>
      <c r="DT1181" s="23"/>
      <c r="DU1181" s="23"/>
      <c r="DV1181" s="23"/>
      <c r="DW1181" s="23"/>
      <c r="DX1181" s="23"/>
      <c r="DY1181" s="23"/>
    </row>
    <row r="1182" spans="1:129" s="29" customFormat="1" ht="45" x14ac:dyDescent="0.25">
      <c r="A1182" s="160"/>
      <c r="B1182" s="156" t="s">
        <v>393</v>
      </c>
      <c r="C1182" s="156"/>
      <c r="D1182" s="156"/>
      <c r="E1182" s="141"/>
      <c r="F1182" s="251"/>
      <c r="G1182" s="141"/>
      <c r="H1182" s="72" t="s">
        <v>58</v>
      </c>
      <c r="I1182" s="78" t="s">
        <v>31</v>
      </c>
      <c r="J1182" s="159">
        <v>552802.81999999995</v>
      </c>
      <c r="K1182" s="159"/>
      <c r="L1182" s="163"/>
      <c r="M1182" s="159">
        <v>525162.679</v>
      </c>
      <c r="N1182" s="163">
        <v>27640.140999999996</v>
      </c>
      <c r="O1182" s="387">
        <f t="shared" si="570"/>
        <v>552802.81999999995</v>
      </c>
      <c r="P1182" s="355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/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  <c r="BQ1182" s="23"/>
      <c r="BR1182" s="23"/>
      <c r="BS1182" s="23"/>
      <c r="BT1182" s="23"/>
      <c r="BU1182" s="23"/>
      <c r="BV1182" s="23"/>
      <c r="BW1182" s="23"/>
      <c r="BX1182" s="23"/>
      <c r="BY1182" s="23"/>
      <c r="BZ1182" s="23"/>
      <c r="CA1182" s="23"/>
      <c r="CB1182" s="23"/>
      <c r="CC1182" s="23"/>
      <c r="CD1182" s="23"/>
      <c r="CE1182" s="23"/>
      <c r="CF1182" s="23"/>
      <c r="CG1182" s="23"/>
      <c r="CH1182" s="23"/>
      <c r="CI1182" s="23"/>
      <c r="CJ1182" s="23"/>
      <c r="CK1182" s="23"/>
      <c r="CL1182" s="23"/>
      <c r="CM1182" s="23"/>
      <c r="CN1182" s="23"/>
      <c r="CO1182" s="23"/>
      <c r="CP1182" s="23"/>
      <c r="CQ1182" s="23"/>
      <c r="CR1182" s="23"/>
      <c r="CS1182" s="23"/>
      <c r="CT1182" s="23"/>
      <c r="CU1182" s="23"/>
      <c r="CV1182" s="23"/>
      <c r="CW1182" s="23"/>
      <c r="CX1182" s="23"/>
      <c r="CY1182" s="23"/>
      <c r="CZ1182" s="23"/>
      <c r="DA1182" s="23"/>
      <c r="DB1182" s="23"/>
      <c r="DC1182" s="23"/>
      <c r="DD1182" s="23"/>
      <c r="DE1182" s="23"/>
      <c r="DF1182" s="23"/>
      <c r="DG1182" s="23"/>
      <c r="DH1182" s="23"/>
      <c r="DI1182" s="23"/>
      <c r="DJ1182" s="23"/>
      <c r="DK1182" s="23"/>
      <c r="DL1182" s="23"/>
      <c r="DM1182" s="23"/>
      <c r="DN1182" s="23"/>
      <c r="DO1182" s="23"/>
      <c r="DP1182" s="23"/>
      <c r="DQ1182" s="23"/>
      <c r="DR1182" s="23"/>
      <c r="DS1182" s="23"/>
      <c r="DT1182" s="23"/>
      <c r="DU1182" s="23"/>
      <c r="DV1182" s="23"/>
      <c r="DW1182" s="23"/>
      <c r="DX1182" s="23"/>
      <c r="DY1182" s="23"/>
    </row>
    <row r="1183" spans="1:129" s="29" customFormat="1" ht="75" x14ac:dyDescent="0.25">
      <c r="A1183" s="161"/>
      <c r="B1183" s="156" t="s">
        <v>393</v>
      </c>
      <c r="C1183" s="156"/>
      <c r="D1183" s="156"/>
      <c r="E1183" s="141"/>
      <c r="F1183" s="251"/>
      <c r="G1183" s="141"/>
      <c r="H1183" s="72" t="s">
        <v>57</v>
      </c>
      <c r="I1183" s="78" t="s">
        <v>136</v>
      </c>
      <c r="J1183" s="83">
        <v>45250</v>
      </c>
      <c r="K1183" s="123">
        <f>J1183</f>
        <v>45250</v>
      </c>
      <c r="L1183" s="163"/>
      <c r="M1183" s="159"/>
      <c r="N1183" s="163"/>
      <c r="O1183" s="387">
        <f t="shared" si="570"/>
        <v>45250</v>
      </c>
      <c r="P1183" s="355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  <c r="BC1183" s="23"/>
      <c r="BD1183" s="23"/>
      <c r="BE1183" s="23"/>
      <c r="BF1183" s="23"/>
      <c r="BG1183" s="23"/>
      <c r="BH1183" s="23"/>
      <c r="BI1183" s="23"/>
      <c r="BJ1183" s="23"/>
      <c r="BK1183" s="23"/>
      <c r="BL1183" s="23"/>
      <c r="BM1183" s="23"/>
      <c r="BN1183" s="23"/>
      <c r="BO1183" s="23"/>
      <c r="BP1183" s="23"/>
      <c r="BQ1183" s="23"/>
      <c r="BR1183" s="23"/>
      <c r="BS1183" s="23"/>
      <c r="BT1183" s="23"/>
      <c r="BU1183" s="23"/>
      <c r="BV1183" s="23"/>
      <c r="BW1183" s="23"/>
      <c r="BX1183" s="23"/>
      <c r="BY1183" s="23"/>
      <c r="BZ1183" s="23"/>
      <c r="CA1183" s="23"/>
      <c r="CB1183" s="23"/>
      <c r="CC1183" s="23"/>
      <c r="CD1183" s="23"/>
      <c r="CE1183" s="23"/>
      <c r="CF1183" s="23"/>
      <c r="CG1183" s="23"/>
      <c r="CH1183" s="23"/>
      <c r="CI1183" s="23"/>
      <c r="CJ1183" s="23"/>
      <c r="CK1183" s="23"/>
      <c r="CL1183" s="23"/>
      <c r="CM1183" s="23"/>
      <c r="CN1183" s="23"/>
      <c r="CO1183" s="23"/>
      <c r="CP1183" s="23"/>
      <c r="CQ1183" s="23"/>
      <c r="CR1183" s="23"/>
      <c r="CS1183" s="23"/>
      <c r="CT1183" s="23"/>
      <c r="CU1183" s="23"/>
      <c r="CV1183" s="23"/>
      <c r="CW1183" s="23"/>
      <c r="CX1183" s="23"/>
      <c r="CY1183" s="23"/>
      <c r="CZ1183" s="23"/>
      <c r="DA1183" s="23"/>
      <c r="DB1183" s="23"/>
      <c r="DC1183" s="23"/>
      <c r="DD1183" s="23"/>
      <c r="DE1183" s="23"/>
      <c r="DF1183" s="23"/>
      <c r="DG1183" s="23"/>
      <c r="DH1183" s="23"/>
      <c r="DI1183" s="23"/>
      <c r="DJ1183" s="23"/>
      <c r="DK1183" s="23"/>
      <c r="DL1183" s="23"/>
      <c r="DM1183" s="23"/>
      <c r="DN1183" s="23"/>
      <c r="DO1183" s="23"/>
      <c r="DP1183" s="23"/>
      <c r="DQ1183" s="23"/>
      <c r="DR1183" s="23"/>
      <c r="DS1183" s="23"/>
      <c r="DT1183" s="23"/>
      <c r="DU1183" s="23"/>
      <c r="DV1183" s="23"/>
      <c r="DW1183" s="23"/>
      <c r="DX1183" s="23"/>
      <c r="DY1183" s="23"/>
    </row>
    <row r="1184" spans="1:129" s="29" customFormat="1" x14ac:dyDescent="0.25">
      <c r="A1184" s="155">
        <v>10</v>
      </c>
      <c r="B1184" s="156" t="s">
        <v>393</v>
      </c>
      <c r="C1184" s="156" t="s">
        <v>318</v>
      </c>
      <c r="D1184" s="156" t="s">
        <v>113</v>
      </c>
      <c r="E1184" s="141">
        <v>52</v>
      </c>
      <c r="F1184" s="251">
        <v>5730.2</v>
      </c>
      <c r="G1184" s="141">
        <v>299</v>
      </c>
      <c r="H1184" s="158" t="s">
        <v>30</v>
      </c>
      <c r="I1184" s="66" t="s">
        <v>1</v>
      </c>
      <c r="J1184" s="159">
        <f>J1185+J1186</f>
        <v>356107.51</v>
      </c>
      <c r="K1184" s="159">
        <f t="shared" ref="K1184:N1184" si="579">K1185+K1186</f>
        <v>45250</v>
      </c>
      <c r="L1184" s="159">
        <f t="shared" si="579"/>
        <v>0</v>
      </c>
      <c r="M1184" s="159">
        <f t="shared" si="579"/>
        <v>295314.63449999999</v>
      </c>
      <c r="N1184" s="159">
        <f t="shared" si="579"/>
        <v>15542.8755</v>
      </c>
      <c r="O1184" s="387">
        <f t="shared" si="570"/>
        <v>356107.51</v>
      </c>
      <c r="P1184" s="355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  <c r="BC1184" s="23"/>
      <c r="BD1184" s="23"/>
      <c r="BE1184" s="23"/>
      <c r="BF1184" s="23"/>
      <c r="BG1184" s="23"/>
      <c r="BH1184" s="23"/>
      <c r="BI1184" s="23"/>
      <c r="BJ1184" s="23"/>
      <c r="BK1184" s="23"/>
      <c r="BL1184" s="23"/>
      <c r="BM1184" s="23"/>
      <c r="BN1184" s="23"/>
      <c r="BO1184" s="23"/>
      <c r="BP1184" s="23"/>
      <c r="BQ1184" s="23"/>
      <c r="BR1184" s="23"/>
      <c r="BS1184" s="23"/>
      <c r="BT1184" s="23"/>
      <c r="BU1184" s="23"/>
      <c r="BV1184" s="23"/>
      <c r="BW1184" s="23"/>
      <c r="BX1184" s="23"/>
      <c r="BY1184" s="23"/>
      <c r="BZ1184" s="23"/>
      <c r="CA1184" s="23"/>
      <c r="CB1184" s="23"/>
      <c r="CC1184" s="23"/>
      <c r="CD1184" s="23"/>
      <c r="CE1184" s="23"/>
      <c r="CF1184" s="23"/>
      <c r="CG1184" s="23"/>
      <c r="CH1184" s="23"/>
      <c r="CI1184" s="23"/>
      <c r="CJ1184" s="23"/>
      <c r="CK1184" s="23"/>
      <c r="CL1184" s="23"/>
      <c r="CM1184" s="23"/>
      <c r="CN1184" s="23"/>
      <c r="CO1184" s="23"/>
      <c r="CP1184" s="23"/>
      <c r="CQ1184" s="23"/>
      <c r="CR1184" s="23"/>
      <c r="CS1184" s="23"/>
      <c r="CT1184" s="23"/>
      <c r="CU1184" s="23"/>
      <c r="CV1184" s="23"/>
      <c r="CW1184" s="23"/>
      <c r="CX1184" s="23"/>
      <c r="CY1184" s="23"/>
      <c r="CZ1184" s="23"/>
      <c r="DA1184" s="23"/>
      <c r="DB1184" s="23"/>
      <c r="DC1184" s="23"/>
      <c r="DD1184" s="23"/>
      <c r="DE1184" s="23"/>
      <c r="DF1184" s="23"/>
      <c r="DG1184" s="23"/>
      <c r="DH1184" s="23"/>
      <c r="DI1184" s="23"/>
      <c r="DJ1184" s="23"/>
      <c r="DK1184" s="23"/>
      <c r="DL1184" s="23"/>
      <c r="DM1184" s="23"/>
      <c r="DN1184" s="23"/>
      <c r="DO1184" s="23"/>
      <c r="DP1184" s="23"/>
      <c r="DQ1184" s="23"/>
      <c r="DR1184" s="23"/>
      <c r="DS1184" s="23"/>
      <c r="DT1184" s="23"/>
      <c r="DU1184" s="23"/>
      <c r="DV1184" s="23"/>
      <c r="DW1184" s="23"/>
      <c r="DX1184" s="23"/>
      <c r="DY1184" s="23"/>
    </row>
    <row r="1185" spans="1:129" s="29" customFormat="1" ht="45" x14ac:dyDescent="0.25">
      <c r="A1185" s="160"/>
      <c r="B1185" s="156" t="s">
        <v>393</v>
      </c>
      <c r="C1185" s="156"/>
      <c r="D1185" s="156"/>
      <c r="E1185" s="141"/>
      <c r="F1185" s="157"/>
      <c r="G1185" s="141"/>
      <c r="H1185" s="72" t="s">
        <v>58</v>
      </c>
      <c r="I1185" s="78" t="s">
        <v>31</v>
      </c>
      <c r="J1185" s="159">
        <v>310857.51</v>
      </c>
      <c r="K1185" s="159"/>
      <c r="L1185" s="163"/>
      <c r="M1185" s="159">
        <v>295314.63449999999</v>
      </c>
      <c r="N1185" s="163">
        <v>15542.8755</v>
      </c>
      <c r="O1185" s="387">
        <f t="shared" si="570"/>
        <v>310857.51</v>
      </c>
      <c r="P1185" s="355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  <c r="BC1185" s="23"/>
      <c r="BD1185" s="23"/>
      <c r="BE1185" s="23"/>
      <c r="BF1185" s="23"/>
      <c r="BG1185" s="23"/>
      <c r="BH1185" s="23"/>
      <c r="BI1185" s="23"/>
      <c r="BJ1185" s="23"/>
      <c r="BK1185" s="23"/>
      <c r="BL1185" s="23"/>
      <c r="BM1185" s="23"/>
      <c r="BN1185" s="23"/>
      <c r="BO1185" s="23"/>
      <c r="BP1185" s="23"/>
      <c r="BQ1185" s="23"/>
      <c r="BR1185" s="23"/>
      <c r="BS1185" s="23"/>
      <c r="BT1185" s="23"/>
      <c r="BU1185" s="23"/>
      <c r="BV1185" s="23"/>
      <c r="BW1185" s="23"/>
      <c r="BX1185" s="23"/>
      <c r="BY1185" s="23"/>
      <c r="BZ1185" s="23"/>
      <c r="CA1185" s="23"/>
      <c r="CB1185" s="23"/>
      <c r="CC1185" s="23"/>
      <c r="CD1185" s="23"/>
      <c r="CE1185" s="23"/>
      <c r="CF1185" s="23"/>
      <c r="CG1185" s="23"/>
      <c r="CH1185" s="23"/>
      <c r="CI1185" s="23"/>
      <c r="CJ1185" s="23"/>
      <c r="CK1185" s="23"/>
      <c r="CL1185" s="23"/>
      <c r="CM1185" s="23"/>
      <c r="CN1185" s="23"/>
      <c r="CO1185" s="23"/>
      <c r="CP1185" s="23"/>
      <c r="CQ1185" s="23"/>
      <c r="CR1185" s="23"/>
      <c r="CS1185" s="23"/>
      <c r="CT1185" s="23"/>
      <c r="CU1185" s="23"/>
      <c r="CV1185" s="23"/>
      <c r="CW1185" s="23"/>
      <c r="CX1185" s="23"/>
      <c r="CY1185" s="23"/>
      <c r="CZ1185" s="23"/>
      <c r="DA1185" s="23"/>
      <c r="DB1185" s="23"/>
      <c r="DC1185" s="23"/>
      <c r="DD1185" s="23"/>
      <c r="DE1185" s="23"/>
      <c r="DF1185" s="23"/>
      <c r="DG1185" s="23"/>
      <c r="DH1185" s="23"/>
      <c r="DI1185" s="23"/>
      <c r="DJ1185" s="23"/>
      <c r="DK1185" s="23"/>
      <c r="DL1185" s="23"/>
      <c r="DM1185" s="23"/>
      <c r="DN1185" s="23"/>
      <c r="DO1185" s="23"/>
      <c r="DP1185" s="23"/>
      <c r="DQ1185" s="23"/>
      <c r="DR1185" s="23"/>
      <c r="DS1185" s="23"/>
      <c r="DT1185" s="23"/>
      <c r="DU1185" s="23"/>
      <c r="DV1185" s="23"/>
      <c r="DW1185" s="23"/>
      <c r="DX1185" s="23"/>
      <c r="DY1185" s="23"/>
    </row>
    <row r="1186" spans="1:129" s="29" customFormat="1" ht="75" x14ac:dyDescent="0.25">
      <c r="A1186" s="161"/>
      <c r="B1186" s="156" t="s">
        <v>393</v>
      </c>
      <c r="C1186" s="156"/>
      <c r="D1186" s="156"/>
      <c r="E1186" s="141"/>
      <c r="F1186" s="157"/>
      <c r="G1186" s="141"/>
      <c r="H1186" s="72" t="s">
        <v>57</v>
      </c>
      <c r="I1186" s="78" t="s">
        <v>136</v>
      </c>
      <c r="J1186" s="83">
        <v>45250</v>
      </c>
      <c r="K1186" s="123">
        <f>J1186</f>
        <v>45250</v>
      </c>
      <c r="L1186" s="163"/>
      <c r="M1186" s="159"/>
      <c r="N1186" s="163"/>
      <c r="O1186" s="387">
        <f t="shared" si="570"/>
        <v>45250</v>
      </c>
      <c r="P1186" s="355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  <c r="BQ1186" s="23"/>
      <c r="BR1186" s="23"/>
      <c r="BS1186" s="23"/>
      <c r="BT1186" s="23"/>
      <c r="BU1186" s="23"/>
      <c r="BV1186" s="23"/>
      <c r="BW1186" s="23"/>
      <c r="BX1186" s="23"/>
      <c r="BY1186" s="23"/>
      <c r="BZ1186" s="23"/>
      <c r="CA1186" s="23"/>
      <c r="CB1186" s="23"/>
      <c r="CC1186" s="23"/>
      <c r="CD1186" s="23"/>
      <c r="CE1186" s="23"/>
      <c r="CF1186" s="23"/>
      <c r="CG1186" s="23"/>
      <c r="CH1186" s="23"/>
      <c r="CI1186" s="23"/>
      <c r="CJ1186" s="23"/>
      <c r="CK1186" s="23"/>
      <c r="CL1186" s="23"/>
      <c r="CM1186" s="23"/>
      <c r="CN1186" s="23"/>
      <c r="CO1186" s="23"/>
      <c r="CP1186" s="23"/>
      <c r="CQ1186" s="23"/>
      <c r="CR1186" s="23"/>
      <c r="CS1186" s="23"/>
      <c r="CT1186" s="23"/>
      <c r="CU1186" s="23"/>
      <c r="CV1186" s="23"/>
      <c r="CW1186" s="23"/>
      <c r="CX1186" s="23"/>
      <c r="CY1186" s="23"/>
      <c r="CZ1186" s="23"/>
      <c r="DA1186" s="23"/>
      <c r="DB1186" s="23"/>
      <c r="DC1186" s="23"/>
      <c r="DD1186" s="23"/>
      <c r="DE1186" s="23"/>
      <c r="DF1186" s="23"/>
      <c r="DG1186" s="23"/>
      <c r="DH1186" s="23"/>
      <c r="DI1186" s="23"/>
      <c r="DJ1186" s="23"/>
      <c r="DK1186" s="23"/>
      <c r="DL1186" s="23"/>
      <c r="DM1186" s="23"/>
      <c r="DN1186" s="23"/>
      <c r="DO1186" s="23"/>
      <c r="DP1186" s="23"/>
      <c r="DQ1186" s="23"/>
      <c r="DR1186" s="23"/>
      <c r="DS1186" s="23"/>
      <c r="DT1186" s="23"/>
      <c r="DU1186" s="23"/>
      <c r="DV1186" s="23"/>
      <c r="DW1186" s="23"/>
      <c r="DX1186" s="23"/>
      <c r="DY1186" s="23"/>
    </row>
    <row r="1187" spans="1:129" s="29" customFormat="1" x14ac:dyDescent="0.25">
      <c r="A1187" s="155">
        <v>11</v>
      </c>
      <c r="B1187" s="156" t="s">
        <v>393</v>
      </c>
      <c r="C1187" s="156" t="s">
        <v>318</v>
      </c>
      <c r="D1187" s="156" t="s">
        <v>113</v>
      </c>
      <c r="E1187" s="141">
        <v>54</v>
      </c>
      <c r="F1187" s="251">
        <v>4101.7</v>
      </c>
      <c r="G1187" s="141">
        <v>221</v>
      </c>
      <c r="H1187" s="158" t="s">
        <v>30</v>
      </c>
      <c r="I1187" s="66" t="s">
        <v>1</v>
      </c>
      <c r="J1187" s="159">
        <f>J1188+J1189</f>
        <v>598916.31999999995</v>
      </c>
      <c r="K1187" s="159">
        <f t="shared" ref="K1187:N1187" si="580">K1188+K1189</f>
        <v>45250</v>
      </c>
      <c r="L1187" s="159">
        <f t="shared" si="580"/>
        <v>0</v>
      </c>
      <c r="M1187" s="159">
        <f t="shared" si="580"/>
        <v>525983.00399999996</v>
      </c>
      <c r="N1187" s="159">
        <f t="shared" si="580"/>
        <v>27683.315999999995</v>
      </c>
      <c r="O1187" s="387">
        <f t="shared" si="570"/>
        <v>598916.31999999995</v>
      </c>
      <c r="P1187" s="355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/>
      <c r="BF1187" s="23"/>
      <c r="BG1187" s="23"/>
      <c r="BH1187" s="23"/>
      <c r="BI1187" s="23"/>
      <c r="BJ1187" s="23"/>
      <c r="BK1187" s="23"/>
      <c r="BL1187" s="23"/>
      <c r="BM1187" s="23"/>
      <c r="BN1187" s="23"/>
      <c r="BO1187" s="23"/>
      <c r="BP1187" s="23"/>
      <c r="BQ1187" s="23"/>
      <c r="BR1187" s="23"/>
      <c r="BS1187" s="23"/>
      <c r="BT1187" s="23"/>
      <c r="BU1187" s="23"/>
      <c r="BV1187" s="23"/>
      <c r="BW1187" s="23"/>
      <c r="BX1187" s="23"/>
      <c r="BY1187" s="23"/>
      <c r="BZ1187" s="23"/>
      <c r="CA1187" s="23"/>
      <c r="CB1187" s="23"/>
      <c r="CC1187" s="23"/>
      <c r="CD1187" s="23"/>
      <c r="CE1187" s="23"/>
      <c r="CF1187" s="23"/>
      <c r="CG1187" s="23"/>
      <c r="CH1187" s="23"/>
      <c r="CI1187" s="23"/>
      <c r="CJ1187" s="23"/>
      <c r="CK1187" s="23"/>
      <c r="CL1187" s="23"/>
      <c r="CM1187" s="23"/>
      <c r="CN1187" s="23"/>
      <c r="CO1187" s="23"/>
      <c r="CP1187" s="23"/>
      <c r="CQ1187" s="23"/>
      <c r="CR1187" s="23"/>
      <c r="CS1187" s="23"/>
      <c r="CT1187" s="23"/>
      <c r="CU1187" s="23"/>
      <c r="CV1187" s="23"/>
      <c r="CW1187" s="23"/>
      <c r="CX1187" s="23"/>
      <c r="CY1187" s="23"/>
      <c r="CZ1187" s="23"/>
      <c r="DA1187" s="23"/>
      <c r="DB1187" s="23"/>
      <c r="DC1187" s="23"/>
      <c r="DD1187" s="23"/>
      <c r="DE1187" s="23"/>
      <c r="DF1187" s="23"/>
      <c r="DG1187" s="23"/>
      <c r="DH1187" s="23"/>
      <c r="DI1187" s="23"/>
      <c r="DJ1187" s="23"/>
      <c r="DK1187" s="23"/>
      <c r="DL1187" s="23"/>
      <c r="DM1187" s="23"/>
      <c r="DN1187" s="23"/>
      <c r="DO1187" s="23"/>
      <c r="DP1187" s="23"/>
      <c r="DQ1187" s="23"/>
      <c r="DR1187" s="23"/>
      <c r="DS1187" s="23"/>
      <c r="DT1187" s="23"/>
      <c r="DU1187" s="23"/>
      <c r="DV1187" s="23"/>
      <c r="DW1187" s="23"/>
      <c r="DX1187" s="23"/>
      <c r="DY1187" s="23"/>
    </row>
    <row r="1188" spans="1:129" s="29" customFormat="1" ht="45" x14ac:dyDescent="0.25">
      <c r="A1188" s="160"/>
      <c r="B1188" s="156" t="s">
        <v>393</v>
      </c>
      <c r="C1188" s="156"/>
      <c r="D1188" s="156"/>
      <c r="E1188" s="141"/>
      <c r="F1188" s="157"/>
      <c r="G1188" s="141"/>
      <c r="H1188" s="72" t="s">
        <v>58</v>
      </c>
      <c r="I1188" s="78" t="s">
        <v>31</v>
      </c>
      <c r="J1188" s="159">
        <v>553666.31999999995</v>
      </c>
      <c r="K1188" s="159"/>
      <c r="L1188" s="163"/>
      <c r="M1188" s="159">
        <v>525983.00399999996</v>
      </c>
      <c r="N1188" s="163">
        <v>27683.315999999995</v>
      </c>
      <c r="O1188" s="387">
        <f t="shared" si="570"/>
        <v>553666.31999999995</v>
      </c>
      <c r="P1188" s="355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/>
      <c r="BF1188" s="23"/>
      <c r="BG1188" s="23"/>
      <c r="BH1188" s="23"/>
      <c r="BI1188" s="23"/>
      <c r="BJ1188" s="23"/>
      <c r="BK1188" s="23"/>
      <c r="BL1188" s="23"/>
      <c r="BM1188" s="23"/>
      <c r="BN1188" s="23"/>
      <c r="BO1188" s="23"/>
      <c r="BP1188" s="23"/>
      <c r="BQ1188" s="23"/>
      <c r="BR1188" s="23"/>
      <c r="BS1188" s="23"/>
      <c r="BT1188" s="23"/>
      <c r="BU1188" s="23"/>
      <c r="BV1188" s="23"/>
      <c r="BW1188" s="23"/>
      <c r="BX1188" s="23"/>
      <c r="BY1188" s="23"/>
      <c r="BZ1188" s="23"/>
      <c r="CA1188" s="23"/>
      <c r="CB1188" s="23"/>
      <c r="CC1188" s="23"/>
      <c r="CD1188" s="23"/>
      <c r="CE1188" s="23"/>
      <c r="CF1188" s="23"/>
      <c r="CG1188" s="23"/>
      <c r="CH1188" s="23"/>
      <c r="CI1188" s="23"/>
      <c r="CJ1188" s="23"/>
      <c r="CK1188" s="23"/>
      <c r="CL1188" s="23"/>
      <c r="CM1188" s="23"/>
      <c r="CN1188" s="23"/>
      <c r="CO1188" s="23"/>
      <c r="CP1188" s="23"/>
      <c r="CQ1188" s="23"/>
      <c r="CR1188" s="23"/>
      <c r="CS1188" s="23"/>
      <c r="CT1188" s="23"/>
      <c r="CU1188" s="23"/>
      <c r="CV1188" s="23"/>
      <c r="CW1188" s="23"/>
      <c r="CX1188" s="23"/>
      <c r="CY1188" s="23"/>
      <c r="CZ1188" s="23"/>
      <c r="DA1188" s="23"/>
      <c r="DB1188" s="23"/>
      <c r="DC1188" s="23"/>
      <c r="DD1188" s="23"/>
      <c r="DE1188" s="23"/>
      <c r="DF1188" s="23"/>
      <c r="DG1188" s="23"/>
      <c r="DH1188" s="23"/>
      <c r="DI1188" s="23"/>
      <c r="DJ1188" s="23"/>
      <c r="DK1188" s="23"/>
      <c r="DL1188" s="23"/>
      <c r="DM1188" s="23"/>
      <c r="DN1188" s="23"/>
      <c r="DO1188" s="23"/>
      <c r="DP1188" s="23"/>
      <c r="DQ1188" s="23"/>
      <c r="DR1188" s="23"/>
      <c r="DS1188" s="23"/>
      <c r="DT1188" s="23"/>
      <c r="DU1188" s="23"/>
      <c r="DV1188" s="23"/>
      <c r="DW1188" s="23"/>
      <c r="DX1188" s="23"/>
      <c r="DY1188" s="23"/>
    </row>
    <row r="1189" spans="1:129" s="29" customFormat="1" ht="75" x14ac:dyDescent="0.25">
      <c r="A1189" s="161"/>
      <c r="B1189" s="156" t="s">
        <v>393</v>
      </c>
      <c r="C1189" s="156"/>
      <c r="D1189" s="156"/>
      <c r="E1189" s="141"/>
      <c r="F1189" s="157"/>
      <c r="G1189" s="141"/>
      <c r="H1189" s="72" t="s">
        <v>57</v>
      </c>
      <c r="I1189" s="78" t="s">
        <v>136</v>
      </c>
      <c r="J1189" s="83">
        <v>45250</v>
      </c>
      <c r="K1189" s="123">
        <f>J1189</f>
        <v>45250</v>
      </c>
      <c r="L1189" s="163"/>
      <c r="M1189" s="159"/>
      <c r="N1189" s="163"/>
      <c r="O1189" s="387">
        <f t="shared" si="570"/>
        <v>45250</v>
      </c>
      <c r="P1189" s="355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/>
      <c r="BF1189" s="23"/>
      <c r="BG1189" s="23"/>
      <c r="BH1189" s="23"/>
      <c r="BI1189" s="23"/>
      <c r="BJ1189" s="23"/>
      <c r="BK1189" s="23"/>
      <c r="BL1189" s="23"/>
      <c r="BM1189" s="23"/>
      <c r="BN1189" s="23"/>
      <c r="BO1189" s="23"/>
      <c r="BP1189" s="23"/>
      <c r="BQ1189" s="23"/>
      <c r="BR1189" s="23"/>
      <c r="BS1189" s="23"/>
      <c r="BT1189" s="23"/>
      <c r="BU1189" s="23"/>
      <c r="BV1189" s="23"/>
      <c r="BW1189" s="23"/>
      <c r="BX1189" s="23"/>
      <c r="BY1189" s="23"/>
      <c r="BZ1189" s="23"/>
      <c r="CA1189" s="23"/>
      <c r="CB1189" s="23"/>
      <c r="CC1189" s="23"/>
      <c r="CD1189" s="23"/>
      <c r="CE1189" s="23"/>
      <c r="CF1189" s="23"/>
      <c r="CG1189" s="23"/>
      <c r="CH1189" s="23"/>
      <c r="CI1189" s="23"/>
      <c r="CJ1189" s="23"/>
      <c r="CK1189" s="23"/>
      <c r="CL1189" s="23"/>
      <c r="CM1189" s="23"/>
      <c r="CN1189" s="23"/>
      <c r="CO1189" s="23"/>
      <c r="CP1189" s="23"/>
      <c r="CQ1189" s="23"/>
      <c r="CR1189" s="23"/>
      <c r="CS1189" s="23"/>
      <c r="CT1189" s="23"/>
      <c r="CU1189" s="23"/>
      <c r="CV1189" s="23"/>
      <c r="CW1189" s="23"/>
      <c r="CX1189" s="23"/>
      <c r="CY1189" s="23"/>
      <c r="CZ1189" s="23"/>
      <c r="DA1189" s="23"/>
      <c r="DB1189" s="23"/>
      <c r="DC1189" s="23"/>
      <c r="DD1189" s="23"/>
      <c r="DE1189" s="23"/>
      <c r="DF1189" s="23"/>
      <c r="DG1189" s="23"/>
      <c r="DH1189" s="23"/>
      <c r="DI1189" s="23"/>
      <c r="DJ1189" s="23"/>
      <c r="DK1189" s="23"/>
      <c r="DL1189" s="23"/>
      <c r="DM1189" s="23"/>
      <c r="DN1189" s="23"/>
      <c r="DO1189" s="23"/>
      <c r="DP1189" s="23"/>
      <c r="DQ1189" s="23"/>
      <c r="DR1189" s="23"/>
      <c r="DS1189" s="23"/>
      <c r="DT1189" s="23"/>
      <c r="DU1189" s="23"/>
      <c r="DV1189" s="23"/>
      <c r="DW1189" s="23"/>
      <c r="DX1189" s="23"/>
      <c r="DY1189" s="23"/>
    </row>
    <row r="1190" spans="1:129" ht="15.75" customHeight="1" x14ac:dyDescent="0.25">
      <c r="A1190" s="492" t="s">
        <v>401</v>
      </c>
      <c r="B1190" s="484"/>
      <c r="C1190" s="484"/>
      <c r="D1190" s="485"/>
      <c r="E1190" s="64">
        <v>69</v>
      </c>
      <c r="F1190" s="65">
        <f>F1192+F1196+F1199+F1203+F1206+F1209+F1213+F1216+F1219+F1222+F1226+F1230+F1233+F1237+F1241+F1244+F1247+F1250+F1253+F1257+F1261+F1265+F1269+F1273+F1276+F1279+F1283+F1287+F1290+F1294+F1297+F1300+F1303+F1306+F1309+F1313+F1317+F1321+F1325+F1328+F1331+F1334+F1337+F1340+F1343+F1346+F1349+F1352+F1355+F1358+F1361+F1364+F1367+F1370+F1373+F1376+F1379+F1382+F1385+F1388+F1391+F1394+F1397+F1400+F1403+F1406+F1409+F1412+F1415</f>
        <v>425728.0199999999</v>
      </c>
      <c r="G1190" s="64">
        <f>G1192+G1196+G1199+G1203+G1206+G1209+G1213+G1216+G1219+G1222+G1226+G1230+G1233+G1237+G1241+G1244+G1247+G1250+G1253+G1257+G1261+G1265+G1269+G1273+G1276+G1279+G1283+G1287+G1290+G1294+G1297+G1300+G1303+G1306+G1309+G1313+G1317+G1321+G1325+G1328+G1331+G1334+G1337+G1340+G1343+G1346+G1349+G1352+G1355+G1358+G1361+G1364+G1367+G1370+G1373+G1376+G1379+G1382+G1385+G1388+G1391+G1394+G1397+G1400+G1403+G1406+G1409+G1412+G1415</f>
        <v>17063</v>
      </c>
      <c r="H1190" s="63" t="s">
        <v>1</v>
      </c>
      <c r="I1190" s="66" t="s">
        <v>1</v>
      </c>
      <c r="J1190" s="65">
        <f>J1192+J1196+J1199+J1203+J1206+J1209+J1213+J1216+J1219+J1222+J1226+J1230+J1233+J1237+J1241+J1244+J1247+J1250+J1253+J1257+J1261+J1265+J1269+J1273+J1276+J1279+J1283+J1287+J1290+J1294+J1297+J1300+J1303+J1306+J1309+J1313+J1317+J1321+J1325+J1328+J1331+J1334+J1337+J1340+J1343+J1346+J1349+J1352+J1355+J1358+J1361+J1364+J1367+J1370+J1373+J1376+J1379+J1382+J1385+J1388+J1391+J1394+J1397+J1400+J1403+J1406+J1409+J1412+J1415</f>
        <v>306142604.55000001</v>
      </c>
      <c r="K1190" s="65">
        <f>K1192+K1196+K1199+K1203+K1206+K1209+K1213+K1216+K1219+K1222+K1226+K1230+K1233+K1237+K1241+K1244+K1247+K1250+K1253+K1257+K1261+K1265+K1269+K1273+K1276+K1279+K1283+K1287+K1290+K1294+K1297+K1300+K1303+K1306+K1309+K1313+K1317+K1321+K1325+K1328+K1331+K1334+K1337+K1340+K1343+K1346+K1349+K1352+K1355+K1358+K1361+K1364+K1367+K1370+K1373+K1376+K1379+K1382+K1385+K1388+K1391+K1394+K1397+K1400+K1403+K1406+K1409+K1412+K1415</f>
        <v>298392604.55000001</v>
      </c>
      <c r="L1190" s="65">
        <f>L1192+L1196+L1199+L1203+L1206+L1209+L1213+L1216+L1219+L1222+L1226+L1230+L1233+L1237+L1241+L1244+L1247+L1250+L1253+L1257+L1261+L1265+L1269+L1273+L1276+L1279+L1283+L1287+L1290+L1294+L1297+L1300+L1303+L1306+L1309+L1313+L1317+L1321+L1325+L1328+L1331+L1334+L1337+L1340+L1343+L1346+L1349+L1352+L1355+L1358+L1361+L1364+L1367+L1370+L1373+L1376+L1379+L1382+L1385+L1388+L1391+L1394+L1397+L1400+L1403+L1406+L1409+L1412+L1415</f>
        <v>0</v>
      </c>
      <c r="M1190" s="65">
        <f>M1192+M1196+M1199+M1203+M1206+M1209+M1213+M1216+M1219+M1222+M1226+M1230+M1233+M1237+M1241+M1244+M1247+M1250+M1253+M1257+M1261+M1265+M1269+M1273+M1276+M1279+M1283+M1287+M1290+M1294+M1297+M1300+M1303+M1306+M1309+M1313+M1317+M1321+M1325+M1328+M1331+M1334+M1337+M1340+M1343+M1346+M1349+M1352+M1355+M1358+M1361+M1364+M1367+M1370+M1373+M1376+M1379+M1382+M1385+M1388+M1391+M1394+M1397+M1400+M1403+M1406+M1409+M1412+M1415+M1191</f>
        <v>7363000</v>
      </c>
      <c r="N1190" s="65">
        <f>N1192+N1196+N1199+N1203+N1206+N1209+N1213+N1216+N1219+N1222+N1226+N1230+N1233+N1237+N1241+N1244+N1247+N1250+N1253+N1257+N1261+N1265+N1269+N1273+N1276+N1279+N1283+N1287+N1290+N1294+N1297+N1300+N1303+N1306+N1309+N1313+N1317+N1321+N1325+N1328+N1331+N1334+N1337+N1340+N1343+N1346+N1349+N1352+N1355+N1358+N1361+N1364+N1367+N1370+N1373+N1376+N1379+N1382+N1385+N1388+N1391+N1394+N1397+N1400+N1403+N1406+N1409+N1412+N1415</f>
        <v>387500</v>
      </c>
      <c r="O1190" s="387">
        <f>K1190+L1190+M1190+N1190</f>
        <v>306143104.55000001</v>
      </c>
      <c r="P1190" s="355"/>
    </row>
    <row r="1191" spans="1:129" ht="15.75" customHeight="1" x14ac:dyDescent="0.25">
      <c r="A1191" s="514" t="s">
        <v>404</v>
      </c>
      <c r="B1191" s="484"/>
      <c r="C1191" s="484"/>
      <c r="D1191" s="484"/>
      <c r="E1191" s="484"/>
      <c r="F1191" s="484"/>
      <c r="G1191" s="485"/>
      <c r="H1191" s="63" t="s">
        <v>1</v>
      </c>
      <c r="I1191" s="66" t="s">
        <v>1</v>
      </c>
      <c r="J1191" s="89"/>
      <c r="K1191" s="89"/>
      <c r="L1191" s="89"/>
      <c r="M1191" s="89">
        <v>500</v>
      </c>
      <c r="N1191" s="89"/>
      <c r="O1191" s="387">
        <f t="shared" si="570"/>
        <v>500</v>
      </c>
      <c r="P1191" s="355"/>
    </row>
    <row r="1192" spans="1:129" s="29" customFormat="1" ht="15.75" customHeight="1" x14ac:dyDescent="0.25">
      <c r="A1192" s="133">
        <v>1</v>
      </c>
      <c r="B1192" s="121" t="s">
        <v>399</v>
      </c>
      <c r="C1192" s="121" t="s">
        <v>6</v>
      </c>
      <c r="D1192" s="121" t="s">
        <v>362</v>
      </c>
      <c r="E1192" s="164" t="s">
        <v>159</v>
      </c>
      <c r="F1192" s="165">
        <v>5126.2</v>
      </c>
      <c r="G1192" s="166">
        <v>189</v>
      </c>
      <c r="H1192" s="121" t="s">
        <v>30</v>
      </c>
      <c r="I1192" s="66" t="s">
        <v>1</v>
      </c>
      <c r="J1192" s="162">
        <f>J1193+J1194+J1195</f>
        <v>9293220.7599999998</v>
      </c>
      <c r="K1192" s="162">
        <f t="shared" ref="K1192:N1192" si="581">K1193+K1194+K1195</f>
        <v>9293220.7599999998</v>
      </c>
      <c r="L1192" s="162">
        <f t="shared" si="581"/>
        <v>0</v>
      </c>
      <c r="M1192" s="162">
        <f t="shared" si="581"/>
        <v>0</v>
      </c>
      <c r="N1192" s="162">
        <f t="shared" si="581"/>
        <v>0</v>
      </c>
      <c r="O1192" s="387">
        <f>K1192+L1192+M1192+N1192</f>
        <v>9293220.7599999998</v>
      </c>
      <c r="P1192" s="555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23"/>
      <c r="AS1192" s="23"/>
      <c r="AT1192" s="23"/>
      <c r="AU1192" s="23"/>
      <c r="AV1192" s="23"/>
      <c r="AW1192" s="23"/>
      <c r="AX1192" s="23"/>
      <c r="AY1192" s="23"/>
      <c r="AZ1192" s="23"/>
      <c r="BA1192" s="23"/>
      <c r="BB1192" s="23"/>
      <c r="BC1192" s="23"/>
      <c r="BD1192" s="23"/>
      <c r="BE1192" s="23"/>
      <c r="BF1192" s="23"/>
      <c r="BG1192" s="23"/>
      <c r="BH1192" s="23"/>
      <c r="BI1192" s="23"/>
      <c r="BJ1192" s="23"/>
      <c r="BK1192" s="23"/>
      <c r="BL1192" s="23"/>
      <c r="BM1192" s="23"/>
      <c r="BN1192" s="23"/>
      <c r="BO1192" s="23"/>
      <c r="BP1192" s="23"/>
      <c r="BQ1192" s="23"/>
      <c r="BR1192" s="23"/>
      <c r="BS1192" s="23"/>
      <c r="BT1192" s="23"/>
      <c r="BU1192" s="23"/>
      <c r="BV1192" s="23"/>
      <c r="BW1192" s="23"/>
      <c r="BX1192" s="23"/>
      <c r="BY1192" s="23"/>
      <c r="BZ1192" s="23"/>
      <c r="CA1192" s="23"/>
      <c r="CB1192" s="23"/>
      <c r="CC1192" s="23"/>
      <c r="CD1192" s="23"/>
      <c r="CE1192" s="23"/>
      <c r="CF1192" s="23"/>
      <c r="CG1192" s="23"/>
      <c r="CH1192" s="23"/>
      <c r="CI1192" s="23"/>
      <c r="CJ1192" s="23"/>
      <c r="CK1192" s="23"/>
      <c r="CL1192" s="23"/>
      <c r="CM1192" s="23"/>
      <c r="CN1192" s="23"/>
      <c r="CO1192" s="23"/>
      <c r="CP1192" s="23"/>
      <c r="CQ1192" s="23"/>
      <c r="CR1192" s="23"/>
      <c r="CS1192" s="23"/>
      <c r="CT1192" s="23"/>
      <c r="CU1192" s="23"/>
      <c r="CV1192" s="23"/>
      <c r="CW1192" s="23"/>
      <c r="CX1192" s="23"/>
      <c r="CY1192" s="23"/>
      <c r="CZ1192" s="23"/>
      <c r="DA1192" s="23"/>
      <c r="DB1192" s="23"/>
      <c r="DC1192" s="23"/>
      <c r="DD1192" s="23"/>
      <c r="DE1192" s="23"/>
      <c r="DF1192" s="23"/>
      <c r="DG1192" s="23"/>
      <c r="DH1192" s="23"/>
      <c r="DI1192" s="23"/>
      <c r="DJ1192" s="23"/>
      <c r="DK1192" s="23"/>
      <c r="DL1192" s="23"/>
      <c r="DM1192" s="23"/>
      <c r="DN1192" s="23"/>
      <c r="DO1192" s="23"/>
      <c r="DP1192" s="23"/>
      <c r="DQ1192" s="23"/>
      <c r="DR1192" s="23"/>
      <c r="DS1192" s="23"/>
      <c r="DT1192" s="23"/>
      <c r="DU1192" s="23"/>
      <c r="DV1192" s="23"/>
      <c r="DW1192" s="23"/>
      <c r="DX1192" s="23"/>
      <c r="DY1192" s="23"/>
    </row>
    <row r="1193" spans="1:129" s="29" customFormat="1" ht="15.75" x14ac:dyDescent="0.25">
      <c r="A1193" s="137"/>
      <c r="B1193" s="121" t="s">
        <v>399</v>
      </c>
      <c r="C1193" s="121"/>
      <c r="D1193" s="121"/>
      <c r="E1193" s="164"/>
      <c r="F1193" s="167"/>
      <c r="G1193" s="136"/>
      <c r="H1193" s="121" t="s">
        <v>34</v>
      </c>
      <c r="I1193" s="78" t="s">
        <v>75</v>
      </c>
      <c r="J1193" s="162">
        <v>6903915.8200000003</v>
      </c>
      <c r="K1193" s="98">
        <f t="shared" ref="K1193:K1195" si="582">J1193</f>
        <v>6903915.8200000003</v>
      </c>
      <c r="L1193" s="162"/>
      <c r="M1193" s="162"/>
      <c r="N1193" s="162"/>
      <c r="O1193" s="475">
        <f t="shared" ref="O1193:O1256" si="583">K1193+L1193+M1193+N1193</f>
        <v>6903915.8200000003</v>
      </c>
      <c r="P1193" s="555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23"/>
      <c r="AS1193" s="23"/>
      <c r="AT1193" s="23"/>
      <c r="AU1193" s="23"/>
      <c r="AV1193" s="23"/>
      <c r="AW1193" s="23"/>
      <c r="AX1193" s="23"/>
      <c r="AY1193" s="23"/>
      <c r="AZ1193" s="23"/>
      <c r="BA1193" s="23"/>
      <c r="BB1193" s="23"/>
      <c r="BC1193" s="23"/>
      <c r="BD1193" s="23"/>
      <c r="BE1193" s="23"/>
      <c r="BF1193" s="23"/>
      <c r="BG1193" s="23"/>
      <c r="BH1193" s="23"/>
      <c r="BI1193" s="23"/>
      <c r="BJ1193" s="23"/>
      <c r="BK1193" s="23"/>
      <c r="BL1193" s="23"/>
      <c r="BM1193" s="23"/>
      <c r="BN1193" s="23"/>
      <c r="BO1193" s="23"/>
      <c r="BP1193" s="23"/>
      <c r="BQ1193" s="23"/>
      <c r="BR1193" s="23"/>
      <c r="BS1193" s="23"/>
      <c r="BT1193" s="23"/>
      <c r="BU1193" s="23"/>
      <c r="BV1193" s="23"/>
      <c r="BW1193" s="23"/>
      <c r="BX1193" s="23"/>
      <c r="BY1193" s="23"/>
      <c r="BZ1193" s="23"/>
      <c r="CA1193" s="23"/>
      <c r="CB1193" s="23"/>
      <c r="CC1193" s="23"/>
      <c r="CD1193" s="23"/>
      <c r="CE1193" s="23"/>
      <c r="CF1193" s="23"/>
      <c r="CG1193" s="23"/>
      <c r="CH1193" s="23"/>
      <c r="CI1193" s="23"/>
      <c r="CJ1193" s="23"/>
      <c r="CK1193" s="23"/>
      <c r="CL1193" s="23"/>
      <c r="CM1193" s="23"/>
      <c r="CN1193" s="23"/>
      <c r="CO1193" s="23"/>
      <c r="CP1193" s="23"/>
      <c r="CQ1193" s="23"/>
      <c r="CR1193" s="23"/>
      <c r="CS1193" s="23"/>
      <c r="CT1193" s="23"/>
      <c r="CU1193" s="23"/>
      <c r="CV1193" s="23"/>
      <c r="CW1193" s="23"/>
      <c r="CX1193" s="23"/>
      <c r="CY1193" s="23"/>
      <c r="CZ1193" s="23"/>
      <c r="DA1193" s="23"/>
      <c r="DB1193" s="23"/>
      <c r="DC1193" s="23"/>
      <c r="DD1193" s="23"/>
      <c r="DE1193" s="23"/>
      <c r="DF1193" s="23"/>
      <c r="DG1193" s="23"/>
      <c r="DH1193" s="23"/>
      <c r="DI1193" s="23"/>
      <c r="DJ1193" s="23"/>
      <c r="DK1193" s="23"/>
      <c r="DL1193" s="23"/>
      <c r="DM1193" s="23"/>
      <c r="DN1193" s="23"/>
      <c r="DO1193" s="23"/>
      <c r="DP1193" s="23"/>
      <c r="DQ1193" s="23"/>
      <c r="DR1193" s="23"/>
      <c r="DS1193" s="23"/>
      <c r="DT1193" s="23"/>
      <c r="DU1193" s="23"/>
      <c r="DV1193" s="23"/>
      <c r="DW1193" s="23"/>
      <c r="DX1193" s="23"/>
      <c r="DY1193" s="23"/>
    </row>
    <row r="1194" spans="1:129" s="29" customFormat="1" ht="15.75" x14ac:dyDescent="0.25">
      <c r="A1194" s="137"/>
      <c r="B1194" s="121" t="s">
        <v>399</v>
      </c>
      <c r="C1194" s="121"/>
      <c r="D1194" s="121"/>
      <c r="E1194" s="164"/>
      <c r="F1194" s="167"/>
      <c r="G1194" s="136"/>
      <c r="H1194" s="168" t="s">
        <v>36</v>
      </c>
      <c r="I1194" s="78" t="s">
        <v>37</v>
      </c>
      <c r="J1194" s="162">
        <v>2194596.77</v>
      </c>
      <c r="K1194" s="98">
        <f t="shared" si="582"/>
        <v>2194596.77</v>
      </c>
      <c r="L1194" s="162"/>
      <c r="M1194" s="162"/>
      <c r="N1194" s="162"/>
      <c r="O1194" s="475">
        <f t="shared" si="583"/>
        <v>2194596.77</v>
      </c>
      <c r="P1194" s="555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23"/>
      <c r="BA1194" s="23"/>
      <c r="BB1194" s="23"/>
      <c r="BC1194" s="23"/>
      <c r="BD1194" s="23"/>
      <c r="BE1194" s="23"/>
      <c r="BF1194" s="23"/>
      <c r="BG1194" s="23"/>
      <c r="BH1194" s="23"/>
      <c r="BI1194" s="23"/>
      <c r="BJ1194" s="23"/>
      <c r="BK1194" s="23"/>
      <c r="BL1194" s="23"/>
      <c r="BM1194" s="23"/>
      <c r="BN1194" s="23"/>
      <c r="BO1194" s="23"/>
      <c r="BP1194" s="23"/>
      <c r="BQ1194" s="23"/>
      <c r="BR1194" s="23"/>
      <c r="BS1194" s="23"/>
      <c r="BT1194" s="23"/>
      <c r="BU1194" s="23"/>
      <c r="BV1194" s="23"/>
      <c r="BW1194" s="23"/>
      <c r="BX1194" s="23"/>
      <c r="BY1194" s="23"/>
      <c r="BZ1194" s="23"/>
      <c r="CA1194" s="23"/>
      <c r="CB1194" s="23"/>
      <c r="CC1194" s="23"/>
      <c r="CD1194" s="23"/>
      <c r="CE1194" s="23"/>
      <c r="CF1194" s="23"/>
      <c r="CG1194" s="23"/>
      <c r="CH1194" s="23"/>
      <c r="CI1194" s="23"/>
      <c r="CJ1194" s="23"/>
      <c r="CK1194" s="23"/>
      <c r="CL1194" s="23"/>
      <c r="CM1194" s="23"/>
      <c r="CN1194" s="23"/>
      <c r="CO1194" s="23"/>
      <c r="CP1194" s="23"/>
      <c r="CQ1194" s="23"/>
      <c r="CR1194" s="23"/>
      <c r="CS1194" s="23"/>
      <c r="CT1194" s="23"/>
      <c r="CU1194" s="23"/>
      <c r="CV1194" s="23"/>
      <c r="CW1194" s="23"/>
      <c r="CX1194" s="23"/>
      <c r="CY1194" s="23"/>
      <c r="CZ1194" s="23"/>
      <c r="DA1194" s="23"/>
      <c r="DB1194" s="23"/>
      <c r="DC1194" s="23"/>
      <c r="DD1194" s="23"/>
      <c r="DE1194" s="23"/>
      <c r="DF1194" s="23"/>
      <c r="DG1194" s="23"/>
      <c r="DH1194" s="23"/>
      <c r="DI1194" s="23"/>
      <c r="DJ1194" s="23"/>
      <c r="DK1194" s="23"/>
      <c r="DL1194" s="23"/>
      <c r="DM1194" s="23"/>
      <c r="DN1194" s="23"/>
      <c r="DO1194" s="23"/>
      <c r="DP1194" s="23"/>
      <c r="DQ1194" s="23"/>
      <c r="DR1194" s="23"/>
      <c r="DS1194" s="23"/>
      <c r="DT1194" s="23"/>
      <c r="DU1194" s="23"/>
      <c r="DV1194" s="23"/>
      <c r="DW1194" s="23"/>
      <c r="DX1194" s="23"/>
      <c r="DY1194" s="23"/>
    </row>
    <row r="1195" spans="1:129" s="29" customFormat="1" ht="15.75" x14ac:dyDescent="0.25">
      <c r="A1195" s="140"/>
      <c r="B1195" s="121" t="s">
        <v>399</v>
      </c>
      <c r="C1195" s="121"/>
      <c r="D1195" s="121"/>
      <c r="E1195" s="162"/>
      <c r="F1195" s="167"/>
      <c r="G1195" s="136"/>
      <c r="H1195" s="121" t="s">
        <v>35</v>
      </c>
      <c r="I1195" s="78" t="s">
        <v>52</v>
      </c>
      <c r="J1195" s="83">
        <v>194708.17</v>
      </c>
      <c r="K1195" s="98">
        <f t="shared" si="582"/>
        <v>194708.17</v>
      </c>
      <c r="L1195" s="162"/>
      <c r="M1195" s="83"/>
      <c r="N1195" s="83"/>
      <c r="O1195" s="475">
        <f t="shared" si="583"/>
        <v>194708.17</v>
      </c>
      <c r="P1195" s="555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23"/>
      <c r="AW1195" s="23"/>
      <c r="AX1195" s="23"/>
      <c r="AY1195" s="23"/>
      <c r="AZ1195" s="23"/>
      <c r="BA1195" s="23"/>
      <c r="BB1195" s="23"/>
      <c r="BC1195" s="23"/>
      <c r="BD1195" s="23"/>
      <c r="BE1195" s="23"/>
      <c r="BF1195" s="23"/>
      <c r="BG1195" s="23"/>
      <c r="BH1195" s="23"/>
      <c r="BI1195" s="23"/>
      <c r="BJ1195" s="23"/>
      <c r="BK1195" s="23"/>
      <c r="BL1195" s="23"/>
      <c r="BM1195" s="23"/>
      <c r="BN1195" s="23"/>
      <c r="BO1195" s="23"/>
      <c r="BP1195" s="23"/>
      <c r="BQ1195" s="23"/>
      <c r="BR1195" s="23"/>
      <c r="BS1195" s="23"/>
      <c r="BT1195" s="23"/>
      <c r="BU1195" s="23"/>
      <c r="BV1195" s="23"/>
      <c r="BW1195" s="23"/>
      <c r="BX1195" s="23"/>
      <c r="BY1195" s="23"/>
      <c r="BZ1195" s="23"/>
      <c r="CA1195" s="23"/>
      <c r="CB1195" s="23"/>
      <c r="CC1195" s="23"/>
      <c r="CD1195" s="23"/>
      <c r="CE1195" s="23"/>
      <c r="CF1195" s="23"/>
      <c r="CG1195" s="23"/>
      <c r="CH1195" s="23"/>
      <c r="CI1195" s="23"/>
      <c r="CJ1195" s="23"/>
      <c r="CK1195" s="23"/>
      <c r="CL1195" s="23"/>
      <c r="CM1195" s="23"/>
      <c r="CN1195" s="23"/>
      <c r="CO1195" s="23"/>
      <c r="CP1195" s="23"/>
      <c r="CQ1195" s="23"/>
      <c r="CR1195" s="23"/>
      <c r="CS1195" s="23"/>
      <c r="CT1195" s="23"/>
      <c r="CU1195" s="23"/>
      <c r="CV1195" s="23"/>
      <c r="CW1195" s="23"/>
      <c r="CX1195" s="23"/>
      <c r="CY1195" s="23"/>
      <c r="CZ1195" s="23"/>
      <c r="DA1195" s="23"/>
      <c r="DB1195" s="23"/>
      <c r="DC1195" s="23"/>
      <c r="DD1195" s="23"/>
      <c r="DE1195" s="23"/>
      <c r="DF1195" s="23"/>
      <c r="DG1195" s="23"/>
      <c r="DH1195" s="23"/>
      <c r="DI1195" s="23"/>
      <c r="DJ1195" s="23"/>
      <c r="DK1195" s="23"/>
      <c r="DL1195" s="23"/>
      <c r="DM1195" s="23"/>
      <c r="DN1195" s="23"/>
      <c r="DO1195" s="23"/>
      <c r="DP1195" s="23"/>
      <c r="DQ1195" s="23"/>
      <c r="DR1195" s="23"/>
      <c r="DS1195" s="23"/>
      <c r="DT1195" s="23"/>
      <c r="DU1195" s="23"/>
      <c r="DV1195" s="23"/>
      <c r="DW1195" s="23"/>
      <c r="DX1195" s="23"/>
      <c r="DY1195" s="23"/>
    </row>
    <row r="1196" spans="1:129" s="29" customFormat="1" ht="15.75" x14ac:dyDescent="0.25">
      <c r="A1196" s="133">
        <v>2</v>
      </c>
      <c r="B1196" s="121" t="s">
        <v>399</v>
      </c>
      <c r="C1196" s="121" t="s">
        <v>6</v>
      </c>
      <c r="D1196" s="121" t="s">
        <v>362</v>
      </c>
      <c r="E1196" s="164" t="s">
        <v>160</v>
      </c>
      <c r="F1196" s="165">
        <v>4551.5</v>
      </c>
      <c r="G1196" s="166">
        <v>203</v>
      </c>
      <c r="H1196" s="121" t="s">
        <v>30</v>
      </c>
      <c r="I1196" s="66" t="s">
        <v>1</v>
      </c>
      <c r="J1196" s="162">
        <f>J1197+J1198</f>
        <v>6064991.8100000005</v>
      </c>
      <c r="K1196" s="162">
        <f t="shared" ref="K1196:N1196" si="584">K1197+K1198</f>
        <v>6064991.8100000005</v>
      </c>
      <c r="L1196" s="162">
        <f t="shared" si="584"/>
        <v>0</v>
      </c>
      <c r="M1196" s="162">
        <f t="shared" si="584"/>
        <v>0</v>
      </c>
      <c r="N1196" s="162">
        <f t="shared" si="584"/>
        <v>0</v>
      </c>
      <c r="O1196" s="475">
        <f t="shared" si="583"/>
        <v>6064991.8100000005</v>
      </c>
      <c r="P1196" s="555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/>
      <c r="AS1196" s="23"/>
      <c r="AT1196" s="23"/>
      <c r="AU1196" s="23"/>
      <c r="AV1196" s="23"/>
      <c r="AW1196" s="23"/>
      <c r="AX1196" s="23"/>
      <c r="AY1196" s="23"/>
      <c r="AZ1196" s="23"/>
      <c r="BA1196" s="23"/>
      <c r="BB1196" s="23"/>
      <c r="BC1196" s="23"/>
      <c r="BD1196" s="23"/>
      <c r="BE1196" s="23"/>
      <c r="BF1196" s="23"/>
      <c r="BG1196" s="23"/>
      <c r="BH1196" s="23"/>
      <c r="BI1196" s="23"/>
      <c r="BJ1196" s="23"/>
      <c r="BK1196" s="23"/>
      <c r="BL1196" s="23"/>
      <c r="BM1196" s="23"/>
      <c r="BN1196" s="23"/>
      <c r="BO1196" s="23"/>
      <c r="BP1196" s="23"/>
      <c r="BQ1196" s="23"/>
      <c r="BR1196" s="23"/>
      <c r="BS1196" s="23"/>
      <c r="BT1196" s="23"/>
      <c r="BU1196" s="23"/>
      <c r="BV1196" s="23"/>
      <c r="BW1196" s="23"/>
      <c r="BX1196" s="23"/>
      <c r="BY1196" s="23"/>
      <c r="BZ1196" s="23"/>
      <c r="CA1196" s="23"/>
      <c r="CB1196" s="23"/>
      <c r="CC1196" s="23"/>
      <c r="CD1196" s="23"/>
      <c r="CE1196" s="23"/>
      <c r="CF1196" s="23"/>
      <c r="CG1196" s="23"/>
      <c r="CH1196" s="23"/>
      <c r="CI1196" s="23"/>
      <c r="CJ1196" s="23"/>
      <c r="CK1196" s="23"/>
      <c r="CL1196" s="23"/>
      <c r="CM1196" s="23"/>
      <c r="CN1196" s="23"/>
      <c r="CO1196" s="23"/>
      <c r="CP1196" s="23"/>
      <c r="CQ1196" s="23"/>
      <c r="CR1196" s="23"/>
      <c r="CS1196" s="23"/>
      <c r="CT1196" s="23"/>
      <c r="CU1196" s="23"/>
      <c r="CV1196" s="23"/>
      <c r="CW1196" s="23"/>
      <c r="CX1196" s="23"/>
      <c r="CY1196" s="23"/>
      <c r="CZ1196" s="23"/>
      <c r="DA1196" s="23"/>
      <c r="DB1196" s="23"/>
      <c r="DC1196" s="23"/>
      <c r="DD1196" s="23"/>
      <c r="DE1196" s="23"/>
      <c r="DF1196" s="23"/>
      <c r="DG1196" s="23"/>
      <c r="DH1196" s="23"/>
      <c r="DI1196" s="23"/>
      <c r="DJ1196" s="23"/>
      <c r="DK1196" s="23"/>
      <c r="DL1196" s="23"/>
      <c r="DM1196" s="23"/>
      <c r="DN1196" s="23"/>
      <c r="DO1196" s="23"/>
      <c r="DP1196" s="23"/>
      <c r="DQ1196" s="23"/>
      <c r="DR1196" s="23"/>
      <c r="DS1196" s="23"/>
      <c r="DT1196" s="23"/>
      <c r="DU1196" s="23"/>
      <c r="DV1196" s="23"/>
      <c r="DW1196" s="23"/>
      <c r="DX1196" s="23"/>
      <c r="DY1196" s="23"/>
    </row>
    <row r="1197" spans="1:129" s="29" customFormat="1" ht="15.75" x14ac:dyDescent="0.25">
      <c r="A1197" s="137"/>
      <c r="B1197" s="121" t="s">
        <v>399</v>
      </c>
      <c r="C1197" s="121"/>
      <c r="D1197" s="121"/>
      <c r="E1197" s="164"/>
      <c r="F1197" s="167"/>
      <c r="G1197" s="136"/>
      <c r="H1197" s="121" t="s">
        <v>34</v>
      </c>
      <c r="I1197" s="78" t="s">
        <v>75</v>
      </c>
      <c r="J1197" s="162">
        <v>5937920.3200000003</v>
      </c>
      <c r="K1197" s="98">
        <f t="shared" ref="K1197:K1198" si="585">J1197</f>
        <v>5937920.3200000003</v>
      </c>
      <c r="L1197" s="162"/>
      <c r="M1197" s="162"/>
      <c r="N1197" s="162"/>
      <c r="O1197" s="475">
        <f t="shared" si="583"/>
        <v>5937920.3200000003</v>
      </c>
      <c r="P1197" s="555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23"/>
      <c r="AS1197" s="23"/>
      <c r="AT1197" s="23"/>
      <c r="AU1197" s="23"/>
      <c r="AV1197" s="23"/>
      <c r="AW1197" s="23"/>
      <c r="AX1197" s="23"/>
      <c r="AY1197" s="23"/>
      <c r="AZ1197" s="23"/>
      <c r="BA1197" s="23"/>
      <c r="BB1197" s="23"/>
      <c r="BC1197" s="23"/>
      <c r="BD1197" s="23"/>
      <c r="BE1197" s="23"/>
      <c r="BF1197" s="23"/>
      <c r="BG1197" s="23"/>
      <c r="BH1197" s="23"/>
      <c r="BI1197" s="23"/>
      <c r="BJ1197" s="23"/>
      <c r="BK1197" s="23"/>
      <c r="BL1197" s="23"/>
      <c r="BM1197" s="23"/>
      <c r="BN1197" s="23"/>
      <c r="BO1197" s="23"/>
      <c r="BP1197" s="23"/>
      <c r="BQ1197" s="23"/>
      <c r="BR1197" s="23"/>
      <c r="BS1197" s="23"/>
      <c r="BT1197" s="23"/>
      <c r="BU1197" s="23"/>
      <c r="BV1197" s="23"/>
      <c r="BW1197" s="23"/>
      <c r="BX1197" s="23"/>
      <c r="BY1197" s="23"/>
      <c r="BZ1197" s="23"/>
      <c r="CA1197" s="23"/>
      <c r="CB1197" s="23"/>
      <c r="CC1197" s="23"/>
      <c r="CD1197" s="23"/>
      <c r="CE1197" s="23"/>
      <c r="CF1197" s="23"/>
      <c r="CG1197" s="23"/>
      <c r="CH1197" s="23"/>
      <c r="CI1197" s="23"/>
      <c r="CJ1197" s="23"/>
      <c r="CK1197" s="23"/>
      <c r="CL1197" s="23"/>
      <c r="CM1197" s="23"/>
      <c r="CN1197" s="23"/>
      <c r="CO1197" s="23"/>
      <c r="CP1197" s="23"/>
      <c r="CQ1197" s="23"/>
      <c r="CR1197" s="23"/>
      <c r="CS1197" s="23"/>
      <c r="CT1197" s="23"/>
      <c r="CU1197" s="23"/>
      <c r="CV1197" s="23"/>
      <c r="CW1197" s="23"/>
      <c r="CX1197" s="23"/>
      <c r="CY1197" s="23"/>
      <c r="CZ1197" s="23"/>
      <c r="DA1197" s="23"/>
      <c r="DB1197" s="23"/>
      <c r="DC1197" s="23"/>
      <c r="DD1197" s="23"/>
      <c r="DE1197" s="23"/>
      <c r="DF1197" s="23"/>
      <c r="DG1197" s="23"/>
      <c r="DH1197" s="23"/>
      <c r="DI1197" s="23"/>
      <c r="DJ1197" s="23"/>
      <c r="DK1197" s="23"/>
      <c r="DL1197" s="23"/>
      <c r="DM1197" s="23"/>
      <c r="DN1197" s="23"/>
      <c r="DO1197" s="23"/>
      <c r="DP1197" s="23"/>
      <c r="DQ1197" s="23"/>
      <c r="DR1197" s="23"/>
      <c r="DS1197" s="23"/>
      <c r="DT1197" s="23"/>
      <c r="DU1197" s="23"/>
      <c r="DV1197" s="23"/>
      <c r="DW1197" s="23"/>
      <c r="DX1197" s="23"/>
      <c r="DY1197" s="23"/>
    </row>
    <row r="1198" spans="1:129" s="29" customFormat="1" ht="15.75" x14ac:dyDescent="0.25">
      <c r="A1198" s="140"/>
      <c r="B1198" s="121" t="s">
        <v>399</v>
      </c>
      <c r="C1198" s="121"/>
      <c r="D1198" s="121"/>
      <c r="E1198" s="162"/>
      <c r="F1198" s="167"/>
      <c r="G1198" s="136"/>
      <c r="H1198" s="121" t="s">
        <v>35</v>
      </c>
      <c r="I1198" s="78" t="s">
        <v>52</v>
      </c>
      <c r="J1198" s="162">
        <v>127071.49</v>
      </c>
      <c r="K1198" s="98">
        <f t="shared" si="585"/>
        <v>127071.49</v>
      </c>
      <c r="L1198" s="162"/>
      <c r="M1198" s="83"/>
      <c r="N1198" s="83"/>
      <c r="O1198" s="475">
        <f t="shared" si="583"/>
        <v>127071.49</v>
      </c>
      <c r="P1198" s="555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3"/>
      <c r="BC1198" s="23"/>
      <c r="BD1198" s="23"/>
      <c r="BE1198" s="23"/>
      <c r="BF1198" s="23"/>
      <c r="BG1198" s="23"/>
      <c r="BH1198" s="23"/>
      <c r="BI1198" s="23"/>
      <c r="BJ1198" s="23"/>
      <c r="BK1198" s="23"/>
      <c r="BL1198" s="23"/>
      <c r="BM1198" s="23"/>
      <c r="BN1198" s="23"/>
      <c r="BO1198" s="23"/>
      <c r="BP1198" s="23"/>
      <c r="BQ1198" s="23"/>
      <c r="BR1198" s="23"/>
      <c r="BS1198" s="23"/>
      <c r="BT1198" s="23"/>
      <c r="BU1198" s="23"/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23"/>
      <c r="CG1198" s="23"/>
      <c r="CH1198" s="23"/>
      <c r="CI1198" s="23"/>
      <c r="CJ1198" s="23"/>
      <c r="CK1198" s="23"/>
      <c r="CL1198" s="23"/>
      <c r="CM1198" s="23"/>
      <c r="CN1198" s="23"/>
      <c r="CO1198" s="23"/>
      <c r="CP1198" s="23"/>
      <c r="CQ1198" s="23"/>
      <c r="CR1198" s="23"/>
      <c r="CS1198" s="23"/>
      <c r="CT1198" s="23"/>
      <c r="CU1198" s="23"/>
      <c r="CV1198" s="23"/>
      <c r="CW1198" s="23"/>
      <c r="CX1198" s="23"/>
      <c r="CY1198" s="23"/>
      <c r="CZ1198" s="23"/>
      <c r="DA1198" s="23"/>
      <c r="DB1198" s="23"/>
      <c r="DC1198" s="23"/>
      <c r="DD1198" s="23"/>
      <c r="DE1198" s="23"/>
      <c r="DF1198" s="23"/>
      <c r="DG1198" s="23"/>
      <c r="DH1198" s="23"/>
      <c r="DI1198" s="23"/>
      <c r="DJ1198" s="23"/>
      <c r="DK1198" s="23"/>
      <c r="DL1198" s="23"/>
      <c r="DM1198" s="23"/>
      <c r="DN1198" s="23"/>
      <c r="DO1198" s="23"/>
      <c r="DP1198" s="23"/>
      <c r="DQ1198" s="23"/>
      <c r="DR1198" s="23"/>
      <c r="DS1198" s="23"/>
      <c r="DT1198" s="23"/>
      <c r="DU1198" s="23"/>
      <c r="DV1198" s="23"/>
      <c r="DW1198" s="23"/>
      <c r="DX1198" s="23"/>
      <c r="DY1198" s="23"/>
    </row>
    <row r="1199" spans="1:129" s="29" customFormat="1" ht="15.75" x14ac:dyDescent="0.25">
      <c r="A1199" s="133">
        <v>3</v>
      </c>
      <c r="B1199" s="121" t="s">
        <v>399</v>
      </c>
      <c r="C1199" s="121" t="s">
        <v>6</v>
      </c>
      <c r="D1199" s="121" t="s">
        <v>362</v>
      </c>
      <c r="E1199" s="164" t="s">
        <v>184</v>
      </c>
      <c r="F1199" s="165">
        <v>7821</v>
      </c>
      <c r="G1199" s="166">
        <v>340</v>
      </c>
      <c r="H1199" s="121" t="s">
        <v>30</v>
      </c>
      <c r="I1199" s="66" t="s">
        <v>1</v>
      </c>
      <c r="J1199" s="162">
        <f>J1200+J1201+J1202</f>
        <v>14292624.780000001</v>
      </c>
      <c r="K1199" s="162">
        <f t="shared" ref="K1199:N1199" si="586">K1200+K1201+K1202</f>
        <v>14292624.780000001</v>
      </c>
      <c r="L1199" s="162">
        <f t="shared" si="586"/>
        <v>0</v>
      </c>
      <c r="M1199" s="162">
        <f t="shared" si="586"/>
        <v>0</v>
      </c>
      <c r="N1199" s="162">
        <f t="shared" si="586"/>
        <v>0</v>
      </c>
      <c r="O1199" s="475">
        <f t="shared" si="583"/>
        <v>14292624.780000001</v>
      </c>
      <c r="P1199" s="555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  <c r="BA1199" s="23"/>
      <c r="BB1199" s="23"/>
      <c r="BC1199" s="23"/>
      <c r="BD1199" s="23"/>
      <c r="BE1199" s="23"/>
      <c r="BF1199" s="23"/>
      <c r="BG1199" s="23"/>
      <c r="BH1199" s="23"/>
      <c r="BI1199" s="23"/>
      <c r="BJ1199" s="23"/>
      <c r="BK1199" s="23"/>
      <c r="BL1199" s="23"/>
      <c r="BM1199" s="23"/>
      <c r="BN1199" s="23"/>
      <c r="BO1199" s="23"/>
      <c r="BP1199" s="23"/>
      <c r="BQ1199" s="23"/>
      <c r="BR1199" s="23"/>
      <c r="BS1199" s="23"/>
      <c r="BT1199" s="23"/>
      <c r="BU1199" s="23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23"/>
      <c r="CG1199" s="23"/>
      <c r="CH1199" s="23"/>
      <c r="CI1199" s="23"/>
      <c r="CJ1199" s="23"/>
      <c r="CK1199" s="23"/>
      <c r="CL1199" s="23"/>
      <c r="CM1199" s="23"/>
      <c r="CN1199" s="23"/>
      <c r="CO1199" s="23"/>
      <c r="CP1199" s="23"/>
      <c r="CQ1199" s="23"/>
      <c r="CR1199" s="23"/>
      <c r="CS1199" s="23"/>
      <c r="CT1199" s="23"/>
      <c r="CU1199" s="23"/>
      <c r="CV1199" s="23"/>
      <c r="CW1199" s="23"/>
      <c r="CX1199" s="23"/>
      <c r="CY1199" s="23"/>
      <c r="CZ1199" s="23"/>
      <c r="DA1199" s="23"/>
      <c r="DB1199" s="23"/>
      <c r="DC1199" s="23"/>
      <c r="DD1199" s="23"/>
      <c r="DE1199" s="23"/>
      <c r="DF1199" s="23"/>
      <c r="DG1199" s="23"/>
      <c r="DH1199" s="23"/>
      <c r="DI1199" s="23"/>
      <c r="DJ1199" s="23"/>
      <c r="DK1199" s="23"/>
      <c r="DL1199" s="23"/>
      <c r="DM1199" s="23"/>
      <c r="DN1199" s="23"/>
      <c r="DO1199" s="23"/>
      <c r="DP1199" s="23"/>
      <c r="DQ1199" s="23"/>
      <c r="DR1199" s="23"/>
      <c r="DS1199" s="23"/>
      <c r="DT1199" s="23"/>
      <c r="DU1199" s="23"/>
      <c r="DV1199" s="23"/>
      <c r="DW1199" s="23"/>
      <c r="DX1199" s="23"/>
      <c r="DY1199" s="23"/>
    </row>
    <row r="1200" spans="1:129" s="29" customFormat="1" ht="15.75" x14ac:dyDescent="0.25">
      <c r="A1200" s="137"/>
      <c r="B1200" s="121" t="s">
        <v>399</v>
      </c>
      <c r="C1200" s="121"/>
      <c r="D1200" s="121"/>
      <c r="E1200" s="164"/>
      <c r="F1200" s="167"/>
      <c r="G1200" s="136"/>
      <c r="H1200" s="134" t="s">
        <v>36</v>
      </c>
      <c r="I1200" s="78" t="s">
        <v>37</v>
      </c>
      <c r="J1200" s="162">
        <v>3271872.71</v>
      </c>
      <c r="K1200" s="98">
        <f t="shared" ref="K1200:K1202" si="587">J1200</f>
        <v>3271872.71</v>
      </c>
      <c r="L1200" s="162"/>
      <c r="M1200" s="162"/>
      <c r="N1200" s="162"/>
      <c r="O1200" s="475">
        <f t="shared" si="583"/>
        <v>3271872.71</v>
      </c>
      <c r="P1200" s="555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/>
      <c r="AS1200" s="23"/>
      <c r="AT1200" s="23"/>
      <c r="AU1200" s="23"/>
      <c r="AV1200" s="23"/>
      <c r="AW1200" s="23"/>
      <c r="AX1200" s="23"/>
      <c r="AY1200" s="23"/>
      <c r="AZ1200" s="23"/>
      <c r="BA1200" s="23"/>
      <c r="BB1200" s="23"/>
      <c r="BC1200" s="23"/>
      <c r="BD1200" s="23"/>
      <c r="BE1200" s="23"/>
      <c r="BF1200" s="23"/>
      <c r="BG1200" s="23"/>
      <c r="BH1200" s="23"/>
      <c r="BI1200" s="23"/>
      <c r="BJ1200" s="23"/>
      <c r="BK1200" s="23"/>
      <c r="BL1200" s="23"/>
      <c r="BM1200" s="23"/>
      <c r="BN1200" s="23"/>
      <c r="BO1200" s="23"/>
      <c r="BP1200" s="23"/>
      <c r="BQ1200" s="23"/>
      <c r="BR1200" s="23"/>
      <c r="BS1200" s="23"/>
      <c r="BT1200" s="23"/>
      <c r="BU1200" s="23"/>
      <c r="BV1200" s="23"/>
      <c r="BW1200" s="23"/>
      <c r="BX1200" s="23"/>
      <c r="BY1200" s="23"/>
      <c r="BZ1200" s="23"/>
      <c r="CA1200" s="23"/>
      <c r="CB1200" s="23"/>
      <c r="CC1200" s="23"/>
      <c r="CD1200" s="23"/>
      <c r="CE1200" s="23"/>
      <c r="CF1200" s="23"/>
      <c r="CG1200" s="23"/>
      <c r="CH1200" s="23"/>
      <c r="CI1200" s="23"/>
      <c r="CJ1200" s="23"/>
      <c r="CK1200" s="23"/>
      <c r="CL1200" s="23"/>
      <c r="CM1200" s="23"/>
      <c r="CN1200" s="23"/>
      <c r="CO1200" s="23"/>
      <c r="CP1200" s="23"/>
      <c r="CQ1200" s="23"/>
      <c r="CR1200" s="23"/>
      <c r="CS1200" s="23"/>
      <c r="CT1200" s="23"/>
      <c r="CU1200" s="23"/>
      <c r="CV1200" s="23"/>
      <c r="CW1200" s="23"/>
      <c r="CX1200" s="23"/>
      <c r="CY1200" s="23"/>
      <c r="CZ1200" s="23"/>
      <c r="DA1200" s="23"/>
      <c r="DB1200" s="23"/>
      <c r="DC1200" s="23"/>
      <c r="DD1200" s="23"/>
      <c r="DE1200" s="23"/>
      <c r="DF1200" s="23"/>
      <c r="DG1200" s="23"/>
      <c r="DH1200" s="23"/>
      <c r="DI1200" s="23"/>
      <c r="DJ1200" s="23"/>
      <c r="DK1200" s="23"/>
      <c r="DL1200" s="23"/>
      <c r="DM1200" s="23"/>
      <c r="DN1200" s="23"/>
      <c r="DO1200" s="23"/>
      <c r="DP1200" s="23"/>
      <c r="DQ1200" s="23"/>
      <c r="DR1200" s="23"/>
      <c r="DS1200" s="23"/>
      <c r="DT1200" s="23"/>
      <c r="DU1200" s="23"/>
      <c r="DV1200" s="23"/>
      <c r="DW1200" s="23"/>
      <c r="DX1200" s="23"/>
      <c r="DY1200" s="23"/>
    </row>
    <row r="1201" spans="1:129" s="29" customFormat="1" ht="30" x14ac:dyDescent="0.25">
      <c r="A1201" s="137"/>
      <c r="B1201" s="121" t="s">
        <v>399</v>
      </c>
      <c r="C1201" s="121"/>
      <c r="D1201" s="121"/>
      <c r="E1201" s="164"/>
      <c r="F1201" s="167"/>
      <c r="G1201" s="136"/>
      <c r="H1201" s="169" t="s">
        <v>68</v>
      </c>
      <c r="I1201" s="191" t="s">
        <v>51</v>
      </c>
      <c r="J1201" s="162">
        <v>10721298.210000001</v>
      </c>
      <c r="K1201" s="98">
        <f t="shared" si="587"/>
        <v>10721298.210000001</v>
      </c>
      <c r="L1201" s="162"/>
      <c r="M1201" s="162"/>
      <c r="N1201" s="162"/>
      <c r="O1201" s="475">
        <f t="shared" si="583"/>
        <v>10721298.210000001</v>
      </c>
      <c r="P1201" s="555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/>
      <c r="AS1201" s="23"/>
      <c r="AT1201" s="23"/>
      <c r="AU1201" s="23"/>
      <c r="AV1201" s="23"/>
      <c r="AW1201" s="23"/>
      <c r="AX1201" s="23"/>
      <c r="AY1201" s="23"/>
      <c r="AZ1201" s="23"/>
      <c r="BA1201" s="23"/>
      <c r="BB1201" s="23"/>
      <c r="BC1201" s="23"/>
      <c r="BD1201" s="23"/>
      <c r="BE1201" s="23"/>
      <c r="BF1201" s="23"/>
      <c r="BG1201" s="23"/>
      <c r="BH1201" s="23"/>
      <c r="BI1201" s="23"/>
      <c r="BJ1201" s="23"/>
      <c r="BK1201" s="23"/>
      <c r="BL1201" s="23"/>
      <c r="BM1201" s="23"/>
      <c r="BN1201" s="23"/>
      <c r="BO1201" s="23"/>
      <c r="BP1201" s="23"/>
      <c r="BQ1201" s="23"/>
      <c r="BR1201" s="23"/>
      <c r="BS1201" s="23"/>
      <c r="BT1201" s="23"/>
      <c r="BU1201" s="23"/>
      <c r="BV1201" s="23"/>
      <c r="BW1201" s="23"/>
      <c r="BX1201" s="23"/>
      <c r="BY1201" s="23"/>
      <c r="BZ1201" s="23"/>
      <c r="CA1201" s="23"/>
      <c r="CB1201" s="23"/>
      <c r="CC1201" s="23"/>
      <c r="CD1201" s="23"/>
      <c r="CE1201" s="23"/>
      <c r="CF1201" s="23"/>
      <c r="CG1201" s="23"/>
      <c r="CH1201" s="23"/>
      <c r="CI1201" s="23"/>
      <c r="CJ1201" s="23"/>
      <c r="CK1201" s="23"/>
      <c r="CL1201" s="23"/>
      <c r="CM1201" s="23"/>
      <c r="CN1201" s="23"/>
      <c r="CO1201" s="23"/>
      <c r="CP1201" s="23"/>
      <c r="CQ1201" s="23"/>
      <c r="CR1201" s="23"/>
      <c r="CS1201" s="23"/>
      <c r="CT1201" s="23"/>
      <c r="CU1201" s="23"/>
      <c r="CV1201" s="23"/>
      <c r="CW1201" s="23"/>
      <c r="CX1201" s="23"/>
      <c r="CY1201" s="23"/>
      <c r="CZ1201" s="23"/>
      <c r="DA1201" s="23"/>
      <c r="DB1201" s="23"/>
      <c r="DC1201" s="23"/>
      <c r="DD1201" s="23"/>
      <c r="DE1201" s="23"/>
      <c r="DF1201" s="23"/>
      <c r="DG1201" s="23"/>
      <c r="DH1201" s="23"/>
      <c r="DI1201" s="23"/>
      <c r="DJ1201" s="23"/>
      <c r="DK1201" s="23"/>
      <c r="DL1201" s="23"/>
      <c r="DM1201" s="23"/>
      <c r="DN1201" s="23"/>
      <c r="DO1201" s="23"/>
      <c r="DP1201" s="23"/>
      <c r="DQ1201" s="23"/>
      <c r="DR1201" s="23"/>
      <c r="DS1201" s="23"/>
      <c r="DT1201" s="23"/>
      <c r="DU1201" s="23"/>
      <c r="DV1201" s="23"/>
      <c r="DW1201" s="23"/>
      <c r="DX1201" s="23"/>
      <c r="DY1201" s="23"/>
    </row>
    <row r="1202" spans="1:129" s="29" customFormat="1" ht="15.75" x14ac:dyDescent="0.25">
      <c r="A1202" s="140"/>
      <c r="B1202" s="121" t="s">
        <v>399</v>
      </c>
      <c r="C1202" s="121"/>
      <c r="D1202" s="121"/>
      <c r="E1202" s="162"/>
      <c r="F1202" s="167"/>
      <c r="G1202" s="136"/>
      <c r="H1202" s="121" t="s">
        <v>35</v>
      </c>
      <c r="I1202" s="78" t="s">
        <v>52</v>
      </c>
      <c r="J1202" s="83">
        <v>299453.86</v>
      </c>
      <c r="K1202" s="98">
        <f t="shared" si="587"/>
        <v>299453.86</v>
      </c>
      <c r="L1202" s="162"/>
      <c r="M1202" s="83"/>
      <c r="N1202" s="83"/>
      <c r="O1202" s="475">
        <f t="shared" si="583"/>
        <v>299453.86</v>
      </c>
      <c r="P1202" s="555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  <c r="AQ1202" s="23"/>
      <c r="AR1202" s="23"/>
      <c r="AS1202" s="23"/>
      <c r="AT1202" s="23"/>
      <c r="AU1202" s="23"/>
      <c r="AV1202" s="23"/>
      <c r="AW1202" s="23"/>
      <c r="AX1202" s="23"/>
      <c r="AY1202" s="23"/>
      <c r="AZ1202" s="23"/>
      <c r="BA1202" s="23"/>
      <c r="BB1202" s="23"/>
      <c r="BC1202" s="23"/>
      <c r="BD1202" s="23"/>
      <c r="BE1202" s="23"/>
      <c r="BF1202" s="23"/>
      <c r="BG1202" s="23"/>
      <c r="BH1202" s="23"/>
      <c r="BI1202" s="23"/>
      <c r="BJ1202" s="23"/>
      <c r="BK1202" s="23"/>
      <c r="BL1202" s="23"/>
      <c r="BM1202" s="23"/>
      <c r="BN1202" s="23"/>
      <c r="BO1202" s="23"/>
      <c r="BP1202" s="23"/>
      <c r="BQ1202" s="23"/>
      <c r="BR1202" s="23"/>
      <c r="BS1202" s="23"/>
      <c r="BT1202" s="23"/>
      <c r="BU1202" s="23"/>
      <c r="BV1202" s="23"/>
      <c r="BW1202" s="23"/>
      <c r="BX1202" s="23"/>
      <c r="BY1202" s="23"/>
      <c r="BZ1202" s="23"/>
      <c r="CA1202" s="23"/>
      <c r="CB1202" s="23"/>
      <c r="CC1202" s="23"/>
      <c r="CD1202" s="23"/>
      <c r="CE1202" s="23"/>
      <c r="CF1202" s="23"/>
      <c r="CG1202" s="23"/>
      <c r="CH1202" s="23"/>
      <c r="CI1202" s="23"/>
      <c r="CJ1202" s="23"/>
      <c r="CK1202" s="23"/>
      <c r="CL1202" s="23"/>
      <c r="CM1202" s="23"/>
      <c r="CN1202" s="23"/>
      <c r="CO1202" s="23"/>
      <c r="CP1202" s="23"/>
      <c r="CQ1202" s="23"/>
      <c r="CR1202" s="23"/>
      <c r="CS1202" s="23"/>
      <c r="CT1202" s="23"/>
      <c r="CU1202" s="23"/>
      <c r="CV1202" s="23"/>
      <c r="CW1202" s="23"/>
      <c r="CX1202" s="23"/>
      <c r="CY1202" s="23"/>
      <c r="CZ1202" s="23"/>
      <c r="DA1202" s="23"/>
      <c r="DB1202" s="23"/>
      <c r="DC1202" s="23"/>
      <c r="DD1202" s="23"/>
      <c r="DE1202" s="23"/>
      <c r="DF1202" s="23"/>
      <c r="DG1202" s="23"/>
      <c r="DH1202" s="23"/>
      <c r="DI1202" s="23"/>
      <c r="DJ1202" s="23"/>
      <c r="DK1202" s="23"/>
      <c r="DL1202" s="23"/>
      <c r="DM1202" s="23"/>
      <c r="DN1202" s="23"/>
      <c r="DO1202" s="23"/>
      <c r="DP1202" s="23"/>
      <c r="DQ1202" s="23"/>
      <c r="DR1202" s="23"/>
      <c r="DS1202" s="23"/>
      <c r="DT1202" s="23"/>
      <c r="DU1202" s="23"/>
      <c r="DV1202" s="23"/>
      <c r="DW1202" s="23"/>
      <c r="DX1202" s="23"/>
      <c r="DY1202" s="23"/>
    </row>
    <row r="1203" spans="1:129" s="29" customFormat="1" ht="15.75" x14ac:dyDescent="0.25">
      <c r="A1203" s="133">
        <v>4</v>
      </c>
      <c r="B1203" s="121" t="s">
        <v>399</v>
      </c>
      <c r="C1203" s="121" t="s">
        <v>6</v>
      </c>
      <c r="D1203" s="121" t="s">
        <v>362</v>
      </c>
      <c r="E1203" s="164" t="s">
        <v>167</v>
      </c>
      <c r="F1203" s="165">
        <v>5822.3</v>
      </c>
      <c r="G1203" s="166">
        <v>226</v>
      </c>
      <c r="H1203" s="121" t="s">
        <v>30</v>
      </c>
      <c r="I1203" s="66" t="s">
        <v>1</v>
      </c>
      <c r="J1203" s="162">
        <f>J1204+J1205</f>
        <v>7300489.3300000001</v>
      </c>
      <c r="K1203" s="162">
        <f t="shared" ref="K1203:N1203" si="588">K1204+K1205</f>
        <v>7300489.3300000001</v>
      </c>
      <c r="L1203" s="162">
        <f t="shared" si="588"/>
        <v>0</v>
      </c>
      <c r="M1203" s="162">
        <f t="shared" si="588"/>
        <v>0</v>
      </c>
      <c r="N1203" s="162">
        <f t="shared" si="588"/>
        <v>0</v>
      </c>
      <c r="O1203" s="475">
        <f t="shared" si="583"/>
        <v>7300489.3300000001</v>
      </c>
      <c r="P1203" s="555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/>
      <c r="AQ1203" s="23"/>
      <c r="AR1203" s="23"/>
      <c r="AS1203" s="23"/>
      <c r="AT1203" s="23"/>
      <c r="AU1203" s="23"/>
      <c r="AV1203" s="23"/>
      <c r="AW1203" s="23"/>
      <c r="AX1203" s="23"/>
      <c r="AY1203" s="23"/>
      <c r="AZ1203" s="23"/>
      <c r="BA1203" s="23"/>
      <c r="BB1203" s="23"/>
      <c r="BC1203" s="23"/>
      <c r="BD1203" s="23"/>
      <c r="BE1203" s="23"/>
      <c r="BF1203" s="23"/>
      <c r="BG1203" s="23"/>
      <c r="BH1203" s="23"/>
      <c r="BI1203" s="23"/>
      <c r="BJ1203" s="23"/>
      <c r="BK1203" s="23"/>
      <c r="BL1203" s="23"/>
      <c r="BM1203" s="23"/>
      <c r="BN1203" s="23"/>
      <c r="BO1203" s="23"/>
      <c r="BP1203" s="23"/>
      <c r="BQ1203" s="23"/>
      <c r="BR1203" s="23"/>
      <c r="BS1203" s="23"/>
      <c r="BT1203" s="23"/>
      <c r="BU1203" s="23"/>
      <c r="BV1203" s="23"/>
      <c r="BW1203" s="23"/>
      <c r="BX1203" s="23"/>
      <c r="BY1203" s="23"/>
      <c r="BZ1203" s="23"/>
      <c r="CA1203" s="23"/>
      <c r="CB1203" s="23"/>
      <c r="CC1203" s="23"/>
      <c r="CD1203" s="23"/>
      <c r="CE1203" s="23"/>
      <c r="CF1203" s="23"/>
      <c r="CG1203" s="23"/>
      <c r="CH1203" s="23"/>
      <c r="CI1203" s="23"/>
      <c r="CJ1203" s="23"/>
      <c r="CK1203" s="23"/>
      <c r="CL1203" s="23"/>
      <c r="CM1203" s="23"/>
      <c r="CN1203" s="23"/>
      <c r="CO1203" s="23"/>
      <c r="CP1203" s="23"/>
      <c r="CQ1203" s="23"/>
      <c r="CR1203" s="23"/>
      <c r="CS1203" s="23"/>
      <c r="CT1203" s="23"/>
      <c r="CU1203" s="23"/>
      <c r="CV1203" s="23"/>
      <c r="CW1203" s="23"/>
      <c r="CX1203" s="23"/>
      <c r="CY1203" s="23"/>
      <c r="CZ1203" s="23"/>
      <c r="DA1203" s="23"/>
      <c r="DB1203" s="23"/>
      <c r="DC1203" s="23"/>
      <c r="DD1203" s="23"/>
      <c r="DE1203" s="23"/>
      <c r="DF1203" s="23"/>
      <c r="DG1203" s="23"/>
      <c r="DH1203" s="23"/>
      <c r="DI1203" s="23"/>
      <c r="DJ1203" s="23"/>
      <c r="DK1203" s="23"/>
      <c r="DL1203" s="23"/>
      <c r="DM1203" s="23"/>
      <c r="DN1203" s="23"/>
      <c r="DO1203" s="23"/>
      <c r="DP1203" s="23"/>
      <c r="DQ1203" s="23"/>
      <c r="DR1203" s="23"/>
      <c r="DS1203" s="23"/>
      <c r="DT1203" s="23"/>
      <c r="DU1203" s="23"/>
      <c r="DV1203" s="23"/>
      <c r="DW1203" s="23"/>
      <c r="DX1203" s="23"/>
      <c r="DY1203" s="23"/>
    </row>
    <row r="1204" spans="1:129" s="29" customFormat="1" ht="30" x14ac:dyDescent="0.25">
      <c r="A1204" s="137"/>
      <c r="B1204" s="121" t="s">
        <v>399</v>
      </c>
      <c r="C1204" s="121"/>
      <c r="D1204" s="121"/>
      <c r="E1204" s="164"/>
      <c r="F1204" s="167"/>
      <c r="G1204" s="136"/>
      <c r="H1204" s="169" t="s">
        <v>68</v>
      </c>
      <c r="I1204" s="191" t="s">
        <v>51</v>
      </c>
      <c r="J1204" s="162">
        <v>7147532.1399999997</v>
      </c>
      <c r="K1204" s="98">
        <f t="shared" ref="K1204:K1205" si="589">J1204</f>
        <v>7147532.1399999997</v>
      </c>
      <c r="L1204" s="162"/>
      <c r="M1204" s="162"/>
      <c r="N1204" s="162"/>
      <c r="O1204" s="475">
        <f t="shared" si="583"/>
        <v>7147532.1399999997</v>
      </c>
      <c r="P1204" s="555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  <c r="AQ1204" s="23"/>
      <c r="AR1204" s="23"/>
      <c r="AS1204" s="23"/>
      <c r="AT1204" s="23"/>
      <c r="AU1204" s="23"/>
      <c r="AV1204" s="23"/>
      <c r="AW1204" s="23"/>
      <c r="AX1204" s="23"/>
      <c r="AY1204" s="23"/>
      <c r="AZ1204" s="23"/>
      <c r="BA1204" s="23"/>
      <c r="BB1204" s="23"/>
      <c r="BC1204" s="23"/>
      <c r="BD1204" s="23"/>
      <c r="BE1204" s="23"/>
      <c r="BF1204" s="23"/>
      <c r="BG1204" s="23"/>
      <c r="BH1204" s="23"/>
      <c r="BI1204" s="23"/>
      <c r="BJ1204" s="23"/>
      <c r="BK1204" s="23"/>
      <c r="BL1204" s="23"/>
      <c r="BM1204" s="23"/>
      <c r="BN1204" s="23"/>
      <c r="BO1204" s="23"/>
      <c r="BP1204" s="23"/>
      <c r="BQ1204" s="23"/>
      <c r="BR1204" s="23"/>
      <c r="BS1204" s="23"/>
      <c r="BT1204" s="23"/>
      <c r="BU1204" s="23"/>
      <c r="BV1204" s="23"/>
      <c r="BW1204" s="23"/>
      <c r="BX1204" s="23"/>
      <c r="BY1204" s="23"/>
      <c r="BZ1204" s="23"/>
      <c r="CA1204" s="23"/>
      <c r="CB1204" s="23"/>
      <c r="CC1204" s="23"/>
      <c r="CD1204" s="23"/>
      <c r="CE1204" s="23"/>
      <c r="CF1204" s="23"/>
      <c r="CG1204" s="23"/>
      <c r="CH1204" s="23"/>
      <c r="CI1204" s="23"/>
      <c r="CJ1204" s="23"/>
      <c r="CK1204" s="23"/>
      <c r="CL1204" s="23"/>
      <c r="CM1204" s="23"/>
      <c r="CN1204" s="23"/>
      <c r="CO1204" s="23"/>
      <c r="CP1204" s="23"/>
      <c r="CQ1204" s="23"/>
      <c r="CR1204" s="23"/>
      <c r="CS1204" s="23"/>
      <c r="CT1204" s="23"/>
      <c r="CU1204" s="23"/>
      <c r="CV1204" s="23"/>
      <c r="CW1204" s="23"/>
      <c r="CX1204" s="23"/>
      <c r="CY1204" s="23"/>
      <c r="CZ1204" s="23"/>
      <c r="DA1204" s="23"/>
      <c r="DB1204" s="23"/>
      <c r="DC1204" s="23"/>
      <c r="DD1204" s="23"/>
      <c r="DE1204" s="23"/>
      <c r="DF1204" s="23"/>
      <c r="DG1204" s="23"/>
      <c r="DH1204" s="23"/>
      <c r="DI1204" s="23"/>
      <c r="DJ1204" s="23"/>
      <c r="DK1204" s="23"/>
      <c r="DL1204" s="23"/>
      <c r="DM1204" s="23"/>
      <c r="DN1204" s="23"/>
      <c r="DO1204" s="23"/>
      <c r="DP1204" s="23"/>
      <c r="DQ1204" s="23"/>
      <c r="DR1204" s="23"/>
      <c r="DS1204" s="23"/>
      <c r="DT1204" s="23"/>
      <c r="DU1204" s="23"/>
      <c r="DV1204" s="23"/>
      <c r="DW1204" s="23"/>
      <c r="DX1204" s="23"/>
      <c r="DY1204" s="23"/>
    </row>
    <row r="1205" spans="1:129" s="29" customFormat="1" ht="15.75" x14ac:dyDescent="0.25">
      <c r="A1205" s="140"/>
      <c r="B1205" s="121" t="s">
        <v>399</v>
      </c>
      <c r="C1205" s="121"/>
      <c r="D1205" s="121"/>
      <c r="E1205" s="162"/>
      <c r="F1205" s="167"/>
      <c r="G1205" s="136"/>
      <c r="H1205" s="121" t="s">
        <v>35</v>
      </c>
      <c r="I1205" s="78" t="s">
        <v>52</v>
      </c>
      <c r="J1205" s="162">
        <v>152957.19</v>
      </c>
      <c r="K1205" s="98">
        <f t="shared" si="589"/>
        <v>152957.19</v>
      </c>
      <c r="L1205" s="162"/>
      <c r="M1205" s="83"/>
      <c r="N1205" s="83"/>
      <c r="O1205" s="475">
        <f t="shared" si="583"/>
        <v>152957.19</v>
      </c>
      <c r="P1205" s="555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/>
      <c r="AL1205" s="23"/>
      <c r="AM1205" s="23"/>
      <c r="AN1205" s="23"/>
      <c r="AO1205" s="23"/>
      <c r="AP1205" s="23"/>
      <c r="AQ1205" s="23"/>
      <c r="AR1205" s="23"/>
      <c r="AS1205" s="23"/>
      <c r="AT1205" s="23"/>
      <c r="AU1205" s="23"/>
      <c r="AV1205" s="23"/>
      <c r="AW1205" s="23"/>
      <c r="AX1205" s="23"/>
      <c r="AY1205" s="23"/>
      <c r="AZ1205" s="23"/>
      <c r="BA1205" s="23"/>
      <c r="BB1205" s="23"/>
      <c r="BC1205" s="23"/>
      <c r="BD1205" s="23"/>
      <c r="BE1205" s="23"/>
      <c r="BF1205" s="23"/>
      <c r="BG1205" s="23"/>
      <c r="BH1205" s="23"/>
      <c r="BI1205" s="23"/>
      <c r="BJ1205" s="23"/>
      <c r="BK1205" s="23"/>
      <c r="BL1205" s="23"/>
      <c r="BM1205" s="23"/>
      <c r="BN1205" s="23"/>
      <c r="BO1205" s="23"/>
      <c r="BP1205" s="23"/>
      <c r="BQ1205" s="23"/>
      <c r="BR1205" s="23"/>
      <c r="BS1205" s="23"/>
      <c r="BT1205" s="23"/>
      <c r="BU1205" s="23"/>
      <c r="BV1205" s="23"/>
      <c r="BW1205" s="23"/>
      <c r="BX1205" s="23"/>
      <c r="BY1205" s="23"/>
      <c r="BZ1205" s="23"/>
      <c r="CA1205" s="23"/>
      <c r="CB1205" s="23"/>
      <c r="CC1205" s="23"/>
      <c r="CD1205" s="23"/>
      <c r="CE1205" s="23"/>
      <c r="CF1205" s="23"/>
      <c r="CG1205" s="23"/>
      <c r="CH1205" s="23"/>
      <c r="CI1205" s="23"/>
      <c r="CJ1205" s="23"/>
      <c r="CK1205" s="23"/>
      <c r="CL1205" s="23"/>
      <c r="CM1205" s="23"/>
      <c r="CN1205" s="23"/>
      <c r="CO1205" s="23"/>
      <c r="CP1205" s="23"/>
      <c r="CQ1205" s="23"/>
      <c r="CR1205" s="23"/>
      <c r="CS1205" s="23"/>
      <c r="CT1205" s="23"/>
      <c r="CU1205" s="23"/>
      <c r="CV1205" s="23"/>
      <c r="CW1205" s="23"/>
      <c r="CX1205" s="23"/>
      <c r="CY1205" s="23"/>
      <c r="CZ1205" s="23"/>
      <c r="DA1205" s="23"/>
      <c r="DB1205" s="23"/>
      <c r="DC1205" s="23"/>
      <c r="DD1205" s="23"/>
      <c r="DE1205" s="23"/>
      <c r="DF1205" s="23"/>
      <c r="DG1205" s="23"/>
      <c r="DH1205" s="23"/>
      <c r="DI1205" s="23"/>
      <c r="DJ1205" s="23"/>
      <c r="DK1205" s="23"/>
      <c r="DL1205" s="23"/>
      <c r="DM1205" s="23"/>
      <c r="DN1205" s="23"/>
      <c r="DO1205" s="23"/>
      <c r="DP1205" s="23"/>
      <c r="DQ1205" s="23"/>
      <c r="DR1205" s="23"/>
      <c r="DS1205" s="23"/>
      <c r="DT1205" s="23"/>
      <c r="DU1205" s="23"/>
      <c r="DV1205" s="23"/>
      <c r="DW1205" s="23"/>
      <c r="DX1205" s="23"/>
      <c r="DY1205" s="23"/>
    </row>
    <row r="1206" spans="1:129" s="29" customFormat="1" ht="15.75" x14ac:dyDescent="0.25">
      <c r="A1206" s="133">
        <v>5</v>
      </c>
      <c r="B1206" s="121" t="s">
        <v>399</v>
      </c>
      <c r="C1206" s="121" t="s">
        <v>6</v>
      </c>
      <c r="D1206" s="121" t="s">
        <v>362</v>
      </c>
      <c r="E1206" s="164" t="s">
        <v>185</v>
      </c>
      <c r="F1206" s="165">
        <v>3343.6</v>
      </c>
      <c r="G1206" s="166">
        <v>101</v>
      </c>
      <c r="H1206" s="121" t="s">
        <v>30</v>
      </c>
      <c r="I1206" s="66" t="s">
        <v>1</v>
      </c>
      <c r="J1206" s="162">
        <f>J1207+J1208</f>
        <v>5824486.3799999999</v>
      </c>
      <c r="K1206" s="162">
        <f t="shared" ref="K1206:N1206" si="590">K1207+K1208</f>
        <v>5824486.3799999999</v>
      </c>
      <c r="L1206" s="162">
        <f t="shared" si="590"/>
        <v>0</v>
      </c>
      <c r="M1206" s="162">
        <f t="shared" si="590"/>
        <v>0</v>
      </c>
      <c r="N1206" s="162">
        <f t="shared" si="590"/>
        <v>0</v>
      </c>
      <c r="O1206" s="475">
        <f t="shared" si="583"/>
        <v>5824486.3799999999</v>
      </c>
      <c r="P1206" s="555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/>
      <c r="AL1206" s="23"/>
      <c r="AM1206" s="23"/>
      <c r="AN1206" s="23"/>
      <c r="AO1206" s="23"/>
      <c r="AP1206" s="23"/>
      <c r="AQ1206" s="23"/>
      <c r="AR1206" s="23"/>
      <c r="AS1206" s="23"/>
      <c r="AT1206" s="23"/>
      <c r="AU1206" s="23"/>
      <c r="AV1206" s="23"/>
      <c r="AW1206" s="23"/>
      <c r="AX1206" s="23"/>
      <c r="AY1206" s="23"/>
      <c r="AZ1206" s="23"/>
      <c r="BA1206" s="23"/>
      <c r="BB1206" s="23"/>
      <c r="BC1206" s="23"/>
      <c r="BD1206" s="23"/>
      <c r="BE1206" s="23"/>
      <c r="BF1206" s="23"/>
      <c r="BG1206" s="23"/>
      <c r="BH1206" s="23"/>
      <c r="BI1206" s="23"/>
      <c r="BJ1206" s="23"/>
      <c r="BK1206" s="23"/>
      <c r="BL1206" s="23"/>
      <c r="BM1206" s="23"/>
      <c r="BN1206" s="23"/>
      <c r="BO1206" s="23"/>
      <c r="BP1206" s="23"/>
      <c r="BQ1206" s="23"/>
      <c r="BR1206" s="23"/>
      <c r="BS1206" s="23"/>
      <c r="BT1206" s="23"/>
      <c r="BU1206" s="23"/>
      <c r="BV1206" s="23"/>
      <c r="BW1206" s="23"/>
      <c r="BX1206" s="23"/>
      <c r="BY1206" s="23"/>
      <c r="BZ1206" s="23"/>
      <c r="CA1206" s="23"/>
      <c r="CB1206" s="23"/>
      <c r="CC1206" s="23"/>
      <c r="CD1206" s="23"/>
      <c r="CE1206" s="23"/>
      <c r="CF1206" s="23"/>
      <c r="CG1206" s="23"/>
      <c r="CH1206" s="23"/>
      <c r="CI1206" s="23"/>
      <c r="CJ1206" s="23"/>
      <c r="CK1206" s="23"/>
      <c r="CL1206" s="23"/>
      <c r="CM1206" s="23"/>
      <c r="CN1206" s="23"/>
      <c r="CO1206" s="23"/>
      <c r="CP1206" s="23"/>
      <c r="CQ1206" s="23"/>
      <c r="CR1206" s="23"/>
      <c r="CS1206" s="23"/>
      <c r="CT1206" s="23"/>
      <c r="CU1206" s="23"/>
      <c r="CV1206" s="23"/>
      <c r="CW1206" s="23"/>
      <c r="CX1206" s="23"/>
      <c r="CY1206" s="23"/>
      <c r="CZ1206" s="23"/>
      <c r="DA1206" s="23"/>
      <c r="DB1206" s="23"/>
      <c r="DC1206" s="23"/>
      <c r="DD1206" s="23"/>
      <c r="DE1206" s="23"/>
      <c r="DF1206" s="23"/>
      <c r="DG1206" s="23"/>
      <c r="DH1206" s="23"/>
      <c r="DI1206" s="23"/>
      <c r="DJ1206" s="23"/>
      <c r="DK1206" s="23"/>
      <c r="DL1206" s="23"/>
      <c r="DM1206" s="23"/>
      <c r="DN1206" s="23"/>
      <c r="DO1206" s="23"/>
      <c r="DP1206" s="23"/>
      <c r="DQ1206" s="23"/>
      <c r="DR1206" s="23"/>
      <c r="DS1206" s="23"/>
      <c r="DT1206" s="23"/>
      <c r="DU1206" s="23"/>
      <c r="DV1206" s="23"/>
      <c r="DW1206" s="23"/>
      <c r="DX1206" s="23"/>
      <c r="DY1206" s="23"/>
    </row>
    <row r="1207" spans="1:129" s="29" customFormat="1" ht="15.75" x14ac:dyDescent="0.25">
      <c r="A1207" s="137"/>
      <c r="B1207" s="121" t="s">
        <v>399</v>
      </c>
      <c r="C1207" s="121"/>
      <c r="D1207" s="121"/>
      <c r="E1207" s="164"/>
      <c r="F1207" s="167"/>
      <c r="G1207" s="136"/>
      <c r="H1207" s="134" t="s">
        <v>36</v>
      </c>
      <c r="I1207" s="78" t="s">
        <v>37</v>
      </c>
      <c r="J1207" s="162">
        <v>5702453.8700000001</v>
      </c>
      <c r="K1207" s="98">
        <f t="shared" ref="K1207:K1208" si="591">J1207</f>
        <v>5702453.8700000001</v>
      </c>
      <c r="L1207" s="162"/>
      <c r="M1207" s="162"/>
      <c r="N1207" s="162"/>
      <c r="O1207" s="475">
        <f t="shared" si="583"/>
        <v>5702453.8700000001</v>
      </c>
      <c r="P1207" s="555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/>
      <c r="AL1207" s="23"/>
      <c r="AM1207" s="23"/>
      <c r="AN1207" s="23"/>
      <c r="AO1207" s="23"/>
      <c r="AP1207" s="23"/>
      <c r="AQ1207" s="23"/>
      <c r="AR1207" s="23"/>
      <c r="AS1207" s="23"/>
      <c r="AT1207" s="23"/>
      <c r="AU1207" s="23"/>
      <c r="AV1207" s="23"/>
      <c r="AW1207" s="23"/>
      <c r="AX1207" s="23"/>
      <c r="AY1207" s="23"/>
      <c r="AZ1207" s="23"/>
      <c r="BA1207" s="23"/>
      <c r="BB1207" s="23"/>
      <c r="BC1207" s="23"/>
      <c r="BD1207" s="23"/>
      <c r="BE1207" s="23"/>
      <c r="BF1207" s="23"/>
      <c r="BG1207" s="23"/>
      <c r="BH1207" s="23"/>
      <c r="BI1207" s="23"/>
      <c r="BJ1207" s="23"/>
      <c r="BK1207" s="23"/>
      <c r="BL1207" s="23"/>
      <c r="BM1207" s="23"/>
      <c r="BN1207" s="23"/>
      <c r="BO1207" s="23"/>
      <c r="BP1207" s="23"/>
      <c r="BQ1207" s="23"/>
      <c r="BR1207" s="23"/>
      <c r="BS1207" s="23"/>
      <c r="BT1207" s="23"/>
      <c r="BU1207" s="23"/>
      <c r="BV1207" s="23"/>
      <c r="BW1207" s="23"/>
      <c r="BX1207" s="23"/>
      <c r="BY1207" s="23"/>
      <c r="BZ1207" s="23"/>
      <c r="CA1207" s="23"/>
      <c r="CB1207" s="23"/>
      <c r="CC1207" s="23"/>
      <c r="CD1207" s="23"/>
      <c r="CE1207" s="23"/>
      <c r="CF1207" s="23"/>
      <c r="CG1207" s="23"/>
      <c r="CH1207" s="23"/>
      <c r="CI1207" s="23"/>
      <c r="CJ1207" s="23"/>
      <c r="CK1207" s="23"/>
      <c r="CL1207" s="23"/>
      <c r="CM1207" s="23"/>
      <c r="CN1207" s="23"/>
      <c r="CO1207" s="23"/>
      <c r="CP1207" s="23"/>
      <c r="CQ1207" s="23"/>
      <c r="CR1207" s="23"/>
      <c r="CS1207" s="23"/>
      <c r="CT1207" s="23"/>
      <c r="CU1207" s="23"/>
      <c r="CV1207" s="23"/>
      <c r="CW1207" s="23"/>
      <c r="CX1207" s="23"/>
      <c r="CY1207" s="23"/>
      <c r="CZ1207" s="23"/>
      <c r="DA1207" s="23"/>
      <c r="DB1207" s="23"/>
      <c r="DC1207" s="23"/>
      <c r="DD1207" s="23"/>
      <c r="DE1207" s="23"/>
      <c r="DF1207" s="23"/>
      <c r="DG1207" s="23"/>
      <c r="DH1207" s="23"/>
      <c r="DI1207" s="23"/>
      <c r="DJ1207" s="23"/>
      <c r="DK1207" s="23"/>
      <c r="DL1207" s="23"/>
      <c r="DM1207" s="23"/>
      <c r="DN1207" s="23"/>
      <c r="DO1207" s="23"/>
      <c r="DP1207" s="23"/>
      <c r="DQ1207" s="23"/>
      <c r="DR1207" s="23"/>
      <c r="DS1207" s="23"/>
      <c r="DT1207" s="23"/>
      <c r="DU1207" s="23"/>
      <c r="DV1207" s="23"/>
      <c r="DW1207" s="23"/>
      <c r="DX1207" s="23"/>
      <c r="DY1207" s="23"/>
    </row>
    <row r="1208" spans="1:129" s="29" customFormat="1" ht="15.75" x14ac:dyDescent="0.25">
      <c r="A1208" s="140"/>
      <c r="B1208" s="121" t="s">
        <v>399</v>
      </c>
      <c r="C1208" s="121"/>
      <c r="D1208" s="121"/>
      <c r="E1208" s="162"/>
      <c r="F1208" s="167"/>
      <c r="G1208" s="136"/>
      <c r="H1208" s="121" t="s">
        <v>35</v>
      </c>
      <c r="I1208" s="78" t="s">
        <v>52</v>
      </c>
      <c r="J1208" s="162">
        <v>122032.51</v>
      </c>
      <c r="K1208" s="98">
        <f t="shared" si="591"/>
        <v>122032.51</v>
      </c>
      <c r="L1208" s="162"/>
      <c r="M1208" s="83"/>
      <c r="N1208" s="83"/>
      <c r="O1208" s="475">
        <f t="shared" si="583"/>
        <v>122032.51</v>
      </c>
      <c r="P1208" s="555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/>
      <c r="AR1208" s="23"/>
      <c r="AS1208" s="23"/>
      <c r="AT1208" s="23"/>
      <c r="AU1208" s="23"/>
      <c r="AV1208" s="23"/>
      <c r="AW1208" s="23"/>
      <c r="AX1208" s="23"/>
      <c r="AY1208" s="23"/>
      <c r="AZ1208" s="23"/>
      <c r="BA1208" s="23"/>
      <c r="BB1208" s="23"/>
      <c r="BC1208" s="23"/>
      <c r="BD1208" s="23"/>
      <c r="BE1208" s="23"/>
      <c r="BF1208" s="23"/>
      <c r="BG1208" s="23"/>
      <c r="BH1208" s="23"/>
      <c r="BI1208" s="23"/>
      <c r="BJ1208" s="23"/>
      <c r="BK1208" s="23"/>
      <c r="BL1208" s="23"/>
      <c r="BM1208" s="23"/>
      <c r="BN1208" s="23"/>
      <c r="BO1208" s="23"/>
      <c r="BP1208" s="23"/>
      <c r="BQ1208" s="23"/>
      <c r="BR1208" s="23"/>
      <c r="BS1208" s="23"/>
      <c r="BT1208" s="23"/>
      <c r="BU1208" s="23"/>
      <c r="BV1208" s="23"/>
      <c r="BW1208" s="23"/>
      <c r="BX1208" s="23"/>
      <c r="BY1208" s="23"/>
      <c r="BZ1208" s="23"/>
      <c r="CA1208" s="23"/>
      <c r="CB1208" s="23"/>
      <c r="CC1208" s="23"/>
      <c r="CD1208" s="23"/>
      <c r="CE1208" s="23"/>
      <c r="CF1208" s="23"/>
      <c r="CG1208" s="23"/>
      <c r="CH1208" s="23"/>
      <c r="CI1208" s="23"/>
      <c r="CJ1208" s="23"/>
      <c r="CK1208" s="23"/>
      <c r="CL1208" s="23"/>
      <c r="CM1208" s="23"/>
      <c r="CN1208" s="23"/>
      <c r="CO1208" s="23"/>
      <c r="CP1208" s="23"/>
      <c r="CQ1208" s="23"/>
      <c r="CR1208" s="23"/>
      <c r="CS1208" s="23"/>
      <c r="CT1208" s="23"/>
      <c r="CU1208" s="23"/>
      <c r="CV1208" s="23"/>
      <c r="CW1208" s="23"/>
      <c r="CX1208" s="23"/>
      <c r="CY1208" s="23"/>
      <c r="CZ1208" s="23"/>
      <c r="DA1208" s="23"/>
      <c r="DB1208" s="23"/>
      <c r="DC1208" s="23"/>
      <c r="DD1208" s="23"/>
      <c r="DE1208" s="23"/>
      <c r="DF1208" s="23"/>
      <c r="DG1208" s="23"/>
      <c r="DH1208" s="23"/>
      <c r="DI1208" s="23"/>
      <c r="DJ1208" s="23"/>
      <c r="DK1208" s="23"/>
      <c r="DL1208" s="23"/>
      <c r="DM1208" s="23"/>
      <c r="DN1208" s="23"/>
      <c r="DO1208" s="23"/>
      <c r="DP1208" s="23"/>
      <c r="DQ1208" s="23"/>
      <c r="DR1208" s="23"/>
      <c r="DS1208" s="23"/>
      <c r="DT1208" s="23"/>
      <c r="DU1208" s="23"/>
      <c r="DV1208" s="23"/>
      <c r="DW1208" s="23"/>
      <c r="DX1208" s="23"/>
      <c r="DY1208" s="23"/>
    </row>
    <row r="1209" spans="1:129" s="29" customFormat="1" ht="15.75" x14ac:dyDescent="0.25">
      <c r="A1209" s="133">
        <v>6</v>
      </c>
      <c r="B1209" s="121" t="s">
        <v>399</v>
      </c>
      <c r="C1209" s="121" t="s">
        <v>6</v>
      </c>
      <c r="D1209" s="121" t="s">
        <v>362</v>
      </c>
      <c r="E1209" s="164" t="s">
        <v>186</v>
      </c>
      <c r="F1209" s="165">
        <v>4919.8</v>
      </c>
      <c r="G1209" s="136">
        <v>226</v>
      </c>
      <c r="H1209" s="121" t="s">
        <v>30</v>
      </c>
      <c r="I1209" s="66" t="s">
        <v>1</v>
      </c>
      <c r="J1209" s="162">
        <f>J1210+J1211+J1212</f>
        <v>5909781.1600000001</v>
      </c>
      <c r="K1209" s="162">
        <f t="shared" ref="K1209:N1209" si="592">K1210+K1211+K1212</f>
        <v>5909781.1600000001</v>
      </c>
      <c r="L1209" s="162">
        <f t="shared" si="592"/>
        <v>0</v>
      </c>
      <c r="M1209" s="162">
        <f t="shared" si="592"/>
        <v>0</v>
      </c>
      <c r="N1209" s="162">
        <f t="shared" si="592"/>
        <v>0</v>
      </c>
      <c r="O1209" s="475">
        <f t="shared" si="583"/>
        <v>5909781.1600000001</v>
      </c>
      <c r="P1209" s="555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/>
      <c r="AL1209" s="23"/>
      <c r="AM1209" s="23"/>
      <c r="AN1209" s="23"/>
      <c r="AO1209" s="23"/>
      <c r="AP1209" s="23"/>
      <c r="AQ1209" s="23"/>
      <c r="AR1209" s="23"/>
      <c r="AS1209" s="23"/>
      <c r="AT1209" s="23"/>
      <c r="AU1209" s="23"/>
      <c r="AV1209" s="23"/>
      <c r="AW1209" s="23"/>
      <c r="AX1209" s="23"/>
      <c r="AY1209" s="23"/>
      <c r="AZ1209" s="23"/>
      <c r="BA1209" s="23"/>
      <c r="BB1209" s="23"/>
      <c r="BC1209" s="23"/>
      <c r="BD1209" s="23"/>
      <c r="BE1209" s="23"/>
      <c r="BF1209" s="23"/>
      <c r="BG1209" s="23"/>
      <c r="BH1209" s="23"/>
      <c r="BI1209" s="23"/>
      <c r="BJ1209" s="23"/>
      <c r="BK1209" s="23"/>
      <c r="BL1209" s="23"/>
      <c r="BM1209" s="23"/>
      <c r="BN1209" s="23"/>
      <c r="BO1209" s="23"/>
      <c r="BP1209" s="23"/>
      <c r="BQ1209" s="23"/>
      <c r="BR1209" s="23"/>
      <c r="BS1209" s="23"/>
      <c r="BT1209" s="23"/>
      <c r="BU1209" s="23"/>
      <c r="BV1209" s="23"/>
      <c r="BW1209" s="23"/>
      <c r="BX1209" s="23"/>
      <c r="BY1209" s="23"/>
      <c r="BZ1209" s="23"/>
      <c r="CA1209" s="23"/>
      <c r="CB1209" s="23"/>
      <c r="CC1209" s="23"/>
      <c r="CD1209" s="23"/>
      <c r="CE1209" s="23"/>
      <c r="CF1209" s="23"/>
      <c r="CG1209" s="23"/>
      <c r="CH1209" s="23"/>
      <c r="CI1209" s="23"/>
      <c r="CJ1209" s="23"/>
      <c r="CK1209" s="23"/>
      <c r="CL1209" s="23"/>
      <c r="CM1209" s="23"/>
      <c r="CN1209" s="23"/>
      <c r="CO1209" s="23"/>
      <c r="CP1209" s="23"/>
      <c r="CQ1209" s="23"/>
      <c r="CR1209" s="23"/>
      <c r="CS1209" s="23"/>
      <c r="CT1209" s="23"/>
      <c r="CU1209" s="23"/>
      <c r="CV1209" s="23"/>
      <c r="CW1209" s="23"/>
      <c r="CX1209" s="23"/>
      <c r="CY1209" s="23"/>
      <c r="CZ1209" s="23"/>
      <c r="DA1209" s="23"/>
      <c r="DB1209" s="23"/>
      <c r="DC1209" s="23"/>
      <c r="DD1209" s="23"/>
      <c r="DE1209" s="23"/>
      <c r="DF1209" s="23"/>
      <c r="DG1209" s="23"/>
      <c r="DH1209" s="23"/>
      <c r="DI1209" s="23"/>
      <c r="DJ1209" s="23"/>
      <c r="DK1209" s="23"/>
      <c r="DL1209" s="23"/>
      <c r="DM1209" s="23"/>
      <c r="DN1209" s="23"/>
      <c r="DO1209" s="23"/>
      <c r="DP1209" s="23"/>
      <c r="DQ1209" s="23"/>
      <c r="DR1209" s="23"/>
      <c r="DS1209" s="23"/>
      <c r="DT1209" s="23"/>
      <c r="DU1209" s="23"/>
      <c r="DV1209" s="23"/>
      <c r="DW1209" s="23"/>
      <c r="DX1209" s="23"/>
      <c r="DY1209" s="23"/>
    </row>
    <row r="1210" spans="1:129" s="29" customFormat="1" ht="15.75" x14ac:dyDescent="0.25">
      <c r="A1210" s="137"/>
      <c r="B1210" s="121" t="s">
        <v>399</v>
      </c>
      <c r="C1210" s="121"/>
      <c r="D1210" s="121"/>
      <c r="E1210" s="164"/>
      <c r="F1210" s="167"/>
      <c r="G1210" s="136"/>
      <c r="H1210" s="121" t="s">
        <v>34</v>
      </c>
      <c r="I1210" s="78" t="s">
        <v>75</v>
      </c>
      <c r="J1210" s="162">
        <v>3671055.28</v>
      </c>
      <c r="K1210" s="98">
        <f t="shared" ref="K1210:K1212" si="593">J1210</f>
        <v>3671055.28</v>
      </c>
      <c r="L1210" s="162"/>
      <c r="M1210" s="162"/>
      <c r="N1210" s="162"/>
      <c r="O1210" s="475">
        <f t="shared" si="583"/>
        <v>3671055.28</v>
      </c>
      <c r="P1210" s="555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23"/>
      <c r="AS1210" s="23"/>
      <c r="AT1210" s="23"/>
      <c r="AU1210" s="23"/>
      <c r="AV1210" s="23"/>
      <c r="AW1210" s="23"/>
      <c r="AX1210" s="23"/>
      <c r="AY1210" s="23"/>
      <c r="AZ1210" s="23"/>
      <c r="BA1210" s="23"/>
      <c r="BB1210" s="23"/>
      <c r="BC1210" s="23"/>
      <c r="BD1210" s="23"/>
      <c r="BE1210" s="23"/>
      <c r="BF1210" s="23"/>
      <c r="BG1210" s="23"/>
      <c r="BH1210" s="23"/>
      <c r="BI1210" s="23"/>
      <c r="BJ1210" s="23"/>
      <c r="BK1210" s="23"/>
      <c r="BL1210" s="23"/>
      <c r="BM1210" s="23"/>
      <c r="BN1210" s="23"/>
      <c r="BO1210" s="23"/>
      <c r="BP1210" s="23"/>
      <c r="BQ1210" s="23"/>
      <c r="BR1210" s="23"/>
      <c r="BS1210" s="23"/>
      <c r="BT1210" s="23"/>
      <c r="BU1210" s="23"/>
      <c r="BV1210" s="23"/>
      <c r="BW1210" s="23"/>
      <c r="BX1210" s="23"/>
      <c r="BY1210" s="23"/>
      <c r="BZ1210" s="23"/>
      <c r="CA1210" s="23"/>
      <c r="CB1210" s="23"/>
      <c r="CC1210" s="23"/>
      <c r="CD1210" s="23"/>
      <c r="CE1210" s="23"/>
      <c r="CF1210" s="23"/>
      <c r="CG1210" s="23"/>
      <c r="CH1210" s="23"/>
      <c r="CI1210" s="23"/>
      <c r="CJ1210" s="23"/>
      <c r="CK1210" s="23"/>
      <c r="CL1210" s="23"/>
      <c r="CM1210" s="23"/>
      <c r="CN1210" s="23"/>
      <c r="CO1210" s="23"/>
      <c r="CP1210" s="23"/>
      <c r="CQ1210" s="23"/>
      <c r="CR1210" s="23"/>
      <c r="CS1210" s="23"/>
      <c r="CT1210" s="23"/>
      <c r="CU1210" s="23"/>
      <c r="CV1210" s="23"/>
      <c r="CW1210" s="23"/>
      <c r="CX1210" s="23"/>
      <c r="CY1210" s="23"/>
      <c r="CZ1210" s="23"/>
      <c r="DA1210" s="23"/>
      <c r="DB1210" s="23"/>
      <c r="DC1210" s="23"/>
      <c r="DD1210" s="23"/>
      <c r="DE1210" s="23"/>
      <c r="DF1210" s="23"/>
      <c r="DG1210" s="23"/>
      <c r="DH1210" s="23"/>
      <c r="DI1210" s="23"/>
      <c r="DJ1210" s="23"/>
      <c r="DK1210" s="23"/>
      <c r="DL1210" s="23"/>
      <c r="DM1210" s="23"/>
      <c r="DN1210" s="23"/>
      <c r="DO1210" s="23"/>
      <c r="DP1210" s="23"/>
      <c r="DQ1210" s="23"/>
      <c r="DR1210" s="23"/>
      <c r="DS1210" s="23"/>
      <c r="DT1210" s="23"/>
      <c r="DU1210" s="23"/>
      <c r="DV1210" s="23"/>
      <c r="DW1210" s="23"/>
      <c r="DX1210" s="23"/>
      <c r="DY1210" s="23"/>
    </row>
    <row r="1211" spans="1:129" s="29" customFormat="1" ht="15.75" x14ac:dyDescent="0.25">
      <c r="A1211" s="137"/>
      <c r="B1211" s="121" t="s">
        <v>399</v>
      </c>
      <c r="C1211" s="121"/>
      <c r="D1211" s="121"/>
      <c r="E1211" s="164"/>
      <c r="F1211" s="167"/>
      <c r="G1211" s="136"/>
      <c r="H1211" s="172" t="s">
        <v>36</v>
      </c>
      <c r="I1211" s="78" t="s">
        <v>37</v>
      </c>
      <c r="J1211" s="162">
        <v>2114906.2999999998</v>
      </c>
      <c r="K1211" s="98">
        <f t="shared" si="593"/>
        <v>2114906.2999999998</v>
      </c>
      <c r="L1211" s="162"/>
      <c r="M1211" s="162"/>
      <c r="N1211" s="162"/>
      <c r="O1211" s="475">
        <f t="shared" si="583"/>
        <v>2114906.2999999998</v>
      </c>
      <c r="P1211" s="555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/>
      <c r="AN1211" s="23"/>
      <c r="AO1211" s="23"/>
      <c r="AP1211" s="23"/>
      <c r="AQ1211" s="23"/>
      <c r="AR1211" s="23"/>
      <c r="AS1211" s="23"/>
      <c r="AT1211" s="23"/>
      <c r="AU1211" s="23"/>
      <c r="AV1211" s="23"/>
      <c r="AW1211" s="23"/>
      <c r="AX1211" s="23"/>
      <c r="AY1211" s="23"/>
      <c r="AZ1211" s="23"/>
      <c r="BA1211" s="23"/>
      <c r="BB1211" s="23"/>
      <c r="BC1211" s="23"/>
      <c r="BD1211" s="23"/>
      <c r="BE1211" s="23"/>
      <c r="BF1211" s="23"/>
      <c r="BG1211" s="23"/>
      <c r="BH1211" s="23"/>
      <c r="BI1211" s="23"/>
      <c r="BJ1211" s="23"/>
      <c r="BK1211" s="23"/>
      <c r="BL1211" s="23"/>
      <c r="BM1211" s="23"/>
      <c r="BN1211" s="23"/>
      <c r="BO1211" s="23"/>
      <c r="BP1211" s="23"/>
      <c r="BQ1211" s="23"/>
      <c r="BR1211" s="23"/>
      <c r="BS1211" s="23"/>
      <c r="BT1211" s="23"/>
      <c r="BU1211" s="23"/>
      <c r="BV1211" s="23"/>
      <c r="BW1211" s="23"/>
      <c r="BX1211" s="23"/>
      <c r="BY1211" s="23"/>
      <c r="BZ1211" s="23"/>
      <c r="CA1211" s="23"/>
      <c r="CB1211" s="23"/>
      <c r="CC1211" s="23"/>
      <c r="CD1211" s="23"/>
      <c r="CE1211" s="23"/>
      <c r="CF1211" s="23"/>
      <c r="CG1211" s="23"/>
      <c r="CH1211" s="23"/>
      <c r="CI1211" s="23"/>
      <c r="CJ1211" s="23"/>
      <c r="CK1211" s="23"/>
      <c r="CL1211" s="23"/>
      <c r="CM1211" s="23"/>
      <c r="CN1211" s="23"/>
      <c r="CO1211" s="23"/>
      <c r="CP1211" s="23"/>
      <c r="CQ1211" s="23"/>
      <c r="CR1211" s="23"/>
      <c r="CS1211" s="23"/>
      <c r="CT1211" s="23"/>
      <c r="CU1211" s="23"/>
      <c r="CV1211" s="23"/>
      <c r="CW1211" s="23"/>
      <c r="CX1211" s="23"/>
      <c r="CY1211" s="23"/>
      <c r="CZ1211" s="23"/>
      <c r="DA1211" s="23"/>
      <c r="DB1211" s="23"/>
      <c r="DC1211" s="23"/>
      <c r="DD1211" s="23"/>
      <c r="DE1211" s="23"/>
      <c r="DF1211" s="23"/>
      <c r="DG1211" s="23"/>
      <c r="DH1211" s="23"/>
      <c r="DI1211" s="23"/>
      <c r="DJ1211" s="23"/>
      <c r="DK1211" s="23"/>
      <c r="DL1211" s="23"/>
      <c r="DM1211" s="23"/>
      <c r="DN1211" s="23"/>
      <c r="DO1211" s="23"/>
      <c r="DP1211" s="23"/>
      <c r="DQ1211" s="23"/>
      <c r="DR1211" s="23"/>
      <c r="DS1211" s="23"/>
      <c r="DT1211" s="23"/>
      <c r="DU1211" s="23"/>
      <c r="DV1211" s="23"/>
      <c r="DW1211" s="23"/>
      <c r="DX1211" s="23"/>
      <c r="DY1211" s="23"/>
    </row>
    <row r="1212" spans="1:129" s="29" customFormat="1" ht="15.75" x14ac:dyDescent="0.25">
      <c r="A1212" s="140"/>
      <c r="B1212" s="121" t="s">
        <v>399</v>
      </c>
      <c r="C1212" s="121"/>
      <c r="D1212" s="121"/>
      <c r="E1212" s="162"/>
      <c r="F1212" s="167"/>
      <c r="G1212" s="136"/>
      <c r="H1212" s="121" t="s">
        <v>35</v>
      </c>
      <c r="I1212" s="78" t="s">
        <v>52</v>
      </c>
      <c r="J1212" s="83">
        <v>123819.58</v>
      </c>
      <c r="K1212" s="98">
        <f t="shared" si="593"/>
        <v>123819.58</v>
      </c>
      <c r="L1212" s="162"/>
      <c r="M1212" s="83"/>
      <c r="N1212" s="83"/>
      <c r="O1212" s="475">
        <f t="shared" si="583"/>
        <v>123819.58</v>
      </c>
      <c r="P1212" s="555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/>
      <c r="AQ1212" s="23"/>
      <c r="AR1212" s="23"/>
      <c r="AS1212" s="23"/>
      <c r="AT1212" s="23"/>
      <c r="AU1212" s="23"/>
      <c r="AV1212" s="23"/>
      <c r="AW1212" s="23"/>
      <c r="AX1212" s="23"/>
      <c r="AY1212" s="23"/>
      <c r="AZ1212" s="23"/>
      <c r="BA1212" s="23"/>
      <c r="BB1212" s="23"/>
      <c r="BC1212" s="23"/>
      <c r="BD1212" s="23"/>
      <c r="BE1212" s="23"/>
      <c r="BF1212" s="23"/>
      <c r="BG1212" s="23"/>
      <c r="BH1212" s="23"/>
      <c r="BI1212" s="23"/>
      <c r="BJ1212" s="23"/>
      <c r="BK1212" s="23"/>
      <c r="BL1212" s="23"/>
      <c r="BM1212" s="23"/>
      <c r="BN1212" s="23"/>
      <c r="BO1212" s="23"/>
      <c r="BP1212" s="23"/>
      <c r="BQ1212" s="23"/>
      <c r="BR1212" s="23"/>
      <c r="BS1212" s="23"/>
      <c r="BT1212" s="23"/>
      <c r="BU1212" s="23"/>
      <c r="BV1212" s="23"/>
      <c r="BW1212" s="23"/>
      <c r="BX1212" s="23"/>
      <c r="BY1212" s="23"/>
      <c r="BZ1212" s="23"/>
      <c r="CA1212" s="23"/>
      <c r="CB1212" s="23"/>
      <c r="CC1212" s="23"/>
      <c r="CD1212" s="23"/>
      <c r="CE1212" s="23"/>
      <c r="CF1212" s="23"/>
      <c r="CG1212" s="23"/>
      <c r="CH1212" s="23"/>
      <c r="CI1212" s="23"/>
      <c r="CJ1212" s="23"/>
      <c r="CK1212" s="23"/>
      <c r="CL1212" s="23"/>
      <c r="CM1212" s="23"/>
      <c r="CN1212" s="23"/>
      <c r="CO1212" s="23"/>
      <c r="CP1212" s="23"/>
      <c r="CQ1212" s="23"/>
      <c r="CR1212" s="23"/>
      <c r="CS1212" s="23"/>
      <c r="CT1212" s="23"/>
      <c r="CU1212" s="23"/>
      <c r="CV1212" s="23"/>
      <c r="CW1212" s="23"/>
      <c r="CX1212" s="23"/>
      <c r="CY1212" s="23"/>
      <c r="CZ1212" s="23"/>
      <c r="DA1212" s="23"/>
      <c r="DB1212" s="23"/>
      <c r="DC1212" s="23"/>
      <c r="DD1212" s="23"/>
      <c r="DE1212" s="23"/>
      <c r="DF1212" s="23"/>
      <c r="DG1212" s="23"/>
      <c r="DH1212" s="23"/>
      <c r="DI1212" s="23"/>
      <c r="DJ1212" s="23"/>
      <c r="DK1212" s="23"/>
      <c r="DL1212" s="23"/>
      <c r="DM1212" s="23"/>
      <c r="DN1212" s="23"/>
      <c r="DO1212" s="23"/>
      <c r="DP1212" s="23"/>
      <c r="DQ1212" s="23"/>
      <c r="DR1212" s="23"/>
      <c r="DS1212" s="23"/>
      <c r="DT1212" s="23"/>
      <c r="DU1212" s="23"/>
      <c r="DV1212" s="23"/>
      <c r="DW1212" s="23"/>
      <c r="DX1212" s="23"/>
      <c r="DY1212" s="23"/>
    </row>
    <row r="1213" spans="1:129" s="29" customFormat="1" ht="15.75" x14ac:dyDescent="0.25">
      <c r="A1213" s="133">
        <v>7</v>
      </c>
      <c r="B1213" s="121" t="s">
        <v>399</v>
      </c>
      <c r="C1213" s="121" t="s">
        <v>6</v>
      </c>
      <c r="D1213" s="121" t="s">
        <v>363</v>
      </c>
      <c r="E1213" s="164" t="s">
        <v>159</v>
      </c>
      <c r="F1213" s="165">
        <v>12513.5</v>
      </c>
      <c r="G1213" s="166">
        <v>567</v>
      </c>
      <c r="H1213" s="121" t="s">
        <v>30</v>
      </c>
      <c r="I1213" s="66" t="s">
        <v>1</v>
      </c>
      <c r="J1213" s="162">
        <f>J1214+J1215</f>
        <v>5815928.25</v>
      </c>
      <c r="K1213" s="162">
        <f t="shared" ref="K1213:N1213" si="594">K1214+K1215</f>
        <v>5815928.25</v>
      </c>
      <c r="L1213" s="162">
        <f t="shared" si="594"/>
        <v>0</v>
      </c>
      <c r="M1213" s="162">
        <f t="shared" si="594"/>
        <v>0</v>
      </c>
      <c r="N1213" s="162">
        <f t="shared" si="594"/>
        <v>0</v>
      </c>
      <c r="O1213" s="475">
        <f t="shared" si="583"/>
        <v>5815928.25</v>
      </c>
      <c r="P1213" s="555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/>
      <c r="AL1213" s="23"/>
      <c r="AM1213" s="23"/>
      <c r="AN1213" s="23"/>
      <c r="AO1213" s="23"/>
      <c r="AP1213" s="23"/>
      <c r="AQ1213" s="23"/>
      <c r="AR1213" s="23"/>
      <c r="AS1213" s="23"/>
      <c r="AT1213" s="23"/>
      <c r="AU1213" s="23"/>
      <c r="AV1213" s="23"/>
      <c r="AW1213" s="23"/>
      <c r="AX1213" s="23"/>
      <c r="AY1213" s="23"/>
      <c r="AZ1213" s="23"/>
      <c r="BA1213" s="23"/>
      <c r="BB1213" s="23"/>
      <c r="BC1213" s="23"/>
      <c r="BD1213" s="23"/>
      <c r="BE1213" s="23"/>
      <c r="BF1213" s="23"/>
      <c r="BG1213" s="23"/>
      <c r="BH1213" s="23"/>
      <c r="BI1213" s="23"/>
      <c r="BJ1213" s="23"/>
      <c r="BK1213" s="23"/>
      <c r="BL1213" s="23"/>
      <c r="BM1213" s="23"/>
      <c r="BN1213" s="23"/>
      <c r="BO1213" s="23"/>
      <c r="BP1213" s="23"/>
      <c r="BQ1213" s="23"/>
      <c r="BR1213" s="23"/>
      <c r="BS1213" s="23"/>
      <c r="BT1213" s="23"/>
      <c r="BU1213" s="23"/>
      <c r="BV1213" s="23"/>
      <c r="BW1213" s="23"/>
      <c r="BX1213" s="23"/>
      <c r="BY1213" s="23"/>
      <c r="BZ1213" s="23"/>
      <c r="CA1213" s="23"/>
      <c r="CB1213" s="23"/>
      <c r="CC1213" s="23"/>
      <c r="CD1213" s="23"/>
      <c r="CE1213" s="23"/>
      <c r="CF1213" s="23"/>
      <c r="CG1213" s="23"/>
      <c r="CH1213" s="23"/>
      <c r="CI1213" s="23"/>
      <c r="CJ1213" s="23"/>
      <c r="CK1213" s="23"/>
      <c r="CL1213" s="23"/>
      <c r="CM1213" s="23"/>
      <c r="CN1213" s="23"/>
      <c r="CO1213" s="23"/>
      <c r="CP1213" s="23"/>
      <c r="CQ1213" s="23"/>
      <c r="CR1213" s="23"/>
      <c r="CS1213" s="23"/>
      <c r="CT1213" s="23"/>
      <c r="CU1213" s="23"/>
      <c r="CV1213" s="23"/>
      <c r="CW1213" s="23"/>
      <c r="CX1213" s="23"/>
      <c r="CY1213" s="23"/>
      <c r="CZ1213" s="23"/>
      <c r="DA1213" s="23"/>
      <c r="DB1213" s="23"/>
      <c r="DC1213" s="23"/>
      <c r="DD1213" s="23"/>
      <c r="DE1213" s="23"/>
      <c r="DF1213" s="23"/>
      <c r="DG1213" s="23"/>
      <c r="DH1213" s="23"/>
      <c r="DI1213" s="23"/>
      <c r="DJ1213" s="23"/>
      <c r="DK1213" s="23"/>
      <c r="DL1213" s="23"/>
      <c r="DM1213" s="23"/>
      <c r="DN1213" s="23"/>
      <c r="DO1213" s="23"/>
      <c r="DP1213" s="23"/>
      <c r="DQ1213" s="23"/>
      <c r="DR1213" s="23"/>
      <c r="DS1213" s="23"/>
      <c r="DT1213" s="23"/>
      <c r="DU1213" s="23"/>
      <c r="DV1213" s="23"/>
      <c r="DW1213" s="23"/>
      <c r="DX1213" s="23"/>
      <c r="DY1213" s="23"/>
    </row>
    <row r="1214" spans="1:129" s="29" customFormat="1" ht="15.75" x14ac:dyDescent="0.25">
      <c r="A1214" s="137"/>
      <c r="B1214" s="121" t="s">
        <v>399</v>
      </c>
      <c r="C1214" s="121"/>
      <c r="D1214" s="121"/>
      <c r="E1214" s="164"/>
      <c r="F1214" s="167"/>
      <c r="G1214" s="136"/>
      <c r="H1214" s="134" t="s">
        <v>36</v>
      </c>
      <c r="I1214" s="78" t="s">
        <v>37</v>
      </c>
      <c r="J1214" s="162">
        <v>5694075.04</v>
      </c>
      <c r="K1214" s="98">
        <f t="shared" ref="K1214:K1215" si="595">J1214</f>
        <v>5694075.04</v>
      </c>
      <c r="L1214" s="162"/>
      <c r="M1214" s="162"/>
      <c r="N1214" s="162"/>
      <c r="O1214" s="475">
        <f t="shared" si="583"/>
        <v>5694075.04</v>
      </c>
      <c r="P1214" s="555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/>
      <c r="AO1214" s="23"/>
      <c r="AP1214" s="23"/>
      <c r="AQ1214" s="23"/>
      <c r="AR1214" s="23"/>
      <c r="AS1214" s="23"/>
      <c r="AT1214" s="23"/>
      <c r="AU1214" s="23"/>
      <c r="AV1214" s="23"/>
      <c r="AW1214" s="23"/>
      <c r="AX1214" s="23"/>
      <c r="AY1214" s="23"/>
      <c r="AZ1214" s="23"/>
      <c r="BA1214" s="23"/>
      <c r="BB1214" s="23"/>
      <c r="BC1214" s="23"/>
      <c r="BD1214" s="23"/>
      <c r="BE1214" s="23"/>
      <c r="BF1214" s="23"/>
      <c r="BG1214" s="23"/>
      <c r="BH1214" s="23"/>
      <c r="BI1214" s="23"/>
      <c r="BJ1214" s="23"/>
      <c r="BK1214" s="23"/>
      <c r="BL1214" s="23"/>
      <c r="BM1214" s="23"/>
      <c r="BN1214" s="23"/>
      <c r="BO1214" s="23"/>
      <c r="BP1214" s="23"/>
      <c r="BQ1214" s="23"/>
      <c r="BR1214" s="23"/>
      <c r="BS1214" s="23"/>
      <c r="BT1214" s="23"/>
      <c r="BU1214" s="23"/>
      <c r="BV1214" s="23"/>
      <c r="BW1214" s="23"/>
      <c r="BX1214" s="23"/>
      <c r="BY1214" s="23"/>
      <c r="BZ1214" s="23"/>
      <c r="CA1214" s="23"/>
      <c r="CB1214" s="23"/>
      <c r="CC1214" s="23"/>
      <c r="CD1214" s="23"/>
      <c r="CE1214" s="23"/>
      <c r="CF1214" s="23"/>
      <c r="CG1214" s="23"/>
      <c r="CH1214" s="23"/>
      <c r="CI1214" s="23"/>
      <c r="CJ1214" s="23"/>
      <c r="CK1214" s="23"/>
      <c r="CL1214" s="23"/>
      <c r="CM1214" s="23"/>
      <c r="CN1214" s="23"/>
      <c r="CO1214" s="23"/>
      <c r="CP1214" s="23"/>
      <c r="CQ1214" s="23"/>
      <c r="CR1214" s="23"/>
      <c r="CS1214" s="23"/>
      <c r="CT1214" s="23"/>
      <c r="CU1214" s="23"/>
      <c r="CV1214" s="23"/>
      <c r="CW1214" s="23"/>
      <c r="CX1214" s="23"/>
      <c r="CY1214" s="23"/>
      <c r="CZ1214" s="23"/>
      <c r="DA1214" s="23"/>
      <c r="DB1214" s="23"/>
      <c r="DC1214" s="23"/>
      <c r="DD1214" s="23"/>
      <c r="DE1214" s="23"/>
      <c r="DF1214" s="23"/>
      <c r="DG1214" s="23"/>
      <c r="DH1214" s="23"/>
      <c r="DI1214" s="23"/>
      <c r="DJ1214" s="23"/>
      <c r="DK1214" s="23"/>
      <c r="DL1214" s="23"/>
      <c r="DM1214" s="23"/>
      <c r="DN1214" s="23"/>
      <c r="DO1214" s="23"/>
      <c r="DP1214" s="23"/>
      <c r="DQ1214" s="23"/>
      <c r="DR1214" s="23"/>
      <c r="DS1214" s="23"/>
      <c r="DT1214" s="23"/>
      <c r="DU1214" s="23"/>
      <c r="DV1214" s="23"/>
      <c r="DW1214" s="23"/>
      <c r="DX1214" s="23"/>
      <c r="DY1214" s="23"/>
    </row>
    <row r="1215" spans="1:129" s="29" customFormat="1" ht="15.75" x14ac:dyDescent="0.25">
      <c r="A1215" s="140"/>
      <c r="B1215" s="121" t="s">
        <v>399</v>
      </c>
      <c r="C1215" s="121"/>
      <c r="D1215" s="121"/>
      <c r="E1215" s="162"/>
      <c r="F1215" s="167"/>
      <c r="G1215" s="136"/>
      <c r="H1215" s="121" t="s">
        <v>35</v>
      </c>
      <c r="I1215" s="78" t="s">
        <v>52</v>
      </c>
      <c r="J1215" s="162">
        <v>121853.21</v>
      </c>
      <c r="K1215" s="98">
        <f t="shared" si="595"/>
        <v>121853.21</v>
      </c>
      <c r="L1215" s="162"/>
      <c r="M1215" s="83"/>
      <c r="N1215" s="83"/>
      <c r="O1215" s="475">
        <f t="shared" si="583"/>
        <v>121853.21</v>
      </c>
      <c r="P1215" s="555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/>
      <c r="AL1215" s="23"/>
      <c r="AM1215" s="23"/>
      <c r="AN1215" s="23"/>
      <c r="AO1215" s="23"/>
      <c r="AP1215" s="23"/>
      <c r="AQ1215" s="23"/>
      <c r="AR1215" s="23"/>
      <c r="AS1215" s="23"/>
      <c r="AT1215" s="23"/>
      <c r="AU1215" s="23"/>
      <c r="AV1215" s="23"/>
      <c r="AW1215" s="23"/>
      <c r="AX1215" s="23"/>
      <c r="AY1215" s="23"/>
      <c r="AZ1215" s="23"/>
      <c r="BA1215" s="23"/>
      <c r="BB1215" s="23"/>
      <c r="BC1215" s="23"/>
      <c r="BD1215" s="23"/>
      <c r="BE1215" s="23"/>
      <c r="BF1215" s="23"/>
      <c r="BG1215" s="23"/>
      <c r="BH1215" s="23"/>
      <c r="BI1215" s="23"/>
      <c r="BJ1215" s="23"/>
      <c r="BK1215" s="23"/>
      <c r="BL1215" s="23"/>
      <c r="BM1215" s="23"/>
      <c r="BN1215" s="23"/>
      <c r="BO1215" s="23"/>
      <c r="BP1215" s="23"/>
      <c r="BQ1215" s="23"/>
      <c r="BR1215" s="23"/>
      <c r="BS1215" s="23"/>
      <c r="BT1215" s="23"/>
      <c r="BU1215" s="23"/>
      <c r="BV1215" s="23"/>
      <c r="BW1215" s="23"/>
      <c r="BX1215" s="23"/>
      <c r="BY1215" s="23"/>
      <c r="BZ1215" s="23"/>
      <c r="CA1215" s="23"/>
      <c r="CB1215" s="23"/>
      <c r="CC1215" s="23"/>
      <c r="CD1215" s="23"/>
      <c r="CE1215" s="23"/>
      <c r="CF1215" s="23"/>
      <c r="CG1215" s="23"/>
      <c r="CH1215" s="23"/>
      <c r="CI1215" s="23"/>
      <c r="CJ1215" s="23"/>
      <c r="CK1215" s="23"/>
      <c r="CL1215" s="23"/>
      <c r="CM1215" s="23"/>
      <c r="CN1215" s="23"/>
      <c r="CO1215" s="23"/>
      <c r="CP1215" s="23"/>
      <c r="CQ1215" s="23"/>
      <c r="CR1215" s="23"/>
      <c r="CS1215" s="23"/>
      <c r="CT1215" s="23"/>
      <c r="CU1215" s="23"/>
      <c r="CV1215" s="23"/>
      <c r="CW1215" s="23"/>
      <c r="CX1215" s="23"/>
      <c r="CY1215" s="23"/>
      <c r="CZ1215" s="23"/>
      <c r="DA1215" s="23"/>
      <c r="DB1215" s="23"/>
      <c r="DC1215" s="23"/>
      <c r="DD1215" s="23"/>
      <c r="DE1215" s="23"/>
      <c r="DF1215" s="23"/>
      <c r="DG1215" s="23"/>
      <c r="DH1215" s="23"/>
      <c r="DI1215" s="23"/>
      <c r="DJ1215" s="23"/>
      <c r="DK1215" s="23"/>
      <c r="DL1215" s="23"/>
      <c r="DM1215" s="23"/>
      <c r="DN1215" s="23"/>
      <c r="DO1215" s="23"/>
      <c r="DP1215" s="23"/>
      <c r="DQ1215" s="23"/>
      <c r="DR1215" s="23"/>
      <c r="DS1215" s="23"/>
      <c r="DT1215" s="23"/>
      <c r="DU1215" s="23"/>
      <c r="DV1215" s="23"/>
      <c r="DW1215" s="23"/>
      <c r="DX1215" s="23"/>
      <c r="DY1215" s="23"/>
    </row>
    <row r="1216" spans="1:129" s="29" customFormat="1" ht="15.75" x14ac:dyDescent="0.25">
      <c r="A1216" s="133">
        <v>8</v>
      </c>
      <c r="B1216" s="121" t="s">
        <v>399</v>
      </c>
      <c r="C1216" s="121" t="s">
        <v>6</v>
      </c>
      <c r="D1216" s="121" t="s">
        <v>364</v>
      </c>
      <c r="E1216" s="164" t="s">
        <v>184</v>
      </c>
      <c r="F1216" s="165">
        <v>5574.1</v>
      </c>
      <c r="G1216" s="166">
        <v>165</v>
      </c>
      <c r="H1216" s="121" t="s">
        <v>30</v>
      </c>
      <c r="I1216" s="66" t="s">
        <v>1</v>
      </c>
      <c r="J1216" s="162">
        <f>J1217+J1218</f>
        <v>2288960.7100000004</v>
      </c>
      <c r="K1216" s="162">
        <f t="shared" ref="K1216:N1216" si="596">K1217+K1218</f>
        <v>2288960.7100000004</v>
      </c>
      <c r="L1216" s="162">
        <f t="shared" si="596"/>
        <v>0</v>
      </c>
      <c r="M1216" s="162">
        <f t="shared" si="596"/>
        <v>0</v>
      </c>
      <c r="N1216" s="162">
        <f t="shared" si="596"/>
        <v>0</v>
      </c>
      <c r="O1216" s="475">
        <f t="shared" si="583"/>
        <v>2288960.7100000004</v>
      </c>
      <c r="P1216" s="555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23"/>
      <c r="AS1216" s="23"/>
      <c r="AT1216" s="23"/>
      <c r="AU1216" s="23"/>
      <c r="AV1216" s="23"/>
      <c r="AW1216" s="23"/>
      <c r="AX1216" s="23"/>
      <c r="AY1216" s="23"/>
      <c r="AZ1216" s="23"/>
      <c r="BA1216" s="23"/>
      <c r="BB1216" s="23"/>
      <c r="BC1216" s="23"/>
      <c r="BD1216" s="23"/>
      <c r="BE1216" s="23"/>
      <c r="BF1216" s="23"/>
      <c r="BG1216" s="23"/>
      <c r="BH1216" s="23"/>
      <c r="BI1216" s="23"/>
      <c r="BJ1216" s="23"/>
      <c r="BK1216" s="23"/>
      <c r="BL1216" s="23"/>
      <c r="BM1216" s="23"/>
      <c r="BN1216" s="23"/>
      <c r="BO1216" s="23"/>
      <c r="BP1216" s="23"/>
      <c r="BQ1216" s="23"/>
      <c r="BR1216" s="23"/>
      <c r="BS1216" s="23"/>
      <c r="BT1216" s="23"/>
      <c r="BU1216" s="23"/>
      <c r="BV1216" s="23"/>
      <c r="BW1216" s="23"/>
      <c r="BX1216" s="23"/>
      <c r="BY1216" s="23"/>
      <c r="BZ1216" s="23"/>
      <c r="CA1216" s="23"/>
      <c r="CB1216" s="23"/>
      <c r="CC1216" s="23"/>
      <c r="CD1216" s="23"/>
      <c r="CE1216" s="23"/>
      <c r="CF1216" s="23"/>
      <c r="CG1216" s="23"/>
      <c r="CH1216" s="23"/>
      <c r="CI1216" s="23"/>
      <c r="CJ1216" s="23"/>
      <c r="CK1216" s="23"/>
      <c r="CL1216" s="23"/>
      <c r="CM1216" s="23"/>
      <c r="CN1216" s="23"/>
      <c r="CO1216" s="23"/>
      <c r="CP1216" s="23"/>
      <c r="CQ1216" s="23"/>
      <c r="CR1216" s="23"/>
      <c r="CS1216" s="23"/>
      <c r="CT1216" s="23"/>
      <c r="CU1216" s="23"/>
      <c r="CV1216" s="23"/>
      <c r="CW1216" s="23"/>
      <c r="CX1216" s="23"/>
      <c r="CY1216" s="23"/>
      <c r="CZ1216" s="23"/>
      <c r="DA1216" s="23"/>
      <c r="DB1216" s="23"/>
      <c r="DC1216" s="23"/>
      <c r="DD1216" s="23"/>
      <c r="DE1216" s="23"/>
      <c r="DF1216" s="23"/>
      <c r="DG1216" s="23"/>
      <c r="DH1216" s="23"/>
      <c r="DI1216" s="23"/>
      <c r="DJ1216" s="23"/>
      <c r="DK1216" s="23"/>
      <c r="DL1216" s="23"/>
      <c r="DM1216" s="23"/>
      <c r="DN1216" s="23"/>
      <c r="DO1216" s="23"/>
      <c r="DP1216" s="23"/>
      <c r="DQ1216" s="23"/>
      <c r="DR1216" s="23"/>
      <c r="DS1216" s="23"/>
      <c r="DT1216" s="23"/>
      <c r="DU1216" s="23"/>
      <c r="DV1216" s="23"/>
      <c r="DW1216" s="23"/>
      <c r="DX1216" s="23"/>
      <c r="DY1216" s="23"/>
    </row>
    <row r="1217" spans="1:129" s="29" customFormat="1" ht="15.75" x14ac:dyDescent="0.25">
      <c r="A1217" s="137"/>
      <c r="B1217" s="121" t="s">
        <v>399</v>
      </c>
      <c r="C1217" s="121"/>
      <c r="D1217" s="121"/>
      <c r="E1217" s="164"/>
      <c r="F1217" s="167"/>
      <c r="G1217" s="136"/>
      <c r="H1217" s="172" t="s">
        <v>36</v>
      </c>
      <c r="I1217" s="78" t="s">
        <v>37</v>
      </c>
      <c r="J1217" s="162">
        <v>2241003.2400000002</v>
      </c>
      <c r="K1217" s="98">
        <f t="shared" ref="K1217:K1218" si="597">J1217</f>
        <v>2241003.2400000002</v>
      </c>
      <c r="L1217" s="162"/>
      <c r="M1217" s="162"/>
      <c r="N1217" s="162"/>
      <c r="O1217" s="475">
        <f t="shared" si="583"/>
        <v>2241003.2400000002</v>
      </c>
      <c r="P1217" s="555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/>
      <c r="AQ1217" s="23"/>
      <c r="AR1217" s="23"/>
      <c r="AS1217" s="23"/>
      <c r="AT1217" s="23"/>
      <c r="AU1217" s="23"/>
      <c r="AV1217" s="23"/>
      <c r="AW1217" s="23"/>
      <c r="AX1217" s="23"/>
      <c r="AY1217" s="23"/>
      <c r="AZ1217" s="23"/>
      <c r="BA1217" s="23"/>
      <c r="BB1217" s="23"/>
      <c r="BC1217" s="23"/>
      <c r="BD1217" s="23"/>
      <c r="BE1217" s="23"/>
      <c r="BF1217" s="23"/>
      <c r="BG1217" s="23"/>
      <c r="BH1217" s="23"/>
      <c r="BI1217" s="23"/>
      <c r="BJ1217" s="23"/>
      <c r="BK1217" s="23"/>
      <c r="BL1217" s="23"/>
      <c r="BM1217" s="23"/>
      <c r="BN1217" s="23"/>
      <c r="BO1217" s="23"/>
      <c r="BP1217" s="23"/>
      <c r="BQ1217" s="23"/>
      <c r="BR1217" s="23"/>
      <c r="BS1217" s="23"/>
      <c r="BT1217" s="23"/>
      <c r="BU1217" s="23"/>
      <c r="BV1217" s="23"/>
      <c r="BW1217" s="23"/>
      <c r="BX1217" s="23"/>
      <c r="BY1217" s="23"/>
      <c r="BZ1217" s="23"/>
      <c r="CA1217" s="23"/>
      <c r="CB1217" s="23"/>
      <c r="CC1217" s="23"/>
      <c r="CD1217" s="23"/>
      <c r="CE1217" s="23"/>
      <c r="CF1217" s="23"/>
      <c r="CG1217" s="23"/>
      <c r="CH1217" s="23"/>
      <c r="CI1217" s="23"/>
      <c r="CJ1217" s="23"/>
      <c r="CK1217" s="23"/>
      <c r="CL1217" s="23"/>
      <c r="CM1217" s="23"/>
      <c r="CN1217" s="23"/>
      <c r="CO1217" s="23"/>
      <c r="CP1217" s="23"/>
      <c r="CQ1217" s="23"/>
      <c r="CR1217" s="23"/>
      <c r="CS1217" s="23"/>
      <c r="CT1217" s="23"/>
      <c r="CU1217" s="23"/>
      <c r="CV1217" s="23"/>
      <c r="CW1217" s="23"/>
      <c r="CX1217" s="23"/>
      <c r="CY1217" s="23"/>
      <c r="CZ1217" s="23"/>
      <c r="DA1217" s="23"/>
      <c r="DB1217" s="23"/>
      <c r="DC1217" s="23"/>
      <c r="DD1217" s="23"/>
      <c r="DE1217" s="23"/>
      <c r="DF1217" s="23"/>
      <c r="DG1217" s="23"/>
      <c r="DH1217" s="23"/>
      <c r="DI1217" s="23"/>
      <c r="DJ1217" s="23"/>
      <c r="DK1217" s="23"/>
      <c r="DL1217" s="23"/>
      <c r="DM1217" s="23"/>
      <c r="DN1217" s="23"/>
      <c r="DO1217" s="23"/>
      <c r="DP1217" s="23"/>
      <c r="DQ1217" s="23"/>
      <c r="DR1217" s="23"/>
      <c r="DS1217" s="23"/>
      <c r="DT1217" s="23"/>
      <c r="DU1217" s="23"/>
      <c r="DV1217" s="23"/>
      <c r="DW1217" s="23"/>
      <c r="DX1217" s="23"/>
      <c r="DY1217" s="23"/>
    </row>
    <row r="1218" spans="1:129" s="29" customFormat="1" ht="15.75" x14ac:dyDescent="0.25">
      <c r="A1218" s="140"/>
      <c r="B1218" s="121" t="s">
        <v>399</v>
      </c>
      <c r="C1218" s="121"/>
      <c r="D1218" s="121"/>
      <c r="E1218" s="162"/>
      <c r="F1218" s="167"/>
      <c r="G1218" s="136"/>
      <c r="H1218" s="121" t="s">
        <v>35</v>
      </c>
      <c r="I1218" s="78" t="s">
        <v>52</v>
      </c>
      <c r="J1218" s="162">
        <v>47957.47</v>
      </c>
      <c r="K1218" s="98">
        <f t="shared" si="597"/>
        <v>47957.47</v>
      </c>
      <c r="L1218" s="162"/>
      <c r="M1218" s="83"/>
      <c r="N1218" s="83"/>
      <c r="O1218" s="475">
        <f t="shared" si="583"/>
        <v>47957.47</v>
      </c>
      <c r="P1218" s="555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/>
      <c r="AQ1218" s="23"/>
      <c r="AR1218" s="23"/>
      <c r="AS1218" s="23"/>
      <c r="AT1218" s="23"/>
      <c r="AU1218" s="23"/>
      <c r="AV1218" s="23"/>
      <c r="AW1218" s="23"/>
      <c r="AX1218" s="23"/>
      <c r="AY1218" s="23"/>
      <c r="AZ1218" s="23"/>
      <c r="BA1218" s="23"/>
      <c r="BB1218" s="23"/>
      <c r="BC1218" s="23"/>
      <c r="BD1218" s="23"/>
      <c r="BE1218" s="23"/>
      <c r="BF1218" s="23"/>
      <c r="BG1218" s="23"/>
      <c r="BH1218" s="23"/>
      <c r="BI1218" s="23"/>
      <c r="BJ1218" s="23"/>
      <c r="BK1218" s="23"/>
      <c r="BL1218" s="23"/>
      <c r="BM1218" s="23"/>
      <c r="BN1218" s="23"/>
      <c r="BO1218" s="23"/>
      <c r="BP1218" s="23"/>
      <c r="BQ1218" s="23"/>
      <c r="BR1218" s="23"/>
      <c r="BS1218" s="23"/>
      <c r="BT1218" s="23"/>
      <c r="BU1218" s="23"/>
      <c r="BV1218" s="23"/>
      <c r="BW1218" s="23"/>
      <c r="BX1218" s="23"/>
      <c r="BY1218" s="23"/>
      <c r="BZ1218" s="23"/>
      <c r="CA1218" s="23"/>
      <c r="CB1218" s="23"/>
      <c r="CC1218" s="23"/>
      <c r="CD1218" s="23"/>
      <c r="CE1218" s="23"/>
      <c r="CF1218" s="23"/>
      <c r="CG1218" s="23"/>
      <c r="CH1218" s="23"/>
      <c r="CI1218" s="23"/>
      <c r="CJ1218" s="23"/>
      <c r="CK1218" s="23"/>
      <c r="CL1218" s="23"/>
      <c r="CM1218" s="23"/>
      <c r="CN1218" s="23"/>
      <c r="CO1218" s="23"/>
      <c r="CP1218" s="23"/>
      <c r="CQ1218" s="23"/>
      <c r="CR1218" s="23"/>
      <c r="CS1218" s="23"/>
      <c r="CT1218" s="23"/>
      <c r="CU1218" s="23"/>
      <c r="CV1218" s="23"/>
      <c r="CW1218" s="23"/>
      <c r="CX1218" s="23"/>
      <c r="CY1218" s="23"/>
      <c r="CZ1218" s="23"/>
      <c r="DA1218" s="23"/>
      <c r="DB1218" s="23"/>
      <c r="DC1218" s="23"/>
      <c r="DD1218" s="23"/>
      <c r="DE1218" s="23"/>
      <c r="DF1218" s="23"/>
      <c r="DG1218" s="23"/>
      <c r="DH1218" s="23"/>
      <c r="DI1218" s="23"/>
      <c r="DJ1218" s="23"/>
      <c r="DK1218" s="23"/>
      <c r="DL1218" s="23"/>
      <c r="DM1218" s="23"/>
      <c r="DN1218" s="23"/>
      <c r="DO1218" s="23"/>
      <c r="DP1218" s="23"/>
      <c r="DQ1218" s="23"/>
      <c r="DR1218" s="23"/>
      <c r="DS1218" s="23"/>
      <c r="DT1218" s="23"/>
      <c r="DU1218" s="23"/>
      <c r="DV1218" s="23"/>
      <c r="DW1218" s="23"/>
      <c r="DX1218" s="23"/>
      <c r="DY1218" s="23"/>
    </row>
    <row r="1219" spans="1:129" s="29" customFormat="1" ht="15.75" x14ac:dyDescent="0.25">
      <c r="A1219" s="133">
        <v>9</v>
      </c>
      <c r="B1219" s="121" t="s">
        <v>399</v>
      </c>
      <c r="C1219" s="121" t="s">
        <v>6</v>
      </c>
      <c r="D1219" s="121" t="s">
        <v>364</v>
      </c>
      <c r="E1219" s="164" t="s">
        <v>187</v>
      </c>
      <c r="F1219" s="165">
        <v>5346.8</v>
      </c>
      <c r="G1219" s="166">
        <v>222</v>
      </c>
      <c r="H1219" s="121" t="s">
        <v>30</v>
      </c>
      <c r="I1219" s="66" t="s">
        <v>1</v>
      </c>
      <c r="J1219" s="162">
        <f>J1220+J1221</f>
        <v>7300489.3300000001</v>
      </c>
      <c r="K1219" s="162">
        <f t="shared" ref="K1219:N1219" si="598">K1220+K1221</f>
        <v>7300489.3300000001</v>
      </c>
      <c r="L1219" s="162">
        <f t="shared" si="598"/>
        <v>0</v>
      </c>
      <c r="M1219" s="162">
        <f t="shared" si="598"/>
        <v>0</v>
      </c>
      <c r="N1219" s="162">
        <f t="shared" si="598"/>
        <v>0</v>
      </c>
      <c r="O1219" s="475">
        <f t="shared" si="583"/>
        <v>7300489.3300000001</v>
      </c>
      <c r="P1219" s="555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/>
      <c r="AI1219" s="23"/>
      <c r="AJ1219" s="23"/>
      <c r="AK1219" s="23"/>
      <c r="AL1219" s="23"/>
      <c r="AM1219" s="23"/>
      <c r="AN1219" s="23"/>
      <c r="AO1219" s="23"/>
      <c r="AP1219" s="23"/>
      <c r="AQ1219" s="23"/>
      <c r="AR1219" s="23"/>
      <c r="AS1219" s="23"/>
      <c r="AT1219" s="23"/>
      <c r="AU1219" s="23"/>
      <c r="AV1219" s="23"/>
      <c r="AW1219" s="23"/>
      <c r="AX1219" s="23"/>
      <c r="AY1219" s="23"/>
      <c r="AZ1219" s="23"/>
      <c r="BA1219" s="23"/>
      <c r="BB1219" s="23"/>
      <c r="BC1219" s="23"/>
      <c r="BD1219" s="23"/>
      <c r="BE1219" s="23"/>
      <c r="BF1219" s="23"/>
      <c r="BG1219" s="23"/>
      <c r="BH1219" s="23"/>
      <c r="BI1219" s="23"/>
      <c r="BJ1219" s="23"/>
      <c r="BK1219" s="23"/>
      <c r="BL1219" s="23"/>
      <c r="BM1219" s="23"/>
      <c r="BN1219" s="23"/>
      <c r="BO1219" s="23"/>
      <c r="BP1219" s="23"/>
      <c r="BQ1219" s="23"/>
      <c r="BR1219" s="23"/>
      <c r="BS1219" s="23"/>
      <c r="BT1219" s="23"/>
      <c r="BU1219" s="23"/>
      <c r="BV1219" s="23"/>
      <c r="BW1219" s="23"/>
      <c r="BX1219" s="23"/>
      <c r="BY1219" s="23"/>
      <c r="BZ1219" s="23"/>
      <c r="CA1219" s="23"/>
      <c r="CB1219" s="23"/>
      <c r="CC1219" s="23"/>
      <c r="CD1219" s="23"/>
      <c r="CE1219" s="23"/>
      <c r="CF1219" s="23"/>
      <c r="CG1219" s="23"/>
      <c r="CH1219" s="23"/>
      <c r="CI1219" s="23"/>
      <c r="CJ1219" s="23"/>
      <c r="CK1219" s="23"/>
      <c r="CL1219" s="23"/>
      <c r="CM1219" s="23"/>
      <c r="CN1219" s="23"/>
      <c r="CO1219" s="23"/>
      <c r="CP1219" s="23"/>
      <c r="CQ1219" s="23"/>
      <c r="CR1219" s="23"/>
      <c r="CS1219" s="23"/>
      <c r="CT1219" s="23"/>
      <c r="CU1219" s="23"/>
      <c r="CV1219" s="23"/>
      <c r="CW1219" s="23"/>
      <c r="CX1219" s="23"/>
      <c r="CY1219" s="23"/>
      <c r="CZ1219" s="23"/>
      <c r="DA1219" s="23"/>
      <c r="DB1219" s="23"/>
      <c r="DC1219" s="23"/>
      <c r="DD1219" s="23"/>
      <c r="DE1219" s="23"/>
      <c r="DF1219" s="23"/>
      <c r="DG1219" s="23"/>
      <c r="DH1219" s="23"/>
      <c r="DI1219" s="23"/>
      <c r="DJ1219" s="23"/>
      <c r="DK1219" s="23"/>
      <c r="DL1219" s="23"/>
      <c r="DM1219" s="23"/>
      <c r="DN1219" s="23"/>
      <c r="DO1219" s="23"/>
      <c r="DP1219" s="23"/>
      <c r="DQ1219" s="23"/>
      <c r="DR1219" s="23"/>
      <c r="DS1219" s="23"/>
      <c r="DT1219" s="23"/>
      <c r="DU1219" s="23"/>
      <c r="DV1219" s="23"/>
      <c r="DW1219" s="23"/>
      <c r="DX1219" s="23"/>
      <c r="DY1219" s="23"/>
    </row>
    <row r="1220" spans="1:129" s="29" customFormat="1" ht="30" x14ac:dyDescent="0.25">
      <c r="A1220" s="137"/>
      <c r="B1220" s="121" t="s">
        <v>399</v>
      </c>
      <c r="C1220" s="121"/>
      <c r="D1220" s="121"/>
      <c r="E1220" s="164"/>
      <c r="F1220" s="167"/>
      <c r="G1220" s="136"/>
      <c r="H1220" s="169" t="s">
        <v>68</v>
      </c>
      <c r="I1220" s="191" t="s">
        <v>51</v>
      </c>
      <c r="J1220" s="162">
        <v>7147532.1399999997</v>
      </c>
      <c r="K1220" s="98">
        <f t="shared" ref="K1220:K1221" si="599">J1220</f>
        <v>7147532.1399999997</v>
      </c>
      <c r="L1220" s="162"/>
      <c r="M1220" s="162"/>
      <c r="N1220" s="162"/>
      <c r="O1220" s="475">
        <f t="shared" si="583"/>
        <v>7147532.1399999997</v>
      </c>
      <c r="P1220" s="555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/>
      <c r="AP1220" s="23"/>
      <c r="AQ1220" s="23"/>
      <c r="AR1220" s="23"/>
      <c r="AS1220" s="23"/>
      <c r="AT1220" s="23"/>
      <c r="AU1220" s="23"/>
      <c r="AV1220" s="23"/>
      <c r="AW1220" s="23"/>
      <c r="AX1220" s="23"/>
      <c r="AY1220" s="23"/>
      <c r="AZ1220" s="23"/>
      <c r="BA1220" s="23"/>
      <c r="BB1220" s="23"/>
      <c r="BC1220" s="23"/>
      <c r="BD1220" s="23"/>
      <c r="BE1220" s="23"/>
      <c r="BF1220" s="23"/>
      <c r="BG1220" s="23"/>
      <c r="BH1220" s="23"/>
      <c r="BI1220" s="23"/>
      <c r="BJ1220" s="23"/>
      <c r="BK1220" s="23"/>
      <c r="BL1220" s="23"/>
      <c r="BM1220" s="23"/>
      <c r="BN1220" s="23"/>
      <c r="BO1220" s="23"/>
      <c r="BP1220" s="23"/>
      <c r="BQ1220" s="23"/>
      <c r="BR1220" s="23"/>
      <c r="BS1220" s="23"/>
      <c r="BT1220" s="23"/>
      <c r="BU1220" s="23"/>
      <c r="BV1220" s="23"/>
      <c r="BW1220" s="23"/>
      <c r="BX1220" s="23"/>
      <c r="BY1220" s="23"/>
      <c r="BZ1220" s="23"/>
      <c r="CA1220" s="23"/>
      <c r="CB1220" s="23"/>
      <c r="CC1220" s="23"/>
      <c r="CD1220" s="23"/>
      <c r="CE1220" s="23"/>
      <c r="CF1220" s="23"/>
      <c r="CG1220" s="23"/>
      <c r="CH1220" s="23"/>
      <c r="CI1220" s="23"/>
      <c r="CJ1220" s="23"/>
      <c r="CK1220" s="23"/>
      <c r="CL1220" s="23"/>
      <c r="CM1220" s="23"/>
      <c r="CN1220" s="23"/>
      <c r="CO1220" s="23"/>
      <c r="CP1220" s="23"/>
      <c r="CQ1220" s="23"/>
      <c r="CR1220" s="23"/>
      <c r="CS1220" s="23"/>
      <c r="CT1220" s="23"/>
      <c r="CU1220" s="23"/>
      <c r="CV1220" s="23"/>
      <c r="CW1220" s="23"/>
      <c r="CX1220" s="23"/>
      <c r="CY1220" s="23"/>
      <c r="CZ1220" s="23"/>
      <c r="DA1220" s="23"/>
      <c r="DB1220" s="23"/>
      <c r="DC1220" s="23"/>
      <c r="DD1220" s="23"/>
      <c r="DE1220" s="23"/>
      <c r="DF1220" s="23"/>
      <c r="DG1220" s="23"/>
      <c r="DH1220" s="23"/>
      <c r="DI1220" s="23"/>
      <c r="DJ1220" s="23"/>
      <c r="DK1220" s="23"/>
      <c r="DL1220" s="23"/>
      <c r="DM1220" s="23"/>
      <c r="DN1220" s="23"/>
      <c r="DO1220" s="23"/>
      <c r="DP1220" s="23"/>
      <c r="DQ1220" s="23"/>
      <c r="DR1220" s="23"/>
      <c r="DS1220" s="23"/>
      <c r="DT1220" s="23"/>
      <c r="DU1220" s="23"/>
      <c r="DV1220" s="23"/>
      <c r="DW1220" s="23"/>
      <c r="DX1220" s="23"/>
      <c r="DY1220" s="23"/>
    </row>
    <row r="1221" spans="1:129" s="29" customFormat="1" ht="15.75" x14ac:dyDescent="0.25">
      <c r="A1221" s="140"/>
      <c r="B1221" s="121" t="s">
        <v>399</v>
      </c>
      <c r="C1221" s="121"/>
      <c r="D1221" s="121"/>
      <c r="E1221" s="162"/>
      <c r="F1221" s="167"/>
      <c r="G1221" s="136"/>
      <c r="H1221" s="121" t="s">
        <v>35</v>
      </c>
      <c r="I1221" s="78" t="s">
        <v>52</v>
      </c>
      <c r="J1221" s="162">
        <v>152957.19</v>
      </c>
      <c r="K1221" s="98">
        <f t="shared" si="599"/>
        <v>152957.19</v>
      </c>
      <c r="L1221" s="162"/>
      <c r="M1221" s="83"/>
      <c r="N1221" s="83"/>
      <c r="O1221" s="475">
        <f t="shared" si="583"/>
        <v>152957.19</v>
      </c>
      <c r="P1221" s="555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/>
      <c r="AL1221" s="23"/>
      <c r="AM1221" s="23"/>
      <c r="AN1221" s="23"/>
      <c r="AO1221" s="23"/>
      <c r="AP1221" s="23"/>
      <c r="AQ1221" s="23"/>
      <c r="AR1221" s="23"/>
      <c r="AS1221" s="23"/>
      <c r="AT1221" s="23"/>
      <c r="AU1221" s="23"/>
      <c r="AV1221" s="23"/>
      <c r="AW1221" s="23"/>
      <c r="AX1221" s="23"/>
      <c r="AY1221" s="23"/>
      <c r="AZ1221" s="23"/>
      <c r="BA1221" s="23"/>
      <c r="BB1221" s="23"/>
      <c r="BC1221" s="23"/>
      <c r="BD1221" s="23"/>
      <c r="BE1221" s="23"/>
      <c r="BF1221" s="23"/>
      <c r="BG1221" s="23"/>
      <c r="BH1221" s="23"/>
      <c r="BI1221" s="23"/>
      <c r="BJ1221" s="23"/>
      <c r="BK1221" s="23"/>
      <c r="BL1221" s="23"/>
      <c r="BM1221" s="23"/>
      <c r="BN1221" s="23"/>
      <c r="BO1221" s="23"/>
      <c r="BP1221" s="23"/>
      <c r="BQ1221" s="23"/>
      <c r="BR1221" s="23"/>
      <c r="BS1221" s="23"/>
      <c r="BT1221" s="23"/>
      <c r="BU1221" s="23"/>
      <c r="BV1221" s="23"/>
      <c r="BW1221" s="23"/>
      <c r="BX1221" s="23"/>
      <c r="BY1221" s="23"/>
      <c r="BZ1221" s="23"/>
      <c r="CA1221" s="23"/>
      <c r="CB1221" s="23"/>
      <c r="CC1221" s="23"/>
      <c r="CD1221" s="23"/>
      <c r="CE1221" s="23"/>
      <c r="CF1221" s="23"/>
      <c r="CG1221" s="23"/>
      <c r="CH1221" s="23"/>
      <c r="CI1221" s="23"/>
      <c r="CJ1221" s="23"/>
      <c r="CK1221" s="23"/>
      <c r="CL1221" s="23"/>
      <c r="CM1221" s="23"/>
      <c r="CN1221" s="23"/>
      <c r="CO1221" s="23"/>
      <c r="CP1221" s="23"/>
      <c r="CQ1221" s="23"/>
      <c r="CR1221" s="23"/>
      <c r="CS1221" s="23"/>
      <c r="CT1221" s="23"/>
      <c r="CU1221" s="23"/>
      <c r="CV1221" s="23"/>
      <c r="CW1221" s="23"/>
      <c r="CX1221" s="23"/>
      <c r="CY1221" s="23"/>
      <c r="CZ1221" s="23"/>
      <c r="DA1221" s="23"/>
      <c r="DB1221" s="23"/>
      <c r="DC1221" s="23"/>
      <c r="DD1221" s="23"/>
      <c r="DE1221" s="23"/>
      <c r="DF1221" s="23"/>
      <c r="DG1221" s="23"/>
      <c r="DH1221" s="23"/>
      <c r="DI1221" s="23"/>
      <c r="DJ1221" s="23"/>
      <c r="DK1221" s="23"/>
      <c r="DL1221" s="23"/>
      <c r="DM1221" s="23"/>
      <c r="DN1221" s="23"/>
      <c r="DO1221" s="23"/>
      <c r="DP1221" s="23"/>
      <c r="DQ1221" s="23"/>
      <c r="DR1221" s="23"/>
      <c r="DS1221" s="23"/>
      <c r="DT1221" s="23"/>
      <c r="DU1221" s="23"/>
      <c r="DV1221" s="23"/>
      <c r="DW1221" s="23"/>
      <c r="DX1221" s="23"/>
      <c r="DY1221" s="23"/>
    </row>
    <row r="1222" spans="1:129" s="29" customFormat="1" ht="15.75" x14ac:dyDescent="0.25">
      <c r="A1222" s="133">
        <v>10</v>
      </c>
      <c r="B1222" s="121" t="s">
        <v>399</v>
      </c>
      <c r="C1222" s="121" t="s">
        <v>6</v>
      </c>
      <c r="D1222" s="121" t="s">
        <v>364</v>
      </c>
      <c r="E1222" s="164" t="s">
        <v>188</v>
      </c>
      <c r="F1222" s="165">
        <v>6460.9</v>
      </c>
      <c r="G1222" s="166">
        <v>212</v>
      </c>
      <c r="H1222" s="121" t="s">
        <v>30</v>
      </c>
      <c r="I1222" s="66" t="s">
        <v>1</v>
      </c>
      <c r="J1222" s="162">
        <f>J1223+J1224+J1225</f>
        <v>15615642.850000001</v>
      </c>
      <c r="K1222" s="162">
        <f t="shared" ref="K1222:N1222" si="600">K1223+K1224+K1225</f>
        <v>15615642.850000001</v>
      </c>
      <c r="L1222" s="162">
        <f t="shared" si="600"/>
        <v>0</v>
      </c>
      <c r="M1222" s="162">
        <f t="shared" si="600"/>
        <v>0</v>
      </c>
      <c r="N1222" s="162">
        <f t="shared" si="600"/>
        <v>0</v>
      </c>
      <c r="O1222" s="475">
        <f t="shared" si="583"/>
        <v>15615642.850000001</v>
      </c>
      <c r="P1222" s="555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/>
      <c r="AI1222" s="23"/>
      <c r="AJ1222" s="23"/>
      <c r="AK1222" s="23"/>
      <c r="AL1222" s="23"/>
      <c r="AM1222" s="23"/>
      <c r="AN1222" s="23"/>
      <c r="AO1222" s="23"/>
      <c r="AP1222" s="23"/>
      <c r="AQ1222" s="23"/>
      <c r="AR1222" s="23"/>
      <c r="AS1222" s="23"/>
      <c r="AT1222" s="23"/>
      <c r="AU1222" s="23"/>
      <c r="AV1222" s="23"/>
      <c r="AW1222" s="23"/>
      <c r="AX1222" s="23"/>
      <c r="AY1222" s="23"/>
      <c r="AZ1222" s="23"/>
      <c r="BA1222" s="23"/>
      <c r="BB1222" s="23"/>
      <c r="BC1222" s="23"/>
      <c r="BD1222" s="23"/>
      <c r="BE1222" s="23"/>
      <c r="BF1222" s="23"/>
      <c r="BG1222" s="23"/>
      <c r="BH1222" s="23"/>
      <c r="BI1222" s="23"/>
      <c r="BJ1222" s="23"/>
      <c r="BK1222" s="23"/>
      <c r="BL1222" s="23"/>
      <c r="BM1222" s="23"/>
      <c r="BN1222" s="23"/>
      <c r="BO1222" s="23"/>
      <c r="BP1222" s="23"/>
      <c r="BQ1222" s="23"/>
      <c r="BR1222" s="23"/>
      <c r="BS1222" s="23"/>
      <c r="BT1222" s="23"/>
      <c r="BU1222" s="23"/>
      <c r="BV1222" s="23"/>
      <c r="BW1222" s="23"/>
      <c r="BX1222" s="23"/>
      <c r="BY1222" s="23"/>
      <c r="BZ1222" s="23"/>
      <c r="CA1222" s="23"/>
      <c r="CB1222" s="23"/>
      <c r="CC1222" s="23"/>
      <c r="CD1222" s="23"/>
      <c r="CE1222" s="23"/>
      <c r="CF1222" s="23"/>
      <c r="CG1222" s="23"/>
      <c r="CH1222" s="23"/>
      <c r="CI1222" s="23"/>
      <c r="CJ1222" s="23"/>
      <c r="CK1222" s="23"/>
      <c r="CL1222" s="23"/>
      <c r="CM1222" s="23"/>
      <c r="CN1222" s="23"/>
      <c r="CO1222" s="23"/>
      <c r="CP1222" s="23"/>
      <c r="CQ1222" s="23"/>
      <c r="CR1222" s="23"/>
      <c r="CS1222" s="23"/>
      <c r="CT1222" s="23"/>
      <c r="CU1222" s="23"/>
      <c r="CV1222" s="23"/>
      <c r="CW1222" s="23"/>
      <c r="CX1222" s="23"/>
      <c r="CY1222" s="23"/>
      <c r="CZ1222" s="23"/>
      <c r="DA1222" s="23"/>
      <c r="DB1222" s="23"/>
      <c r="DC1222" s="23"/>
      <c r="DD1222" s="23"/>
      <c r="DE1222" s="23"/>
      <c r="DF1222" s="23"/>
      <c r="DG1222" s="23"/>
      <c r="DH1222" s="23"/>
      <c r="DI1222" s="23"/>
      <c r="DJ1222" s="23"/>
      <c r="DK1222" s="23"/>
      <c r="DL1222" s="23"/>
      <c r="DM1222" s="23"/>
      <c r="DN1222" s="23"/>
      <c r="DO1222" s="23"/>
      <c r="DP1222" s="23"/>
      <c r="DQ1222" s="23"/>
      <c r="DR1222" s="23"/>
      <c r="DS1222" s="23"/>
      <c r="DT1222" s="23"/>
      <c r="DU1222" s="23"/>
      <c r="DV1222" s="23"/>
      <c r="DW1222" s="23"/>
      <c r="DX1222" s="23"/>
      <c r="DY1222" s="23"/>
    </row>
    <row r="1223" spans="1:129" s="29" customFormat="1" ht="15.75" x14ac:dyDescent="0.25">
      <c r="A1223" s="137"/>
      <c r="B1223" s="121" t="s">
        <v>399</v>
      </c>
      <c r="C1223" s="121"/>
      <c r="D1223" s="121"/>
      <c r="E1223" s="164"/>
      <c r="F1223" s="167"/>
      <c r="G1223" s="136"/>
      <c r="H1223" s="121" t="s">
        <v>34</v>
      </c>
      <c r="I1223" s="78" t="s">
        <v>75</v>
      </c>
      <c r="J1223" s="162">
        <v>5188022.03</v>
      </c>
      <c r="K1223" s="98">
        <f t="shared" ref="K1223:K1225" si="601">J1223</f>
        <v>5188022.03</v>
      </c>
      <c r="L1223" s="162"/>
      <c r="M1223" s="162"/>
      <c r="N1223" s="162"/>
      <c r="O1223" s="475">
        <f t="shared" si="583"/>
        <v>5188022.03</v>
      </c>
      <c r="P1223" s="555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/>
      <c r="AB1223" s="23"/>
      <c r="AC1223" s="23"/>
      <c r="AD1223" s="23"/>
      <c r="AE1223" s="23"/>
      <c r="AF1223" s="23"/>
      <c r="AG1223" s="23"/>
      <c r="AH1223" s="23"/>
      <c r="AI1223" s="23"/>
      <c r="AJ1223" s="23"/>
      <c r="AK1223" s="23"/>
      <c r="AL1223" s="23"/>
      <c r="AM1223" s="23"/>
      <c r="AN1223" s="23"/>
      <c r="AO1223" s="23"/>
      <c r="AP1223" s="23"/>
      <c r="AQ1223" s="23"/>
      <c r="AR1223" s="23"/>
      <c r="AS1223" s="23"/>
      <c r="AT1223" s="23"/>
      <c r="AU1223" s="23"/>
      <c r="AV1223" s="23"/>
      <c r="AW1223" s="23"/>
      <c r="AX1223" s="23"/>
      <c r="AY1223" s="23"/>
      <c r="AZ1223" s="23"/>
      <c r="BA1223" s="23"/>
      <c r="BB1223" s="23"/>
      <c r="BC1223" s="23"/>
      <c r="BD1223" s="23"/>
      <c r="BE1223" s="23"/>
      <c r="BF1223" s="23"/>
      <c r="BG1223" s="23"/>
      <c r="BH1223" s="23"/>
      <c r="BI1223" s="23"/>
      <c r="BJ1223" s="23"/>
      <c r="BK1223" s="23"/>
      <c r="BL1223" s="23"/>
      <c r="BM1223" s="23"/>
      <c r="BN1223" s="23"/>
      <c r="BO1223" s="23"/>
      <c r="BP1223" s="23"/>
      <c r="BQ1223" s="23"/>
      <c r="BR1223" s="23"/>
      <c r="BS1223" s="23"/>
      <c r="BT1223" s="23"/>
      <c r="BU1223" s="23"/>
      <c r="BV1223" s="23"/>
      <c r="BW1223" s="23"/>
      <c r="BX1223" s="23"/>
      <c r="BY1223" s="23"/>
      <c r="BZ1223" s="23"/>
      <c r="CA1223" s="23"/>
      <c r="CB1223" s="23"/>
      <c r="CC1223" s="23"/>
      <c r="CD1223" s="23"/>
      <c r="CE1223" s="23"/>
      <c r="CF1223" s="23"/>
      <c r="CG1223" s="23"/>
      <c r="CH1223" s="23"/>
      <c r="CI1223" s="23"/>
      <c r="CJ1223" s="23"/>
      <c r="CK1223" s="23"/>
      <c r="CL1223" s="23"/>
      <c r="CM1223" s="23"/>
      <c r="CN1223" s="23"/>
      <c r="CO1223" s="23"/>
      <c r="CP1223" s="23"/>
      <c r="CQ1223" s="23"/>
      <c r="CR1223" s="23"/>
      <c r="CS1223" s="23"/>
      <c r="CT1223" s="23"/>
      <c r="CU1223" s="23"/>
      <c r="CV1223" s="23"/>
      <c r="CW1223" s="23"/>
      <c r="CX1223" s="23"/>
      <c r="CY1223" s="23"/>
      <c r="CZ1223" s="23"/>
      <c r="DA1223" s="23"/>
      <c r="DB1223" s="23"/>
      <c r="DC1223" s="23"/>
      <c r="DD1223" s="23"/>
      <c r="DE1223" s="23"/>
      <c r="DF1223" s="23"/>
      <c r="DG1223" s="23"/>
      <c r="DH1223" s="23"/>
      <c r="DI1223" s="23"/>
      <c r="DJ1223" s="23"/>
      <c r="DK1223" s="23"/>
      <c r="DL1223" s="23"/>
      <c r="DM1223" s="23"/>
      <c r="DN1223" s="23"/>
      <c r="DO1223" s="23"/>
      <c r="DP1223" s="23"/>
      <c r="DQ1223" s="23"/>
      <c r="DR1223" s="23"/>
      <c r="DS1223" s="23"/>
      <c r="DT1223" s="23"/>
      <c r="DU1223" s="23"/>
      <c r="DV1223" s="23"/>
      <c r="DW1223" s="23"/>
      <c r="DX1223" s="23"/>
      <c r="DY1223" s="23"/>
    </row>
    <row r="1224" spans="1:129" s="29" customFormat="1" ht="15.75" x14ac:dyDescent="0.25">
      <c r="A1224" s="137"/>
      <c r="B1224" s="121" t="s">
        <v>399</v>
      </c>
      <c r="C1224" s="121"/>
      <c r="D1224" s="121"/>
      <c r="E1224" s="164"/>
      <c r="F1224" s="167"/>
      <c r="G1224" s="136"/>
      <c r="H1224" s="172" t="s">
        <v>36</v>
      </c>
      <c r="I1224" s="78" t="s">
        <v>37</v>
      </c>
      <c r="J1224" s="162">
        <v>10100447.57</v>
      </c>
      <c r="K1224" s="98">
        <f t="shared" si="601"/>
        <v>10100447.57</v>
      </c>
      <c r="L1224" s="162"/>
      <c r="M1224" s="162"/>
      <c r="N1224" s="162"/>
      <c r="O1224" s="475">
        <f t="shared" si="583"/>
        <v>10100447.57</v>
      </c>
      <c r="P1224" s="555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/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/>
      <c r="AL1224" s="23"/>
      <c r="AM1224" s="23"/>
      <c r="AN1224" s="23"/>
      <c r="AO1224" s="23"/>
      <c r="AP1224" s="23"/>
      <c r="AQ1224" s="23"/>
      <c r="AR1224" s="23"/>
      <c r="AS1224" s="23"/>
      <c r="AT1224" s="23"/>
      <c r="AU1224" s="23"/>
      <c r="AV1224" s="23"/>
      <c r="AW1224" s="23"/>
      <c r="AX1224" s="23"/>
      <c r="AY1224" s="23"/>
      <c r="AZ1224" s="23"/>
      <c r="BA1224" s="23"/>
      <c r="BB1224" s="23"/>
      <c r="BC1224" s="23"/>
      <c r="BD1224" s="23"/>
      <c r="BE1224" s="23"/>
      <c r="BF1224" s="23"/>
      <c r="BG1224" s="23"/>
      <c r="BH1224" s="23"/>
      <c r="BI1224" s="23"/>
      <c r="BJ1224" s="23"/>
      <c r="BK1224" s="23"/>
      <c r="BL1224" s="23"/>
      <c r="BM1224" s="23"/>
      <c r="BN1224" s="23"/>
      <c r="BO1224" s="23"/>
      <c r="BP1224" s="23"/>
      <c r="BQ1224" s="23"/>
      <c r="BR1224" s="23"/>
      <c r="BS1224" s="23"/>
      <c r="BT1224" s="23"/>
      <c r="BU1224" s="23"/>
      <c r="BV1224" s="23"/>
      <c r="BW1224" s="23"/>
      <c r="BX1224" s="23"/>
      <c r="BY1224" s="23"/>
      <c r="BZ1224" s="23"/>
      <c r="CA1224" s="23"/>
      <c r="CB1224" s="23"/>
      <c r="CC1224" s="23"/>
      <c r="CD1224" s="23"/>
      <c r="CE1224" s="23"/>
      <c r="CF1224" s="23"/>
      <c r="CG1224" s="23"/>
      <c r="CH1224" s="23"/>
      <c r="CI1224" s="23"/>
      <c r="CJ1224" s="23"/>
      <c r="CK1224" s="23"/>
      <c r="CL1224" s="23"/>
      <c r="CM1224" s="23"/>
      <c r="CN1224" s="23"/>
      <c r="CO1224" s="23"/>
      <c r="CP1224" s="23"/>
      <c r="CQ1224" s="23"/>
      <c r="CR1224" s="23"/>
      <c r="CS1224" s="23"/>
      <c r="CT1224" s="23"/>
      <c r="CU1224" s="23"/>
      <c r="CV1224" s="23"/>
      <c r="CW1224" s="23"/>
      <c r="CX1224" s="23"/>
      <c r="CY1224" s="23"/>
      <c r="CZ1224" s="23"/>
      <c r="DA1224" s="23"/>
      <c r="DB1224" s="23"/>
      <c r="DC1224" s="23"/>
      <c r="DD1224" s="23"/>
      <c r="DE1224" s="23"/>
      <c r="DF1224" s="23"/>
      <c r="DG1224" s="23"/>
      <c r="DH1224" s="23"/>
      <c r="DI1224" s="23"/>
      <c r="DJ1224" s="23"/>
      <c r="DK1224" s="23"/>
      <c r="DL1224" s="23"/>
      <c r="DM1224" s="23"/>
      <c r="DN1224" s="23"/>
      <c r="DO1224" s="23"/>
      <c r="DP1224" s="23"/>
      <c r="DQ1224" s="23"/>
      <c r="DR1224" s="23"/>
      <c r="DS1224" s="23"/>
      <c r="DT1224" s="23"/>
      <c r="DU1224" s="23"/>
      <c r="DV1224" s="23"/>
      <c r="DW1224" s="23"/>
      <c r="DX1224" s="23"/>
      <c r="DY1224" s="23"/>
    </row>
    <row r="1225" spans="1:129" s="29" customFormat="1" ht="15.75" x14ac:dyDescent="0.25">
      <c r="A1225" s="140"/>
      <c r="B1225" s="121" t="s">
        <v>399</v>
      </c>
      <c r="C1225" s="121"/>
      <c r="D1225" s="121"/>
      <c r="E1225" s="162"/>
      <c r="F1225" s="167"/>
      <c r="G1225" s="136"/>
      <c r="H1225" s="121" t="s">
        <v>35</v>
      </c>
      <c r="I1225" s="78" t="s">
        <v>52</v>
      </c>
      <c r="J1225" s="83">
        <v>327173.25</v>
      </c>
      <c r="K1225" s="98">
        <f t="shared" si="601"/>
        <v>327173.25</v>
      </c>
      <c r="L1225" s="162"/>
      <c r="M1225" s="83"/>
      <c r="N1225" s="83"/>
      <c r="O1225" s="475">
        <f t="shared" si="583"/>
        <v>327173.25</v>
      </c>
      <c r="P1225" s="555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/>
      <c r="AG1225" s="23"/>
      <c r="AH1225" s="23"/>
      <c r="AI1225" s="23"/>
      <c r="AJ1225" s="23"/>
      <c r="AK1225" s="23"/>
      <c r="AL1225" s="23"/>
      <c r="AM1225" s="23"/>
      <c r="AN1225" s="23"/>
      <c r="AO1225" s="23"/>
      <c r="AP1225" s="23"/>
      <c r="AQ1225" s="23"/>
      <c r="AR1225" s="23"/>
      <c r="AS1225" s="23"/>
      <c r="AT1225" s="23"/>
      <c r="AU1225" s="23"/>
      <c r="AV1225" s="23"/>
      <c r="AW1225" s="23"/>
      <c r="AX1225" s="23"/>
      <c r="AY1225" s="23"/>
      <c r="AZ1225" s="23"/>
      <c r="BA1225" s="23"/>
      <c r="BB1225" s="23"/>
      <c r="BC1225" s="23"/>
      <c r="BD1225" s="23"/>
      <c r="BE1225" s="23"/>
      <c r="BF1225" s="23"/>
      <c r="BG1225" s="23"/>
      <c r="BH1225" s="23"/>
      <c r="BI1225" s="23"/>
      <c r="BJ1225" s="23"/>
      <c r="BK1225" s="23"/>
      <c r="BL1225" s="23"/>
      <c r="BM1225" s="23"/>
      <c r="BN1225" s="23"/>
      <c r="BO1225" s="23"/>
      <c r="BP1225" s="23"/>
      <c r="BQ1225" s="23"/>
      <c r="BR1225" s="23"/>
      <c r="BS1225" s="23"/>
      <c r="BT1225" s="23"/>
      <c r="BU1225" s="23"/>
      <c r="BV1225" s="23"/>
      <c r="BW1225" s="23"/>
      <c r="BX1225" s="23"/>
      <c r="BY1225" s="23"/>
      <c r="BZ1225" s="23"/>
      <c r="CA1225" s="23"/>
      <c r="CB1225" s="23"/>
      <c r="CC1225" s="23"/>
      <c r="CD1225" s="23"/>
      <c r="CE1225" s="23"/>
      <c r="CF1225" s="23"/>
      <c r="CG1225" s="23"/>
      <c r="CH1225" s="23"/>
      <c r="CI1225" s="23"/>
      <c r="CJ1225" s="23"/>
      <c r="CK1225" s="23"/>
      <c r="CL1225" s="23"/>
      <c r="CM1225" s="23"/>
      <c r="CN1225" s="23"/>
      <c r="CO1225" s="23"/>
      <c r="CP1225" s="23"/>
      <c r="CQ1225" s="23"/>
      <c r="CR1225" s="23"/>
      <c r="CS1225" s="23"/>
      <c r="CT1225" s="23"/>
      <c r="CU1225" s="23"/>
      <c r="CV1225" s="23"/>
      <c r="CW1225" s="23"/>
      <c r="CX1225" s="23"/>
      <c r="CY1225" s="23"/>
      <c r="CZ1225" s="23"/>
      <c r="DA1225" s="23"/>
      <c r="DB1225" s="23"/>
      <c r="DC1225" s="23"/>
      <c r="DD1225" s="23"/>
      <c r="DE1225" s="23"/>
      <c r="DF1225" s="23"/>
      <c r="DG1225" s="23"/>
      <c r="DH1225" s="23"/>
      <c r="DI1225" s="23"/>
      <c r="DJ1225" s="23"/>
      <c r="DK1225" s="23"/>
      <c r="DL1225" s="23"/>
      <c r="DM1225" s="23"/>
      <c r="DN1225" s="23"/>
      <c r="DO1225" s="23"/>
      <c r="DP1225" s="23"/>
      <c r="DQ1225" s="23"/>
      <c r="DR1225" s="23"/>
      <c r="DS1225" s="23"/>
      <c r="DT1225" s="23"/>
      <c r="DU1225" s="23"/>
      <c r="DV1225" s="23"/>
      <c r="DW1225" s="23"/>
      <c r="DX1225" s="23"/>
      <c r="DY1225" s="23"/>
    </row>
    <row r="1226" spans="1:129" s="29" customFormat="1" ht="15.75" x14ac:dyDescent="0.25">
      <c r="A1226" s="133">
        <v>11</v>
      </c>
      <c r="B1226" s="121" t="s">
        <v>399</v>
      </c>
      <c r="C1226" s="121" t="s">
        <v>6</v>
      </c>
      <c r="D1226" s="121" t="s">
        <v>364</v>
      </c>
      <c r="E1226" s="164" t="s">
        <v>189</v>
      </c>
      <c r="F1226" s="165">
        <v>6500.6</v>
      </c>
      <c r="G1226" s="166">
        <v>245</v>
      </c>
      <c r="H1226" s="121" t="s">
        <v>30</v>
      </c>
      <c r="I1226" s="66" t="s">
        <v>1</v>
      </c>
      <c r="J1226" s="162">
        <f>J1227+J1228+J1229</f>
        <v>15014026.42</v>
      </c>
      <c r="K1226" s="162">
        <f t="shared" ref="K1226:N1226" si="602">K1227+K1228+K1229</f>
        <v>15014026.42</v>
      </c>
      <c r="L1226" s="162">
        <f t="shared" si="602"/>
        <v>0</v>
      </c>
      <c r="M1226" s="162">
        <f t="shared" si="602"/>
        <v>0</v>
      </c>
      <c r="N1226" s="162">
        <f t="shared" si="602"/>
        <v>0</v>
      </c>
      <c r="O1226" s="475">
        <f t="shared" si="583"/>
        <v>15014026.42</v>
      </c>
      <c r="P1226" s="555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/>
      <c r="AB1226" s="23"/>
      <c r="AC1226" s="23"/>
      <c r="AD1226" s="23"/>
      <c r="AE1226" s="23"/>
      <c r="AF1226" s="23"/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/>
      <c r="AQ1226" s="23"/>
      <c r="AR1226" s="23"/>
      <c r="AS1226" s="23"/>
      <c r="AT1226" s="23"/>
      <c r="AU1226" s="23"/>
      <c r="AV1226" s="23"/>
      <c r="AW1226" s="23"/>
      <c r="AX1226" s="23"/>
      <c r="AY1226" s="23"/>
      <c r="AZ1226" s="23"/>
      <c r="BA1226" s="23"/>
      <c r="BB1226" s="23"/>
      <c r="BC1226" s="23"/>
      <c r="BD1226" s="23"/>
      <c r="BE1226" s="23"/>
      <c r="BF1226" s="23"/>
      <c r="BG1226" s="23"/>
      <c r="BH1226" s="23"/>
      <c r="BI1226" s="23"/>
      <c r="BJ1226" s="23"/>
      <c r="BK1226" s="23"/>
      <c r="BL1226" s="23"/>
      <c r="BM1226" s="23"/>
      <c r="BN1226" s="23"/>
      <c r="BO1226" s="23"/>
      <c r="BP1226" s="23"/>
      <c r="BQ1226" s="23"/>
      <c r="BR1226" s="23"/>
      <c r="BS1226" s="23"/>
      <c r="BT1226" s="23"/>
      <c r="BU1226" s="23"/>
      <c r="BV1226" s="23"/>
      <c r="BW1226" s="23"/>
      <c r="BX1226" s="23"/>
      <c r="BY1226" s="23"/>
      <c r="BZ1226" s="23"/>
      <c r="CA1226" s="23"/>
      <c r="CB1226" s="23"/>
      <c r="CC1226" s="23"/>
      <c r="CD1226" s="23"/>
      <c r="CE1226" s="23"/>
      <c r="CF1226" s="23"/>
      <c r="CG1226" s="23"/>
      <c r="CH1226" s="23"/>
      <c r="CI1226" s="23"/>
      <c r="CJ1226" s="23"/>
      <c r="CK1226" s="23"/>
      <c r="CL1226" s="23"/>
      <c r="CM1226" s="23"/>
      <c r="CN1226" s="23"/>
      <c r="CO1226" s="23"/>
      <c r="CP1226" s="23"/>
      <c r="CQ1226" s="23"/>
      <c r="CR1226" s="23"/>
      <c r="CS1226" s="23"/>
      <c r="CT1226" s="23"/>
      <c r="CU1226" s="23"/>
      <c r="CV1226" s="23"/>
      <c r="CW1226" s="23"/>
      <c r="CX1226" s="23"/>
      <c r="CY1226" s="23"/>
      <c r="CZ1226" s="23"/>
      <c r="DA1226" s="23"/>
      <c r="DB1226" s="23"/>
      <c r="DC1226" s="23"/>
      <c r="DD1226" s="23"/>
      <c r="DE1226" s="23"/>
      <c r="DF1226" s="23"/>
      <c r="DG1226" s="23"/>
      <c r="DH1226" s="23"/>
      <c r="DI1226" s="23"/>
      <c r="DJ1226" s="23"/>
      <c r="DK1226" s="23"/>
      <c r="DL1226" s="23"/>
      <c r="DM1226" s="23"/>
      <c r="DN1226" s="23"/>
      <c r="DO1226" s="23"/>
      <c r="DP1226" s="23"/>
      <c r="DQ1226" s="23"/>
      <c r="DR1226" s="23"/>
      <c r="DS1226" s="23"/>
      <c r="DT1226" s="23"/>
      <c r="DU1226" s="23"/>
      <c r="DV1226" s="23"/>
      <c r="DW1226" s="23"/>
      <c r="DX1226" s="23"/>
      <c r="DY1226" s="23"/>
    </row>
    <row r="1227" spans="1:129" s="29" customFormat="1" ht="15.75" x14ac:dyDescent="0.25">
      <c r="A1227" s="137"/>
      <c r="B1227" s="121" t="s">
        <v>399</v>
      </c>
      <c r="C1227" s="121"/>
      <c r="D1227" s="121"/>
      <c r="E1227" s="164"/>
      <c r="F1227" s="167"/>
      <c r="G1227" s="136"/>
      <c r="H1227" s="121" t="s">
        <v>34</v>
      </c>
      <c r="I1227" s="78" t="s">
        <v>75</v>
      </c>
      <c r="J1227" s="162">
        <v>4988145.58</v>
      </c>
      <c r="K1227" s="98">
        <f t="shared" ref="K1227:K1229" si="603">J1227</f>
        <v>4988145.58</v>
      </c>
      <c r="L1227" s="162"/>
      <c r="M1227" s="162"/>
      <c r="N1227" s="162"/>
      <c r="O1227" s="475">
        <f t="shared" si="583"/>
        <v>4988145.58</v>
      </c>
      <c r="P1227" s="555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3"/>
      <c r="AE1227" s="23"/>
      <c r="AF1227" s="23"/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/>
      <c r="AR1227" s="23"/>
      <c r="AS1227" s="23"/>
      <c r="AT1227" s="23"/>
      <c r="AU1227" s="23"/>
      <c r="AV1227" s="23"/>
      <c r="AW1227" s="23"/>
      <c r="AX1227" s="23"/>
      <c r="AY1227" s="23"/>
      <c r="AZ1227" s="23"/>
      <c r="BA1227" s="23"/>
      <c r="BB1227" s="23"/>
      <c r="BC1227" s="23"/>
      <c r="BD1227" s="23"/>
      <c r="BE1227" s="23"/>
      <c r="BF1227" s="23"/>
      <c r="BG1227" s="23"/>
      <c r="BH1227" s="23"/>
      <c r="BI1227" s="23"/>
      <c r="BJ1227" s="23"/>
      <c r="BK1227" s="23"/>
      <c r="BL1227" s="23"/>
      <c r="BM1227" s="23"/>
      <c r="BN1227" s="23"/>
      <c r="BO1227" s="23"/>
      <c r="BP1227" s="23"/>
      <c r="BQ1227" s="23"/>
      <c r="BR1227" s="23"/>
      <c r="BS1227" s="23"/>
      <c r="BT1227" s="23"/>
      <c r="BU1227" s="23"/>
      <c r="BV1227" s="23"/>
      <c r="BW1227" s="23"/>
      <c r="BX1227" s="23"/>
      <c r="BY1227" s="23"/>
      <c r="BZ1227" s="23"/>
      <c r="CA1227" s="23"/>
      <c r="CB1227" s="23"/>
      <c r="CC1227" s="23"/>
      <c r="CD1227" s="23"/>
      <c r="CE1227" s="23"/>
      <c r="CF1227" s="23"/>
      <c r="CG1227" s="23"/>
      <c r="CH1227" s="23"/>
      <c r="CI1227" s="23"/>
      <c r="CJ1227" s="23"/>
      <c r="CK1227" s="23"/>
      <c r="CL1227" s="23"/>
      <c r="CM1227" s="23"/>
      <c r="CN1227" s="23"/>
      <c r="CO1227" s="23"/>
      <c r="CP1227" s="23"/>
      <c r="CQ1227" s="23"/>
      <c r="CR1227" s="23"/>
      <c r="CS1227" s="23"/>
      <c r="CT1227" s="23"/>
      <c r="CU1227" s="23"/>
      <c r="CV1227" s="23"/>
      <c r="CW1227" s="23"/>
      <c r="CX1227" s="23"/>
      <c r="CY1227" s="23"/>
      <c r="CZ1227" s="23"/>
      <c r="DA1227" s="23"/>
      <c r="DB1227" s="23"/>
      <c r="DC1227" s="23"/>
      <c r="DD1227" s="23"/>
      <c r="DE1227" s="23"/>
      <c r="DF1227" s="23"/>
      <c r="DG1227" s="23"/>
      <c r="DH1227" s="23"/>
      <c r="DI1227" s="23"/>
      <c r="DJ1227" s="23"/>
      <c r="DK1227" s="23"/>
      <c r="DL1227" s="23"/>
      <c r="DM1227" s="23"/>
      <c r="DN1227" s="23"/>
      <c r="DO1227" s="23"/>
      <c r="DP1227" s="23"/>
      <c r="DQ1227" s="23"/>
      <c r="DR1227" s="23"/>
      <c r="DS1227" s="23"/>
      <c r="DT1227" s="23"/>
      <c r="DU1227" s="23"/>
      <c r="DV1227" s="23"/>
      <c r="DW1227" s="23"/>
      <c r="DX1227" s="23"/>
      <c r="DY1227" s="23"/>
    </row>
    <row r="1228" spans="1:129" s="29" customFormat="1" ht="15.75" x14ac:dyDescent="0.25">
      <c r="A1228" s="137"/>
      <c r="B1228" s="121" t="s">
        <v>399</v>
      </c>
      <c r="C1228" s="121"/>
      <c r="D1228" s="121"/>
      <c r="E1228" s="164"/>
      <c r="F1228" s="167"/>
      <c r="G1228" s="136"/>
      <c r="H1228" s="172" t="s">
        <v>36</v>
      </c>
      <c r="I1228" s="78" t="s">
        <v>37</v>
      </c>
      <c r="J1228" s="162">
        <v>9711312.4399999995</v>
      </c>
      <c r="K1228" s="98">
        <f t="shared" si="603"/>
        <v>9711312.4399999995</v>
      </c>
      <c r="L1228" s="162"/>
      <c r="M1228" s="162"/>
      <c r="N1228" s="162"/>
      <c r="O1228" s="475">
        <f t="shared" si="583"/>
        <v>9711312.4399999995</v>
      </c>
      <c r="P1228" s="555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23"/>
      <c r="AG1228" s="23"/>
      <c r="AH1228" s="23"/>
      <c r="AI1228" s="23"/>
      <c r="AJ1228" s="23"/>
      <c r="AK1228" s="23"/>
      <c r="AL1228" s="23"/>
      <c r="AM1228" s="23"/>
      <c r="AN1228" s="23"/>
      <c r="AO1228" s="23"/>
      <c r="AP1228" s="23"/>
      <c r="AQ1228" s="23"/>
      <c r="AR1228" s="23"/>
      <c r="AS1228" s="23"/>
      <c r="AT1228" s="23"/>
      <c r="AU1228" s="23"/>
      <c r="AV1228" s="23"/>
      <c r="AW1228" s="23"/>
      <c r="AX1228" s="23"/>
      <c r="AY1228" s="23"/>
      <c r="AZ1228" s="23"/>
      <c r="BA1228" s="23"/>
      <c r="BB1228" s="23"/>
      <c r="BC1228" s="23"/>
      <c r="BD1228" s="23"/>
      <c r="BE1228" s="23"/>
      <c r="BF1228" s="23"/>
      <c r="BG1228" s="23"/>
      <c r="BH1228" s="23"/>
      <c r="BI1228" s="23"/>
      <c r="BJ1228" s="23"/>
      <c r="BK1228" s="23"/>
      <c r="BL1228" s="23"/>
      <c r="BM1228" s="23"/>
      <c r="BN1228" s="23"/>
      <c r="BO1228" s="23"/>
      <c r="BP1228" s="23"/>
      <c r="BQ1228" s="23"/>
      <c r="BR1228" s="23"/>
      <c r="BS1228" s="23"/>
      <c r="BT1228" s="23"/>
      <c r="BU1228" s="23"/>
      <c r="BV1228" s="23"/>
      <c r="BW1228" s="23"/>
      <c r="BX1228" s="23"/>
      <c r="BY1228" s="23"/>
      <c r="BZ1228" s="23"/>
      <c r="CA1228" s="23"/>
      <c r="CB1228" s="23"/>
      <c r="CC1228" s="23"/>
      <c r="CD1228" s="23"/>
      <c r="CE1228" s="23"/>
      <c r="CF1228" s="23"/>
      <c r="CG1228" s="23"/>
      <c r="CH1228" s="23"/>
      <c r="CI1228" s="23"/>
      <c r="CJ1228" s="23"/>
      <c r="CK1228" s="23"/>
      <c r="CL1228" s="23"/>
      <c r="CM1228" s="23"/>
      <c r="CN1228" s="23"/>
      <c r="CO1228" s="23"/>
      <c r="CP1228" s="23"/>
      <c r="CQ1228" s="23"/>
      <c r="CR1228" s="23"/>
      <c r="CS1228" s="23"/>
      <c r="CT1228" s="23"/>
      <c r="CU1228" s="23"/>
      <c r="CV1228" s="23"/>
      <c r="CW1228" s="23"/>
      <c r="CX1228" s="23"/>
      <c r="CY1228" s="23"/>
      <c r="CZ1228" s="23"/>
      <c r="DA1228" s="23"/>
      <c r="DB1228" s="23"/>
      <c r="DC1228" s="23"/>
      <c r="DD1228" s="23"/>
      <c r="DE1228" s="23"/>
      <c r="DF1228" s="23"/>
      <c r="DG1228" s="23"/>
      <c r="DH1228" s="23"/>
      <c r="DI1228" s="23"/>
      <c r="DJ1228" s="23"/>
      <c r="DK1228" s="23"/>
      <c r="DL1228" s="23"/>
      <c r="DM1228" s="23"/>
      <c r="DN1228" s="23"/>
      <c r="DO1228" s="23"/>
      <c r="DP1228" s="23"/>
      <c r="DQ1228" s="23"/>
      <c r="DR1228" s="23"/>
      <c r="DS1228" s="23"/>
      <c r="DT1228" s="23"/>
      <c r="DU1228" s="23"/>
      <c r="DV1228" s="23"/>
      <c r="DW1228" s="23"/>
      <c r="DX1228" s="23"/>
      <c r="DY1228" s="23"/>
    </row>
    <row r="1229" spans="1:129" s="29" customFormat="1" ht="15.75" x14ac:dyDescent="0.25">
      <c r="A1229" s="140"/>
      <c r="B1229" s="121" t="s">
        <v>399</v>
      </c>
      <c r="C1229" s="121"/>
      <c r="D1229" s="121"/>
      <c r="E1229" s="162"/>
      <c r="F1229" s="167"/>
      <c r="G1229" s="136"/>
      <c r="H1229" s="121" t="s">
        <v>35</v>
      </c>
      <c r="I1229" s="78" t="s">
        <v>52</v>
      </c>
      <c r="J1229" s="83">
        <v>314568.40000000002</v>
      </c>
      <c r="K1229" s="98">
        <f t="shared" si="603"/>
        <v>314568.40000000002</v>
      </c>
      <c r="L1229" s="162"/>
      <c r="M1229" s="83"/>
      <c r="N1229" s="83"/>
      <c r="O1229" s="475">
        <f t="shared" si="583"/>
        <v>314568.40000000002</v>
      </c>
      <c r="P1229" s="555"/>
      <c r="Q1229" s="23"/>
      <c r="R1229" s="23"/>
      <c r="S1229" s="23"/>
      <c r="T1229" s="23"/>
      <c r="U1229" s="23"/>
      <c r="V1229" s="23"/>
      <c r="W1229" s="23"/>
      <c r="X1229" s="23"/>
      <c r="Y1229" s="23"/>
      <c r="Z1229" s="23"/>
      <c r="AA1229" s="23"/>
      <c r="AB1229" s="23"/>
      <c r="AC1229" s="23"/>
      <c r="AD1229" s="23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3"/>
      <c r="AT1229" s="23"/>
      <c r="AU1229" s="23"/>
      <c r="AV1229" s="23"/>
      <c r="AW1229" s="23"/>
      <c r="AX1229" s="23"/>
      <c r="AY1229" s="23"/>
      <c r="AZ1229" s="23"/>
      <c r="BA1229" s="23"/>
      <c r="BB1229" s="23"/>
      <c r="BC1229" s="23"/>
      <c r="BD1229" s="23"/>
      <c r="BE1229" s="23"/>
      <c r="BF1229" s="23"/>
      <c r="BG1229" s="23"/>
      <c r="BH1229" s="23"/>
      <c r="BI1229" s="23"/>
      <c r="BJ1229" s="23"/>
      <c r="BK1229" s="23"/>
      <c r="BL1229" s="23"/>
      <c r="BM1229" s="23"/>
      <c r="BN1229" s="23"/>
      <c r="BO1229" s="23"/>
      <c r="BP1229" s="23"/>
      <c r="BQ1229" s="23"/>
      <c r="BR1229" s="23"/>
      <c r="BS1229" s="23"/>
      <c r="BT1229" s="23"/>
      <c r="BU1229" s="23"/>
      <c r="BV1229" s="23"/>
      <c r="BW1229" s="23"/>
      <c r="BX1229" s="23"/>
      <c r="BY1229" s="23"/>
      <c r="BZ1229" s="23"/>
      <c r="CA1229" s="23"/>
      <c r="CB1229" s="23"/>
      <c r="CC1229" s="23"/>
      <c r="CD1229" s="23"/>
      <c r="CE1229" s="23"/>
      <c r="CF1229" s="23"/>
      <c r="CG1229" s="23"/>
      <c r="CH1229" s="23"/>
      <c r="CI1229" s="23"/>
      <c r="CJ1229" s="23"/>
      <c r="CK1229" s="23"/>
      <c r="CL1229" s="23"/>
      <c r="CM1229" s="23"/>
      <c r="CN1229" s="23"/>
      <c r="CO1229" s="23"/>
      <c r="CP1229" s="23"/>
      <c r="CQ1229" s="23"/>
      <c r="CR1229" s="23"/>
      <c r="CS1229" s="23"/>
      <c r="CT1229" s="23"/>
      <c r="CU1229" s="23"/>
      <c r="CV1229" s="23"/>
      <c r="CW1229" s="23"/>
      <c r="CX1229" s="23"/>
      <c r="CY1229" s="23"/>
      <c r="CZ1229" s="23"/>
      <c r="DA1229" s="23"/>
      <c r="DB1229" s="23"/>
      <c r="DC1229" s="23"/>
      <c r="DD1229" s="23"/>
      <c r="DE1229" s="23"/>
      <c r="DF1229" s="23"/>
      <c r="DG1229" s="23"/>
      <c r="DH1229" s="23"/>
      <c r="DI1229" s="23"/>
      <c r="DJ1229" s="23"/>
      <c r="DK1229" s="23"/>
      <c r="DL1229" s="23"/>
      <c r="DM1229" s="23"/>
      <c r="DN1229" s="23"/>
      <c r="DO1229" s="23"/>
      <c r="DP1229" s="23"/>
      <c r="DQ1229" s="23"/>
      <c r="DR1229" s="23"/>
      <c r="DS1229" s="23"/>
      <c r="DT1229" s="23"/>
      <c r="DU1229" s="23"/>
      <c r="DV1229" s="23"/>
      <c r="DW1229" s="23"/>
      <c r="DX1229" s="23"/>
      <c r="DY1229" s="23"/>
    </row>
    <row r="1230" spans="1:129" s="29" customFormat="1" ht="15.75" x14ac:dyDescent="0.25">
      <c r="A1230" s="133">
        <v>12</v>
      </c>
      <c r="B1230" s="121" t="s">
        <v>399</v>
      </c>
      <c r="C1230" s="121" t="s">
        <v>6</v>
      </c>
      <c r="D1230" s="121" t="s">
        <v>365</v>
      </c>
      <c r="E1230" s="164" t="s">
        <v>190</v>
      </c>
      <c r="F1230" s="165">
        <v>3521.2</v>
      </c>
      <c r="G1230" s="166">
        <v>153</v>
      </c>
      <c r="H1230" s="121" t="s">
        <v>30</v>
      </c>
      <c r="I1230" s="66" t="s">
        <v>1</v>
      </c>
      <c r="J1230" s="162">
        <f>J1231+J1232</f>
        <v>5330054.7</v>
      </c>
      <c r="K1230" s="162">
        <f t="shared" ref="K1230:N1230" si="604">K1231+K1232</f>
        <v>5330054.7</v>
      </c>
      <c r="L1230" s="162">
        <f t="shared" si="604"/>
        <v>0</v>
      </c>
      <c r="M1230" s="162">
        <f t="shared" si="604"/>
        <v>0</v>
      </c>
      <c r="N1230" s="162">
        <f t="shared" si="604"/>
        <v>0</v>
      </c>
      <c r="O1230" s="475">
        <f t="shared" si="583"/>
        <v>5330054.7</v>
      </c>
      <c r="P1230" s="555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/>
      <c r="AQ1230" s="23"/>
      <c r="AR1230" s="23"/>
      <c r="AS1230" s="23"/>
      <c r="AT1230" s="23"/>
      <c r="AU1230" s="23"/>
      <c r="AV1230" s="23"/>
      <c r="AW1230" s="23"/>
      <c r="AX1230" s="23"/>
      <c r="AY1230" s="23"/>
      <c r="AZ1230" s="23"/>
      <c r="BA1230" s="23"/>
      <c r="BB1230" s="23"/>
      <c r="BC1230" s="23"/>
      <c r="BD1230" s="23"/>
      <c r="BE1230" s="23"/>
      <c r="BF1230" s="23"/>
      <c r="BG1230" s="23"/>
      <c r="BH1230" s="23"/>
      <c r="BI1230" s="23"/>
      <c r="BJ1230" s="23"/>
      <c r="BK1230" s="23"/>
      <c r="BL1230" s="23"/>
      <c r="BM1230" s="23"/>
      <c r="BN1230" s="23"/>
      <c r="BO1230" s="23"/>
      <c r="BP1230" s="23"/>
      <c r="BQ1230" s="23"/>
      <c r="BR1230" s="23"/>
      <c r="BS1230" s="23"/>
      <c r="BT1230" s="23"/>
      <c r="BU1230" s="23"/>
      <c r="BV1230" s="23"/>
      <c r="BW1230" s="23"/>
      <c r="BX1230" s="23"/>
      <c r="BY1230" s="23"/>
      <c r="BZ1230" s="23"/>
      <c r="CA1230" s="23"/>
      <c r="CB1230" s="23"/>
      <c r="CC1230" s="23"/>
      <c r="CD1230" s="23"/>
      <c r="CE1230" s="23"/>
      <c r="CF1230" s="23"/>
      <c r="CG1230" s="23"/>
      <c r="CH1230" s="23"/>
      <c r="CI1230" s="23"/>
      <c r="CJ1230" s="23"/>
      <c r="CK1230" s="23"/>
      <c r="CL1230" s="23"/>
      <c r="CM1230" s="23"/>
      <c r="CN1230" s="23"/>
      <c r="CO1230" s="23"/>
      <c r="CP1230" s="23"/>
      <c r="CQ1230" s="23"/>
      <c r="CR1230" s="23"/>
      <c r="CS1230" s="23"/>
      <c r="CT1230" s="23"/>
      <c r="CU1230" s="23"/>
      <c r="CV1230" s="23"/>
      <c r="CW1230" s="23"/>
      <c r="CX1230" s="23"/>
      <c r="CY1230" s="23"/>
      <c r="CZ1230" s="23"/>
      <c r="DA1230" s="23"/>
      <c r="DB1230" s="23"/>
      <c r="DC1230" s="23"/>
      <c r="DD1230" s="23"/>
      <c r="DE1230" s="23"/>
      <c r="DF1230" s="23"/>
      <c r="DG1230" s="23"/>
      <c r="DH1230" s="23"/>
      <c r="DI1230" s="23"/>
      <c r="DJ1230" s="23"/>
      <c r="DK1230" s="23"/>
      <c r="DL1230" s="23"/>
      <c r="DM1230" s="23"/>
      <c r="DN1230" s="23"/>
      <c r="DO1230" s="23"/>
      <c r="DP1230" s="23"/>
      <c r="DQ1230" s="23"/>
      <c r="DR1230" s="23"/>
      <c r="DS1230" s="23"/>
      <c r="DT1230" s="23"/>
      <c r="DU1230" s="23"/>
      <c r="DV1230" s="23"/>
      <c r="DW1230" s="23"/>
      <c r="DX1230" s="23"/>
      <c r="DY1230" s="23"/>
    </row>
    <row r="1231" spans="1:129" s="29" customFormat="1" ht="15.75" x14ac:dyDescent="0.25">
      <c r="A1231" s="137"/>
      <c r="B1231" s="121" t="s">
        <v>399</v>
      </c>
      <c r="C1231" s="121"/>
      <c r="D1231" s="121"/>
      <c r="E1231" s="164"/>
      <c r="F1231" s="167"/>
      <c r="G1231" s="136"/>
      <c r="H1231" s="134" t="s">
        <v>36</v>
      </c>
      <c r="I1231" s="78" t="s">
        <v>37</v>
      </c>
      <c r="J1231" s="162">
        <v>5218381.34</v>
      </c>
      <c r="K1231" s="98">
        <f t="shared" ref="K1231:K1232" si="605">J1231</f>
        <v>5218381.34</v>
      </c>
      <c r="L1231" s="162"/>
      <c r="M1231" s="162"/>
      <c r="N1231" s="162"/>
      <c r="O1231" s="475">
        <f t="shared" si="583"/>
        <v>5218381.34</v>
      </c>
      <c r="P1231" s="555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  <c r="AA1231" s="23"/>
      <c r="AB1231" s="23"/>
      <c r="AC1231" s="23"/>
      <c r="AD1231" s="23"/>
      <c r="AE1231" s="23"/>
      <c r="AF1231" s="23"/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/>
      <c r="AQ1231" s="23"/>
      <c r="AR1231" s="23"/>
      <c r="AS1231" s="23"/>
      <c r="AT1231" s="23"/>
      <c r="AU1231" s="23"/>
      <c r="AV1231" s="23"/>
      <c r="AW1231" s="23"/>
      <c r="AX1231" s="23"/>
      <c r="AY1231" s="23"/>
      <c r="AZ1231" s="23"/>
      <c r="BA1231" s="23"/>
      <c r="BB1231" s="23"/>
      <c r="BC1231" s="23"/>
      <c r="BD1231" s="23"/>
      <c r="BE1231" s="23"/>
      <c r="BF1231" s="23"/>
      <c r="BG1231" s="23"/>
      <c r="BH1231" s="23"/>
      <c r="BI1231" s="23"/>
      <c r="BJ1231" s="23"/>
      <c r="BK1231" s="23"/>
      <c r="BL1231" s="23"/>
      <c r="BM1231" s="23"/>
      <c r="BN1231" s="23"/>
      <c r="BO1231" s="23"/>
      <c r="BP1231" s="23"/>
      <c r="BQ1231" s="23"/>
      <c r="BR1231" s="23"/>
      <c r="BS1231" s="23"/>
      <c r="BT1231" s="23"/>
      <c r="BU1231" s="23"/>
      <c r="BV1231" s="23"/>
      <c r="BW1231" s="23"/>
      <c r="BX1231" s="23"/>
      <c r="BY1231" s="23"/>
      <c r="BZ1231" s="23"/>
      <c r="CA1231" s="23"/>
      <c r="CB1231" s="23"/>
      <c r="CC1231" s="23"/>
      <c r="CD1231" s="23"/>
      <c r="CE1231" s="23"/>
      <c r="CF1231" s="23"/>
      <c r="CG1231" s="23"/>
      <c r="CH1231" s="23"/>
      <c r="CI1231" s="23"/>
      <c r="CJ1231" s="23"/>
      <c r="CK1231" s="23"/>
      <c r="CL1231" s="23"/>
      <c r="CM1231" s="23"/>
      <c r="CN1231" s="23"/>
      <c r="CO1231" s="23"/>
      <c r="CP1231" s="23"/>
      <c r="CQ1231" s="23"/>
      <c r="CR1231" s="23"/>
      <c r="CS1231" s="23"/>
      <c r="CT1231" s="23"/>
      <c r="CU1231" s="23"/>
      <c r="CV1231" s="23"/>
      <c r="CW1231" s="23"/>
      <c r="CX1231" s="23"/>
      <c r="CY1231" s="23"/>
      <c r="CZ1231" s="23"/>
      <c r="DA1231" s="23"/>
      <c r="DB1231" s="23"/>
      <c r="DC1231" s="23"/>
      <c r="DD1231" s="23"/>
      <c r="DE1231" s="23"/>
      <c r="DF1231" s="23"/>
      <c r="DG1231" s="23"/>
      <c r="DH1231" s="23"/>
      <c r="DI1231" s="23"/>
      <c r="DJ1231" s="23"/>
      <c r="DK1231" s="23"/>
      <c r="DL1231" s="23"/>
      <c r="DM1231" s="23"/>
      <c r="DN1231" s="23"/>
      <c r="DO1231" s="23"/>
      <c r="DP1231" s="23"/>
      <c r="DQ1231" s="23"/>
      <c r="DR1231" s="23"/>
      <c r="DS1231" s="23"/>
      <c r="DT1231" s="23"/>
      <c r="DU1231" s="23"/>
      <c r="DV1231" s="23"/>
      <c r="DW1231" s="23"/>
      <c r="DX1231" s="23"/>
      <c r="DY1231" s="23"/>
    </row>
    <row r="1232" spans="1:129" s="29" customFormat="1" ht="15.75" x14ac:dyDescent="0.25">
      <c r="A1232" s="140"/>
      <c r="B1232" s="121" t="s">
        <v>399</v>
      </c>
      <c r="C1232" s="121"/>
      <c r="D1232" s="121"/>
      <c r="E1232" s="162"/>
      <c r="F1232" s="167"/>
      <c r="G1232" s="136"/>
      <c r="H1232" s="121" t="s">
        <v>35</v>
      </c>
      <c r="I1232" s="78" t="s">
        <v>52</v>
      </c>
      <c r="J1232" s="162">
        <v>111673.36</v>
      </c>
      <c r="K1232" s="98">
        <f t="shared" si="605"/>
        <v>111673.36</v>
      </c>
      <c r="L1232" s="162"/>
      <c r="M1232" s="83"/>
      <c r="N1232" s="83"/>
      <c r="O1232" s="475">
        <f t="shared" si="583"/>
        <v>111673.36</v>
      </c>
      <c r="P1232" s="555"/>
      <c r="Q1232" s="23"/>
      <c r="R1232" s="23"/>
      <c r="S1232" s="23"/>
      <c r="T1232" s="23"/>
      <c r="U1232" s="23"/>
      <c r="V1232" s="23"/>
      <c r="W1232" s="23"/>
      <c r="X1232" s="23"/>
      <c r="Y1232" s="23"/>
      <c r="Z1232" s="23"/>
      <c r="AA1232" s="23"/>
      <c r="AB1232" s="23"/>
      <c r="AC1232" s="23"/>
      <c r="AD1232" s="23"/>
      <c r="AE1232" s="23"/>
      <c r="AF1232" s="23"/>
      <c r="AG1232" s="23"/>
      <c r="AH1232" s="23"/>
      <c r="AI1232" s="23"/>
      <c r="AJ1232" s="23"/>
      <c r="AK1232" s="23"/>
      <c r="AL1232" s="23"/>
      <c r="AM1232" s="23"/>
      <c r="AN1232" s="23"/>
      <c r="AO1232" s="23"/>
      <c r="AP1232" s="23"/>
      <c r="AQ1232" s="23"/>
      <c r="AR1232" s="23"/>
      <c r="AS1232" s="23"/>
      <c r="AT1232" s="23"/>
      <c r="AU1232" s="23"/>
      <c r="AV1232" s="23"/>
      <c r="AW1232" s="23"/>
      <c r="AX1232" s="23"/>
      <c r="AY1232" s="23"/>
      <c r="AZ1232" s="23"/>
      <c r="BA1232" s="23"/>
      <c r="BB1232" s="23"/>
      <c r="BC1232" s="23"/>
      <c r="BD1232" s="23"/>
      <c r="BE1232" s="23"/>
      <c r="BF1232" s="23"/>
      <c r="BG1232" s="23"/>
      <c r="BH1232" s="23"/>
      <c r="BI1232" s="23"/>
      <c r="BJ1232" s="23"/>
      <c r="BK1232" s="23"/>
      <c r="BL1232" s="23"/>
      <c r="BM1232" s="23"/>
      <c r="BN1232" s="23"/>
      <c r="BO1232" s="23"/>
      <c r="BP1232" s="23"/>
      <c r="BQ1232" s="23"/>
      <c r="BR1232" s="23"/>
      <c r="BS1232" s="23"/>
      <c r="BT1232" s="23"/>
      <c r="BU1232" s="23"/>
      <c r="BV1232" s="23"/>
      <c r="BW1232" s="23"/>
      <c r="BX1232" s="23"/>
      <c r="BY1232" s="23"/>
      <c r="BZ1232" s="23"/>
      <c r="CA1232" s="23"/>
      <c r="CB1232" s="23"/>
      <c r="CC1232" s="23"/>
      <c r="CD1232" s="23"/>
      <c r="CE1232" s="23"/>
      <c r="CF1232" s="23"/>
      <c r="CG1232" s="23"/>
      <c r="CH1232" s="23"/>
      <c r="CI1232" s="23"/>
      <c r="CJ1232" s="23"/>
      <c r="CK1232" s="23"/>
      <c r="CL1232" s="23"/>
      <c r="CM1232" s="23"/>
      <c r="CN1232" s="23"/>
      <c r="CO1232" s="23"/>
      <c r="CP1232" s="23"/>
      <c r="CQ1232" s="23"/>
      <c r="CR1232" s="23"/>
      <c r="CS1232" s="23"/>
      <c r="CT1232" s="23"/>
      <c r="CU1232" s="23"/>
      <c r="CV1232" s="23"/>
      <c r="CW1232" s="23"/>
      <c r="CX1232" s="23"/>
      <c r="CY1232" s="23"/>
      <c r="CZ1232" s="23"/>
      <c r="DA1232" s="23"/>
      <c r="DB1232" s="23"/>
      <c r="DC1232" s="23"/>
      <c r="DD1232" s="23"/>
      <c r="DE1232" s="23"/>
      <c r="DF1232" s="23"/>
      <c r="DG1232" s="23"/>
      <c r="DH1232" s="23"/>
      <c r="DI1232" s="23"/>
      <c r="DJ1232" s="23"/>
      <c r="DK1232" s="23"/>
      <c r="DL1232" s="23"/>
      <c r="DM1232" s="23"/>
      <c r="DN1232" s="23"/>
      <c r="DO1232" s="23"/>
      <c r="DP1232" s="23"/>
      <c r="DQ1232" s="23"/>
      <c r="DR1232" s="23"/>
      <c r="DS1232" s="23"/>
      <c r="DT1232" s="23"/>
      <c r="DU1232" s="23"/>
      <c r="DV1232" s="23"/>
      <c r="DW1232" s="23"/>
      <c r="DX1232" s="23"/>
      <c r="DY1232" s="23"/>
    </row>
    <row r="1233" spans="1:129" s="29" customFormat="1" ht="15.75" x14ac:dyDescent="0.25">
      <c r="A1233" s="133">
        <v>13</v>
      </c>
      <c r="B1233" s="121" t="s">
        <v>399</v>
      </c>
      <c r="C1233" s="121" t="s">
        <v>6</v>
      </c>
      <c r="D1233" s="121" t="s">
        <v>365</v>
      </c>
      <c r="E1233" s="164" t="s">
        <v>75</v>
      </c>
      <c r="F1233" s="165">
        <v>3330.3</v>
      </c>
      <c r="G1233" s="166">
        <v>146</v>
      </c>
      <c r="H1233" s="121" t="s">
        <v>30</v>
      </c>
      <c r="I1233" s="66" t="s">
        <v>1</v>
      </c>
      <c r="J1233" s="162">
        <f>J1234+J1235+J1236</f>
        <v>8169797.5000000009</v>
      </c>
      <c r="K1233" s="162">
        <f t="shared" ref="K1233:N1233" si="606">K1234+K1235+K1236</f>
        <v>8169797.5000000009</v>
      </c>
      <c r="L1233" s="162">
        <f t="shared" si="606"/>
        <v>0</v>
      </c>
      <c r="M1233" s="162">
        <f t="shared" si="606"/>
        <v>0</v>
      </c>
      <c r="N1233" s="162">
        <f t="shared" si="606"/>
        <v>0</v>
      </c>
      <c r="O1233" s="475">
        <f t="shared" si="583"/>
        <v>8169797.5000000009</v>
      </c>
      <c r="P1233" s="556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23"/>
      <c r="AS1233" s="23"/>
      <c r="AT1233" s="23"/>
      <c r="AU1233" s="23"/>
      <c r="AV1233" s="23"/>
      <c r="AW1233" s="23"/>
      <c r="AX1233" s="23"/>
      <c r="AY1233" s="23"/>
      <c r="AZ1233" s="23"/>
      <c r="BA1233" s="23"/>
      <c r="BB1233" s="23"/>
      <c r="BC1233" s="23"/>
      <c r="BD1233" s="23"/>
      <c r="BE1233" s="23"/>
      <c r="BF1233" s="23"/>
      <c r="BG1233" s="23"/>
      <c r="BH1233" s="23"/>
      <c r="BI1233" s="23"/>
      <c r="BJ1233" s="23"/>
      <c r="BK1233" s="23"/>
      <c r="BL1233" s="23"/>
      <c r="BM1233" s="23"/>
      <c r="BN1233" s="23"/>
      <c r="BO1233" s="23"/>
      <c r="BP1233" s="23"/>
      <c r="BQ1233" s="23"/>
      <c r="BR1233" s="23"/>
      <c r="BS1233" s="23"/>
      <c r="BT1233" s="23"/>
      <c r="BU1233" s="23"/>
      <c r="BV1233" s="23"/>
      <c r="BW1233" s="23"/>
      <c r="BX1233" s="23"/>
      <c r="BY1233" s="23"/>
      <c r="BZ1233" s="23"/>
      <c r="CA1233" s="23"/>
      <c r="CB1233" s="23"/>
      <c r="CC1233" s="23"/>
      <c r="CD1233" s="23"/>
      <c r="CE1233" s="23"/>
      <c r="CF1233" s="23"/>
      <c r="CG1233" s="23"/>
      <c r="CH1233" s="23"/>
      <c r="CI1233" s="23"/>
      <c r="CJ1233" s="23"/>
      <c r="CK1233" s="23"/>
      <c r="CL1233" s="23"/>
      <c r="CM1233" s="23"/>
      <c r="CN1233" s="23"/>
      <c r="CO1233" s="23"/>
      <c r="CP1233" s="23"/>
      <c r="CQ1233" s="23"/>
      <c r="CR1233" s="23"/>
      <c r="CS1233" s="23"/>
      <c r="CT1233" s="23"/>
      <c r="CU1233" s="23"/>
      <c r="CV1233" s="23"/>
      <c r="CW1233" s="23"/>
      <c r="CX1233" s="23"/>
      <c r="CY1233" s="23"/>
      <c r="CZ1233" s="23"/>
      <c r="DA1233" s="23"/>
      <c r="DB1233" s="23"/>
      <c r="DC1233" s="23"/>
      <c r="DD1233" s="23"/>
      <c r="DE1233" s="23"/>
      <c r="DF1233" s="23"/>
      <c r="DG1233" s="23"/>
      <c r="DH1233" s="23"/>
      <c r="DI1233" s="23"/>
      <c r="DJ1233" s="23"/>
      <c r="DK1233" s="23"/>
      <c r="DL1233" s="23"/>
      <c r="DM1233" s="23"/>
      <c r="DN1233" s="23"/>
      <c r="DO1233" s="23"/>
      <c r="DP1233" s="23"/>
      <c r="DQ1233" s="23"/>
      <c r="DR1233" s="23"/>
      <c r="DS1233" s="23"/>
      <c r="DT1233" s="23"/>
      <c r="DU1233" s="23"/>
      <c r="DV1233" s="23"/>
      <c r="DW1233" s="23"/>
      <c r="DX1233" s="23"/>
      <c r="DY1233" s="23"/>
    </row>
    <row r="1234" spans="1:129" s="29" customFormat="1" ht="15.75" x14ac:dyDescent="0.25">
      <c r="A1234" s="137"/>
      <c r="B1234" s="121" t="s">
        <v>399</v>
      </c>
      <c r="C1234" s="121"/>
      <c r="D1234" s="121"/>
      <c r="E1234" s="164"/>
      <c r="F1234" s="167"/>
      <c r="G1234" s="136"/>
      <c r="H1234" s="172" t="s">
        <v>36</v>
      </c>
      <c r="I1234" s="78" t="s">
        <v>37</v>
      </c>
      <c r="J1234" s="162">
        <v>5262233.28</v>
      </c>
      <c r="K1234" s="98">
        <f t="shared" ref="K1234:K1236" si="607">J1234</f>
        <v>5262233.28</v>
      </c>
      <c r="L1234" s="162"/>
      <c r="M1234" s="162"/>
      <c r="N1234" s="162"/>
      <c r="O1234" s="475">
        <f t="shared" si="583"/>
        <v>5262233.28</v>
      </c>
      <c r="P1234" s="555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3"/>
      <c r="AT1234" s="23"/>
      <c r="AU1234" s="23"/>
      <c r="AV1234" s="23"/>
      <c r="AW1234" s="23"/>
      <c r="AX1234" s="23"/>
      <c r="AY1234" s="23"/>
      <c r="AZ1234" s="23"/>
      <c r="BA1234" s="23"/>
      <c r="BB1234" s="23"/>
      <c r="BC1234" s="23"/>
      <c r="BD1234" s="23"/>
      <c r="BE1234" s="23"/>
      <c r="BF1234" s="23"/>
      <c r="BG1234" s="23"/>
      <c r="BH1234" s="23"/>
      <c r="BI1234" s="23"/>
      <c r="BJ1234" s="23"/>
      <c r="BK1234" s="23"/>
      <c r="BL1234" s="23"/>
      <c r="BM1234" s="23"/>
      <c r="BN1234" s="23"/>
      <c r="BO1234" s="23"/>
      <c r="BP1234" s="23"/>
      <c r="BQ1234" s="23"/>
      <c r="BR1234" s="23"/>
      <c r="BS1234" s="23"/>
      <c r="BT1234" s="23"/>
      <c r="BU1234" s="23"/>
      <c r="BV1234" s="23"/>
      <c r="BW1234" s="23"/>
      <c r="BX1234" s="23"/>
      <c r="BY1234" s="23"/>
      <c r="BZ1234" s="23"/>
      <c r="CA1234" s="23"/>
      <c r="CB1234" s="23"/>
      <c r="CC1234" s="23"/>
      <c r="CD1234" s="23"/>
      <c r="CE1234" s="23"/>
      <c r="CF1234" s="23"/>
      <c r="CG1234" s="23"/>
      <c r="CH1234" s="23"/>
      <c r="CI1234" s="23"/>
      <c r="CJ1234" s="23"/>
      <c r="CK1234" s="23"/>
      <c r="CL1234" s="23"/>
      <c r="CM1234" s="23"/>
      <c r="CN1234" s="23"/>
      <c r="CO1234" s="23"/>
      <c r="CP1234" s="23"/>
      <c r="CQ1234" s="23"/>
      <c r="CR1234" s="23"/>
      <c r="CS1234" s="23"/>
      <c r="CT1234" s="23"/>
      <c r="CU1234" s="23"/>
      <c r="CV1234" s="23"/>
      <c r="CW1234" s="23"/>
      <c r="CX1234" s="23"/>
      <c r="CY1234" s="23"/>
      <c r="CZ1234" s="23"/>
      <c r="DA1234" s="23"/>
      <c r="DB1234" s="23"/>
      <c r="DC1234" s="23"/>
      <c r="DD1234" s="23"/>
      <c r="DE1234" s="23"/>
      <c r="DF1234" s="23"/>
      <c r="DG1234" s="23"/>
      <c r="DH1234" s="23"/>
      <c r="DI1234" s="23"/>
      <c r="DJ1234" s="23"/>
      <c r="DK1234" s="23"/>
      <c r="DL1234" s="23"/>
      <c r="DM1234" s="23"/>
      <c r="DN1234" s="23"/>
      <c r="DO1234" s="23"/>
      <c r="DP1234" s="23"/>
      <c r="DQ1234" s="23"/>
      <c r="DR1234" s="23"/>
      <c r="DS1234" s="23"/>
      <c r="DT1234" s="23"/>
      <c r="DU1234" s="23"/>
      <c r="DV1234" s="23"/>
      <c r="DW1234" s="23"/>
      <c r="DX1234" s="23"/>
      <c r="DY1234" s="23"/>
    </row>
    <row r="1235" spans="1:129" s="29" customFormat="1" ht="15.75" x14ac:dyDescent="0.25">
      <c r="A1235" s="137"/>
      <c r="B1235" s="121" t="s">
        <v>399</v>
      </c>
      <c r="C1235" s="121"/>
      <c r="D1235" s="121"/>
      <c r="E1235" s="164"/>
      <c r="F1235" s="167"/>
      <c r="G1235" s="136"/>
      <c r="H1235" s="121" t="s">
        <v>34</v>
      </c>
      <c r="I1235" s="78" t="s">
        <v>75</v>
      </c>
      <c r="J1235" s="162">
        <v>2736393.6</v>
      </c>
      <c r="K1235" s="98">
        <f t="shared" si="607"/>
        <v>2736393.6</v>
      </c>
      <c r="L1235" s="162"/>
      <c r="M1235" s="162"/>
      <c r="N1235" s="162"/>
      <c r="O1235" s="475">
        <f t="shared" si="583"/>
        <v>2736393.6</v>
      </c>
      <c r="P1235" s="555"/>
      <c r="Q1235" s="23"/>
      <c r="R1235" s="23"/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/>
      <c r="AI1235" s="23"/>
      <c r="AJ1235" s="23"/>
      <c r="AK1235" s="23"/>
      <c r="AL1235" s="23"/>
      <c r="AM1235" s="23"/>
      <c r="AN1235" s="23"/>
      <c r="AO1235" s="23"/>
      <c r="AP1235" s="23"/>
      <c r="AQ1235" s="23"/>
      <c r="AR1235" s="23"/>
      <c r="AS1235" s="23"/>
      <c r="AT1235" s="23"/>
      <c r="AU1235" s="23"/>
      <c r="AV1235" s="23"/>
      <c r="AW1235" s="23"/>
      <c r="AX1235" s="23"/>
      <c r="AY1235" s="23"/>
      <c r="AZ1235" s="23"/>
      <c r="BA1235" s="23"/>
      <c r="BB1235" s="23"/>
      <c r="BC1235" s="23"/>
      <c r="BD1235" s="23"/>
      <c r="BE1235" s="23"/>
      <c r="BF1235" s="23"/>
      <c r="BG1235" s="23"/>
      <c r="BH1235" s="23"/>
      <c r="BI1235" s="23"/>
      <c r="BJ1235" s="23"/>
      <c r="BK1235" s="23"/>
      <c r="BL1235" s="23"/>
      <c r="BM1235" s="23"/>
      <c r="BN1235" s="23"/>
      <c r="BO1235" s="23"/>
      <c r="BP1235" s="23"/>
      <c r="BQ1235" s="23"/>
      <c r="BR1235" s="23"/>
      <c r="BS1235" s="23"/>
      <c r="BT1235" s="23"/>
      <c r="BU1235" s="23"/>
      <c r="BV1235" s="23"/>
      <c r="BW1235" s="23"/>
      <c r="BX1235" s="23"/>
      <c r="BY1235" s="23"/>
      <c r="BZ1235" s="23"/>
      <c r="CA1235" s="23"/>
      <c r="CB1235" s="23"/>
      <c r="CC1235" s="23"/>
      <c r="CD1235" s="23"/>
      <c r="CE1235" s="23"/>
      <c r="CF1235" s="23"/>
      <c r="CG1235" s="23"/>
      <c r="CH1235" s="23"/>
      <c r="CI1235" s="23"/>
      <c r="CJ1235" s="23"/>
      <c r="CK1235" s="23"/>
      <c r="CL1235" s="23"/>
      <c r="CM1235" s="23"/>
      <c r="CN1235" s="23"/>
      <c r="CO1235" s="23"/>
      <c r="CP1235" s="23"/>
      <c r="CQ1235" s="23"/>
      <c r="CR1235" s="23"/>
      <c r="CS1235" s="23"/>
      <c r="CT1235" s="23"/>
      <c r="CU1235" s="23"/>
      <c r="CV1235" s="23"/>
      <c r="CW1235" s="23"/>
      <c r="CX1235" s="23"/>
      <c r="CY1235" s="23"/>
      <c r="CZ1235" s="23"/>
      <c r="DA1235" s="23"/>
      <c r="DB1235" s="23"/>
      <c r="DC1235" s="23"/>
      <c r="DD1235" s="23"/>
      <c r="DE1235" s="23"/>
      <c r="DF1235" s="23"/>
      <c r="DG1235" s="23"/>
      <c r="DH1235" s="23"/>
      <c r="DI1235" s="23"/>
      <c r="DJ1235" s="23"/>
      <c r="DK1235" s="23"/>
      <c r="DL1235" s="23"/>
      <c r="DM1235" s="23"/>
      <c r="DN1235" s="23"/>
      <c r="DO1235" s="23"/>
      <c r="DP1235" s="23"/>
      <c r="DQ1235" s="23"/>
      <c r="DR1235" s="23"/>
      <c r="DS1235" s="23"/>
      <c r="DT1235" s="23"/>
      <c r="DU1235" s="23"/>
      <c r="DV1235" s="23"/>
      <c r="DW1235" s="23"/>
      <c r="DX1235" s="23"/>
      <c r="DY1235" s="23"/>
    </row>
    <row r="1236" spans="1:129" s="29" customFormat="1" ht="15.75" x14ac:dyDescent="0.25">
      <c r="A1236" s="140"/>
      <c r="B1236" s="121" t="s">
        <v>399</v>
      </c>
      <c r="C1236" s="121"/>
      <c r="D1236" s="121"/>
      <c r="E1236" s="162"/>
      <c r="F1236" s="167"/>
      <c r="G1236" s="136"/>
      <c r="H1236" s="121" t="s">
        <v>35</v>
      </c>
      <c r="I1236" s="78" t="s">
        <v>52</v>
      </c>
      <c r="J1236" s="162">
        <v>171170.62</v>
      </c>
      <c r="K1236" s="98">
        <f t="shared" si="607"/>
        <v>171170.62</v>
      </c>
      <c r="L1236" s="162"/>
      <c r="M1236" s="83"/>
      <c r="N1236" s="83"/>
      <c r="O1236" s="475">
        <f t="shared" si="583"/>
        <v>171170.62</v>
      </c>
      <c r="P1236" s="555"/>
      <c r="Q1236" s="23"/>
      <c r="R1236" s="23"/>
      <c r="S1236" s="23"/>
      <c r="T1236" s="23"/>
      <c r="U1236" s="23"/>
      <c r="V1236" s="23"/>
      <c r="W1236" s="23"/>
      <c r="X1236" s="23"/>
      <c r="Y1236" s="23"/>
      <c r="Z1236" s="23"/>
      <c r="AA1236" s="23"/>
      <c r="AB1236" s="23"/>
      <c r="AC1236" s="23"/>
      <c r="AD1236" s="23"/>
      <c r="AE1236" s="23"/>
      <c r="AF1236" s="23"/>
      <c r="AG1236" s="23"/>
      <c r="AH1236" s="23"/>
      <c r="AI1236" s="23"/>
      <c r="AJ1236" s="23"/>
      <c r="AK1236" s="23"/>
      <c r="AL1236" s="23"/>
      <c r="AM1236" s="23"/>
      <c r="AN1236" s="23"/>
      <c r="AO1236" s="23"/>
      <c r="AP1236" s="23"/>
      <c r="AQ1236" s="23"/>
      <c r="AR1236" s="23"/>
      <c r="AS1236" s="23"/>
      <c r="AT1236" s="23"/>
      <c r="AU1236" s="23"/>
      <c r="AV1236" s="23"/>
      <c r="AW1236" s="23"/>
      <c r="AX1236" s="23"/>
      <c r="AY1236" s="23"/>
      <c r="AZ1236" s="23"/>
      <c r="BA1236" s="23"/>
      <c r="BB1236" s="23"/>
      <c r="BC1236" s="23"/>
      <c r="BD1236" s="23"/>
      <c r="BE1236" s="23"/>
      <c r="BF1236" s="23"/>
      <c r="BG1236" s="23"/>
      <c r="BH1236" s="23"/>
      <c r="BI1236" s="23"/>
      <c r="BJ1236" s="23"/>
      <c r="BK1236" s="23"/>
      <c r="BL1236" s="23"/>
      <c r="BM1236" s="23"/>
      <c r="BN1236" s="23"/>
      <c r="BO1236" s="23"/>
      <c r="BP1236" s="23"/>
      <c r="BQ1236" s="23"/>
      <c r="BR1236" s="23"/>
      <c r="BS1236" s="23"/>
      <c r="BT1236" s="23"/>
      <c r="BU1236" s="23"/>
      <c r="BV1236" s="23"/>
      <c r="BW1236" s="23"/>
      <c r="BX1236" s="23"/>
      <c r="BY1236" s="23"/>
      <c r="BZ1236" s="23"/>
      <c r="CA1236" s="23"/>
      <c r="CB1236" s="23"/>
      <c r="CC1236" s="23"/>
      <c r="CD1236" s="23"/>
      <c r="CE1236" s="23"/>
      <c r="CF1236" s="23"/>
      <c r="CG1236" s="23"/>
      <c r="CH1236" s="23"/>
      <c r="CI1236" s="23"/>
      <c r="CJ1236" s="23"/>
      <c r="CK1236" s="23"/>
      <c r="CL1236" s="23"/>
      <c r="CM1236" s="23"/>
      <c r="CN1236" s="23"/>
      <c r="CO1236" s="23"/>
      <c r="CP1236" s="23"/>
      <c r="CQ1236" s="23"/>
      <c r="CR1236" s="23"/>
      <c r="CS1236" s="23"/>
      <c r="CT1236" s="23"/>
      <c r="CU1236" s="23"/>
      <c r="CV1236" s="23"/>
      <c r="CW1236" s="23"/>
      <c r="CX1236" s="23"/>
      <c r="CY1236" s="23"/>
      <c r="CZ1236" s="23"/>
      <c r="DA1236" s="23"/>
      <c r="DB1236" s="23"/>
      <c r="DC1236" s="23"/>
      <c r="DD1236" s="23"/>
      <c r="DE1236" s="23"/>
      <c r="DF1236" s="23"/>
      <c r="DG1236" s="23"/>
      <c r="DH1236" s="23"/>
      <c r="DI1236" s="23"/>
      <c r="DJ1236" s="23"/>
      <c r="DK1236" s="23"/>
      <c r="DL1236" s="23"/>
      <c r="DM1236" s="23"/>
      <c r="DN1236" s="23"/>
      <c r="DO1236" s="23"/>
      <c r="DP1236" s="23"/>
      <c r="DQ1236" s="23"/>
      <c r="DR1236" s="23"/>
      <c r="DS1236" s="23"/>
      <c r="DT1236" s="23"/>
      <c r="DU1236" s="23"/>
      <c r="DV1236" s="23"/>
      <c r="DW1236" s="23"/>
      <c r="DX1236" s="23"/>
      <c r="DY1236" s="23"/>
    </row>
    <row r="1237" spans="1:129" s="29" customFormat="1" ht="15.75" x14ac:dyDescent="0.25">
      <c r="A1237" s="133">
        <v>14</v>
      </c>
      <c r="B1237" s="121" t="s">
        <v>399</v>
      </c>
      <c r="C1237" s="121" t="s">
        <v>6</v>
      </c>
      <c r="D1237" s="121" t="s">
        <v>365</v>
      </c>
      <c r="E1237" s="164" t="s">
        <v>83</v>
      </c>
      <c r="F1237" s="165">
        <v>2398.5</v>
      </c>
      <c r="G1237" s="166">
        <v>99</v>
      </c>
      <c r="H1237" s="121" t="s">
        <v>30</v>
      </c>
      <c r="I1237" s="66" t="s">
        <v>1</v>
      </c>
      <c r="J1237" s="162">
        <f>J1238+J1239+J1240</f>
        <v>6094774.5700000003</v>
      </c>
      <c r="K1237" s="162">
        <f t="shared" ref="K1237:N1237" si="608">K1238+K1239+K1240</f>
        <v>6094774.5700000003</v>
      </c>
      <c r="L1237" s="162">
        <f t="shared" si="608"/>
        <v>0</v>
      </c>
      <c r="M1237" s="162">
        <f t="shared" si="608"/>
        <v>0</v>
      </c>
      <c r="N1237" s="162">
        <f t="shared" si="608"/>
        <v>0</v>
      </c>
      <c r="O1237" s="475">
        <f t="shared" si="583"/>
        <v>6094774.5700000003</v>
      </c>
      <c r="P1237" s="555"/>
      <c r="Q1237" s="23"/>
      <c r="R1237" s="23"/>
      <c r="S1237" s="23"/>
      <c r="T1237" s="23"/>
      <c r="U1237" s="23"/>
      <c r="V1237" s="23"/>
      <c r="W1237" s="23"/>
      <c r="X1237" s="23"/>
      <c r="Y1237" s="23"/>
      <c r="Z1237" s="23"/>
      <c r="AA1237" s="23"/>
      <c r="AB1237" s="23"/>
      <c r="AC1237" s="23"/>
      <c r="AD1237" s="23"/>
      <c r="AE1237" s="23"/>
      <c r="AF1237" s="23"/>
      <c r="AG1237" s="23"/>
      <c r="AH1237" s="23"/>
      <c r="AI1237" s="23"/>
      <c r="AJ1237" s="23"/>
      <c r="AK1237" s="23"/>
      <c r="AL1237" s="23"/>
      <c r="AM1237" s="23"/>
      <c r="AN1237" s="23"/>
      <c r="AO1237" s="23"/>
      <c r="AP1237" s="23"/>
      <c r="AQ1237" s="23"/>
      <c r="AR1237" s="23"/>
      <c r="AS1237" s="23"/>
      <c r="AT1237" s="23"/>
      <c r="AU1237" s="23"/>
      <c r="AV1237" s="23"/>
      <c r="AW1237" s="23"/>
      <c r="AX1237" s="23"/>
      <c r="AY1237" s="23"/>
      <c r="AZ1237" s="23"/>
      <c r="BA1237" s="23"/>
      <c r="BB1237" s="23"/>
      <c r="BC1237" s="23"/>
      <c r="BD1237" s="23"/>
      <c r="BE1237" s="23"/>
      <c r="BF1237" s="23"/>
      <c r="BG1237" s="23"/>
      <c r="BH1237" s="23"/>
      <c r="BI1237" s="23"/>
      <c r="BJ1237" s="23"/>
      <c r="BK1237" s="23"/>
      <c r="BL1237" s="23"/>
      <c r="BM1237" s="23"/>
      <c r="BN1237" s="23"/>
      <c r="BO1237" s="23"/>
      <c r="BP1237" s="23"/>
      <c r="BQ1237" s="23"/>
      <c r="BR1237" s="23"/>
      <c r="BS1237" s="23"/>
      <c r="BT1237" s="23"/>
      <c r="BU1237" s="23"/>
      <c r="BV1237" s="23"/>
      <c r="BW1237" s="23"/>
      <c r="BX1237" s="23"/>
      <c r="BY1237" s="23"/>
      <c r="BZ1237" s="23"/>
      <c r="CA1237" s="23"/>
      <c r="CB1237" s="23"/>
      <c r="CC1237" s="23"/>
      <c r="CD1237" s="23"/>
      <c r="CE1237" s="23"/>
      <c r="CF1237" s="23"/>
      <c r="CG1237" s="23"/>
      <c r="CH1237" s="23"/>
      <c r="CI1237" s="23"/>
      <c r="CJ1237" s="23"/>
      <c r="CK1237" s="23"/>
      <c r="CL1237" s="23"/>
      <c r="CM1237" s="23"/>
      <c r="CN1237" s="23"/>
      <c r="CO1237" s="23"/>
      <c r="CP1237" s="23"/>
      <c r="CQ1237" s="23"/>
      <c r="CR1237" s="23"/>
      <c r="CS1237" s="23"/>
      <c r="CT1237" s="23"/>
      <c r="CU1237" s="23"/>
      <c r="CV1237" s="23"/>
      <c r="CW1237" s="23"/>
      <c r="CX1237" s="23"/>
      <c r="CY1237" s="23"/>
      <c r="CZ1237" s="23"/>
      <c r="DA1237" s="23"/>
      <c r="DB1237" s="23"/>
      <c r="DC1237" s="23"/>
      <c r="DD1237" s="23"/>
      <c r="DE1237" s="23"/>
      <c r="DF1237" s="23"/>
      <c r="DG1237" s="23"/>
      <c r="DH1237" s="23"/>
      <c r="DI1237" s="23"/>
      <c r="DJ1237" s="23"/>
      <c r="DK1237" s="23"/>
      <c r="DL1237" s="23"/>
      <c r="DM1237" s="23"/>
      <c r="DN1237" s="23"/>
      <c r="DO1237" s="23"/>
      <c r="DP1237" s="23"/>
      <c r="DQ1237" s="23"/>
      <c r="DR1237" s="23"/>
      <c r="DS1237" s="23"/>
      <c r="DT1237" s="23"/>
      <c r="DU1237" s="23"/>
      <c r="DV1237" s="23"/>
      <c r="DW1237" s="23"/>
      <c r="DX1237" s="23"/>
      <c r="DY1237" s="23"/>
    </row>
    <row r="1238" spans="1:129" s="29" customFormat="1" ht="15.75" x14ac:dyDescent="0.25">
      <c r="A1238" s="137"/>
      <c r="B1238" s="121" t="s">
        <v>399</v>
      </c>
      <c r="C1238" s="121"/>
      <c r="D1238" s="121"/>
      <c r="E1238" s="164"/>
      <c r="F1238" s="167"/>
      <c r="G1238" s="136"/>
      <c r="H1238" s="121" t="s">
        <v>34</v>
      </c>
      <c r="I1238" s="78" t="s">
        <v>75</v>
      </c>
      <c r="J1238" s="162">
        <v>2041385.01</v>
      </c>
      <c r="K1238" s="98">
        <f>J1238</f>
        <v>2041385.01</v>
      </c>
      <c r="L1238" s="162"/>
      <c r="M1238" s="162"/>
      <c r="N1238" s="162"/>
      <c r="O1238" s="475">
        <f t="shared" si="583"/>
        <v>2041385.01</v>
      </c>
      <c r="P1238" s="555"/>
      <c r="Q1238" s="23"/>
      <c r="R1238" s="23"/>
      <c r="S1238" s="23"/>
      <c r="T1238" s="23"/>
      <c r="U1238" s="23"/>
      <c r="V1238" s="23"/>
      <c r="W1238" s="23"/>
      <c r="X1238" s="23"/>
      <c r="Y1238" s="23"/>
      <c r="Z1238" s="23"/>
      <c r="AA1238" s="23"/>
      <c r="AB1238" s="23"/>
      <c r="AC1238" s="23"/>
      <c r="AD1238" s="23"/>
      <c r="AE1238" s="23"/>
      <c r="AF1238" s="23"/>
      <c r="AG1238" s="23"/>
      <c r="AH1238" s="23"/>
      <c r="AI1238" s="23"/>
      <c r="AJ1238" s="23"/>
      <c r="AK1238" s="23"/>
      <c r="AL1238" s="23"/>
      <c r="AM1238" s="23"/>
      <c r="AN1238" s="23"/>
      <c r="AO1238" s="23"/>
      <c r="AP1238" s="23"/>
      <c r="AQ1238" s="23"/>
      <c r="AR1238" s="23"/>
      <c r="AS1238" s="23"/>
      <c r="AT1238" s="23"/>
      <c r="AU1238" s="23"/>
      <c r="AV1238" s="23"/>
      <c r="AW1238" s="23"/>
      <c r="AX1238" s="23"/>
      <c r="AY1238" s="23"/>
      <c r="AZ1238" s="23"/>
      <c r="BA1238" s="23"/>
      <c r="BB1238" s="23"/>
      <c r="BC1238" s="23"/>
      <c r="BD1238" s="23"/>
      <c r="BE1238" s="23"/>
      <c r="BF1238" s="23"/>
      <c r="BG1238" s="23"/>
      <c r="BH1238" s="23"/>
      <c r="BI1238" s="23"/>
      <c r="BJ1238" s="23"/>
      <c r="BK1238" s="23"/>
      <c r="BL1238" s="23"/>
      <c r="BM1238" s="23"/>
      <c r="BN1238" s="23"/>
      <c r="BO1238" s="23"/>
      <c r="BP1238" s="23"/>
      <c r="BQ1238" s="23"/>
      <c r="BR1238" s="23"/>
      <c r="BS1238" s="23"/>
      <c r="BT1238" s="23"/>
      <c r="BU1238" s="23"/>
      <c r="BV1238" s="23"/>
      <c r="BW1238" s="23"/>
      <c r="BX1238" s="23"/>
      <c r="BY1238" s="23"/>
      <c r="BZ1238" s="23"/>
      <c r="CA1238" s="23"/>
      <c r="CB1238" s="23"/>
      <c r="CC1238" s="23"/>
      <c r="CD1238" s="23"/>
      <c r="CE1238" s="23"/>
      <c r="CF1238" s="23"/>
      <c r="CG1238" s="23"/>
      <c r="CH1238" s="23"/>
      <c r="CI1238" s="23"/>
      <c r="CJ1238" s="23"/>
      <c r="CK1238" s="23"/>
      <c r="CL1238" s="23"/>
      <c r="CM1238" s="23"/>
      <c r="CN1238" s="23"/>
      <c r="CO1238" s="23"/>
      <c r="CP1238" s="23"/>
      <c r="CQ1238" s="23"/>
      <c r="CR1238" s="23"/>
      <c r="CS1238" s="23"/>
      <c r="CT1238" s="23"/>
      <c r="CU1238" s="23"/>
      <c r="CV1238" s="23"/>
      <c r="CW1238" s="23"/>
      <c r="CX1238" s="23"/>
      <c r="CY1238" s="23"/>
      <c r="CZ1238" s="23"/>
      <c r="DA1238" s="23"/>
      <c r="DB1238" s="23"/>
      <c r="DC1238" s="23"/>
      <c r="DD1238" s="23"/>
      <c r="DE1238" s="23"/>
      <c r="DF1238" s="23"/>
      <c r="DG1238" s="23"/>
      <c r="DH1238" s="23"/>
      <c r="DI1238" s="23"/>
      <c r="DJ1238" s="23"/>
      <c r="DK1238" s="23"/>
      <c r="DL1238" s="23"/>
      <c r="DM1238" s="23"/>
      <c r="DN1238" s="23"/>
      <c r="DO1238" s="23"/>
      <c r="DP1238" s="23"/>
      <c r="DQ1238" s="23"/>
      <c r="DR1238" s="23"/>
      <c r="DS1238" s="23"/>
      <c r="DT1238" s="23"/>
      <c r="DU1238" s="23"/>
      <c r="DV1238" s="23"/>
      <c r="DW1238" s="23"/>
      <c r="DX1238" s="23"/>
      <c r="DY1238" s="23"/>
    </row>
    <row r="1239" spans="1:129" s="29" customFormat="1" ht="15.75" x14ac:dyDescent="0.25">
      <c r="A1239" s="137"/>
      <c r="B1239" s="121" t="s">
        <v>399</v>
      </c>
      <c r="C1239" s="121"/>
      <c r="D1239" s="121"/>
      <c r="E1239" s="164"/>
      <c r="F1239" s="167"/>
      <c r="G1239" s="136"/>
      <c r="H1239" s="172" t="s">
        <v>36</v>
      </c>
      <c r="I1239" s="78" t="s">
        <v>37</v>
      </c>
      <c r="J1239" s="162">
        <v>3925694.07</v>
      </c>
      <c r="K1239" s="98">
        <f t="shared" ref="K1239:K1240" si="609">J1239</f>
        <v>3925694.07</v>
      </c>
      <c r="L1239" s="162"/>
      <c r="M1239" s="162"/>
      <c r="N1239" s="162"/>
      <c r="O1239" s="475">
        <f t="shared" si="583"/>
        <v>3925694.07</v>
      </c>
      <c r="P1239" s="555"/>
      <c r="Q1239" s="23"/>
      <c r="R1239" s="23"/>
      <c r="S1239" s="23"/>
      <c r="T1239" s="23"/>
      <c r="U1239" s="23"/>
      <c r="V1239" s="23"/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23"/>
      <c r="AG1239" s="23"/>
      <c r="AH1239" s="23"/>
      <c r="AI1239" s="23"/>
      <c r="AJ1239" s="23"/>
      <c r="AK1239" s="23"/>
      <c r="AL1239" s="23"/>
      <c r="AM1239" s="23"/>
      <c r="AN1239" s="23"/>
      <c r="AO1239" s="23"/>
      <c r="AP1239" s="23"/>
      <c r="AQ1239" s="23"/>
      <c r="AR1239" s="23"/>
      <c r="AS1239" s="23"/>
      <c r="AT1239" s="23"/>
      <c r="AU1239" s="23"/>
      <c r="AV1239" s="23"/>
      <c r="AW1239" s="23"/>
      <c r="AX1239" s="23"/>
      <c r="AY1239" s="23"/>
      <c r="AZ1239" s="23"/>
      <c r="BA1239" s="23"/>
      <c r="BB1239" s="23"/>
      <c r="BC1239" s="23"/>
      <c r="BD1239" s="23"/>
      <c r="BE1239" s="23"/>
      <c r="BF1239" s="23"/>
      <c r="BG1239" s="23"/>
      <c r="BH1239" s="23"/>
      <c r="BI1239" s="23"/>
      <c r="BJ1239" s="23"/>
      <c r="BK1239" s="23"/>
      <c r="BL1239" s="23"/>
      <c r="BM1239" s="23"/>
      <c r="BN1239" s="23"/>
      <c r="BO1239" s="23"/>
      <c r="BP1239" s="23"/>
      <c r="BQ1239" s="23"/>
      <c r="BR1239" s="23"/>
      <c r="BS1239" s="23"/>
      <c r="BT1239" s="23"/>
      <c r="BU1239" s="23"/>
      <c r="BV1239" s="23"/>
      <c r="BW1239" s="23"/>
      <c r="BX1239" s="23"/>
      <c r="BY1239" s="23"/>
      <c r="BZ1239" s="23"/>
      <c r="CA1239" s="23"/>
      <c r="CB1239" s="23"/>
      <c r="CC1239" s="23"/>
      <c r="CD1239" s="23"/>
      <c r="CE1239" s="23"/>
      <c r="CF1239" s="23"/>
      <c r="CG1239" s="23"/>
      <c r="CH1239" s="23"/>
      <c r="CI1239" s="23"/>
      <c r="CJ1239" s="23"/>
      <c r="CK1239" s="23"/>
      <c r="CL1239" s="23"/>
      <c r="CM1239" s="23"/>
      <c r="CN1239" s="23"/>
      <c r="CO1239" s="23"/>
      <c r="CP1239" s="23"/>
      <c r="CQ1239" s="23"/>
      <c r="CR1239" s="23"/>
      <c r="CS1239" s="23"/>
      <c r="CT1239" s="23"/>
      <c r="CU1239" s="23"/>
      <c r="CV1239" s="23"/>
      <c r="CW1239" s="23"/>
      <c r="CX1239" s="23"/>
      <c r="CY1239" s="23"/>
      <c r="CZ1239" s="23"/>
      <c r="DA1239" s="23"/>
      <c r="DB1239" s="23"/>
      <c r="DC1239" s="23"/>
      <c r="DD1239" s="23"/>
      <c r="DE1239" s="23"/>
      <c r="DF1239" s="23"/>
      <c r="DG1239" s="23"/>
      <c r="DH1239" s="23"/>
      <c r="DI1239" s="23"/>
      <c r="DJ1239" s="23"/>
      <c r="DK1239" s="23"/>
      <c r="DL1239" s="23"/>
      <c r="DM1239" s="23"/>
      <c r="DN1239" s="23"/>
      <c r="DO1239" s="23"/>
      <c r="DP1239" s="23"/>
      <c r="DQ1239" s="23"/>
      <c r="DR1239" s="23"/>
      <c r="DS1239" s="23"/>
      <c r="DT1239" s="23"/>
      <c r="DU1239" s="23"/>
      <c r="DV1239" s="23"/>
      <c r="DW1239" s="23"/>
      <c r="DX1239" s="23"/>
      <c r="DY1239" s="23"/>
    </row>
    <row r="1240" spans="1:129" s="29" customFormat="1" ht="15.75" x14ac:dyDescent="0.25">
      <c r="A1240" s="140"/>
      <c r="B1240" s="121" t="s">
        <v>399</v>
      </c>
      <c r="C1240" s="121"/>
      <c r="D1240" s="121"/>
      <c r="E1240" s="162"/>
      <c r="F1240" s="167"/>
      <c r="G1240" s="136"/>
      <c r="H1240" s="121" t="s">
        <v>35</v>
      </c>
      <c r="I1240" s="78" t="s">
        <v>52</v>
      </c>
      <c r="J1240" s="83">
        <v>127695.49</v>
      </c>
      <c r="K1240" s="98">
        <f t="shared" si="609"/>
        <v>127695.49</v>
      </c>
      <c r="L1240" s="162"/>
      <c r="M1240" s="83"/>
      <c r="N1240" s="83"/>
      <c r="O1240" s="475">
        <f t="shared" si="583"/>
        <v>127695.49</v>
      </c>
      <c r="P1240" s="555"/>
      <c r="Q1240" s="23"/>
      <c r="R1240" s="23"/>
      <c r="S1240" s="23"/>
      <c r="T1240" s="23"/>
      <c r="U1240" s="23"/>
      <c r="V1240" s="23"/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23"/>
      <c r="AG1240" s="23"/>
      <c r="AH1240" s="23"/>
      <c r="AI1240" s="23"/>
      <c r="AJ1240" s="23"/>
      <c r="AK1240" s="23"/>
      <c r="AL1240" s="23"/>
      <c r="AM1240" s="23"/>
      <c r="AN1240" s="23"/>
      <c r="AO1240" s="23"/>
      <c r="AP1240" s="23"/>
      <c r="AQ1240" s="23"/>
      <c r="AR1240" s="23"/>
      <c r="AS1240" s="23"/>
      <c r="AT1240" s="23"/>
      <c r="AU1240" s="23"/>
      <c r="AV1240" s="23"/>
      <c r="AW1240" s="23"/>
      <c r="AX1240" s="23"/>
      <c r="AY1240" s="23"/>
      <c r="AZ1240" s="23"/>
      <c r="BA1240" s="23"/>
      <c r="BB1240" s="23"/>
      <c r="BC1240" s="23"/>
      <c r="BD1240" s="23"/>
      <c r="BE1240" s="23"/>
      <c r="BF1240" s="23"/>
      <c r="BG1240" s="23"/>
      <c r="BH1240" s="23"/>
      <c r="BI1240" s="23"/>
      <c r="BJ1240" s="23"/>
      <c r="BK1240" s="23"/>
      <c r="BL1240" s="23"/>
      <c r="BM1240" s="23"/>
      <c r="BN1240" s="23"/>
      <c r="BO1240" s="23"/>
      <c r="BP1240" s="23"/>
      <c r="BQ1240" s="23"/>
      <c r="BR1240" s="23"/>
      <c r="BS1240" s="23"/>
      <c r="BT1240" s="23"/>
      <c r="BU1240" s="23"/>
      <c r="BV1240" s="23"/>
      <c r="BW1240" s="23"/>
      <c r="BX1240" s="23"/>
      <c r="BY1240" s="23"/>
      <c r="BZ1240" s="23"/>
      <c r="CA1240" s="23"/>
      <c r="CB1240" s="23"/>
      <c r="CC1240" s="23"/>
      <c r="CD1240" s="23"/>
      <c r="CE1240" s="23"/>
      <c r="CF1240" s="23"/>
      <c r="CG1240" s="23"/>
      <c r="CH1240" s="23"/>
      <c r="CI1240" s="23"/>
      <c r="CJ1240" s="23"/>
      <c r="CK1240" s="23"/>
      <c r="CL1240" s="23"/>
      <c r="CM1240" s="23"/>
      <c r="CN1240" s="23"/>
      <c r="CO1240" s="23"/>
      <c r="CP1240" s="23"/>
      <c r="CQ1240" s="23"/>
      <c r="CR1240" s="23"/>
      <c r="CS1240" s="23"/>
      <c r="CT1240" s="23"/>
      <c r="CU1240" s="23"/>
      <c r="CV1240" s="23"/>
      <c r="CW1240" s="23"/>
      <c r="CX1240" s="23"/>
      <c r="CY1240" s="23"/>
      <c r="CZ1240" s="23"/>
      <c r="DA1240" s="23"/>
      <c r="DB1240" s="23"/>
      <c r="DC1240" s="23"/>
      <c r="DD1240" s="23"/>
      <c r="DE1240" s="23"/>
      <c r="DF1240" s="23"/>
      <c r="DG1240" s="23"/>
      <c r="DH1240" s="23"/>
      <c r="DI1240" s="23"/>
      <c r="DJ1240" s="23"/>
      <c r="DK1240" s="23"/>
      <c r="DL1240" s="23"/>
      <c r="DM1240" s="23"/>
      <c r="DN1240" s="23"/>
      <c r="DO1240" s="23"/>
      <c r="DP1240" s="23"/>
      <c r="DQ1240" s="23"/>
      <c r="DR1240" s="23"/>
      <c r="DS1240" s="23"/>
      <c r="DT1240" s="23"/>
      <c r="DU1240" s="23"/>
      <c r="DV1240" s="23"/>
      <c r="DW1240" s="23"/>
      <c r="DX1240" s="23"/>
      <c r="DY1240" s="23"/>
    </row>
    <row r="1241" spans="1:129" s="29" customFormat="1" ht="15.75" x14ac:dyDescent="0.25">
      <c r="A1241" s="133">
        <v>15</v>
      </c>
      <c r="B1241" s="121" t="s">
        <v>399</v>
      </c>
      <c r="C1241" s="121" t="s">
        <v>6</v>
      </c>
      <c r="D1241" s="121" t="s">
        <v>365</v>
      </c>
      <c r="E1241" s="164" t="s">
        <v>84</v>
      </c>
      <c r="F1241" s="165">
        <v>4161.2</v>
      </c>
      <c r="G1241" s="166">
        <v>172</v>
      </c>
      <c r="H1241" s="121" t="s">
        <v>30</v>
      </c>
      <c r="I1241" s="66" t="s">
        <v>1</v>
      </c>
      <c r="J1241" s="162">
        <f>J1242+J1243</f>
        <v>3828703.32</v>
      </c>
      <c r="K1241" s="162">
        <f t="shared" ref="K1241:N1241" si="610">K1242+K1243</f>
        <v>3828703.32</v>
      </c>
      <c r="L1241" s="162">
        <f t="shared" si="610"/>
        <v>0</v>
      </c>
      <c r="M1241" s="162">
        <f t="shared" si="610"/>
        <v>0</v>
      </c>
      <c r="N1241" s="162">
        <f t="shared" si="610"/>
        <v>0</v>
      </c>
      <c r="O1241" s="475">
        <f t="shared" si="583"/>
        <v>3828703.32</v>
      </c>
      <c r="P1241" s="555"/>
      <c r="Q1241" s="23"/>
      <c r="R1241" s="23"/>
      <c r="S1241" s="23"/>
      <c r="T1241" s="23"/>
      <c r="U1241" s="23"/>
      <c r="V1241" s="23"/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23"/>
      <c r="AG1241" s="23"/>
      <c r="AH1241" s="23"/>
      <c r="AI1241" s="23"/>
      <c r="AJ1241" s="23"/>
      <c r="AK1241" s="23"/>
      <c r="AL1241" s="23"/>
      <c r="AM1241" s="23"/>
      <c r="AN1241" s="23"/>
      <c r="AO1241" s="23"/>
      <c r="AP1241" s="23"/>
      <c r="AQ1241" s="23"/>
      <c r="AR1241" s="23"/>
      <c r="AS1241" s="23"/>
      <c r="AT1241" s="23"/>
      <c r="AU1241" s="23"/>
      <c r="AV1241" s="23"/>
      <c r="AW1241" s="23"/>
      <c r="AX1241" s="23"/>
      <c r="AY1241" s="23"/>
      <c r="AZ1241" s="23"/>
      <c r="BA1241" s="23"/>
      <c r="BB1241" s="23"/>
      <c r="BC1241" s="23"/>
      <c r="BD1241" s="23"/>
      <c r="BE1241" s="23"/>
      <c r="BF1241" s="23"/>
      <c r="BG1241" s="23"/>
      <c r="BH1241" s="23"/>
      <c r="BI1241" s="23"/>
      <c r="BJ1241" s="23"/>
      <c r="BK1241" s="23"/>
      <c r="BL1241" s="23"/>
      <c r="BM1241" s="23"/>
      <c r="BN1241" s="23"/>
      <c r="BO1241" s="23"/>
      <c r="BP1241" s="23"/>
      <c r="BQ1241" s="23"/>
      <c r="BR1241" s="23"/>
      <c r="BS1241" s="23"/>
      <c r="BT1241" s="23"/>
      <c r="BU1241" s="23"/>
      <c r="BV1241" s="23"/>
      <c r="BW1241" s="23"/>
      <c r="BX1241" s="23"/>
      <c r="BY1241" s="23"/>
      <c r="BZ1241" s="23"/>
      <c r="CA1241" s="23"/>
      <c r="CB1241" s="23"/>
      <c r="CC1241" s="23"/>
      <c r="CD1241" s="23"/>
      <c r="CE1241" s="23"/>
      <c r="CF1241" s="23"/>
      <c r="CG1241" s="23"/>
      <c r="CH1241" s="23"/>
      <c r="CI1241" s="23"/>
      <c r="CJ1241" s="23"/>
      <c r="CK1241" s="23"/>
      <c r="CL1241" s="23"/>
      <c r="CM1241" s="23"/>
      <c r="CN1241" s="23"/>
      <c r="CO1241" s="23"/>
      <c r="CP1241" s="23"/>
      <c r="CQ1241" s="23"/>
      <c r="CR1241" s="23"/>
      <c r="CS1241" s="23"/>
      <c r="CT1241" s="23"/>
      <c r="CU1241" s="23"/>
      <c r="CV1241" s="23"/>
      <c r="CW1241" s="23"/>
      <c r="CX1241" s="23"/>
      <c r="CY1241" s="23"/>
      <c r="CZ1241" s="23"/>
      <c r="DA1241" s="23"/>
      <c r="DB1241" s="23"/>
      <c r="DC1241" s="23"/>
      <c r="DD1241" s="23"/>
      <c r="DE1241" s="23"/>
      <c r="DF1241" s="23"/>
      <c r="DG1241" s="23"/>
      <c r="DH1241" s="23"/>
      <c r="DI1241" s="23"/>
      <c r="DJ1241" s="23"/>
      <c r="DK1241" s="23"/>
      <c r="DL1241" s="23"/>
      <c r="DM1241" s="23"/>
      <c r="DN1241" s="23"/>
      <c r="DO1241" s="23"/>
      <c r="DP1241" s="23"/>
      <c r="DQ1241" s="23"/>
      <c r="DR1241" s="23"/>
      <c r="DS1241" s="23"/>
      <c r="DT1241" s="23"/>
      <c r="DU1241" s="23"/>
      <c r="DV1241" s="23"/>
      <c r="DW1241" s="23"/>
      <c r="DX1241" s="23"/>
      <c r="DY1241" s="23"/>
    </row>
    <row r="1242" spans="1:129" s="29" customFormat="1" ht="15.75" x14ac:dyDescent="0.25">
      <c r="A1242" s="137"/>
      <c r="B1242" s="121" t="s">
        <v>399</v>
      </c>
      <c r="C1242" s="121"/>
      <c r="D1242" s="121"/>
      <c r="E1242" s="164"/>
      <c r="F1242" s="167"/>
      <c r="G1242" s="136"/>
      <c r="H1242" s="121" t="s">
        <v>34</v>
      </c>
      <c r="I1242" s="78" t="s">
        <v>75</v>
      </c>
      <c r="J1242" s="162">
        <v>3748485.73</v>
      </c>
      <c r="K1242" s="98">
        <f t="shared" ref="K1242:K1243" si="611">J1242</f>
        <v>3748485.73</v>
      </c>
      <c r="L1242" s="162"/>
      <c r="M1242" s="162"/>
      <c r="N1242" s="162"/>
      <c r="O1242" s="475">
        <f t="shared" si="583"/>
        <v>3748485.73</v>
      </c>
      <c r="P1242" s="555"/>
      <c r="Q1242" s="23"/>
      <c r="R1242" s="23"/>
      <c r="S1242" s="23"/>
      <c r="T1242" s="23"/>
      <c r="U1242" s="23"/>
      <c r="V1242" s="23"/>
      <c r="W1242" s="23"/>
      <c r="X1242" s="23"/>
      <c r="Y1242" s="23"/>
      <c r="Z1242" s="23"/>
      <c r="AA1242" s="23"/>
      <c r="AB1242" s="23"/>
      <c r="AC1242" s="23"/>
      <c r="AD1242" s="23"/>
      <c r="AE1242" s="23"/>
      <c r="AF1242" s="23"/>
      <c r="AG1242" s="23"/>
      <c r="AH1242" s="23"/>
      <c r="AI1242" s="23"/>
      <c r="AJ1242" s="23"/>
      <c r="AK1242" s="23"/>
      <c r="AL1242" s="23"/>
      <c r="AM1242" s="23"/>
      <c r="AN1242" s="23"/>
      <c r="AO1242" s="23"/>
      <c r="AP1242" s="23"/>
      <c r="AQ1242" s="23"/>
      <c r="AR1242" s="23"/>
      <c r="AS1242" s="23"/>
      <c r="AT1242" s="23"/>
      <c r="AU1242" s="23"/>
      <c r="AV1242" s="23"/>
      <c r="AW1242" s="23"/>
      <c r="AX1242" s="23"/>
      <c r="AY1242" s="23"/>
      <c r="AZ1242" s="23"/>
      <c r="BA1242" s="23"/>
      <c r="BB1242" s="23"/>
      <c r="BC1242" s="23"/>
      <c r="BD1242" s="23"/>
      <c r="BE1242" s="23"/>
      <c r="BF1242" s="23"/>
      <c r="BG1242" s="23"/>
      <c r="BH1242" s="23"/>
      <c r="BI1242" s="23"/>
      <c r="BJ1242" s="23"/>
      <c r="BK1242" s="23"/>
      <c r="BL1242" s="23"/>
      <c r="BM1242" s="23"/>
      <c r="BN1242" s="23"/>
      <c r="BO1242" s="23"/>
      <c r="BP1242" s="23"/>
      <c r="BQ1242" s="23"/>
      <c r="BR1242" s="23"/>
      <c r="BS1242" s="23"/>
      <c r="BT1242" s="23"/>
      <c r="BU1242" s="23"/>
      <c r="BV1242" s="23"/>
      <c r="BW1242" s="23"/>
      <c r="BX1242" s="23"/>
      <c r="BY1242" s="23"/>
      <c r="BZ1242" s="23"/>
      <c r="CA1242" s="23"/>
      <c r="CB1242" s="23"/>
      <c r="CC1242" s="23"/>
      <c r="CD1242" s="23"/>
      <c r="CE1242" s="23"/>
      <c r="CF1242" s="23"/>
      <c r="CG1242" s="23"/>
      <c r="CH1242" s="23"/>
      <c r="CI1242" s="23"/>
      <c r="CJ1242" s="23"/>
      <c r="CK1242" s="23"/>
      <c r="CL1242" s="23"/>
      <c r="CM1242" s="23"/>
      <c r="CN1242" s="23"/>
      <c r="CO1242" s="23"/>
      <c r="CP1242" s="23"/>
      <c r="CQ1242" s="23"/>
      <c r="CR1242" s="23"/>
      <c r="CS1242" s="23"/>
      <c r="CT1242" s="23"/>
      <c r="CU1242" s="23"/>
      <c r="CV1242" s="23"/>
      <c r="CW1242" s="23"/>
      <c r="CX1242" s="23"/>
      <c r="CY1242" s="23"/>
      <c r="CZ1242" s="23"/>
      <c r="DA1242" s="23"/>
      <c r="DB1242" s="23"/>
      <c r="DC1242" s="23"/>
      <c r="DD1242" s="23"/>
      <c r="DE1242" s="23"/>
      <c r="DF1242" s="23"/>
      <c r="DG1242" s="23"/>
      <c r="DH1242" s="23"/>
      <c r="DI1242" s="23"/>
      <c r="DJ1242" s="23"/>
      <c r="DK1242" s="23"/>
      <c r="DL1242" s="23"/>
      <c r="DM1242" s="23"/>
      <c r="DN1242" s="23"/>
      <c r="DO1242" s="23"/>
      <c r="DP1242" s="23"/>
      <c r="DQ1242" s="23"/>
      <c r="DR1242" s="23"/>
      <c r="DS1242" s="23"/>
      <c r="DT1242" s="23"/>
      <c r="DU1242" s="23"/>
      <c r="DV1242" s="23"/>
      <c r="DW1242" s="23"/>
      <c r="DX1242" s="23"/>
      <c r="DY1242" s="23"/>
    </row>
    <row r="1243" spans="1:129" s="29" customFormat="1" ht="15.75" x14ac:dyDescent="0.25">
      <c r="A1243" s="140"/>
      <c r="B1243" s="121" t="s">
        <v>399</v>
      </c>
      <c r="C1243" s="121"/>
      <c r="D1243" s="121"/>
      <c r="E1243" s="162"/>
      <c r="F1243" s="167"/>
      <c r="G1243" s="136"/>
      <c r="H1243" s="121" t="s">
        <v>35</v>
      </c>
      <c r="I1243" s="78" t="s">
        <v>52</v>
      </c>
      <c r="J1243" s="162">
        <v>80217.59</v>
      </c>
      <c r="K1243" s="98">
        <f t="shared" si="611"/>
        <v>80217.59</v>
      </c>
      <c r="L1243" s="162"/>
      <c r="M1243" s="83"/>
      <c r="N1243" s="83"/>
      <c r="O1243" s="475">
        <f t="shared" si="583"/>
        <v>80217.59</v>
      </c>
      <c r="P1243" s="555"/>
      <c r="Q1243" s="23"/>
      <c r="R1243" s="23"/>
      <c r="S1243" s="23"/>
      <c r="T1243" s="23"/>
      <c r="U1243" s="23"/>
      <c r="V1243" s="23"/>
      <c r="W1243" s="23"/>
      <c r="X1243" s="23"/>
      <c r="Y1243" s="23"/>
      <c r="Z1243" s="23"/>
      <c r="AA1243" s="23"/>
      <c r="AB1243" s="23"/>
      <c r="AC1243" s="23"/>
      <c r="AD1243" s="23"/>
      <c r="AE1243" s="23"/>
      <c r="AF1243" s="23"/>
      <c r="AG1243" s="23"/>
      <c r="AH1243" s="23"/>
      <c r="AI1243" s="23"/>
      <c r="AJ1243" s="23"/>
      <c r="AK1243" s="23"/>
      <c r="AL1243" s="23"/>
      <c r="AM1243" s="23"/>
      <c r="AN1243" s="23"/>
      <c r="AO1243" s="23"/>
      <c r="AP1243" s="23"/>
      <c r="AQ1243" s="23"/>
      <c r="AR1243" s="23"/>
      <c r="AS1243" s="23"/>
      <c r="AT1243" s="23"/>
      <c r="AU1243" s="23"/>
      <c r="AV1243" s="23"/>
      <c r="AW1243" s="23"/>
      <c r="AX1243" s="23"/>
      <c r="AY1243" s="23"/>
      <c r="AZ1243" s="23"/>
      <c r="BA1243" s="23"/>
      <c r="BB1243" s="23"/>
      <c r="BC1243" s="23"/>
      <c r="BD1243" s="23"/>
      <c r="BE1243" s="23"/>
      <c r="BF1243" s="23"/>
      <c r="BG1243" s="23"/>
      <c r="BH1243" s="23"/>
      <c r="BI1243" s="23"/>
      <c r="BJ1243" s="23"/>
      <c r="BK1243" s="23"/>
      <c r="BL1243" s="23"/>
      <c r="BM1243" s="23"/>
      <c r="BN1243" s="23"/>
      <c r="BO1243" s="23"/>
      <c r="BP1243" s="23"/>
      <c r="BQ1243" s="23"/>
      <c r="BR1243" s="23"/>
      <c r="BS1243" s="23"/>
      <c r="BT1243" s="23"/>
      <c r="BU1243" s="23"/>
      <c r="BV1243" s="23"/>
      <c r="BW1243" s="23"/>
      <c r="BX1243" s="23"/>
      <c r="BY1243" s="23"/>
      <c r="BZ1243" s="23"/>
      <c r="CA1243" s="23"/>
      <c r="CB1243" s="23"/>
      <c r="CC1243" s="23"/>
      <c r="CD1243" s="23"/>
      <c r="CE1243" s="23"/>
      <c r="CF1243" s="23"/>
      <c r="CG1243" s="23"/>
      <c r="CH1243" s="23"/>
      <c r="CI1243" s="23"/>
      <c r="CJ1243" s="23"/>
      <c r="CK1243" s="23"/>
      <c r="CL1243" s="23"/>
      <c r="CM1243" s="23"/>
      <c r="CN1243" s="23"/>
      <c r="CO1243" s="23"/>
      <c r="CP1243" s="23"/>
      <c r="CQ1243" s="23"/>
      <c r="CR1243" s="23"/>
      <c r="CS1243" s="23"/>
      <c r="CT1243" s="23"/>
      <c r="CU1243" s="23"/>
      <c r="CV1243" s="23"/>
      <c r="CW1243" s="23"/>
      <c r="CX1243" s="23"/>
      <c r="CY1243" s="23"/>
      <c r="CZ1243" s="23"/>
      <c r="DA1243" s="23"/>
      <c r="DB1243" s="23"/>
      <c r="DC1243" s="23"/>
      <c r="DD1243" s="23"/>
      <c r="DE1243" s="23"/>
      <c r="DF1243" s="23"/>
      <c r="DG1243" s="23"/>
      <c r="DH1243" s="23"/>
      <c r="DI1243" s="23"/>
      <c r="DJ1243" s="23"/>
      <c r="DK1243" s="23"/>
      <c r="DL1243" s="23"/>
      <c r="DM1243" s="23"/>
      <c r="DN1243" s="23"/>
      <c r="DO1243" s="23"/>
      <c r="DP1243" s="23"/>
      <c r="DQ1243" s="23"/>
      <c r="DR1243" s="23"/>
      <c r="DS1243" s="23"/>
      <c r="DT1243" s="23"/>
      <c r="DU1243" s="23"/>
      <c r="DV1243" s="23"/>
      <c r="DW1243" s="23"/>
      <c r="DX1243" s="23"/>
      <c r="DY1243" s="23"/>
    </row>
    <row r="1244" spans="1:129" s="29" customFormat="1" ht="15.75" x14ac:dyDescent="0.25">
      <c r="A1244" s="133">
        <v>16</v>
      </c>
      <c r="B1244" s="121" t="s">
        <v>399</v>
      </c>
      <c r="C1244" s="121" t="s">
        <v>6</v>
      </c>
      <c r="D1244" s="121" t="s">
        <v>365</v>
      </c>
      <c r="E1244" s="164" t="s">
        <v>85</v>
      </c>
      <c r="F1244" s="165">
        <v>5022.3</v>
      </c>
      <c r="G1244" s="166">
        <v>264</v>
      </c>
      <c r="H1244" s="121" t="s">
        <v>30</v>
      </c>
      <c r="I1244" s="66" t="s">
        <v>1</v>
      </c>
      <c r="J1244" s="162">
        <f>J1245+J1246</f>
        <v>4593901.87</v>
      </c>
      <c r="K1244" s="162">
        <f t="shared" ref="K1244:N1244" si="612">K1245+K1246</f>
        <v>4593901.87</v>
      </c>
      <c r="L1244" s="162">
        <f t="shared" si="612"/>
        <v>0</v>
      </c>
      <c r="M1244" s="162">
        <f t="shared" si="612"/>
        <v>0</v>
      </c>
      <c r="N1244" s="162">
        <f t="shared" si="612"/>
        <v>0</v>
      </c>
      <c r="O1244" s="475">
        <f t="shared" si="583"/>
        <v>4593901.87</v>
      </c>
      <c r="P1244" s="556"/>
      <c r="Q1244" s="23"/>
      <c r="R1244" s="23"/>
      <c r="S1244" s="23"/>
      <c r="T1244" s="23"/>
      <c r="U1244" s="23"/>
      <c r="V1244" s="23"/>
      <c r="W1244" s="23"/>
      <c r="X1244" s="23"/>
      <c r="Y1244" s="23"/>
      <c r="Z1244" s="23"/>
      <c r="AA1244" s="23"/>
      <c r="AB1244" s="23"/>
      <c r="AC1244" s="23"/>
      <c r="AD1244" s="23"/>
      <c r="AE1244" s="23"/>
      <c r="AF1244" s="23"/>
      <c r="AG1244" s="23"/>
      <c r="AH1244" s="23"/>
      <c r="AI1244" s="23"/>
      <c r="AJ1244" s="23"/>
      <c r="AK1244" s="23"/>
      <c r="AL1244" s="23"/>
      <c r="AM1244" s="23"/>
      <c r="AN1244" s="23"/>
      <c r="AO1244" s="23"/>
      <c r="AP1244" s="23"/>
      <c r="AQ1244" s="23"/>
      <c r="AR1244" s="23"/>
      <c r="AS1244" s="23"/>
      <c r="AT1244" s="23"/>
      <c r="AU1244" s="23"/>
      <c r="AV1244" s="23"/>
      <c r="AW1244" s="23"/>
      <c r="AX1244" s="23"/>
      <c r="AY1244" s="23"/>
      <c r="AZ1244" s="23"/>
      <c r="BA1244" s="23"/>
      <c r="BB1244" s="23"/>
      <c r="BC1244" s="23"/>
      <c r="BD1244" s="23"/>
      <c r="BE1244" s="23"/>
      <c r="BF1244" s="23"/>
      <c r="BG1244" s="23"/>
      <c r="BH1244" s="23"/>
      <c r="BI1244" s="23"/>
      <c r="BJ1244" s="23"/>
      <c r="BK1244" s="23"/>
      <c r="BL1244" s="23"/>
      <c r="BM1244" s="23"/>
      <c r="BN1244" s="23"/>
      <c r="BO1244" s="23"/>
      <c r="BP1244" s="23"/>
      <c r="BQ1244" s="23"/>
      <c r="BR1244" s="23"/>
      <c r="BS1244" s="23"/>
      <c r="BT1244" s="23"/>
      <c r="BU1244" s="23"/>
      <c r="BV1244" s="23"/>
      <c r="BW1244" s="23"/>
      <c r="BX1244" s="23"/>
      <c r="BY1244" s="23"/>
      <c r="BZ1244" s="23"/>
      <c r="CA1244" s="23"/>
      <c r="CB1244" s="23"/>
      <c r="CC1244" s="23"/>
      <c r="CD1244" s="23"/>
      <c r="CE1244" s="23"/>
      <c r="CF1244" s="23"/>
      <c r="CG1244" s="23"/>
      <c r="CH1244" s="23"/>
      <c r="CI1244" s="23"/>
      <c r="CJ1244" s="23"/>
      <c r="CK1244" s="23"/>
      <c r="CL1244" s="23"/>
      <c r="CM1244" s="23"/>
      <c r="CN1244" s="23"/>
      <c r="CO1244" s="23"/>
      <c r="CP1244" s="23"/>
      <c r="CQ1244" s="23"/>
      <c r="CR1244" s="23"/>
      <c r="CS1244" s="23"/>
      <c r="CT1244" s="23"/>
      <c r="CU1244" s="23"/>
      <c r="CV1244" s="23"/>
      <c r="CW1244" s="23"/>
      <c r="CX1244" s="23"/>
      <c r="CY1244" s="23"/>
      <c r="CZ1244" s="23"/>
      <c r="DA1244" s="23"/>
      <c r="DB1244" s="23"/>
      <c r="DC1244" s="23"/>
      <c r="DD1244" s="23"/>
      <c r="DE1244" s="23"/>
      <c r="DF1244" s="23"/>
      <c r="DG1244" s="23"/>
      <c r="DH1244" s="23"/>
      <c r="DI1244" s="23"/>
      <c r="DJ1244" s="23"/>
      <c r="DK1244" s="23"/>
      <c r="DL1244" s="23"/>
      <c r="DM1244" s="23"/>
      <c r="DN1244" s="23"/>
      <c r="DO1244" s="23"/>
      <c r="DP1244" s="23"/>
      <c r="DQ1244" s="23"/>
      <c r="DR1244" s="23"/>
      <c r="DS1244" s="23"/>
      <c r="DT1244" s="23"/>
      <c r="DU1244" s="23"/>
      <c r="DV1244" s="23"/>
      <c r="DW1244" s="23"/>
      <c r="DX1244" s="23"/>
      <c r="DY1244" s="23"/>
    </row>
    <row r="1245" spans="1:129" s="29" customFormat="1" ht="15.75" x14ac:dyDescent="0.25">
      <c r="A1245" s="137"/>
      <c r="B1245" s="121" t="s">
        <v>399</v>
      </c>
      <c r="C1245" s="121"/>
      <c r="D1245" s="121"/>
      <c r="E1245" s="164"/>
      <c r="F1245" s="167"/>
      <c r="G1245" s="136"/>
      <c r="H1245" s="121" t="s">
        <v>34</v>
      </c>
      <c r="I1245" s="78" t="s">
        <v>75</v>
      </c>
      <c r="J1245" s="162">
        <v>4497652.1100000003</v>
      </c>
      <c r="K1245" s="98">
        <f t="shared" ref="K1245:K1246" si="613">J1245</f>
        <v>4497652.1100000003</v>
      </c>
      <c r="L1245" s="162"/>
      <c r="M1245" s="162"/>
      <c r="N1245" s="162"/>
      <c r="O1245" s="475">
        <f t="shared" si="583"/>
        <v>4497652.1100000003</v>
      </c>
      <c r="P1245" s="555"/>
      <c r="Q1245" s="23"/>
      <c r="R1245" s="23"/>
      <c r="S1245" s="23"/>
      <c r="T1245" s="23"/>
      <c r="U1245" s="23"/>
      <c r="V1245" s="23"/>
      <c r="W1245" s="23"/>
      <c r="X1245" s="23"/>
      <c r="Y1245" s="23"/>
      <c r="Z1245" s="23"/>
      <c r="AA1245" s="23"/>
      <c r="AB1245" s="23"/>
      <c r="AC1245" s="23"/>
      <c r="AD1245" s="23"/>
      <c r="AE1245" s="23"/>
      <c r="AF1245" s="23"/>
      <c r="AG1245" s="23"/>
      <c r="AH1245" s="23"/>
      <c r="AI1245" s="23"/>
      <c r="AJ1245" s="23"/>
      <c r="AK1245" s="23"/>
      <c r="AL1245" s="23"/>
      <c r="AM1245" s="23"/>
      <c r="AN1245" s="23"/>
      <c r="AO1245" s="23"/>
      <c r="AP1245" s="23"/>
      <c r="AQ1245" s="23"/>
      <c r="AR1245" s="23"/>
      <c r="AS1245" s="23"/>
      <c r="AT1245" s="23"/>
      <c r="AU1245" s="23"/>
      <c r="AV1245" s="23"/>
      <c r="AW1245" s="23"/>
      <c r="AX1245" s="23"/>
      <c r="AY1245" s="23"/>
      <c r="AZ1245" s="23"/>
      <c r="BA1245" s="23"/>
      <c r="BB1245" s="23"/>
      <c r="BC1245" s="23"/>
      <c r="BD1245" s="23"/>
      <c r="BE1245" s="23"/>
      <c r="BF1245" s="23"/>
      <c r="BG1245" s="23"/>
      <c r="BH1245" s="23"/>
      <c r="BI1245" s="23"/>
      <c r="BJ1245" s="23"/>
      <c r="BK1245" s="23"/>
      <c r="BL1245" s="23"/>
      <c r="BM1245" s="23"/>
      <c r="BN1245" s="23"/>
      <c r="BO1245" s="23"/>
      <c r="BP1245" s="23"/>
      <c r="BQ1245" s="23"/>
      <c r="BR1245" s="23"/>
      <c r="BS1245" s="23"/>
      <c r="BT1245" s="23"/>
      <c r="BU1245" s="23"/>
      <c r="BV1245" s="23"/>
      <c r="BW1245" s="23"/>
      <c r="BX1245" s="23"/>
      <c r="BY1245" s="23"/>
      <c r="BZ1245" s="23"/>
      <c r="CA1245" s="23"/>
      <c r="CB1245" s="23"/>
      <c r="CC1245" s="23"/>
      <c r="CD1245" s="23"/>
      <c r="CE1245" s="23"/>
      <c r="CF1245" s="23"/>
      <c r="CG1245" s="23"/>
      <c r="CH1245" s="23"/>
      <c r="CI1245" s="23"/>
      <c r="CJ1245" s="23"/>
      <c r="CK1245" s="23"/>
      <c r="CL1245" s="23"/>
      <c r="CM1245" s="23"/>
      <c r="CN1245" s="23"/>
      <c r="CO1245" s="23"/>
      <c r="CP1245" s="23"/>
      <c r="CQ1245" s="23"/>
      <c r="CR1245" s="23"/>
      <c r="CS1245" s="23"/>
      <c r="CT1245" s="23"/>
      <c r="CU1245" s="23"/>
      <c r="CV1245" s="23"/>
      <c r="CW1245" s="23"/>
      <c r="CX1245" s="23"/>
      <c r="CY1245" s="23"/>
      <c r="CZ1245" s="23"/>
      <c r="DA1245" s="23"/>
      <c r="DB1245" s="23"/>
      <c r="DC1245" s="23"/>
      <c r="DD1245" s="23"/>
      <c r="DE1245" s="23"/>
      <c r="DF1245" s="23"/>
      <c r="DG1245" s="23"/>
      <c r="DH1245" s="23"/>
      <c r="DI1245" s="23"/>
      <c r="DJ1245" s="23"/>
      <c r="DK1245" s="23"/>
      <c r="DL1245" s="23"/>
      <c r="DM1245" s="23"/>
      <c r="DN1245" s="23"/>
      <c r="DO1245" s="23"/>
      <c r="DP1245" s="23"/>
      <c r="DQ1245" s="23"/>
      <c r="DR1245" s="23"/>
      <c r="DS1245" s="23"/>
      <c r="DT1245" s="23"/>
      <c r="DU1245" s="23"/>
      <c r="DV1245" s="23"/>
      <c r="DW1245" s="23"/>
      <c r="DX1245" s="23"/>
      <c r="DY1245" s="23"/>
    </row>
    <row r="1246" spans="1:129" s="29" customFormat="1" ht="15.75" x14ac:dyDescent="0.25">
      <c r="A1246" s="140"/>
      <c r="B1246" s="121" t="s">
        <v>399</v>
      </c>
      <c r="C1246" s="121"/>
      <c r="D1246" s="121"/>
      <c r="E1246" s="162"/>
      <c r="F1246" s="167"/>
      <c r="G1246" s="136"/>
      <c r="H1246" s="121" t="s">
        <v>35</v>
      </c>
      <c r="I1246" s="78" t="s">
        <v>52</v>
      </c>
      <c r="J1246" s="162">
        <v>96249.76</v>
      </c>
      <c r="K1246" s="98">
        <f t="shared" si="613"/>
        <v>96249.76</v>
      </c>
      <c r="L1246" s="162"/>
      <c r="M1246" s="83"/>
      <c r="N1246" s="83"/>
      <c r="O1246" s="475">
        <f t="shared" si="583"/>
        <v>96249.76</v>
      </c>
      <c r="P1246" s="555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/>
      <c r="AB1246" s="23"/>
      <c r="AC1246" s="23"/>
      <c r="AD1246" s="23"/>
      <c r="AE1246" s="23"/>
      <c r="AF1246" s="23"/>
      <c r="AG1246" s="23"/>
      <c r="AH1246" s="23"/>
      <c r="AI1246" s="23"/>
      <c r="AJ1246" s="23"/>
      <c r="AK1246" s="23"/>
      <c r="AL1246" s="23"/>
      <c r="AM1246" s="23"/>
      <c r="AN1246" s="23"/>
      <c r="AO1246" s="23"/>
      <c r="AP1246" s="23"/>
      <c r="AQ1246" s="23"/>
      <c r="AR1246" s="23"/>
      <c r="AS1246" s="23"/>
      <c r="AT1246" s="23"/>
      <c r="AU1246" s="23"/>
      <c r="AV1246" s="23"/>
      <c r="AW1246" s="23"/>
      <c r="AX1246" s="23"/>
      <c r="AY1246" s="23"/>
      <c r="AZ1246" s="23"/>
      <c r="BA1246" s="23"/>
      <c r="BB1246" s="23"/>
      <c r="BC1246" s="23"/>
      <c r="BD1246" s="23"/>
      <c r="BE1246" s="23"/>
      <c r="BF1246" s="23"/>
      <c r="BG1246" s="23"/>
      <c r="BH1246" s="23"/>
      <c r="BI1246" s="23"/>
      <c r="BJ1246" s="23"/>
      <c r="BK1246" s="23"/>
      <c r="BL1246" s="23"/>
      <c r="BM1246" s="23"/>
      <c r="BN1246" s="23"/>
      <c r="BO1246" s="23"/>
      <c r="BP1246" s="23"/>
      <c r="BQ1246" s="23"/>
      <c r="BR1246" s="23"/>
      <c r="BS1246" s="23"/>
      <c r="BT1246" s="23"/>
      <c r="BU1246" s="23"/>
      <c r="BV1246" s="23"/>
      <c r="BW1246" s="23"/>
      <c r="BX1246" s="23"/>
      <c r="BY1246" s="23"/>
      <c r="BZ1246" s="23"/>
      <c r="CA1246" s="23"/>
      <c r="CB1246" s="23"/>
      <c r="CC1246" s="23"/>
      <c r="CD1246" s="23"/>
      <c r="CE1246" s="23"/>
      <c r="CF1246" s="23"/>
      <c r="CG1246" s="23"/>
      <c r="CH1246" s="23"/>
      <c r="CI1246" s="23"/>
      <c r="CJ1246" s="23"/>
      <c r="CK1246" s="23"/>
      <c r="CL1246" s="23"/>
      <c r="CM1246" s="23"/>
      <c r="CN1246" s="23"/>
      <c r="CO1246" s="23"/>
      <c r="CP1246" s="23"/>
      <c r="CQ1246" s="23"/>
      <c r="CR1246" s="23"/>
      <c r="CS1246" s="23"/>
      <c r="CT1246" s="23"/>
      <c r="CU1246" s="23"/>
      <c r="CV1246" s="23"/>
      <c r="CW1246" s="23"/>
      <c r="CX1246" s="23"/>
      <c r="CY1246" s="23"/>
      <c r="CZ1246" s="23"/>
      <c r="DA1246" s="23"/>
      <c r="DB1246" s="23"/>
      <c r="DC1246" s="23"/>
      <c r="DD1246" s="23"/>
      <c r="DE1246" s="23"/>
      <c r="DF1246" s="23"/>
      <c r="DG1246" s="23"/>
      <c r="DH1246" s="23"/>
      <c r="DI1246" s="23"/>
      <c r="DJ1246" s="23"/>
      <c r="DK1246" s="23"/>
      <c r="DL1246" s="23"/>
      <c r="DM1246" s="23"/>
      <c r="DN1246" s="23"/>
      <c r="DO1246" s="23"/>
      <c r="DP1246" s="23"/>
      <c r="DQ1246" s="23"/>
      <c r="DR1246" s="23"/>
      <c r="DS1246" s="23"/>
      <c r="DT1246" s="23"/>
      <c r="DU1246" s="23"/>
      <c r="DV1246" s="23"/>
      <c r="DW1246" s="23"/>
      <c r="DX1246" s="23"/>
      <c r="DY1246" s="23"/>
    </row>
    <row r="1247" spans="1:129" s="29" customFormat="1" ht="15.75" x14ac:dyDescent="0.25">
      <c r="A1247" s="133">
        <v>17</v>
      </c>
      <c r="B1247" s="121" t="s">
        <v>399</v>
      </c>
      <c r="C1247" s="121" t="s">
        <v>6</v>
      </c>
      <c r="D1247" s="121" t="s">
        <v>365</v>
      </c>
      <c r="E1247" s="164" t="s">
        <v>191</v>
      </c>
      <c r="F1247" s="165">
        <v>3319.7</v>
      </c>
      <c r="G1247" s="166">
        <v>154</v>
      </c>
      <c r="H1247" s="121" t="s">
        <v>30</v>
      </c>
      <c r="I1247" s="66" t="s">
        <v>1</v>
      </c>
      <c r="J1247" s="162">
        <f>J1248+J1249</f>
        <v>5381602.25</v>
      </c>
      <c r="K1247" s="162">
        <f t="shared" ref="K1247:N1247" si="614">K1248+K1249</f>
        <v>5381602.25</v>
      </c>
      <c r="L1247" s="162">
        <f t="shared" si="614"/>
        <v>0</v>
      </c>
      <c r="M1247" s="162">
        <f t="shared" si="614"/>
        <v>0</v>
      </c>
      <c r="N1247" s="162">
        <f t="shared" si="614"/>
        <v>0</v>
      </c>
      <c r="O1247" s="475">
        <f t="shared" si="583"/>
        <v>5381602.25</v>
      </c>
      <c r="P1247" s="555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23"/>
      <c r="AG1247" s="23"/>
      <c r="AH1247" s="23"/>
      <c r="AI1247" s="23"/>
      <c r="AJ1247" s="23"/>
      <c r="AK1247" s="23"/>
      <c r="AL1247" s="23"/>
      <c r="AM1247" s="23"/>
      <c r="AN1247" s="23"/>
      <c r="AO1247" s="23"/>
      <c r="AP1247" s="23"/>
      <c r="AQ1247" s="23"/>
      <c r="AR1247" s="23"/>
      <c r="AS1247" s="23"/>
      <c r="AT1247" s="23"/>
      <c r="AU1247" s="23"/>
      <c r="AV1247" s="23"/>
      <c r="AW1247" s="23"/>
      <c r="AX1247" s="23"/>
      <c r="AY1247" s="23"/>
      <c r="AZ1247" s="23"/>
      <c r="BA1247" s="23"/>
      <c r="BB1247" s="23"/>
      <c r="BC1247" s="23"/>
      <c r="BD1247" s="23"/>
      <c r="BE1247" s="23"/>
      <c r="BF1247" s="23"/>
      <c r="BG1247" s="23"/>
      <c r="BH1247" s="23"/>
      <c r="BI1247" s="23"/>
      <c r="BJ1247" s="23"/>
      <c r="BK1247" s="23"/>
      <c r="BL1247" s="23"/>
      <c r="BM1247" s="23"/>
      <c r="BN1247" s="23"/>
      <c r="BO1247" s="23"/>
      <c r="BP1247" s="23"/>
      <c r="BQ1247" s="23"/>
      <c r="BR1247" s="23"/>
      <c r="BS1247" s="23"/>
      <c r="BT1247" s="23"/>
      <c r="BU1247" s="23"/>
      <c r="BV1247" s="23"/>
      <c r="BW1247" s="23"/>
      <c r="BX1247" s="23"/>
      <c r="BY1247" s="23"/>
      <c r="BZ1247" s="23"/>
      <c r="CA1247" s="23"/>
      <c r="CB1247" s="23"/>
      <c r="CC1247" s="23"/>
      <c r="CD1247" s="23"/>
      <c r="CE1247" s="23"/>
      <c r="CF1247" s="23"/>
      <c r="CG1247" s="23"/>
      <c r="CH1247" s="23"/>
      <c r="CI1247" s="23"/>
      <c r="CJ1247" s="23"/>
      <c r="CK1247" s="23"/>
      <c r="CL1247" s="23"/>
      <c r="CM1247" s="23"/>
      <c r="CN1247" s="23"/>
      <c r="CO1247" s="23"/>
      <c r="CP1247" s="23"/>
      <c r="CQ1247" s="23"/>
      <c r="CR1247" s="23"/>
      <c r="CS1247" s="23"/>
      <c r="CT1247" s="23"/>
      <c r="CU1247" s="23"/>
      <c r="CV1247" s="23"/>
      <c r="CW1247" s="23"/>
      <c r="CX1247" s="23"/>
      <c r="CY1247" s="23"/>
      <c r="CZ1247" s="23"/>
      <c r="DA1247" s="23"/>
      <c r="DB1247" s="23"/>
      <c r="DC1247" s="23"/>
      <c r="DD1247" s="23"/>
      <c r="DE1247" s="23"/>
      <c r="DF1247" s="23"/>
      <c r="DG1247" s="23"/>
      <c r="DH1247" s="23"/>
      <c r="DI1247" s="23"/>
      <c r="DJ1247" s="23"/>
      <c r="DK1247" s="23"/>
      <c r="DL1247" s="23"/>
      <c r="DM1247" s="23"/>
      <c r="DN1247" s="23"/>
      <c r="DO1247" s="23"/>
      <c r="DP1247" s="23"/>
      <c r="DQ1247" s="23"/>
      <c r="DR1247" s="23"/>
      <c r="DS1247" s="23"/>
      <c r="DT1247" s="23"/>
      <c r="DU1247" s="23"/>
      <c r="DV1247" s="23"/>
      <c r="DW1247" s="23"/>
      <c r="DX1247" s="23"/>
      <c r="DY1247" s="23"/>
    </row>
    <row r="1248" spans="1:129" s="29" customFormat="1" ht="15.75" x14ac:dyDescent="0.25">
      <c r="A1248" s="137"/>
      <c r="B1248" s="121" t="s">
        <v>399</v>
      </c>
      <c r="C1248" s="121"/>
      <c r="D1248" s="121"/>
      <c r="E1248" s="164"/>
      <c r="F1248" s="167"/>
      <c r="G1248" s="136"/>
      <c r="H1248" s="134" t="s">
        <v>36</v>
      </c>
      <c r="I1248" s="78" t="s">
        <v>37</v>
      </c>
      <c r="J1248" s="162">
        <v>5268848.88</v>
      </c>
      <c r="K1248" s="98">
        <f t="shared" ref="K1248:K1249" si="615">J1248</f>
        <v>5268848.88</v>
      </c>
      <c r="L1248" s="162"/>
      <c r="M1248" s="162"/>
      <c r="N1248" s="162"/>
      <c r="O1248" s="475">
        <f t="shared" si="583"/>
        <v>5268848.88</v>
      </c>
      <c r="P1248" s="555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/>
      <c r="AL1248" s="23"/>
      <c r="AM1248" s="23"/>
      <c r="AN1248" s="23"/>
      <c r="AO1248" s="23"/>
      <c r="AP1248" s="23"/>
      <c r="AQ1248" s="23"/>
      <c r="AR1248" s="23"/>
      <c r="AS1248" s="23"/>
      <c r="AT1248" s="23"/>
      <c r="AU1248" s="23"/>
      <c r="AV1248" s="23"/>
      <c r="AW1248" s="23"/>
      <c r="AX1248" s="23"/>
      <c r="AY1248" s="23"/>
      <c r="AZ1248" s="23"/>
      <c r="BA1248" s="23"/>
      <c r="BB1248" s="23"/>
      <c r="BC1248" s="23"/>
      <c r="BD1248" s="23"/>
      <c r="BE1248" s="23"/>
      <c r="BF1248" s="23"/>
      <c r="BG1248" s="23"/>
      <c r="BH1248" s="23"/>
      <c r="BI1248" s="23"/>
      <c r="BJ1248" s="23"/>
      <c r="BK1248" s="23"/>
      <c r="BL1248" s="23"/>
      <c r="BM1248" s="23"/>
      <c r="BN1248" s="23"/>
      <c r="BO1248" s="23"/>
      <c r="BP1248" s="23"/>
      <c r="BQ1248" s="23"/>
      <c r="BR1248" s="23"/>
      <c r="BS1248" s="23"/>
      <c r="BT1248" s="23"/>
      <c r="BU1248" s="23"/>
      <c r="BV1248" s="23"/>
      <c r="BW1248" s="23"/>
      <c r="BX1248" s="23"/>
      <c r="BY1248" s="23"/>
      <c r="BZ1248" s="23"/>
      <c r="CA1248" s="23"/>
      <c r="CB1248" s="23"/>
      <c r="CC1248" s="23"/>
      <c r="CD1248" s="23"/>
      <c r="CE1248" s="23"/>
      <c r="CF1248" s="23"/>
      <c r="CG1248" s="23"/>
      <c r="CH1248" s="23"/>
      <c r="CI1248" s="23"/>
      <c r="CJ1248" s="23"/>
      <c r="CK1248" s="23"/>
      <c r="CL1248" s="23"/>
      <c r="CM1248" s="23"/>
      <c r="CN1248" s="23"/>
      <c r="CO1248" s="23"/>
      <c r="CP1248" s="23"/>
      <c r="CQ1248" s="23"/>
      <c r="CR1248" s="23"/>
      <c r="CS1248" s="23"/>
      <c r="CT1248" s="23"/>
      <c r="CU1248" s="23"/>
      <c r="CV1248" s="23"/>
      <c r="CW1248" s="23"/>
      <c r="CX1248" s="23"/>
      <c r="CY1248" s="23"/>
      <c r="CZ1248" s="23"/>
      <c r="DA1248" s="23"/>
      <c r="DB1248" s="23"/>
      <c r="DC1248" s="23"/>
      <c r="DD1248" s="23"/>
      <c r="DE1248" s="23"/>
      <c r="DF1248" s="23"/>
      <c r="DG1248" s="23"/>
      <c r="DH1248" s="23"/>
      <c r="DI1248" s="23"/>
      <c r="DJ1248" s="23"/>
      <c r="DK1248" s="23"/>
      <c r="DL1248" s="23"/>
      <c r="DM1248" s="23"/>
      <c r="DN1248" s="23"/>
      <c r="DO1248" s="23"/>
      <c r="DP1248" s="23"/>
      <c r="DQ1248" s="23"/>
      <c r="DR1248" s="23"/>
      <c r="DS1248" s="23"/>
      <c r="DT1248" s="23"/>
      <c r="DU1248" s="23"/>
      <c r="DV1248" s="23"/>
      <c r="DW1248" s="23"/>
      <c r="DX1248" s="23"/>
      <c r="DY1248" s="23"/>
    </row>
    <row r="1249" spans="1:129" s="29" customFormat="1" ht="15.75" x14ac:dyDescent="0.25">
      <c r="A1249" s="140"/>
      <c r="B1249" s="121" t="s">
        <v>399</v>
      </c>
      <c r="C1249" s="121"/>
      <c r="D1249" s="121"/>
      <c r="E1249" s="162"/>
      <c r="F1249" s="167"/>
      <c r="G1249" s="136"/>
      <c r="H1249" s="121" t="s">
        <v>35</v>
      </c>
      <c r="I1249" s="78" t="s">
        <v>52</v>
      </c>
      <c r="J1249" s="162">
        <v>112753.37</v>
      </c>
      <c r="K1249" s="98">
        <f t="shared" si="615"/>
        <v>112753.37</v>
      </c>
      <c r="L1249" s="162"/>
      <c r="M1249" s="83"/>
      <c r="N1249" s="83"/>
      <c r="O1249" s="475">
        <f t="shared" si="583"/>
        <v>112753.37</v>
      </c>
      <c r="P1249" s="555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/>
      <c r="AL1249" s="23"/>
      <c r="AM1249" s="23"/>
      <c r="AN1249" s="23"/>
      <c r="AO1249" s="23"/>
      <c r="AP1249" s="23"/>
      <c r="AQ1249" s="23"/>
      <c r="AR1249" s="23"/>
      <c r="AS1249" s="23"/>
      <c r="AT1249" s="23"/>
      <c r="AU1249" s="23"/>
      <c r="AV1249" s="23"/>
      <c r="AW1249" s="23"/>
      <c r="AX1249" s="23"/>
      <c r="AY1249" s="23"/>
      <c r="AZ1249" s="23"/>
      <c r="BA1249" s="23"/>
      <c r="BB1249" s="23"/>
      <c r="BC1249" s="23"/>
      <c r="BD1249" s="23"/>
      <c r="BE1249" s="23"/>
      <c r="BF1249" s="23"/>
      <c r="BG1249" s="23"/>
      <c r="BH1249" s="23"/>
      <c r="BI1249" s="23"/>
      <c r="BJ1249" s="23"/>
      <c r="BK1249" s="23"/>
      <c r="BL1249" s="23"/>
      <c r="BM1249" s="23"/>
      <c r="BN1249" s="23"/>
      <c r="BO1249" s="23"/>
      <c r="BP1249" s="23"/>
      <c r="BQ1249" s="23"/>
      <c r="BR1249" s="23"/>
      <c r="BS1249" s="23"/>
      <c r="BT1249" s="23"/>
      <c r="BU1249" s="23"/>
      <c r="BV1249" s="23"/>
      <c r="BW1249" s="23"/>
      <c r="BX1249" s="23"/>
      <c r="BY1249" s="23"/>
      <c r="BZ1249" s="23"/>
      <c r="CA1249" s="23"/>
      <c r="CB1249" s="23"/>
      <c r="CC1249" s="23"/>
      <c r="CD1249" s="23"/>
      <c r="CE1249" s="23"/>
      <c r="CF1249" s="23"/>
      <c r="CG1249" s="23"/>
      <c r="CH1249" s="23"/>
      <c r="CI1249" s="23"/>
      <c r="CJ1249" s="23"/>
      <c r="CK1249" s="23"/>
      <c r="CL1249" s="23"/>
      <c r="CM1249" s="23"/>
      <c r="CN1249" s="23"/>
      <c r="CO1249" s="23"/>
      <c r="CP1249" s="23"/>
      <c r="CQ1249" s="23"/>
      <c r="CR1249" s="23"/>
      <c r="CS1249" s="23"/>
      <c r="CT1249" s="23"/>
      <c r="CU1249" s="23"/>
      <c r="CV1249" s="23"/>
      <c r="CW1249" s="23"/>
      <c r="CX1249" s="23"/>
      <c r="CY1249" s="23"/>
      <c r="CZ1249" s="23"/>
      <c r="DA1249" s="23"/>
      <c r="DB1249" s="23"/>
      <c r="DC1249" s="23"/>
      <c r="DD1249" s="23"/>
      <c r="DE1249" s="23"/>
      <c r="DF1249" s="23"/>
      <c r="DG1249" s="23"/>
      <c r="DH1249" s="23"/>
      <c r="DI1249" s="23"/>
      <c r="DJ1249" s="23"/>
      <c r="DK1249" s="23"/>
      <c r="DL1249" s="23"/>
      <c r="DM1249" s="23"/>
      <c r="DN1249" s="23"/>
      <c r="DO1249" s="23"/>
      <c r="DP1249" s="23"/>
      <c r="DQ1249" s="23"/>
      <c r="DR1249" s="23"/>
      <c r="DS1249" s="23"/>
      <c r="DT1249" s="23"/>
      <c r="DU1249" s="23"/>
      <c r="DV1249" s="23"/>
      <c r="DW1249" s="23"/>
      <c r="DX1249" s="23"/>
      <c r="DY1249" s="23"/>
    </row>
    <row r="1250" spans="1:129" s="29" customFormat="1" ht="15.75" x14ac:dyDescent="0.25">
      <c r="A1250" s="133">
        <v>18</v>
      </c>
      <c r="B1250" s="121" t="s">
        <v>399</v>
      </c>
      <c r="C1250" s="121" t="s">
        <v>6</v>
      </c>
      <c r="D1250" s="121" t="s">
        <v>366</v>
      </c>
      <c r="E1250" s="164" t="s">
        <v>192</v>
      </c>
      <c r="F1250" s="165">
        <v>4359.5</v>
      </c>
      <c r="G1250" s="166">
        <v>204</v>
      </c>
      <c r="H1250" s="121" t="s">
        <v>30</v>
      </c>
      <c r="I1250" s="66" t="s">
        <v>1</v>
      </c>
      <c r="J1250" s="162">
        <f>J1251+J1252</f>
        <v>2271625.7400000002</v>
      </c>
      <c r="K1250" s="162">
        <f t="shared" ref="K1250:N1250" si="616">K1251+K1252</f>
        <v>2271625.7400000002</v>
      </c>
      <c r="L1250" s="162">
        <f t="shared" si="616"/>
        <v>0</v>
      </c>
      <c r="M1250" s="162">
        <f t="shared" si="616"/>
        <v>0</v>
      </c>
      <c r="N1250" s="162">
        <f t="shared" si="616"/>
        <v>0</v>
      </c>
      <c r="O1250" s="475">
        <f t="shared" si="583"/>
        <v>2271625.7400000002</v>
      </c>
      <c r="P1250" s="555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/>
      <c r="AB1250" s="23"/>
      <c r="AC1250" s="23"/>
      <c r="AD1250" s="23"/>
      <c r="AE1250" s="23"/>
      <c r="AF1250" s="23"/>
      <c r="AG1250" s="23"/>
      <c r="AH1250" s="23"/>
      <c r="AI1250" s="23"/>
      <c r="AJ1250" s="23"/>
      <c r="AK1250" s="23"/>
      <c r="AL1250" s="23"/>
      <c r="AM1250" s="23"/>
      <c r="AN1250" s="23"/>
      <c r="AO1250" s="23"/>
      <c r="AP1250" s="23"/>
      <c r="AQ1250" s="23"/>
      <c r="AR1250" s="23"/>
      <c r="AS1250" s="23"/>
      <c r="AT1250" s="23"/>
      <c r="AU1250" s="23"/>
      <c r="AV1250" s="23"/>
      <c r="AW1250" s="23"/>
      <c r="AX1250" s="23"/>
      <c r="AY1250" s="23"/>
      <c r="AZ1250" s="23"/>
      <c r="BA1250" s="23"/>
      <c r="BB1250" s="23"/>
      <c r="BC1250" s="23"/>
      <c r="BD1250" s="23"/>
      <c r="BE1250" s="23"/>
      <c r="BF1250" s="23"/>
      <c r="BG1250" s="23"/>
      <c r="BH1250" s="23"/>
      <c r="BI1250" s="23"/>
      <c r="BJ1250" s="23"/>
      <c r="BK1250" s="23"/>
      <c r="BL1250" s="23"/>
      <c r="BM1250" s="23"/>
      <c r="BN1250" s="23"/>
      <c r="BO1250" s="23"/>
      <c r="BP1250" s="23"/>
      <c r="BQ1250" s="23"/>
      <c r="BR1250" s="23"/>
      <c r="BS1250" s="23"/>
      <c r="BT1250" s="23"/>
      <c r="BU1250" s="23"/>
      <c r="BV1250" s="23"/>
      <c r="BW1250" s="23"/>
      <c r="BX1250" s="23"/>
      <c r="BY1250" s="23"/>
      <c r="BZ1250" s="23"/>
      <c r="CA1250" s="23"/>
      <c r="CB1250" s="23"/>
      <c r="CC1250" s="23"/>
      <c r="CD1250" s="23"/>
      <c r="CE1250" s="23"/>
      <c r="CF1250" s="23"/>
      <c r="CG1250" s="23"/>
      <c r="CH1250" s="23"/>
      <c r="CI1250" s="23"/>
      <c r="CJ1250" s="23"/>
      <c r="CK1250" s="23"/>
      <c r="CL1250" s="23"/>
      <c r="CM1250" s="23"/>
      <c r="CN1250" s="23"/>
      <c r="CO1250" s="23"/>
      <c r="CP1250" s="23"/>
      <c r="CQ1250" s="23"/>
      <c r="CR1250" s="23"/>
      <c r="CS1250" s="23"/>
      <c r="CT1250" s="23"/>
      <c r="CU1250" s="23"/>
      <c r="CV1250" s="23"/>
      <c r="CW1250" s="23"/>
      <c r="CX1250" s="23"/>
      <c r="CY1250" s="23"/>
      <c r="CZ1250" s="23"/>
      <c r="DA1250" s="23"/>
      <c r="DB1250" s="23"/>
      <c r="DC1250" s="23"/>
      <c r="DD1250" s="23"/>
      <c r="DE1250" s="23"/>
      <c r="DF1250" s="23"/>
      <c r="DG1250" s="23"/>
      <c r="DH1250" s="23"/>
      <c r="DI1250" s="23"/>
      <c r="DJ1250" s="23"/>
      <c r="DK1250" s="23"/>
      <c r="DL1250" s="23"/>
      <c r="DM1250" s="23"/>
      <c r="DN1250" s="23"/>
      <c r="DO1250" s="23"/>
      <c r="DP1250" s="23"/>
      <c r="DQ1250" s="23"/>
      <c r="DR1250" s="23"/>
      <c r="DS1250" s="23"/>
      <c r="DT1250" s="23"/>
      <c r="DU1250" s="23"/>
      <c r="DV1250" s="23"/>
      <c r="DW1250" s="23"/>
      <c r="DX1250" s="23"/>
      <c r="DY1250" s="23"/>
    </row>
    <row r="1251" spans="1:129" s="29" customFormat="1" ht="15.75" x14ac:dyDescent="0.25">
      <c r="A1251" s="137"/>
      <c r="B1251" s="121" t="s">
        <v>399</v>
      </c>
      <c r="C1251" s="121"/>
      <c r="D1251" s="121"/>
      <c r="E1251" s="164"/>
      <c r="F1251" s="167"/>
      <c r="G1251" s="136"/>
      <c r="H1251" s="134" t="s">
        <v>36</v>
      </c>
      <c r="I1251" s="78" t="s">
        <v>37</v>
      </c>
      <c r="J1251" s="162">
        <v>2224031.4700000002</v>
      </c>
      <c r="K1251" s="98">
        <f t="shared" ref="K1251:K1252" si="617">J1251</f>
        <v>2224031.4700000002</v>
      </c>
      <c r="L1251" s="162"/>
      <c r="M1251" s="162"/>
      <c r="N1251" s="162"/>
      <c r="O1251" s="475">
        <f t="shared" si="583"/>
        <v>2224031.4700000002</v>
      </c>
      <c r="P1251" s="555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  <c r="AZ1251" s="23"/>
      <c r="BA1251" s="23"/>
      <c r="BB1251" s="23"/>
      <c r="BC1251" s="23"/>
      <c r="BD1251" s="23"/>
      <c r="BE1251" s="23"/>
      <c r="BF1251" s="23"/>
      <c r="BG1251" s="23"/>
      <c r="BH1251" s="23"/>
      <c r="BI1251" s="23"/>
      <c r="BJ1251" s="23"/>
      <c r="BK1251" s="23"/>
      <c r="BL1251" s="23"/>
      <c r="BM1251" s="23"/>
      <c r="BN1251" s="23"/>
      <c r="BO1251" s="23"/>
      <c r="BP1251" s="23"/>
      <c r="BQ1251" s="23"/>
      <c r="BR1251" s="23"/>
      <c r="BS1251" s="23"/>
      <c r="BT1251" s="23"/>
      <c r="BU1251" s="23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23"/>
      <c r="CG1251" s="23"/>
      <c r="CH1251" s="23"/>
      <c r="CI1251" s="23"/>
      <c r="CJ1251" s="23"/>
      <c r="CK1251" s="23"/>
      <c r="CL1251" s="23"/>
      <c r="CM1251" s="23"/>
      <c r="CN1251" s="23"/>
      <c r="CO1251" s="23"/>
      <c r="CP1251" s="23"/>
      <c r="CQ1251" s="23"/>
      <c r="CR1251" s="23"/>
      <c r="CS1251" s="23"/>
      <c r="CT1251" s="23"/>
      <c r="CU1251" s="23"/>
      <c r="CV1251" s="23"/>
      <c r="CW1251" s="23"/>
      <c r="CX1251" s="23"/>
      <c r="CY1251" s="23"/>
      <c r="CZ1251" s="23"/>
      <c r="DA1251" s="23"/>
      <c r="DB1251" s="23"/>
      <c r="DC1251" s="23"/>
      <c r="DD1251" s="23"/>
      <c r="DE1251" s="23"/>
      <c r="DF1251" s="23"/>
      <c r="DG1251" s="23"/>
      <c r="DH1251" s="23"/>
      <c r="DI1251" s="23"/>
      <c r="DJ1251" s="23"/>
      <c r="DK1251" s="23"/>
      <c r="DL1251" s="23"/>
      <c r="DM1251" s="23"/>
      <c r="DN1251" s="23"/>
      <c r="DO1251" s="23"/>
      <c r="DP1251" s="23"/>
      <c r="DQ1251" s="23"/>
      <c r="DR1251" s="23"/>
      <c r="DS1251" s="23"/>
      <c r="DT1251" s="23"/>
      <c r="DU1251" s="23"/>
      <c r="DV1251" s="23"/>
      <c r="DW1251" s="23"/>
      <c r="DX1251" s="23"/>
      <c r="DY1251" s="23"/>
    </row>
    <row r="1252" spans="1:129" s="29" customFormat="1" ht="15.75" x14ac:dyDescent="0.25">
      <c r="A1252" s="140"/>
      <c r="B1252" s="121" t="s">
        <v>399</v>
      </c>
      <c r="C1252" s="121"/>
      <c r="D1252" s="121"/>
      <c r="E1252" s="162"/>
      <c r="F1252" s="167"/>
      <c r="G1252" s="136"/>
      <c r="H1252" s="121" t="s">
        <v>35</v>
      </c>
      <c r="I1252" s="78" t="s">
        <v>52</v>
      </c>
      <c r="J1252" s="162">
        <v>47594.27</v>
      </c>
      <c r="K1252" s="98">
        <f t="shared" si="617"/>
        <v>47594.27</v>
      </c>
      <c r="L1252" s="162"/>
      <c r="M1252" s="83"/>
      <c r="N1252" s="83"/>
      <c r="O1252" s="475">
        <f t="shared" si="583"/>
        <v>47594.27</v>
      </c>
      <c r="P1252" s="555"/>
      <c r="Q1252" s="23"/>
      <c r="R1252" s="23"/>
      <c r="S1252" s="23"/>
      <c r="T1252" s="23"/>
      <c r="U1252" s="23"/>
      <c r="V1252" s="23"/>
      <c r="W1252" s="23"/>
      <c r="X1252" s="23"/>
      <c r="Y1252" s="23"/>
      <c r="Z1252" s="23"/>
      <c r="AA1252" s="23"/>
      <c r="AB1252" s="23"/>
      <c r="AC1252" s="23"/>
      <c r="AD1252" s="23"/>
      <c r="AE1252" s="23"/>
      <c r="AF1252" s="23"/>
      <c r="AG1252" s="23"/>
      <c r="AH1252" s="23"/>
      <c r="AI1252" s="23"/>
      <c r="AJ1252" s="23"/>
      <c r="AK1252" s="23"/>
      <c r="AL1252" s="23"/>
      <c r="AM1252" s="23"/>
      <c r="AN1252" s="23"/>
      <c r="AO1252" s="23"/>
      <c r="AP1252" s="23"/>
      <c r="AQ1252" s="23"/>
      <c r="AR1252" s="23"/>
      <c r="AS1252" s="23"/>
      <c r="AT1252" s="23"/>
      <c r="AU1252" s="23"/>
      <c r="AV1252" s="23"/>
      <c r="AW1252" s="23"/>
      <c r="AX1252" s="23"/>
      <c r="AY1252" s="23"/>
      <c r="AZ1252" s="23"/>
      <c r="BA1252" s="23"/>
      <c r="BB1252" s="23"/>
      <c r="BC1252" s="23"/>
      <c r="BD1252" s="23"/>
      <c r="BE1252" s="23"/>
      <c r="BF1252" s="23"/>
      <c r="BG1252" s="23"/>
      <c r="BH1252" s="23"/>
      <c r="BI1252" s="23"/>
      <c r="BJ1252" s="23"/>
      <c r="BK1252" s="23"/>
      <c r="BL1252" s="23"/>
      <c r="BM1252" s="23"/>
      <c r="BN1252" s="23"/>
      <c r="BO1252" s="23"/>
      <c r="BP1252" s="23"/>
      <c r="BQ1252" s="23"/>
      <c r="BR1252" s="23"/>
      <c r="BS1252" s="23"/>
      <c r="BT1252" s="23"/>
      <c r="BU1252" s="23"/>
      <c r="BV1252" s="23"/>
      <c r="BW1252" s="23"/>
      <c r="BX1252" s="23"/>
      <c r="BY1252" s="23"/>
      <c r="BZ1252" s="23"/>
      <c r="CA1252" s="23"/>
      <c r="CB1252" s="23"/>
      <c r="CC1252" s="23"/>
      <c r="CD1252" s="23"/>
      <c r="CE1252" s="23"/>
      <c r="CF1252" s="23"/>
      <c r="CG1252" s="23"/>
      <c r="CH1252" s="23"/>
      <c r="CI1252" s="23"/>
      <c r="CJ1252" s="23"/>
      <c r="CK1252" s="23"/>
      <c r="CL1252" s="23"/>
      <c r="CM1252" s="23"/>
      <c r="CN1252" s="23"/>
      <c r="CO1252" s="23"/>
      <c r="CP1252" s="23"/>
      <c r="CQ1252" s="23"/>
      <c r="CR1252" s="23"/>
      <c r="CS1252" s="23"/>
      <c r="CT1252" s="23"/>
      <c r="CU1252" s="23"/>
      <c r="CV1252" s="23"/>
      <c r="CW1252" s="23"/>
      <c r="CX1252" s="23"/>
      <c r="CY1252" s="23"/>
      <c r="CZ1252" s="23"/>
      <c r="DA1252" s="23"/>
      <c r="DB1252" s="23"/>
      <c r="DC1252" s="23"/>
      <c r="DD1252" s="23"/>
      <c r="DE1252" s="23"/>
      <c r="DF1252" s="23"/>
      <c r="DG1252" s="23"/>
      <c r="DH1252" s="23"/>
      <c r="DI1252" s="23"/>
      <c r="DJ1252" s="23"/>
      <c r="DK1252" s="23"/>
      <c r="DL1252" s="23"/>
      <c r="DM1252" s="23"/>
      <c r="DN1252" s="23"/>
      <c r="DO1252" s="23"/>
      <c r="DP1252" s="23"/>
      <c r="DQ1252" s="23"/>
      <c r="DR1252" s="23"/>
      <c r="DS1252" s="23"/>
      <c r="DT1252" s="23"/>
      <c r="DU1252" s="23"/>
      <c r="DV1252" s="23"/>
      <c r="DW1252" s="23"/>
      <c r="DX1252" s="23"/>
      <c r="DY1252" s="23"/>
    </row>
    <row r="1253" spans="1:129" s="29" customFormat="1" ht="15.75" x14ac:dyDescent="0.25">
      <c r="A1253" s="133">
        <v>19</v>
      </c>
      <c r="B1253" s="121" t="s">
        <v>399</v>
      </c>
      <c r="C1253" s="121" t="s">
        <v>6</v>
      </c>
      <c r="D1253" s="121" t="s">
        <v>366</v>
      </c>
      <c r="E1253" s="164" t="s">
        <v>165</v>
      </c>
      <c r="F1253" s="165">
        <v>4235.6000000000004</v>
      </c>
      <c r="G1253" s="166">
        <v>244</v>
      </c>
      <c r="H1253" s="121" t="s">
        <v>30</v>
      </c>
      <c r="I1253" s="66" t="s">
        <v>1</v>
      </c>
      <c r="J1253" s="162">
        <f>J1254+J1255+J1256</f>
        <v>9099008.0899999999</v>
      </c>
      <c r="K1253" s="162">
        <f t="shared" ref="K1253:N1253" si="618">K1254+K1255+K1256</f>
        <v>9099008.0899999999</v>
      </c>
      <c r="L1253" s="162">
        <f t="shared" si="618"/>
        <v>0</v>
      </c>
      <c r="M1253" s="162">
        <f t="shared" si="618"/>
        <v>0</v>
      </c>
      <c r="N1253" s="162">
        <f t="shared" si="618"/>
        <v>0</v>
      </c>
      <c r="O1253" s="475">
        <f t="shared" si="583"/>
        <v>9099008.0899999999</v>
      </c>
      <c r="P1253" s="555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/>
      <c r="AL1253" s="23"/>
      <c r="AM1253" s="23"/>
      <c r="AN1253" s="23"/>
      <c r="AO1253" s="23"/>
      <c r="AP1253" s="23"/>
      <c r="AQ1253" s="23"/>
      <c r="AR1253" s="23"/>
      <c r="AS1253" s="23"/>
      <c r="AT1253" s="23"/>
      <c r="AU1253" s="23"/>
      <c r="AV1253" s="23"/>
      <c r="AW1253" s="23"/>
      <c r="AX1253" s="23"/>
      <c r="AY1253" s="23"/>
      <c r="AZ1253" s="23"/>
      <c r="BA1253" s="23"/>
      <c r="BB1253" s="23"/>
      <c r="BC1253" s="23"/>
      <c r="BD1253" s="23"/>
      <c r="BE1253" s="23"/>
      <c r="BF1253" s="23"/>
      <c r="BG1253" s="23"/>
      <c r="BH1253" s="23"/>
      <c r="BI1253" s="23"/>
      <c r="BJ1253" s="23"/>
      <c r="BK1253" s="23"/>
      <c r="BL1253" s="23"/>
      <c r="BM1253" s="23"/>
      <c r="BN1253" s="23"/>
      <c r="BO1253" s="23"/>
      <c r="BP1253" s="23"/>
      <c r="BQ1253" s="23"/>
      <c r="BR1253" s="23"/>
      <c r="BS1253" s="23"/>
      <c r="BT1253" s="23"/>
      <c r="BU1253" s="23"/>
      <c r="BV1253" s="23"/>
      <c r="BW1253" s="23"/>
      <c r="BX1253" s="23"/>
      <c r="BY1253" s="23"/>
      <c r="BZ1253" s="23"/>
      <c r="CA1253" s="23"/>
      <c r="CB1253" s="23"/>
      <c r="CC1253" s="23"/>
      <c r="CD1253" s="23"/>
      <c r="CE1253" s="23"/>
      <c r="CF1253" s="23"/>
      <c r="CG1253" s="23"/>
      <c r="CH1253" s="23"/>
      <c r="CI1253" s="23"/>
      <c r="CJ1253" s="23"/>
      <c r="CK1253" s="23"/>
      <c r="CL1253" s="23"/>
      <c r="CM1253" s="23"/>
      <c r="CN1253" s="23"/>
      <c r="CO1253" s="23"/>
      <c r="CP1253" s="23"/>
      <c r="CQ1253" s="23"/>
      <c r="CR1253" s="23"/>
      <c r="CS1253" s="23"/>
      <c r="CT1253" s="23"/>
      <c r="CU1253" s="23"/>
      <c r="CV1253" s="23"/>
      <c r="CW1253" s="23"/>
      <c r="CX1253" s="23"/>
      <c r="CY1253" s="23"/>
      <c r="CZ1253" s="23"/>
      <c r="DA1253" s="23"/>
      <c r="DB1253" s="23"/>
      <c r="DC1253" s="23"/>
      <c r="DD1253" s="23"/>
      <c r="DE1253" s="23"/>
      <c r="DF1253" s="23"/>
      <c r="DG1253" s="23"/>
      <c r="DH1253" s="23"/>
      <c r="DI1253" s="23"/>
      <c r="DJ1253" s="23"/>
      <c r="DK1253" s="23"/>
      <c r="DL1253" s="23"/>
      <c r="DM1253" s="23"/>
      <c r="DN1253" s="23"/>
      <c r="DO1253" s="23"/>
      <c r="DP1253" s="23"/>
      <c r="DQ1253" s="23"/>
      <c r="DR1253" s="23"/>
      <c r="DS1253" s="23"/>
      <c r="DT1253" s="23"/>
      <c r="DU1253" s="23"/>
      <c r="DV1253" s="23"/>
      <c r="DW1253" s="23"/>
      <c r="DX1253" s="23"/>
      <c r="DY1253" s="23"/>
    </row>
    <row r="1254" spans="1:129" s="29" customFormat="1" ht="15.75" x14ac:dyDescent="0.25">
      <c r="A1254" s="137"/>
      <c r="B1254" s="121" t="s">
        <v>399</v>
      </c>
      <c r="C1254" s="121"/>
      <c r="D1254" s="121"/>
      <c r="E1254" s="164"/>
      <c r="F1254" s="167"/>
      <c r="G1254" s="136"/>
      <c r="H1254" s="121" t="s">
        <v>34</v>
      </c>
      <c r="I1254" s="78" t="s">
        <v>75</v>
      </c>
      <c r="J1254" s="162">
        <v>6759635.5999999996</v>
      </c>
      <c r="K1254" s="98">
        <f>J1254</f>
        <v>6759635.5999999996</v>
      </c>
      <c r="L1254" s="162"/>
      <c r="M1254" s="162"/>
      <c r="N1254" s="162"/>
      <c r="O1254" s="475">
        <f t="shared" si="583"/>
        <v>6759635.5999999996</v>
      </c>
      <c r="P1254" s="555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/>
      <c r="AL1254" s="23"/>
      <c r="AM1254" s="23"/>
      <c r="AN1254" s="23"/>
      <c r="AO1254" s="23"/>
      <c r="AP1254" s="23"/>
      <c r="AQ1254" s="23"/>
      <c r="AR1254" s="23"/>
      <c r="AS1254" s="23"/>
      <c r="AT1254" s="23"/>
      <c r="AU1254" s="23"/>
      <c r="AV1254" s="23"/>
      <c r="AW1254" s="23"/>
      <c r="AX1254" s="23"/>
      <c r="AY1254" s="23"/>
      <c r="AZ1254" s="23"/>
      <c r="BA1254" s="23"/>
      <c r="BB1254" s="23"/>
      <c r="BC1254" s="23"/>
      <c r="BD1254" s="23"/>
      <c r="BE1254" s="23"/>
      <c r="BF1254" s="23"/>
      <c r="BG1254" s="23"/>
      <c r="BH1254" s="23"/>
      <c r="BI1254" s="23"/>
      <c r="BJ1254" s="23"/>
      <c r="BK1254" s="23"/>
      <c r="BL1254" s="23"/>
      <c r="BM1254" s="23"/>
      <c r="BN1254" s="23"/>
      <c r="BO1254" s="23"/>
      <c r="BP1254" s="23"/>
      <c r="BQ1254" s="23"/>
      <c r="BR1254" s="23"/>
      <c r="BS1254" s="23"/>
      <c r="BT1254" s="23"/>
      <c r="BU1254" s="23"/>
      <c r="BV1254" s="23"/>
      <c r="BW1254" s="23"/>
      <c r="BX1254" s="23"/>
      <c r="BY1254" s="23"/>
      <c r="BZ1254" s="23"/>
      <c r="CA1254" s="23"/>
      <c r="CB1254" s="23"/>
      <c r="CC1254" s="23"/>
      <c r="CD1254" s="23"/>
      <c r="CE1254" s="23"/>
      <c r="CF1254" s="23"/>
      <c r="CG1254" s="23"/>
      <c r="CH1254" s="23"/>
      <c r="CI1254" s="23"/>
      <c r="CJ1254" s="23"/>
      <c r="CK1254" s="23"/>
      <c r="CL1254" s="23"/>
      <c r="CM1254" s="23"/>
      <c r="CN1254" s="23"/>
      <c r="CO1254" s="23"/>
      <c r="CP1254" s="23"/>
      <c r="CQ1254" s="23"/>
      <c r="CR1254" s="23"/>
      <c r="CS1254" s="23"/>
      <c r="CT1254" s="23"/>
      <c r="CU1254" s="23"/>
      <c r="CV1254" s="23"/>
      <c r="CW1254" s="23"/>
      <c r="CX1254" s="23"/>
      <c r="CY1254" s="23"/>
      <c r="CZ1254" s="23"/>
      <c r="DA1254" s="23"/>
      <c r="DB1254" s="23"/>
      <c r="DC1254" s="23"/>
      <c r="DD1254" s="23"/>
      <c r="DE1254" s="23"/>
      <c r="DF1254" s="23"/>
      <c r="DG1254" s="23"/>
      <c r="DH1254" s="23"/>
      <c r="DI1254" s="23"/>
      <c r="DJ1254" s="23"/>
      <c r="DK1254" s="23"/>
      <c r="DL1254" s="23"/>
      <c r="DM1254" s="23"/>
      <c r="DN1254" s="23"/>
      <c r="DO1254" s="23"/>
      <c r="DP1254" s="23"/>
      <c r="DQ1254" s="23"/>
      <c r="DR1254" s="23"/>
      <c r="DS1254" s="23"/>
      <c r="DT1254" s="23"/>
      <c r="DU1254" s="23"/>
      <c r="DV1254" s="23"/>
      <c r="DW1254" s="23"/>
      <c r="DX1254" s="23"/>
      <c r="DY1254" s="23"/>
    </row>
    <row r="1255" spans="1:129" s="29" customFormat="1" ht="15.75" x14ac:dyDescent="0.25">
      <c r="A1255" s="137"/>
      <c r="B1255" s="121" t="s">
        <v>399</v>
      </c>
      <c r="C1255" s="121"/>
      <c r="D1255" s="121"/>
      <c r="E1255" s="164"/>
      <c r="F1255" s="167"/>
      <c r="G1255" s="136"/>
      <c r="H1255" s="172" t="s">
        <v>36</v>
      </c>
      <c r="I1255" s="78" t="s">
        <v>37</v>
      </c>
      <c r="J1255" s="162">
        <v>2148733.39</v>
      </c>
      <c r="K1255" s="98">
        <f t="shared" ref="K1255:K1256" si="619">J1255</f>
        <v>2148733.39</v>
      </c>
      <c r="L1255" s="162"/>
      <c r="M1255" s="162"/>
      <c r="N1255" s="162"/>
      <c r="O1255" s="475">
        <f t="shared" si="583"/>
        <v>2148733.39</v>
      </c>
      <c r="P1255" s="555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/>
      <c r="AB1255" s="23"/>
      <c r="AC1255" s="23"/>
      <c r="AD1255" s="23"/>
      <c r="AE1255" s="23"/>
      <c r="AF1255" s="23"/>
      <c r="AG1255" s="23"/>
      <c r="AH1255" s="23"/>
      <c r="AI1255" s="23"/>
      <c r="AJ1255" s="23"/>
      <c r="AK1255" s="23"/>
      <c r="AL1255" s="23"/>
      <c r="AM1255" s="23"/>
      <c r="AN1255" s="23"/>
      <c r="AO1255" s="23"/>
      <c r="AP1255" s="23"/>
      <c r="AQ1255" s="23"/>
      <c r="AR1255" s="23"/>
      <c r="AS1255" s="23"/>
      <c r="AT1255" s="23"/>
      <c r="AU1255" s="23"/>
      <c r="AV1255" s="23"/>
      <c r="AW1255" s="23"/>
      <c r="AX1255" s="23"/>
      <c r="AY1255" s="23"/>
      <c r="AZ1255" s="23"/>
      <c r="BA1255" s="23"/>
      <c r="BB1255" s="23"/>
      <c r="BC1255" s="23"/>
      <c r="BD1255" s="23"/>
      <c r="BE1255" s="23"/>
      <c r="BF1255" s="23"/>
      <c r="BG1255" s="23"/>
      <c r="BH1255" s="23"/>
      <c r="BI1255" s="23"/>
      <c r="BJ1255" s="23"/>
      <c r="BK1255" s="23"/>
      <c r="BL1255" s="23"/>
      <c r="BM1255" s="23"/>
      <c r="BN1255" s="23"/>
      <c r="BO1255" s="23"/>
      <c r="BP1255" s="23"/>
      <c r="BQ1255" s="23"/>
      <c r="BR1255" s="23"/>
      <c r="BS1255" s="23"/>
      <c r="BT1255" s="23"/>
      <c r="BU1255" s="23"/>
      <c r="BV1255" s="23"/>
      <c r="BW1255" s="23"/>
      <c r="BX1255" s="23"/>
      <c r="BY1255" s="23"/>
      <c r="BZ1255" s="23"/>
      <c r="CA1255" s="23"/>
      <c r="CB1255" s="23"/>
      <c r="CC1255" s="23"/>
      <c r="CD1255" s="23"/>
      <c r="CE1255" s="23"/>
      <c r="CF1255" s="23"/>
      <c r="CG1255" s="23"/>
      <c r="CH1255" s="23"/>
      <c r="CI1255" s="23"/>
      <c r="CJ1255" s="23"/>
      <c r="CK1255" s="23"/>
      <c r="CL1255" s="23"/>
      <c r="CM1255" s="23"/>
      <c r="CN1255" s="23"/>
      <c r="CO1255" s="23"/>
      <c r="CP1255" s="23"/>
      <c r="CQ1255" s="23"/>
      <c r="CR1255" s="23"/>
      <c r="CS1255" s="23"/>
      <c r="CT1255" s="23"/>
      <c r="CU1255" s="23"/>
      <c r="CV1255" s="23"/>
      <c r="CW1255" s="23"/>
      <c r="CX1255" s="23"/>
      <c r="CY1255" s="23"/>
      <c r="CZ1255" s="23"/>
      <c r="DA1255" s="23"/>
      <c r="DB1255" s="23"/>
      <c r="DC1255" s="23"/>
      <c r="DD1255" s="23"/>
      <c r="DE1255" s="23"/>
      <c r="DF1255" s="23"/>
      <c r="DG1255" s="23"/>
      <c r="DH1255" s="23"/>
      <c r="DI1255" s="23"/>
      <c r="DJ1255" s="23"/>
      <c r="DK1255" s="23"/>
      <c r="DL1255" s="23"/>
      <c r="DM1255" s="23"/>
      <c r="DN1255" s="23"/>
      <c r="DO1255" s="23"/>
      <c r="DP1255" s="23"/>
      <c r="DQ1255" s="23"/>
      <c r="DR1255" s="23"/>
      <c r="DS1255" s="23"/>
      <c r="DT1255" s="23"/>
      <c r="DU1255" s="23"/>
      <c r="DV1255" s="23"/>
      <c r="DW1255" s="23"/>
      <c r="DX1255" s="23"/>
      <c r="DY1255" s="23"/>
    </row>
    <row r="1256" spans="1:129" s="29" customFormat="1" ht="15.75" x14ac:dyDescent="0.25">
      <c r="A1256" s="140"/>
      <c r="B1256" s="121" t="s">
        <v>399</v>
      </c>
      <c r="C1256" s="121"/>
      <c r="D1256" s="121"/>
      <c r="E1256" s="162"/>
      <c r="F1256" s="167"/>
      <c r="G1256" s="136"/>
      <c r="H1256" s="121" t="s">
        <v>35</v>
      </c>
      <c r="I1256" s="78" t="s">
        <v>52</v>
      </c>
      <c r="J1256" s="83">
        <v>190639.1</v>
      </c>
      <c r="K1256" s="98">
        <f t="shared" si="619"/>
        <v>190639.1</v>
      </c>
      <c r="L1256" s="162"/>
      <c r="M1256" s="83"/>
      <c r="N1256" s="83"/>
      <c r="O1256" s="475">
        <f t="shared" si="583"/>
        <v>190639.1</v>
      </c>
      <c r="P1256" s="555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/>
      <c r="AB1256" s="23"/>
      <c r="AC1256" s="23"/>
      <c r="AD1256" s="23"/>
      <c r="AE1256" s="23"/>
      <c r="AF1256" s="23"/>
      <c r="AG1256" s="23"/>
      <c r="AH1256" s="23"/>
      <c r="AI1256" s="23"/>
      <c r="AJ1256" s="23"/>
      <c r="AK1256" s="23"/>
      <c r="AL1256" s="23"/>
      <c r="AM1256" s="23"/>
      <c r="AN1256" s="23"/>
      <c r="AO1256" s="23"/>
      <c r="AP1256" s="23"/>
      <c r="AQ1256" s="23"/>
      <c r="AR1256" s="23"/>
      <c r="AS1256" s="23"/>
      <c r="AT1256" s="23"/>
      <c r="AU1256" s="23"/>
      <c r="AV1256" s="23"/>
      <c r="AW1256" s="23"/>
      <c r="AX1256" s="23"/>
      <c r="AY1256" s="23"/>
      <c r="AZ1256" s="23"/>
      <c r="BA1256" s="23"/>
      <c r="BB1256" s="23"/>
      <c r="BC1256" s="23"/>
      <c r="BD1256" s="23"/>
      <c r="BE1256" s="23"/>
      <c r="BF1256" s="23"/>
      <c r="BG1256" s="23"/>
      <c r="BH1256" s="23"/>
      <c r="BI1256" s="23"/>
      <c r="BJ1256" s="23"/>
      <c r="BK1256" s="23"/>
      <c r="BL1256" s="23"/>
      <c r="BM1256" s="23"/>
      <c r="BN1256" s="23"/>
      <c r="BO1256" s="23"/>
      <c r="BP1256" s="23"/>
      <c r="BQ1256" s="23"/>
      <c r="BR1256" s="23"/>
      <c r="BS1256" s="23"/>
      <c r="BT1256" s="23"/>
      <c r="BU1256" s="23"/>
      <c r="BV1256" s="23"/>
      <c r="BW1256" s="23"/>
      <c r="BX1256" s="23"/>
      <c r="BY1256" s="23"/>
      <c r="BZ1256" s="23"/>
      <c r="CA1256" s="23"/>
      <c r="CB1256" s="23"/>
      <c r="CC1256" s="23"/>
      <c r="CD1256" s="23"/>
      <c r="CE1256" s="23"/>
      <c r="CF1256" s="23"/>
      <c r="CG1256" s="23"/>
      <c r="CH1256" s="23"/>
      <c r="CI1256" s="23"/>
      <c r="CJ1256" s="23"/>
      <c r="CK1256" s="23"/>
      <c r="CL1256" s="23"/>
      <c r="CM1256" s="23"/>
      <c r="CN1256" s="23"/>
      <c r="CO1256" s="23"/>
      <c r="CP1256" s="23"/>
      <c r="CQ1256" s="23"/>
      <c r="CR1256" s="23"/>
      <c r="CS1256" s="23"/>
      <c r="CT1256" s="23"/>
      <c r="CU1256" s="23"/>
      <c r="CV1256" s="23"/>
      <c r="CW1256" s="23"/>
      <c r="CX1256" s="23"/>
      <c r="CY1256" s="23"/>
      <c r="CZ1256" s="23"/>
      <c r="DA1256" s="23"/>
      <c r="DB1256" s="23"/>
      <c r="DC1256" s="23"/>
      <c r="DD1256" s="23"/>
      <c r="DE1256" s="23"/>
      <c r="DF1256" s="23"/>
      <c r="DG1256" s="23"/>
      <c r="DH1256" s="23"/>
      <c r="DI1256" s="23"/>
      <c r="DJ1256" s="23"/>
      <c r="DK1256" s="23"/>
      <c r="DL1256" s="23"/>
      <c r="DM1256" s="23"/>
      <c r="DN1256" s="23"/>
      <c r="DO1256" s="23"/>
      <c r="DP1256" s="23"/>
      <c r="DQ1256" s="23"/>
      <c r="DR1256" s="23"/>
      <c r="DS1256" s="23"/>
      <c r="DT1256" s="23"/>
      <c r="DU1256" s="23"/>
      <c r="DV1256" s="23"/>
      <c r="DW1256" s="23"/>
      <c r="DX1256" s="23"/>
      <c r="DY1256" s="23"/>
    </row>
    <row r="1257" spans="1:129" s="29" customFormat="1" ht="15.75" x14ac:dyDescent="0.25">
      <c r="A1257" s="133">
        <v>20</v>
      </c>
      <c r="B1257" s="121" t="s">
        <v>399</v>
      </c>
      <c r="C1257" s="121" t="s">
        <v>6</v>
      </c>
      <c r="D1257" s="121" t="s">
        <v>366</v>
      </c>
      <c r="E1257" s="164" t="s">
        <v>193</v>
      </c>
      <c r="F1257" s="165">
        <v>4773.2</v>
      </c>
      <c r="G1257" s="166">
        <v>220</v>
      </c>
      <c r="H1257" s="121" t="s">
        <v>30</v>
      </c>
      <c r="I1257" s="66" t="s">
        <v>1</v>
      </c>
      <c r="J1257" s="162">
        <f>J1258+J1259+J1260</f>
        <v>9156498.8999999985</v>
      </c>
      <c r="K1257" s="162">
        <f t="shared" ref="K1257:N1257" si="620">K1258+K1259+K1260</f>
        <v>9156498.8999999985</v>
      </c>
      <c r="L1257" s="162">
        <f t="shared" si="620"/>
        <v>0</v>
      </c>
      <c r="M1257" s="162">
        <f t="shared" si="620"/>
        <v>0</v>
      </c>
      <c r="N1257" s="162">
        <f t="shared" si="620"/>
        <v>0</v>
      </c>
      <c r="O1257" s="475">
        <f t="shared" ref="O1257:O1320" si="621">K1257+L1257+M1257+N1257</f>
        <v>9156498.8999999985</v>
      </c>
      <c r="P1257" s="555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  <c r="BC1257" s="23"/>
      <c r="BD1257" s="23"/>
      <c r="BE1257" s="23"/>
      <c r="BF1257" s="23"/>
      <c r="BG1257" s="23"/>
      <c r="BH1257" s="23"/>
      <c r="BI1257" s="23"/>
      <c r="BJ1257" s="23"/>
      <c r="BK1257" s="23"/>
      <c r="BL1257" s="23"/>
      <c r="BM1257" s="23"/>
      <c r="BN1257" s="23"/>
      <c r="BO1257" s="23"/>
      <c r="BP1257" s="23"/>
      <c r="BQ1257" s="23"/>
      <c r="BR1257" s="23"/>
      <c r="BS1257" s="23"/>
      <c r="BT1257" s="23"/>
      <c r="BU1257" s="23"/>
      <c r="BV1257" s="23"/>
      <c r="BW1257" s="23"/>
      <c r="BX1257" s="23"/>
      <c r="BY1257" s="23"/>
      <c r="BZ1257" s="23"/>
      <c r="CA1257" s="23"/>
      <c r="CB1257" s="23"/>
      <c r="CC1257" s="23"/>
      <c r="CD1257" s="23"/>
      <c r="CE1257" s="23"/>
      <c r="CF1257" s="23"/>
      <c r="CG1257" s="23"/>
      <c r="CH1257" s="23"/>
      <c r="CI1257" s="23"/>
      <c r="CJ1257" s="23"/>
      <c r="CK1257" s="23"/>
      <c r="CL1257" s="23"/>
      <c r="CM1257" s="23"/>
      <c r="CN1257" s="23"/>
      <c r="CO1257" s="23"/>
      <c r="CP1257" s="23"/>
      <c r="CQ1257" s="23"/>
      <c r="CR1257" s="23"/>
      <c r="CS1257" s="23"/>
      <c r="CT1257" s="23"/>
      <c r="CU1257" s="23"/>
      <c r="CV1257" s="23"/>
      <c r="CW1257" s="23"/>
      <c r="CX1257" s="23"/>
      <c r="CY1257" s="23"/>
      <c r="CZ1257" s="23"/>
      <c r="DA1257" s="23"/>
      <c r="DB1257" s="23"/>
      <c r="DC1257" s="23"/>
      <c r="DD1257" s="23"/>
      <c r="DE1257" s="23"/>
      <c r="DF1257" s="23"/>
      <c r="DG1257" s="23"/>
      <c r="DH1257" s="23"/>
      <c r="DI1257" s="23"/>
      <c r="DJ1257" s="23"/>
      <c r="DK1257" s="23"/>
      <c r="DL1257" s="23"/>
      <c r="DM1257" s="23"/>
      <c r="DN1257" s="23"/>
      <c r="DO1257" s="23"/>
      <c r="DP1257" s="23"/>
      <c r="DQ1257" s="23"/>
      <c r="DR1257" s="23"/>
      <c r="DS1257" s="23"/>
      <c r="DT1257" s="23"/>
      <c r="DU1257" s="23"/>
      <c r="DV1257" s="23"/>
      <c r="DW1257" s="23"/>
      <c r="DX1257" s="23"/>
      <c r="DY1257" s="23"/>
    </row>
    <row r="1258" spans="1:129" s="29" customFormat="1" ht="15.75" x14ac:dyDescent="0.25">
      <c r="A1258" s="137"/>
      <c r="B1258" s="121" t="s">
        <v>399</v>
      </c>
      <c r="C1258" s="121"/>
      <c r="D1258" s="121"/>
      <c r="E1258" s="136"/>
      <c r="F1258" s="167"/>
      <c r="G1258" s="136"/>
      <c r="H1258" s="121" t="s">
        <v>34</v>
      </c>
      <c r="I1258" s="78" t="s">
        <v>75</v>
      </c>
      <c r="J1258" s="162">
        <v>6802345.4199999999</v>
      </c>
      <c r="K1258" s="98">
        <f t="shared" ref="K1258:K1260" si="622">J1258</f>
        <v>6802345.4199999999</v>
      </c>
      <c r="L1258" s="162"/>
      <c r="M1258" s="162"/>
      <c r="N1258" s="162"/>
      <c r="O1258" s="475">
        <f t="shared" si="621"/>
        <v>6802345.4199999999</v>
      </c>
      <c r="P1258" s="555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23"/>
      <c r="AO1258" s="23"/>
      <c r="AP1258" s="23"/>
      <c r="AQ1258" s="23"/>
      <c r="AR1258" s="23"/>
      <c r="AS1258" s="23"/>
      <c r="AT1258" s="23"/>
      <c r="AU1258" s="23"/>
      <c r="AV1258" s="23"/>
      <c r="AW1258" s="23"/>
      <c r="AX1258" s="23"/>
      <c r="AY1258" s="23"/>
      <c r="AZ1258" s="23"/>
      <c r="BA1258" s="23"/>
      <c r="BB1258" s="23"/>
      <c r="BC1258" s="23"/>
      <c r="BD1258" s="23"/>
      <c r="BE1258" s="23"/>
      <c r="BF1258" s="23"/>
      <c r="BG1258" s="23"/>
      <c r="BH1258" s="23"/>
      <c r="BI1258" s="23"/>
      <c r="BJ1258" s="23"/>
      <c r="BK1258" s="23"/>
      <c r="BL1258" s="23"/>
      <c r="BM1258" s="23"/>
      <c r="BN1258" s="23"/>
      <c r="BO1258" s="23"/>
      <c r="BP1258" s="23"/>
      <c r="BQ1258" s="23"/>
      <c r="BR1258" s="23"/>
      <c r="BS1258" s="23"/>
      <c r="BT1258" s="23"/>
      <c r="BU1258" s="23"/>
      <c r="BV1258" s="23"/>
      <c r="BW1258" s="23"/>
      <c r="BX1258" s="23"/>
      <c r="BY1258" s="23"/>
      <c r="BZ1258" s="23"/>
      <c r="CA1258" s="23"/>
      <c r="CB1258" s="23"/>
      <c r="CC1258" s="23"/>
      <c r="CD1258" s="23"/>
      <c r="CE1258" s="23"/>
      <c r="CF1258" s="23"/>
      <c r="CG1258" s="23"/>
      <c r="CH1258" s="23"/>
      <c r="CI1258" s="23"/>
      <c r="CJ1258" s="23"/>
      <c r="CK1258" s="23"/>
      <c r="CL1258" s="23"/>
      <c r="CM1258" s="23"/>
      <c r="CN1258" s="23"/>
      <c r="CO1258" s="23"/>
      <c r="CP1258" s="23"/>
      <c r="CQ1258" s="23"/>
      <c r="CR1258" s="23"/>
      <c r="CS1258" s="23"/>
      <c r="CT1258" s="23"/>
      <c r="CU1258" s="23"/>
      <c r="CV1258" s="23"/>
      <c r="CW1258" s="23"/>
      <c r="CX1258" s="23"/>
      <c r="CY1258" s="23"/>
      <c r="CZ1258" s="23"/>
      <c r="DA1258" s="23"/>
      <c r="DB1258" s="23"/>
      <c r="DC1258" s="23"/>
      <c r="DD1258" s="23"/>
      <c r="DE1258" s="23"/>
      <c r="DF1258" s="23"/>
      <c r="DG1258" s="23"/>
      <c r="DH1258" s="23"/>
      <c r="DI1258" s="23"/>
      <c r="DJ1258" s="23"/>
      <c r="DK1258" s="23"/>
      <c r="DL1258" s="23"/>
      <c r="DM1258" s="23"/>
      <c r="DN1258" s="23"/>
      <c r="DO1258" s="23"/>
      <c r="DP1258" s="23"/>
      <c r="DQ1258" s="23"/>
      <c r="DR1258" s="23"/>
      <c r="DS1258" s="23"/>
      <c r="DT1258" s="23"/>
      <c r="DU1258" s="23"/>
      <c r="DV1258" s="23"/>
      <c r="DW1258" s="23"/>
      <c r="DX1258" s="23"/>
      <c r="DY1258" s="23"/>
    </row>
    <row r="1259" spans="1:129" s="29" customFormat="1" ht="15.75" x14ac:dyDescent="0.25">
      <c r="A1259" s="137"/>
      <c r="B1259" s="121" t="s">
        <v>399</v>
      </c>
      <c r="C1259" s="121"/>
      <c r="D1259" s="121"/>
      <c r="E1259" s="164"/>
      <c r="F1259" s="167"/>
      <c r="G1259" s="136"/>
      <c r="H1259" s="172" t="s">
        <v>36</v>
      </c>
      <c r="I1259" s="78" t="s">
        <v>37</v>
      </c>
      <c r="J1259" s="162">
        <v>2162309.86</v>
      </c>
      <c r="K1259" s="98">
        <f t="shared" si="622"/>
        <v>2162309.86</v>
      </c>
      <c r="L1259" s="162"/>
      <c r="M1259" s="162"/>
      <c r="N1259" s="162"/>
      <c r="O1259" s="475">
        <f t="shared" si="621"/>
        <v>2162309.86</v>
      </c>
      <c r="P1259" s="555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/>
      <c r="AG1259" s="23"/>
      <c r="AH1259" s="23"/>
      <c r="AI1259" s="23"/>
      <c r="AJ1259" s="23"/>
      <c r="AK1259" s="23"/>
      <c r="AL1259" s="23"/>
      <c r="AM1259" s="23"/>
      <c r="AN1259" s="23"/>
      <c r="AO1259" s="23"/>
      <c r="AP1259" s="23"/>
      <c r="AQ1259" s="23"/>
      <c r="AR1259" s="23"/>
      <c r="AS1259" s="23"/>
      <c r="AT1259" s="23"/>
      <c r="AU1259" s="23"/>
      <c r="AV1259" s="23"/>
      <c r="AW1259" s="23"/>
      <c r="AX1259" s="23"/>
      <c r="AY1259" s="23"/>
      <c r="AZ1259" s="23"/>
      <c r="BA1259" s="23"/>
      <c r="BB1259" s="23"/>
      <c r="BC1259" s="23"/>
      <c r="BD1259" s="23"/>
      <c r="BE1259" s="23"/>
      <c r="BF1259" s="23"/>
      <c r="BG1259" s="23"/>
      <c r="BH1259" s="23"/>
      <c r="BI1259" s="23"/>
      <c r="BJ1259" s="23"/>
      <c r="BK1259" s="23"/>
      <c r="BL1259" s="23"/>
      <c r="BM1259" s="23"/>
      <c r="BN1259" s="23"/>
      <c r="BO1259" s="23"/>
      <c r="BP1259" s="23"/>
      <c r="BQ1259" s="23"/>
      <c r="BR1259" s="23"/>
      <c r="BS1259" s="23"/>
      <c r="BT1259" s="23"/>
      <c r="BU1259" s="23"/>
      <c r="BV1259" s="23"/>
      <c r="BW1259" s="23"/>
      <c r="BX1259" s="23"/>
      <c r="BY1259" s="23"/>
      <c r="BZ1259" s="23"/>
      <c r="CA1259" s="23"/>
      <c r="CB1259" s="23"/>
      <c r="CC1259" s="23"/>
      <c r="CD1259" s="23"/>
      <c r="CE1259" s="23"/>
      <c r="CF1259" s="23"/>
      <c r="CG1259" s="23"/>
      <c r="CH1259" s="23"/>
      <c r="CI1259" s="23"/>
      <c r="CJ1259" s="23"/>
      <c r="CK1259" s="23"/>
      <c r="CL1259" s="23"/>
      <c r="CM1259" s="23"/>
      <c r="CN1259" s="23"/>
      <c r="CO1259" s="23"/>
      <c r="CP1259" s="23"/>
      <c r="CQ1259" s="23"/>
      <c r="CR1259" s="23"/>
      <c r="CS1259" s="23"/>
      <c r="CT1259" s="23"/>
      <c r="CU1259" s="23"/>
      <c r="CV1259" s="23"/>
      <c r="CW1259" s="23"/>
      <c r="CX1259" s="23"/>
      <c r="CY1259" s="23"/>
      <c r="CZ1259" s="23"/>
      <c r="DA1259" s="23"/>
      <c r="DB1259" s="23"/>
      <c r="DC1259" s="23"/>
      <c r="DD1259" s="23"/>
      <c r="DE1259" s="23"/>
      <c r="DF1259" s="23"/>
      <c r="DG1259" s="23"/>
      <c r="DH1259" s="23"/>
      <c r="DI1259" s="23"/>
      <c r="DJ1259" s="23"/>
      <c r="DK1259" s="23"/>
      <c r="DL1259" s="23"/>
      <c r="DM1259" s="23"/>
      <c r="DN1259" s="23"/>
      <c r="DO1259" s="23"/>
      <c r="DP1259" s="23"/>
      <c r="DQ1259" s="23"/>
      <c r="DR1259" s="23"/>
      <c r="DS1259" s="23"/>
      <c r="DT1259" s="23"/>
      <c r="DU1259" s="23"/>
      <c r="DV1259" s="23"/>
      <c r="DW1259" s="23"/>
      <c r="DX1259" s="23"/>
      <c r="DY1259" s="23"/>
    </row>
    <row r="1260" spans="1:129" s="29" customFormat="1" ht="15.75" x14ac:dyDescent="0.25">
      <c r="A1260" s="140"/>
      <c r="B1260" s="121" t="s">
        <v>399</v>
      </c>
      <c r="C1260" s="121"/>
      <c r="D1260" s="121"/>
      <c r="E1260" s="162"/>
      <c r="F1260" s="167"/>
      <c r="G1260" s="136"/>
      <c r="H1260" s="121" t="s">
        <v>35</v>
      </c>
      <c r="I1260" s="78" t="s">
        <v>52</v>
      </c>
      <c r="J1260" s="83">
        <v>191843.62</v>
      </c>
      <c r="K1260" s="98">
        <f t="shared" si="622"/>
        <v>191843.62</v>
      </c>
      <c r="L1260" s="162"/>
      <c r="M1260" s="83"/>
      <c r="N1260" s="83"/>
      <c r="O1260" s="475">
        <f t="shared" si="621"/>
        <v>191843.62</v>
      </c>
      <c r="P1260" s="555"/>
      <c r="Q1260" s="23"/>
      <c r="R1260" s="23"/>
      <c r="S1260" s="23"/>
      <c r="T1260" s="23"/>
      <c r="U1260" s="23"/>
      <c r="V1260" s="23"/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/>
      <c r="AG1260" s="23"/>
      <c r="AH1260" s="23"/>
      <c r="AI1260" s="23"/>
      <c r="AJ1260" s="23"/>
      <c r="AK1260" s="23"/>
      <c r="AL1260" s="23"/>
      <c r="AM1260" s="23"/>
      <c r="AN1260" s="23"/>
      <c r="AO1260" s="23"/>
      <c r="AP1260" s="23"/>
      <c r="AQ1260" s="23"/>
      <c r="AR1260" s="23"/>
      <c r="AS1260" s="23"/>
      <c r="AT1260" s="23"/>
      <c r="AU1260" s="23"/>
      <c r="AV1260" s="23"/>
      <c r="AW1260" s="23"/>
      <c r="AX1260" s="23"/>
      <c r="AY1260" s="23"/>
      <c r="AZ1260" s="23"/>
      <c r="BA1260" s="23"/>
      <c r="BB1260" s="23"/>
      <c r="BC1260" s="23"/>
      <c r="BD1260" s="23"/>
      <c r="BE1260" s="23"/>
      <c r="BF1260" s="23"/>
      <c r="BG1260" s="23"/>
      <c r="BH1260" s="23"/>
      <c r="BI1260" s="23"/>
      <c r="BJ1260" s="23"/>
      <c r="BK1260" s="23"/>
      <c r="BL1260" s="23"/>
      <c r="BM1260" s="23"/>
      <c r="BN1260" s="23"/>
      <c r="BO1260" s="23"/>
      <c r="BP1260" s="23"/>
      <c r="BQ1260" s="23"/>
      <c r="BR1260" s="23"/>
      <c r="BS1260" s="23"/>
      <c r="BT1260" s="23"/>
      <c r="BU1260" s="23"/>
      <c r="BV1260" s="23"/>
      <c r="BW1260" s="23"/>
      <c r="BX1260" s="23"/>
      <c r="BY1260" s="23"/>
      <c r="BZ1260" s="23"/>
      <c r="CA1260" s="23"/>
      <c r="CB1260" s="23"/>
      <c r="CC1260" s="23"/>
      <c r="CD1260" s="23"/>
      <c r="CE1260" s="23"/>
      <c r="CF1260" s="23"/>
      <c r="CG1260" s="23"/>
      <c r="CH1260" s="23"/>
      <c r="CI1260" s="23"/>
      <c r="CJ1260" s="23"/>
      <c r="CK1260" s="23"/>
      <c r="CL1260" s="23"/>
      <c r="CM1260" s="23"/>
      <c r="CN1260" s="23"/>
      <c r="CO1260" s="23"/>
      <c r="CP1260" s="23"/>
      <c r="CQ1260" s="23"/>
      <c r="CR1260" s="23"/>
      <c r="CS1260" s="23"/>
      <c r="CT1260" s="23"/>
      <c r="CU1260" s="23"/>
      <c r="CV1260" s="23"/>
      <c r="CW1260" s="23"/>
      <c r="CX1260" s="23"/>
      <c r="CY1260" s="23"/>
      <c r="CZ1260" s="23"/>
      <c r="DA1260" s="23"/>
      <c r="DB1260" s="23"/>
      <c r="DC1260" s="23"/>
      <c r="DD1260" s="23"/>
      <c r="DE1260" s="23"/>
      <c r="DF1260" s="23"/>
      <c r="DG1260" s="23"/>
      <c r="DH1260" s="23"/>
      <c r="DI1260" s="23"/>
      <c r="DJ1260" s="23"/>
      <c r="DK1260" s="23"/>
      <c r="DL1260" s="23"/>
      <c r="DM1260" s="23"/>
      <c r="DN1260" s="23"/>
      <c r="DO1260" s="23"/>
      <c r="DP1260" s="23"/>
      <c r="DQ1260" s="23"/>
      <c r="DR1260" s="23"/>
      <c r="DS1260" s="23"/>
      <c r="DT1260" s="23"/>
      <c r="DU1260" s="23"/>
      <c r="DV1260" s="23"/>
      <c r="DW1260" s="23"/>
      <c r="DX1260" s="23"/>
      <c r="DY1260" s="23"/>
    </row>
    <row r="1261" spans="1:129" s="29" customFormat="1" ht="15.75" x14ac:dyDescent="0.25">
      <c r="A1261" s="133">
        <v>21</v>
      </c>
      <c r="B1261" s="121" t="s">
        <v>399</v>
      </c>
      <c r="C1261" s="121" t="s">
        <v>6</v>
      </c>
      <c r="D1261" s="121" t="s">
        <v>366</v>
      </c>
      <c r="E1261" s="164" t="s">
        <v>194</v>
      </c>
      <c r="F1261" s="165">
        <v>7241.3</v>
      </c>
      <c r="G1261" s="166">
        <v>341</v>
      </c>
      <c r="H1261" s="121" t="s">
        <v>30</v>
      </c>
      <c r="I1261" s="66" t="s">
        <v>1</v>
      </c>
      <c r="J1261" s="162">
        <f>J1262+J1263+J1264</f>
        <v>13895867.57</v>
      </c>
      <c r="K1261" s="162">
        <f t="shared" ref="K1261:N1261" si="623">K1262+K1263+K1264</f>
        <v>13895867.57</v>
      </c>
      <c r="L1261" s="162">
        <f t="shared" si="623"/>
        <v>0</v>
      </c>
      <c r="M1261" s="162">
        <f t="shared" si="623"/>
        <v>0</v>
      </c>
      <c r="N1261" s="162">
        <f t="shared" si="623"/>
        <v>0</v>
      </c>
      <c r="O1261" s="475">
        <f t="shared" si="621"/>
        <v>13895867.57</v>
      </c>
      <c r="P1261" s="555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/>
      <c r="AB1261" s="23"/>
      <c r="AC1261" s="23"/>
      <c r="AD1261" s="23"/>
      <c r="AE1261" s="23"/>
      <c r="AF1261" s="23"/>
      <c r="AG1261" s="23"/>
      <c r="AH1261" s="23"/>
      <c r="AI1261" s="23"/>
      <c r="AJ1261" s="23"/>
      <c r="AK1261" s="23"/>
      <c r="AL1261" s="23"/>
      <c r="AM1261" s="23"/>
      <c r="AN1261" s="23"/>
      <c r="AO1261" s="23"/>
      <c r="AP1261" s="23"/>
      <c r="AQ1261" s="23"/>
      <c r="AR1261" s="23"/>
      <c r="AS1261" s="23"/>
      <c r="AT1261" s="23"/>
      <c r="AU1261" s="23"/>
      <c r="AV1261" s="23"/>
      <c r="AW1261" s="23"/>
      <c r="AX1261" s="23"/>
      <c r="AY1261" s="23"/>
      <c r="AZ1261" s="23"/>
      <c r="BA1261" s="23"/>
      <c r="BB1261" s="23"/>
      <c r="BC1261" s="23"/>
      <c r="BD1261" s="23"/>
      <c r="BE1261" s="23"/>
      <c r="BF1261" s="23"/>
      <c r="BG1261" s="23"/>
      <c r="BH1261" s="23"/>
      <c r="BI1261" s="23"/>
      <c r="BJ1261" s="23"/>
      <c r="BK1261" s="23"/>
      <c r="BL1261" s="23"/>
      <c r="BM1261" s="23"/>
      <c r="BN1261" s="23"/>
      <c r="BO1261" s="23"/>
      <c r="BP1261" s="23"/>
      <c r="BQ1261" s="23"/>
      <c r="BR1261" s="23"/>
      <c r="BS1261" s="23"/>
      <c r="BT1261" s="23"/>
      <c r="BU1261" s="23"/>
      <c r="BV1261" s="23"/>
      <c r="BW1261" s="23"/>
      <c r="BX1261" s="23"/>
      <c r="BY1261" s="23"/>
      <c r="BZ1261" s="23"/>
      <c r="CA1261" s="23"/>
      <c r="CB1261" s="23"/>
      <c r="CC1261" s="23"/>
      <c r="CD1261" s="23"/>
      <c r="CE1261" s="23"/>
      <c r="CF1261" s="23"/>
      <c r="CG1261" s="23"/>
      <c r="CH1261" s="23"/>
      <c r="CI1261" s="23"/>
      <c r="CJ1261" s="23"/>
      <c r="CK1261" s="23"/>
      <c r="CL1261" s="23"/>
      <c r="CM1261" s="23"/>
      <c r="CN1261" s="23"/>
      <c r="CO1261" s="23"/>
      <c r="CP1261" s="23"/>
      <c r="CQ1261" s="23"/>
      <c r="CR1261" s="23"/>
      <c r="CS1261" s="23"/>
      <c r="CT1261" s="23"/>
      <c r="CU1261" s="23"/>
      <c r="CV1261" s="23"/>
      <c r="CW1261" s="23"/>
      <c r="CX1261" s="23"/>
      <c r="CY1261" s="23"/>
      <c r="CZ1261" s="23"/>
      <c r="DA1261" s="23"/>
      <c r="DB1261" s="23"/>
      <c r="DC1261" s="23"/>
      <c r="DD1261" s="23"/>
      <c r="DE1261" s="23"/>
      <c r="DF1261" s="23"/>
      <c r="DG1261" s="23"/>
      <c r="DH1261" s="23"/>
      <c r="DI1261" s="23"/>
      <c r="DJ1261" s="23"/>
      <c r="DK1261" s="23"/>
      <c r="DL1261" s="23"/>
      <c r="DM1261" s="23"/>
      <c r="DN1261" s="23"/>
      <c r="DO1261" s="23"/>
      <c r="DP1261" s="23"/>
      <c r="DQ1261" s="23"/>
      <c r="DR1261" s="23"/>
      <c r="DS1261" s="23"/>
      <c r="DT1261" s="23"/>
      <c r="DU1261" s="23"/>
      <c r="DV1261" s="23"/>
      <c r="DW1261" s="23"/>
      <c r="DX1261" s="23"/>
      <c r="DY1261" s="23"/>
    </row>
    <row r="1262" spans="1:129" s="29" customFormat="1" ht="15.75" x14ac:dyDescent="0.25">
      <c r="A1262" s="137"/>
      <c r="B1262" s="121" t="s">
        <v>399</v>
      </c>
      <c r="C1262" s="121"/>
      <c r="D1262" s="121"/>
      <c r="E1262" s="164"/>
      <c r="F1262" s="167"/>
      <c r="G1262" s="136"/>
      <c r="H1262" s="121" t="s">
        <v>34</v>
      </c>
      <c r="I1262" s="78" t="s">
        <v>75</v>
      </c>
      <c r="J1262" s="162">
        <v>10323213.279999999</v>
      </c>
      <c r="K1262" s="98">
        <f t="shared" ref="K1262:K1264" si="624">J1262</f>
        <v>10323213.279999999</v>
      </c>
      <c r="L1262" s="162"/>
      <c r="M1262" s="162"/>
      <c r="N1262" s="162"/>
      <c r="O1262" s="475">
        <f t="shared" si="621"/>
        <v>10323213.279999999</v>
      </c>
      <c r="P1262" s="555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/>
      <c r="AA1262" s="23"/>
      <c r="AB1262" s="23"/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23"/>
      <c r="AO1262" s="23"/>
      <c r="AP1262" s="23"/>
      <c r="AQ1262" s="23"/>
      <c r="AR1262" s="23"/>
      <c r="AS1262" s="23"/>
      <c r="AT1262" s="23"/>
      <c r="AU1262" s="23"/>
      <c r="AV1262" s="23"/>
      <c r="AW1262" s="23"/>
      <c r="AX1262" s="23"/>
      <c r="AY1262" s="23"/>
      <c r="AZ1262" s="23"/>
      <c r="BA1262" s="23"/>
      <c r="BB1262" s="23"/>
      <c r="BC1262" s="23"/>
      <c r="BD1262" s="23"/>
      <c r="BE1262" s="23"/>
      <c r="BF1262" s="23"/>
      <c r="BG1262" s="23"/>
      <c r="BH1262" s="23"/>
      <c r="BI1262" s="23"/>
      <c r="BJ1262" s="23"/>
      <c r="BK1262" s="23"/>
      <c r="BL1262" s="23"/>
      <c r="BM1262" s="23"/>
      <c r="BN1262" s="23"/>
      <c r="BO1262" s="23"/>
      <c r="BP1262" s="23"/>
      <c r="BQ1262" s="23"/>
      <c r="BR1262" s="23"/>
      <c r="BS1262" s="23"/>
      <c r="BT1262" s="23"/>
      <c r="BU1262" s="23"/>
      <c r="BV1262" s="23"/>
      <c r="BW1262" s="23"/>
      <c r="BX1262" s="23"/>
      <c r="BY1262" s="23"/>
      <c r="BZ1262" s="23"/>
      <c r="CA1262" s="23"/>
      <c r="CB1262" s="23"/>
      <c r="CC1262" s="23"/>
      <c r="CD1262" s="23"/>
      <c r="CE1262" s="23"/>
      <c r="CF1262" s="23"/>
      <c r="CG1262" s="23"/>
      <c r="CH1262" s="23"/>
      <c r="CI1262" s="23"/>
      <c r="CJ1262" s="23"/>
      <c r="CK1262" s="23"/>
      <c r="CL1262" s="23"/>
      <c r="CM1262" s="23"/>
      <c r="CN1262" s="23"/>
      <c r="CO1262" s="23"/>
      <c r="CP1262" s="23"/>
      <c r="CQ1262" s="23"/>
      <c r="CR1262" s="23"/>
      <c r="CS1262" s="23"/>
      <c r="CT1262" s="23"/>
      <c r="CU1262" s="23"/>
      <c r="CV1262" s="23"/>
      <c r="CW1262" s="23"/>
      <c r="CX1262" s="23"/>
      <c r="CY1262" s="23"/>
      <c r="CZ1262" s="23"/>
      <c r="DA1262" s="23"/>
      <c r="DB1262" s="23"/>
      <c r="DC1262" s="23"/>
      <c r="DD1262" s="23"/>
      <c r="DE1262" s="23"/>
      <c r="DF1262" s="23"/>
      <c r="DG1262" s="23"/>
      <c r="DH1262" s="23"/>
      <c r="DI1262" s="23"/>
      <c r="DJ1262" s="23"/>
      <c r="DK1262" s="23"/>
      <c r="DL1262" s="23"/>
      <c r="DM1262" s="23"/>
      <c r="DN1262" s="23"/>
      <c r="DO1262" s="23"/>
      <c r="DP1262" s="23"/>
      <c r="DQ1262" s="23"/>
      <c r="DR1262" s="23"/>
      <c r="DS1262" s="23"/>
      <c r="DT1262" s="23"/>
      <c r="DU1262" s="23"/>
      <c r="DV1262" s="23"/>
      <c r="DW1262" s="23"/>
      <c r="DX1262" s="23"/>
      <c r="DY1262" s="23"/>
    </row>
    <row r="1263" spans="1:129" s="29" customFormat="1" ht="15.75" x14ac:dyDescent="0.25">
      <c r="A1263" s="137"/>
      <c r="B1263" s="121" t="s">
        <v>399</v>
      </c>
      <c r="C1263" s="121"/>
      <c r="D1263" s="121"/>
      <c r="E1263" s="164"/>
      <c r="F1263" s="167"/>
      <c r="G1263" s="136"/>
      <c r="H1263" s="172" t="s">
        <v>36</v>
      </c>
      <c r="I1263" s="78" t="s">
        <v>37</v>
      </c>
      <c r="J1263" s="162">
        <v>3281513.14</v>
      </c>
      <c r="K1263" s="98">
        <f t="shared" si="624"/>
        <v>3281513.14</v>
      </c>
      <c r="L1263" s="162"/>
      <c r="M1263" s="162"/>
      <c r="N1263" s="162"/>
      <c r="O1263" s="475">
        <f t="shared" si="621"/>
        <v>3281513.14</v>
      </c>
      <c r="P1263" s="555"/>
      <c r="Q1263" s="23"/>
      <c r="R1263" s="23"/>
      <c r="S1263" s="23"/>
      <c r="T1263" s="23"/>
      <c r="U1263" s="23"/>
      <c r="V1263" s="23"/>
      <c r="W1263" s="23"/>
      <c r="X1263" s="23"/>
      <c r="Y1263" s="23"/>
      <c r="Z1263" s="23"/>
      <c r="AA1263" s="23"/>
      <c r="AB1263" s="23"/>
      <c r="AC1263" s="23"/>
      <c r="AD1263" s="23"/>
      <c r="AE1263" s="23"/>
      <c r="AF1263" s="23"/>
      <c r="AG1263" s="23"/>
      <c r="AH1263" s="23"/>
      <c r="AI1263" s="23"/>
      <c r="AJ1263" s="23"/>
      <c r="AK1263" s="23"/>
      <c r="AL1263" s="23"/>
      <c r="AM1263" s="23"/>
      <c r="AN1263" s="23"/>
      <c r="AO1263" s="23"/>
      <c r="AP1263" s="23"/>
      <c r="AQ1263" s="23"/>
      <c r="AR1263" s="23"/>
      <c r="AS1263" s="23"/>
      <c r="AT1263" s="23"/>
      <c r="AU1263" s="23"/>
      <c r="AV1263" s="23"/>
      <c r="AW1263" s="23"/>
      <c r="AX1263" s="23"/>
      <c r="AY1263" s="23"/>
      <c r="AZ1263" s="23"/>
      <c r="BA1263" s="23"/>
      <c r="BB1263" s="23"/>
      <c r="BC1263" s="23"/>
      <c r="BD1263" s="23"/>
      <c r="BE1263" s="23"/>
      <c r="BF1263" s="23"/>
      <c r="BG1263" s="23"/>
      <c r="BH1263" s="23"/>
      <c r="BI1263" s="23"/>
      <c r="BJ1263" s="23"/>
      <c r="BK1263" s="23"/>
      <c r="BL1263" s="23"/>
      <c r="BM1263" s="23"/>
      <c r="BN1263" s="23"/>
      <c r="BO1263" s="23"/>
      <c r="BP1263" s="23"/>
      <c r="BQ1263" s="23"/>
      <c r="BR1263" s="23"/>
      <c r="BS1263" s="23"/>
      <c r="BT1263" s="23"/>
      <c r="BU1263" s="23"/>
      <c r="BV1263" s="23"/>
      <c r="BW1263" s="23"/>
      <c r="BX1263" s="23"/>
      <c r="BY1263" s="23"/>
      <c r="BZ1263" s="23"/>
      <c r="CA1263" s="23"/>
      <c r="CB1263" s="23"/>
      <c r="CC1263" s="23"/>
      <c r="CD1263" s="23"/>
      <c r="CE1263" s="23"/>
      <c r="CF1263" s="23"/>
      <c r="CG1263" s="23"/>
      <c r="CH1263" s="23"/>
      <c r="CI1263" s="23"/>
      <c r="CJ1263" s="23"/>
      <c r="CK1263" s="23"/>
      <c r="CL1263" s="23"/>
      <c r="CM1263" s="23"/>
      <c r="CN1263" s="23"/>
      <c r="CO1263" s="23"/>
      <c r="CP1263" s="23"/>
      <c r="CQ1263" s="23"/>
      <c r="CR1263" s="23"/>
      <c r="CS1263" s="23"/>
      <c r="CT1263" s="23"/>
      <c r="CU1263" s="23"/>
      <c r="CV1263" s="23"/>
      <c r="CW1263" s="23"/>
      <c r="CX1263" s="23"/>
      <c r="CY1263" s="23"/>
      <c r="CZ1263" s="23"/>
      <c r="DA1263" s="23"/>
      <c r="DB1263" s="23"/>
      <c r="DC1263" s="23"/>
      <c r="DD1263" s="23"/>
      <c r="DE1263" s="23"/>
      <c r="DF1263" s="23"/>
      <c r="DG1263" s="23"/>
      <c r="DH1263" s="23"/>
      <c r="DI1263" s="23"/>
      <c r="DJ1263" s="23"/>
      <c r="DK1263" s="23"/>
      <c r="DL1263" s="23"/>
      <c r="DM1263" s="23"/>
      <c r="DN1263" s="23"/>
      <c r="DO1263" s="23"/>
      <c r="DP1263" s="23"/>
      <c r="DQ1263" s="23"/>
      <c r="DR1263" s="23"/>
      <c r="DS1263" s="23"/>
      <c r="DT1263" s="23"/>
      <c r="DU1263" s="23"/>
      <c r="DV1263" s="23"/>
      <c r="DW1263" s="23"/>
      <c r="DX1263" s="23"/>
      <c r="DY1263" s="23"/>
    </row>
    <row r="1264" spans="1:129" s="29" customFormat="1" ht="15.75" x14ac:dyDescent="0.25">
      <c r="A1264" s="140"/>
      <c r="B1264" s="121" t="s">
        <v>399</v>
      </c>
      <c r="C1264" s="121"/>
      <c r="D1264" s="121"/>
      <c r="E1264" s="162"/>
      <c r="F1264" s="167"/>
      <c r="G1264" s="136"/>
      <c r="H1264" s="121" t="s">
        <v>35</v>
      </c>
      <c r="I1264" s="78" t="s">
        <v>52</v>
      </c>
      <c r="J1264" s="83">
        <v>291141.15000000002</v>
      </c>
      <c r="K1264" s="98">
        <f t="shared" si="624"/>
        <v>291141.15000000002</v>
      </c>
      <c r="L1264" s="162"/>
      <c r="M1264" s="83"/>
      <c r="N1264" s="83"/>
      <c r="O1264" s="475">
        <f t="shared" si="621"/>
        <v>291141.15000000002</v>
      </c>
      <c r="P1264" s="555"/>
      <c r="Q1264" s="23"/>
      <c r="R1264" s="23"/>
      <c r="S1264" s="23"/>
      <c r="T1264" s="23"/>
      <c r="U1264" s="23"/>
      <c r="V1264" s="23"/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23"/>
      <c r="AG1264" s="23"/>
      <c r="AH1264" s="23"/>
      <c r="AI1264" s="23"/>
      <c r="AJ1264" s="23"/>
      <c r="AK1264" s="23"/>
      <c r="AL1264" s="23"/>
      <c r="AM1264" s="23"/>
      <c r="AN1264" s="23"/>
      <c r="AO1264" s="23"/>
      <c r="AP1264" s="23"/>
      <c r="AQ1264" s="23"/>
      <c r="AR1264" s="23"/>
      <c r="AS1264" s="23"/>
      <c r="AT1264" s="23"/>
      <c r="AU1264" s="23"/>
      <c r="AV1264" s="23"/>
      <c r="AW1264" s="23"/>
      <c r="AX1264" s="23"/>
      <c r="AY1264" s="23"/>
      <c r="AZ1264" s="23"/>
      <c r="BA1264" s="23"/>
      <c r="BB1264" s="23"/>
      <c r="BC1264" s="23"/>
      <c r="BD1264" s="23"/>
      <c r="BE1264" s="23"/>
      <c r="BF1264" s="23"/>
      <c r="BG1264" s="23"/>
      <c r="BH1264" s="23"/>
      <c r="BI1264" s="23"/>
      <c r="BJ1264" s="23"/>
      <c r="BK1264" s="23"/>
      <c r="BL1264" s="23"/>
      <c r="BM1264" s="23"/>
      <c r="BN1264" s="23"/>
      <c r="BO1264" s="23"/>
      <c r="BP1264" s="23"/>
      <c r="BQ1264" s="23"/>
      <c r="BR1264" s="23"/>
      <c r="BS1264" s="23"/>
      <c r="BT1264" s="23"/>
      <c r="BU1264" s="23"/>
      <c r="BV1264" s="23"/>
      <c r="BW1264" s="23"/>
      <c r="BX1264" s="23"/>
      <c r="BY1264" s="23"/>
      <c r="BZ1264" s="23"/>
      <c r="CA1264" s="23"/>
      <c r="CB1264" s="23"/>
      <c r="CC1264" s="23"/>
      <c r="CD1264" s="23"/>
      <c r="CE1264" s="23"/>
      <c r="CF1264" s="23"/>
      <c r="CG1264" s="23"/>
      <c r="CH1264" s="23"/>
      <c r="CI1264" s="23"/>
      <c r="CJ1264" s="23"/>
      <c r="CK1264" s="23"/>
      <c r="CL1264" s="23"/>
      <c r="CM1264" s="23"/>
      <c r="CN1264" s="23"/>
      <c r="CO1264" s="23"/>
      <c r="CP1264" s="23"/>
      <c r="CQ1264" s="23"/>
      <c r="CR1264" s="23"/>
      <c r="CS1264" s="23"/>
      <c r="CT1264" s="23"/>
      <c r="CU1264" s="23"/>
      <c r="CV1264" s="23"/>
      <c r="CW1264" s="23"/>
      <c r="CX1264" s="23"/>
      <c r="CY1264" s="23"/>
      <c r="CZ1264" s="23"/>
      <c r="DA1264" s="23"/>
      <c r="DB1264" s="23"/>
      <c r="DC1264" s="23"/>
      <c r="DD1264" s="23"/>
      <c r="DE1264" s="23"/>
      <c r="DF1264" s="23"/>
      <c r="DG1264" s="23"/>
      <c r="DH1264" s="23"/>
      <c r="DI1264" s="23"/>
      <c r="DJ1264" s="23"/>
      <c r="DK1264" s="23"/>
      <c r="DL1264" s="23"/>
      <c r="DM1264" s="23"/>
      <c r="DN1264" s="23"/>
      <c r="DO1264" s="23"/>
      <c r="DP1264" s="23"/>
      <c r="DQ1264" s="23"/>
      <c r="DR1264" s="23"/>
      <c r="DS1264" s="23"/>
      <c r="DT1264" s="23"/>
      <c r="DU1264" s="23"/>
      <c r="DV1264" s="23"/>
      <c r="DW1264" s="23"/>
      <c r="DX1264" s="23"/>
      <c r="DY1264" s="23"/>
    </row>
    <row r="1265" spans="1:129" s="29" customFormat="1" ht="15.75" x14ac:dyDescent="0.25">
      <c r="A1265" s="133">
        <v>22</v>
      </c>
      <c r="B1265" s="121" t="s">
        <v>399</v>
      </c>
      <c r="C1265" s="121" t="s">
        <v>6</v>
      </c>
      <c r="D1265" s="121" t="s">
        <v>366</v>
      </c>
      <c r="E1265" s="164" t="s">
        <v>195</v>
      </c>
      <c r="F1265" s="165">
        <v>9897</v>
      </c>
      <c r="G1265" s="166">
        <v>487</v>
      </c>
      <c r="H1265" s="121" t="s">
        <v>30</v>
      </c>
      <c r="I1265" s="66" t="s">
        <v>1</v>
      </c>
      <c r="J1265" s="162">
        <f>J1266+J1267+J1268</f>
        <v>19056271.890000001</v>
      </c>
      <c r="K1265" s="162">
        <f t="shared" ref="K1265:N1265" si="625">K1266+K1267+K1268</f>
        <v>19056271.890000001</v>
      </c>
      <c r="L1265" s="162">
        <f t="shared" si="625"/>
        <v>0</v>
      </c>
      <c r="M1265" s="162">
        <f t="shared" si="625"/>
        <v>0</v>
      </c>
      <c r="N1265" s="162">
        <f t="shared" si="625"/>
        <v>0</v>
      </c>
      <c r="O1265" s="475">
        <f t="shared" si="621"/>
        <v>19056271.890000001</v>
      </c>
      <c r="P1265" s="555"/>
      <c r="Q1265" s="23"/>
      <c r="R1265" s="23"/>
      <c r="S1265" s="23"/>
      <c r="T1265" s="23"/>
      <c r="U1265" s="23"/>
      <c r="V1265" s="23"/>
      <c r="W1265" s="23"/>
      <c r="X1265" s="23"/>
      <c r="Y1265" s="23"/>
      <c r="Z1265" s="23"/>
      <c r="AA1265" s="23"/>
      <c r="AB1265" s="23"/>
      <c r="AC1265" s="23"/>
      <c r="AD1265" s="23"/>
      <c r="AE1265" s="23"/>
      <c r="AF1265" s="23"/>
      <c r="AG1265" s="23"/>
      <c r="AH1265" s="23"/>
      <c r="AI1265" s="23"/>
      <c r="AJ1265" s="23"/>
      <c r="AK1265" s="23"/>
      <c r="AL1265" s="23"/>
      <c r="AM1265" s="23"/>
      <c r="AN1265" s="23"/>
      <c r="AO1265" s="23"/>
      <c r="AP1265" s="23"/>
      <c r="AQ1265" s="23"/>
      <c r="AR1265" s="23"/>
      <c r="AS1265" s="23"/>
      <c r="AT1265" s="23"/>
      <c r="AU1265" s="23"/>
      <c r="AV1265" s="23"/>
      <c r="AW1265" s="23"/>
      <c r="AX1265" s="23"/>
      <c r="AY1265" s="23"/>
      <c r="AZ1265" s="23"/>
      <c r="BA1265" s="23"/>
      <c r="BB1265" s="23"/>
      <c r="BC1265" s="23"/>
      <c r="BD1265" s="23"/>
      <c r="BE1265" s="23"/>
      <c r="BF1265" s="23"/>
      <c r="BG1265" s="23"/>
      <c r="BH1265" s="23"/>
      <c r="BI1265" s="23"/>
      <c r="BJ1265" s="23"/>
      <c r="BK1265" s="23"/>
      <c r="BL1265" s="23"/>
      <c r="BM1265" s="23"/>
      <c r="BN1265" s="23"/>
      <c r="BO1265" s="23"/>
      <c r="BP1265" s="23"/>
      <c r="BQ1265" s="23"/>
      <c r="BR1265" s="23"/>
      <c r="BS1265" s="23"/>
      <c r="BT1265" s="23"/>
      <c r="BU1265" s="23"/>
      <c r="BV1265" s="23"/>
      <c r="BW1265" s="23"/>
      <c r="BX1265" s="23"/>
      <c r="BY1265" s="23"/>
      <c r="BZ1265" s="23"/>
      <c r="CA1265" s="23"/>
      <c r="CB1265" s="23"/>
      <c r="CC1265" s="23"/>
      <c r="CD1265" s="23"/>
      <c r="CE1265" s="23"/>
      <c r="CF1265" s="23"/>
      <c r="CG1265" s="23"/>
      <c r="CH1265" s="23"/>
      <c r="CI1265" s="23"/>
      <c r="CJ1265" s="23"/>
      <c r="CK1265" s="23"/>
      <c r="CL1265" s="23"/>
      <c r="CM1265" s="23"/>
      <c r="CN1265" s="23"/>
      <c r="CO1265" s="23"/>
      <c r="CP1265" s="23"/>
      <c r="CQ1265" s="23"/>
      <c r="CR1265" s="23"/>
      <c r="CS1265" s="23"/>
      <c r="CT1265" s="23"/>
      <c r="CU1265" s="23"/>
      <c r="CV1265" s="23"/>
      <c r="CW1265" s="23"/>
      <c r="CX1265" s="23"/>
      <c r="CY1265" s="23"/>
      <c r="CZ1265" s="23"/>
      <c r="DA1265" s="23"/>
      <c r="DB1265" s="23"/>
      <c r="DC1265" s="23"/>
      <c r="DD1265" s="23"/>
      <c r="DE1265" s="23"/>
      <c r="DF1265" s="23"/>
      <c r="DG1265" s="23"/>
      <c r="DH1265" s="23"/>
      <c r="DI1265" s="23"/>
      <c r="DJ1265" s="23"/>
      <c r="DK1265" s="23"/>
      <c r="DL1265" s="23"/>
      <c r="DM1265" s="23"/>
      <c r="DN1265" s="23"/>
      <c r="DO1265" s="23"/>
      <c r="DP1265" s="23"/>
      <c r="DQ1265" s="23"/>
      <c r="DR1265" s="23"/>
      <c r="DS1265" s="23"/>
      <c r="DT1265" s="23"/>
      <c r="DU1265" s="23"/>
      <c r="DV1265" s="23"/>
      <c r="DW1265" s="23"/>
      <c r="DX1265" s="23"/>
      <c r="DY1265" s="23"/>
    </row>
    <row r="1266" spans="1:129" s="29" customFormat="1" ht="15.75" x14ac:dyDescent="0.25">
      <c r="A1266" s="137"/>
      <c r="B1266" s="121" t="s">
        <v>399</v>
      </c>
      <c r="C1266" s="121"/>
      <c r="D1266" s="121"/>
      <c r="E1266" s="164"/>
      <c r="F1266" s="167"/>
      <c r="G1266" s="136"/>
      <c r="H1266" s="121" t="s">
        <v>34</v>
      </c>
      <c r="I1266" s="78" t="s">
        <v>75</v>
      </c>
      <c r="J1266" s="162">
        <v>14156867.720000001</v>
      </c>
      <c r="K1266" s="98">
        <f t="shared" ref="K1266:K1268" si="626">J1266</f>
        <v>14156867.720000001</v>
      </c>
      <c r="L1266" s="162"/>
      <c r="M1266" s="162"/>
      <c r="N1266" s="162"/>
      <c r="O1266" s="475">
        <f t="shared" si="621"/>
        <v>14156867.720000001</v>
      </c>
      <c r="P1266" s="555"/>
      <c r="Q1266" s="23"/>
      <c r="R1266" s="23"/>
      <c r="S1266" s="23"/>
      <c r="T1266" s="23"/>
      <c r="U1266" s="23"/>
      <c r="V1266" s="23"/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/>
      <c r="AG1266" s="23"/>
      <c r="AH1266" s="23"/>
      <c r="AI1266" s="23"/>
      <c r="AJ1266" s="23"/>
      <c r="AK1266" s="23"/>
      <c r="AL1266" s="23"/>
      <c r="AM1266" s="23"/>
      <c r="AN1266" s="23"/>
      <c r="AO1266" s="23"/>
      <c r="AP1266" s="23"/>
      <c r="AQ1266" s="23"/>
      <c r="AR1266" s="23"/>
      <c r="AS1266" s="23"/>
      <c r="AT1266" s="23"/>
      <c r="AU1266" s="23"/>
      <c r="AV1266" s="23"/>
      <c r="AW1266" s="23"/>
      <c r="AX1266" s="23"/>
      <c r="AY1266" s="23"/>
      <c r="AZ1266" s="23"/>
      <c r="BA1266" s="23"/>
      <c r="BB1266" s="23"/>
      <c r="BC1266" s="23"/>
      <c r="BD1266" s="23"/>
      <c r="BE1266" s="23"/>
      <c r="BF1266" s="23"/>
      <c r="BG1266" s="23"/>
      <c r="BH1266" s="23"/>
      <c r="BI1266" s="23"/>
      <c r="BJ1266" s="23"/>
      <c r="BK1266" s="23"/>
      <c r="BL1266" s="23"/>
      <c r="BM1266" s="23"/>
      <c r="BN1266" s="23"/>
      <c r="BO1266" s="23"/>
      <c r="BP1266" s="23"/>
      <c r="BQ1266" s="23"/>
      <c r="BR1266" s="23"/>
      <c r="BS1266" s="23"/>
      <c r="BT1266" s="23"/>
      <c r="BU1266" s="23"/>
      <c r="BV1266" s="23"/>
      <c r="BW1266" s="23"/>
      <c r="BX1266" s="23"/>
      <c r="BY1266" s="23"/>
      <c r="BZ1266" s="23"/>
      <c r="CA1266" s="23"/>
      <c r="CB1266" s="23"/>
      <c r="CC1266" s="23"/>
      <c r="CD1266" s="23"/>
      <c r="CE1266" s="23"/>
      <c r="CF1266" s="23"/>
      <c r="CG1266" s="23"/>
      <c r="CH1266" s="23"/>
      <c r="CI1266" s="23"/>
      <c r="CJ1266" s="23"/>
      <c r="CK1266" s="23"/>
      <c r="CL1266" s="23"/>
      <c r="CM1266" s="23"/>
      <c r="CN1266" s="23"/>
      <c r="CO1266" s="23"/>
      <c r="CP1266" s="23"/>
      <c r="CQ1266" s="23"/>
      <c r="CR1266" s="23"/>
      <c r="CS1266" s="23"/>
      <c r="CT1266" s="23"/>
      <c r="CU1266" s="23"/>
      <c r="CV1266" s="23"/>
      <c r="CW1266" s="23"/>
      <c r="CX1266" s="23"/>
      <c r="CY1266" s="23"/>
      <c r="CZ1266" s="23"/>
      <c r="DA1266" s="23"/>
      <c r="DB1266" s="23"/>
      <c r="DC1266" s="23"/>
      <c r="DD1266" s="23"/>
      <c r="DE1266" s="23"/>
      <c r="DF1266" s="23"/>
      <c r="DG1266" s="23"/>
      <c r="DH1266" s="23"/>
      <c r="DI1266" s="23"/>
      <c r="DJ1266" s="23"/>
      <c r="DK1266" s="23"/>
      <c r="DL1266" s="23"/>
      <c r="DM1266" s="23"/>
      <c r="DN1266" s="23"/>
      <c r="DO1266" s="23"/>
      <c r="DP1266" s="23"/>
      <c r="DQ1266" s="23"/>
      <c r="DR1266" s="23"/>
      <c r="DS1266" s="23"/>
      <c r="DT1266" s="23"/>
      <c r="DU1266" s="23"/>
      <c r="DV1266" s="23"/>
      <c r="DW1266" s="23"/>
      <c r="DX1266" s="23"/>
      <c r="DY1266" s="23"/>
    </row>
    <row r="1267" spans="1:129" s="29" customFormat="1" ht="15.75" x14ac:dyDescent="0.25">
      <c r="A1267" s="137"/>
      <c r="B1267" s="121" t="s">
        <v>399</v>
      </c>
      <c r="C1267" s="121"/>
      <c r="D1267" s="121"/>
      <c r="E1267" s="164"/>
      <c r="F1267" s="167"/>
      <c r="G1267" s="136"/>
      <c r="H1267" s="172" t="s">
        <v>36</v>
      </c>
      <c r="I1267" s="78" t="s">
        <v>37</v>
      </c>
      <c r="J1267" s="162">
        <v>4500144.12</v>
      </c>
      <c r="K1267" s="98">
        <f t="shared" si="626"/>
        <v>4500144.12</v>
      </c>
      <c r="L1267" s="162"/>
      <c r="M1267" s="162"/>
      <c r="N1267" s="162"/>
      <c r="O1267" s="475">
        <f t="shared" si="621"/>
        <v>4500144.12</v>
      </c>
      <c r="P1267" s="555"/>
      <c r="Q1267" s="23"/>
      <c r="R1267" s="23"/>
      <c r="S1267" s="23"/>
      <c r="T1267" s="23"/>
      <c r="U1267" s="23"/>
      <c r="V1267" s="23"/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23"/>
      <c r="AG1267" s="23"/>
      <c r="AH1267" s="23"/>
      <c r="AI1267" s="23"/>
      <c r="AJ1267" s="23"/>
      <c r="AK1267" s="23"/>
      <c r="AL1267" s="23"/>
      <c r="AM1267" s="23"/>
      <c r="AN1267" s="23"/>
      <c r="AO1267" s="23"/>
      <c r="AP1267" s="23"/>
      <c r="AQ1267" s="23"/>
      <c r="AR1267" s="23"/>
      <c r="AS1267" s="23"/>
      <c r="AT1267" s="23"/>
      <c r="AU1267" s="23"/>
      <c r="AV1267" s="23"/>
      <c r="AW1267" s="23"/>
      <c r="AX1267" s="23"/>
      <c r="AY1267" s="23"/>
      <c r="AZ1267" s="23"/>
      <c r="BA1267" s="23"/>
      <c r="BB1267" s="23"/>
      <c r="BC1267" s="23"/>
      <c r="BD1267" s="23"/>
      <c r="BE1267" s="23"/>
      <c r="BF1267" s="23"/>
      <c r="BG1267" s="23"/>
      <c r="BH1267" s="23"/>
      <c r="BI1267" s="23"/>
      <c r="BJ1267" s="23"/>
      <c r="BK1267" s="23"/>
      <c r="BL1267" s="23"/>
      <c r="BM1267" s="23"/>
      <c r="BN1267" s="23"/>
      <c r="BO1267" s="23"/>
      <c r="BP1267" s="23"/>
      <c r="BQ1267" s="23"/>
      <c r="BR1267" s="23"/>
      <c r="BS1267" s="23"/>
      <c r="BT1267" s="23"/>
      <c r="BU1267" s="23"/>
      <c r="BV1267" s="23"/>
      <c r="BW1267" s="23"/>
      <c r="BX1267" s="23"/>
      <c r="BY1267" s="23"/>
      <c r="BZ1267" s="23"/>
      <c r="CA1267" s="23"/>
      <c r="CB1267" s="23"/>
      <c r="CC1267" s="23"/>
      <c r="CD1267" s="23"/>
      <c r="CE1267" s="23"/>
      <c r="CF1267" s="23"/>
      <c r="CG1267" s="23"/>
      <c r="CH1267" s="23"/>
      <c r="CI1267" s="23"/>
      <c r="CJ1267" s="23"/>
      <c r="CK1267" s="23"/>
      <c r="CL1267" s="23"/>
      <c r="CM1267" s="23"/>
      <c r="CN1267" s="23"/>
      <c r="CO1267" s="23"/>
      <c r="CP1267" s="23"/>
      <c r="CQ1267" s="23"/>
      <c r="CR1267" s="23"/>
      <c r="CS1267" s="23"/>
      <c r="CT1267" s="23"/>
      <c r="CU1267" s="23"/>
      <c r="CV1267" s="23"/>
      <c r="CW1267" s="23"/>
      <c r="CX1267" s="23"/>
      <c r="CY1267" s="23"/>
      <c r="CZ1267" s="23"/>
      <c r="DA1267" s="23"/>
      <c r="DB1267" s="23"/>
      <c r="DC1267" s="23"/>
      <c r="DD1267" s="23"/>
      <c r="DE1267" s="23"/>
      <c r="DF1267" s="23"/>
      <c r="DG1267" s="23"/>
      <c r="DH1267" s="23"/>
      <c r="DI1267" s="23"/>
      <c r="DJ1267" s="23"/>
      <c r="DK1267" s="23"/>
      <c r="DL1267" s="23"/>
      <c r="DM1267" s="23"/>
      <c r="DN1267" s="23"/>
      <c r="DO1267" s="23"/>
      <c r="DP1267" s="23"/>
      <c r="DQ1267" s="23"/>
      <c r="DR1267" s="23"/>
      <c r="DS1267" s="23"/>
      <c r="DT1267" s="23"/>
      <c r="DU1267" s="23"/>
      <c r="DV1267" s="23"/>
      <c r="DW1267" s="23"/>
      <c r="DX1267" s="23"/>
      <c r="DY1267" s="23"/>
    </row>
    <row r="1268" spans="1:129" s="29" customFormat="1" ht="15.75" x14ac:dyDescent="0.25">
      <c r="A1268" s="140"/>
      <c r="B1268" s="121" t="s">
        <v>399</v>
      </c>
      <c r="C1268" s="121"/>
      <c r="D1268" s="121"/>
      <c r="E1268" s="162"/>
      <c r="F1268" s="167"/>
      <c r="G1268" s="136"/>
      <c r="H1268" s="121" t="s">
        <v>35</v>
      </c>
      <c r="I1268" s="78" t="s">
        <v>52</v>
      </c>
      <c r="J1268" s="83">
        <v>399260.05</v>
      </c>
      <c r="K1268" s="98">
        <f t="shared" si="626"/>
        <v>399260.05</v>
      </c>
      <c r="L1268" s="162"/>
      <c r="M1268" s="83"/>
      <c r="N1268" s="83"/>
      <c r="O1268" s="475">
        <f t="shared" si="621"/>
        <v>399260.05</v>
      </c>
      <c r="P1268" s="555"/>
      <c r="Q1268" s="23"/>
      <c r="R1268" s="23"/>
      <c r="S1268" s="23"/>
      <c r="T1268" s="23"/>
      <c r="U1268" s="23"/>
      <c r="V1268" s="23"/>
      <c r="W1268" s="23"/>
      <c r="X1268" s="23"/>
      <c r="Y1268" s="23"/>
      <c r="Z1268" s="23"/>
      <c r="AA1268" s="23"/>
      <c r="AB1268" s="23"/>
      <c r="AC1268" s="23"/>
      <c r="AD1268" s="23"/>
      <c r="AE1268" s="23"/>
      <c r="AF1268" s="23"/>
      <c r="AG1268" s="23"/>
      <c r="AH1268" s="23"/>
      <c r="AI1268" s="23"/>
      <c r="AJ1268" s="23"/>
      <c r="AK1268" s="23"/>
      <c r="AL1268" s="23"/>
      <c r="AM1268" s="23"/>
      <c r="AN1268" s="23"/>
      <c r="AO1268" s="23"/>
      <c r="AP1268" s="23"/>
      <c r="AQ1268" s="23"/>
      <c r="AR1268" s="23"/>
      <c r="AS1268" s="23"/>
      <c r="AT1268" s="23"/>
      <c r="AU1268" s="23"/>
      <c r="AV1268" s="23"/>
      <c r="AW1268" s="23"/>
      <c r="AX1268" s="23"/>
      <c r="AY1268" s="23"/>
      <c r="AZ1268" s="23"/>
      <c r="BA1268" s="23"/>
      <c r="BB1268" s="23"/>
      <c r="BC1268" s="23"/>
      <c r="BD1268" s="23"/>
      <c r="BE1268" s="23"/>
      <c r="BF1268" s="23"/>
      <c r="BG1268" s="23"/>
      <c r="BH1268" s="23"/>
      <c r="BI1268" s="23"/>
      <c r="BJ1268" s="23"/>
      <c r="BK1268" s="23"/>
      <c r="BL1268" s="23"/>
      <c r="BM1268" s="23"/>
      <c r="BN1268" s="23"/>
      <c r="BO1268" s="23"/>
      <c r="BP1268" s="23"/>
      <c r="BQ1268" s="23"/>
      <c r="BR1268" s="23"/>
      <c r="BS1268" s="23"/>
      <c r="BT1268" s="23"/>
      <c r="BU1268" s="23"/>
      <c r="BV1268" s="23"/>
      <c r="BW1268" s="23"/>
      <c r="BX1268" s="23"/>
      <c r="BY1268" s="23"/>
      <c r="BZ1268" s="23"/>
      <c r="CA1268" s="23"/>
      <c r="CB1268" s="23"/>
      <c r="CC1268" s="23"/>
      <c r="CD1268" s="23"/>
      <c r="CE1268" s="23"/>
      <c r="CF1268" s="23"/>
      <c r="CG1268" s="23"/>
      <c r="CH1268" s="23"/>
      <c r="CI1268" s="23"/>
      <c r="CJ1268" s="23"/>
      <c r="CK1268" s="23"/>
      <c r="CL1268" s="23"/>
      <c r="CM1268" s="23"/>
      <c r="CN1268" s="23"/>
      <c r="CO1268" s="23"/>
      <c r="CP1268" s="23"/>
      <c r="CQ1268" s="23"/>
      <c r="CR1268" s="23"/>
      <c r="CS1268" s="23"/>
      <c r="CT1268" s="23"/>
      <c r="CU1268" s="23"/>
      <c r="CV1268" s="23"/>
      <c r="CW1268" s="23"/>
      <c r="CX1268" s="23"/>
      <c r="CY1268" s="23"/>
      <c r="CZ1268" s="23"/>
      <c r="DA1268" s="23"/>
      <c r="DB1268" s="23"/>
      <c r="DC1268" s="23"/>
      <c r="DD1268" s="23"/>
      <c r="DE1268" s="23"/>
      <c r="DF1268" s="23"/>
      <c r="DG1268" s="23"/>
      <c r="DH1268" s="23"/>
      <c r="DI1268" s="23"/>
      <c r="DJ1268" s="23"/>
      <c r="DK1268" s="23"/>
      <c r="DL1268" s="23"/>
      <c r="DM1268" s="23"/>
      <c r="DN1268" s="23"/>
      <c r="DO1268" s="23"/>
      <c r="DP1268" s="23"/>
      <c r="DQ1268" s="23"/>
      <c r="DR1268" s="23"/>
      <c r="DS1268" s="23"/>
      <c r="DT1268" s="23"/>
      <c r="DU1268" s="23"/>
      <c r="DV1268" s="23"/>
      <c r="DW1268" s="23"/>
      <c r="DX1268" s="23"/>
      <c r="DY1268" s="23"/>
    </row>
    <row r="1269" spans="1:129" s="29" customFormat="1" ht="15.75" x14ac:dyDescent="0.25">
      <c r="A1269" s="471">
        <v>23</v>
      </c>
      <c r="B1269" s="121" t="s">
        <v>399</v>
      </c>
      <c r="C1269" s="121" t="s">
        <v>6</v>
      </c>
      <c r="D1269" s="121" t="s">
        <v>339</v>
      </c>
      <c r="E1269" s="162" t="s">
        <v>163</v>
      </c>
      <c r="F1269" s="162">
        <v>2209.6999999999998</v>
      </c>
      <c r="G1269" s="136">
        <v>88</v>
      </c>
      <c r="H1269" s="121" t="s">
        <v>30</v>
      </c>
      <c r="I1269" s="78" t="s">
        <v>1</v>
      </c>
      <c r="J1269" s="83">
        <f>J1270+J1271+J1272</f>
        <v>6859575.0300000003</v>
      </c>
      <c r="K1269" s="83">
        <f t="shared" ref="K1269:N1269" si="627">K1270+K1271+K1272</f>
        <v>6859575.0300000003</v>
      </c>
      <c r="L1269" s="83">
        <f t="shared" si="627"/>
        <v>0</v>
      </c>
      <c r="M1269" s="83">
        <f t="shared" si="627"/>
        <v>0</v>
      </c>
      <c r="N1269" s="83">
        <f t="shared" si="627"/>
        <v>0</v>
      </c>
      <c r="O1269" s="475">
        <f t="shared" si="621"/>
        <v>6859575.0300000003</v>
      </c>
      <c r="P1269" s="555"/>
      <c r="Q1269" s="23"/>
      <c r="R1269" s="23"/>
      <c r="S1269" s="23"/>
      <c r="T1269" s="23"/>
      <c r="U1269" s="23"/>
      <c r="V1269" s="23"/>
      <c r="W1269" s="23"/>
      <c r="X1269" s="23"/>
      <c r="Y1269" s="23"/>
      <c r="Z1269" s="23"/>
      <c r="AA1269" s="23"/>
      <c r="AB1269" s="23"/>
      <c r="AC1269" s="23"/>
      <c r="AD1269" s="23"/>
      <c r="AE1269" s="23"/>
      <c r="AF1269" s="23"/>
      <c r="AG1269" s="23"/>
      <c r="AH1269" s="23"/>
      <c r="AI1269" s="23"/>
      <c r="AJ1269" s="23"/>
      <c r="AK1269" s="23"/>
      <c r="AL1269" s="23"/>
      <c r="AM1269" s="23"/>
      <c r="AN1269" s="23"/>
      <c r="AO1269" s="23"/>
      <c r="AP1269" s="23"/>
      <c r="AQ1269" s="23"/>
      <c r="AR1269" s="23"/>
      <c r="AS1269" s="23"/>
      <c r="AT1269" s="23"/>
      <c r="AU1269" s="23"/>
      <c r="AV1269" s="23"/>
      <c r="AW1269" s="23"/>
      <c r="AX1269" s="23"/>
      <c r="AY1269" s="23"/>
      <c r="AZ1269" s="23"/>
      <c r="BA1269" s="23"/>
      <c r="BB1269" s="23"/>
      <c r="BC1269" s="23"/>
      <c r="BD1269" s="23"/>
      <c r="BE1269" s="23"/>
      <c r="BF1269" s="23"/>
      <c r="BG1269" s="23"/>
      <c r="BH1269" s="23"/>
      <c r="BI1269" s="23"/>
      <c r="BJ1269" s="23"/>
      <c r="BK1269" s="23"/>
      <c r="BL1269" s="23"/>
      <c r="BM1269" s="23"/>
      <c r="BN1269" s="23"/>
      <c r="BO1269" s="23"/>
      <c r="BP1269" s="23"/>
      <c r="BQ1269" s="23"/>
      <c r="BR1269" s="23"/>
      <c r="BS1269" s="23"/>
      <c r="BT1269" s="23"/>
      <c r="BU1269" s="23"/>
      <c r="BV1269" s="23"/>
      <c r="BW1269" s="23"/>
      <c r="BX1269" s="23"/>
      <c r="BY1269" s="23"/>
      <c r="BZ1269" s="23"/>
      <c r="CA1269" s="23"/>
      <c r="CB1269" s="23"/>
      <c r="CC1269" s="23"/>
      <c r="CD1269" s="23"/>
      <c r="CE1269" s="23"/>
      <c r="CF1269" s="23"/>
      <c r="CG1269" s="23"/>
      <c r="CH1269" s="23"/>
      <c r="CI1269" s="23"/>
      <c r="CJ1269" s="23"/>
      <c r="CK1269" s="23"/>
      <c r="CL1269" s="23"/>
      <c r="CM1269" s="23"/>
      <c r="CN1269" s="23"/>
      <c r="CO1269" s="23"/>
      <c r="CP1269" s="23"/>
      <c r="CQ1269" s="23"/>
      <c r="CR1269" s="23"/>
      <c r="CS1269" s="23"/>
      <c r="CT1269" s="23"/>
      <c r="CU1269" s="23"/>
      <c r="CV1269" s="23"/>
      <c r="CW1269" s="23"/>
      <c r="CX1269" s="23"/>
      <c r="CY1269" s="23"/>
      <c r="CZ1269" s="23"/>
      <c r="DA1269" s="23"/>
      <c r="DB1269" s="23"/>
      <c r="DC1269" s="23"/>
      <c r="DD1269" s="23"/>
      <c r="DE1269" s="23"/>
      <c r="DF1269" s="23"/>
      <c r="DG1269" s="23"/>
      <c r="DH1269" s="23"/>
      <c r="DI1269" s="23"/>
      <c r="DJ1269" s="23"/>
      <c r="DK1269" s="23"/>
      <c r="DL1269" s="23"/>
      <c r="DM1269" s="23"/>
      <c r="DN1269" s="23"/>
      <c r="DO1269" s="23"/>
      <c r="DP1269" s="23"/>
      <c r="DQ1269" s="23"/>
      <c r="DR1269" s="23"/>
      <c r="DS1269" s="23"/>
      <c r="DT1269" s="23"/>
      <c r="DU1269" s="23"/>
      <c r="DV1269" s="23"/>
      <c r="DW1269" s="23"/>
      <c r="DX1269" s="23"/>
      <c r="DY1269" s="23"/>
    </row>
    <row r="1270" spans="1:129" s="29" customFormat="1" ht="15.75" x14ac:dyDescent="0.25">
      <c r="A1270" s="471"/>
      <c r="B1270" s="121" t="s">
        <v>399</v>
      </c>
      <c r="C1270" s="121"/>
      <c r="D1270" s="121"/>
      <c r="E1270" s="162"/>
      <c r="F1270" s="162"/>
      <c r="G1270" s="136"/>
      <c r="H1270" s="121" t="s">
        <v>34</v>
      </c>
      <c r="I1270" s="78" t="s">
        <v>75</v>
      </c>
      <c r="J1270" s="83">
        <v>3744363.64</v>
      </c>
      <c r="K1270" s="98">
        <f>J1270</f>
        <v>3744363.64</v>
      </c>
      <c r="L1270" s="162"/>
      <c r="M1270" s="83"/>
      <c r="N1270" s="83"/>
      <c r="O1270" s="475">
        <f t="shared" si="621"/>
        <v>3744363.64</v>
      </c>
      <c r="P1270" s="555"/>
      <c r="Q1270" s="23"/>
      <c r="R1270" s="23"/>
      <c r="S1270" s="23"/>
      <c r="T1270" s="23"/>
      <c r="U1270" s="23"/>
      <c r="V1270" s="23"/>
      <c r="W1270" s="23"/>
      <c r="X1270" s="23"/>
      <c r="Y1270" s="23"/>
      <c r="Z1270" s="23"/>
      <c r="AA1270" s="23"/>
      <c r="AB1270" s="23"/>
      <c r="AC1270" s="23"/>
      <c r="AD1270" s="23"/>
      <c r="AE1270" s="23"/>
      <c r="AF1270" s="23"/>
      <c r="AG1270" s="23"/>
      <c r="AH1270" s="23"/>
      <c r="AI1270" s="23"/>
      <c r="AJ1270" s="23"/>
      <c r="AK1270" s="23"/>
      <c r="AL1270" s="23"/>
      <c r="AM1270" s="23"/>
      <c r="AN1270" s="23"/>
      <c r="AO1270" s="23"/>
      <c r="AP1270" s="23"/>
      <c r="AQ1270" s="23"/>
      <c r="AR1270" s="23"/>
      <c r="AS1270" s="23"/>
      <c r="AT1270" s="23"/>
      <c r="AU1270" s="23"/>
      <c r="AV1270" s="23"/>
      <c r="AW1270" s="23"/>
      <c r="AX1270" s="23"/>
      <c r="AY1270" s="23"/>
      <c r="AZ1270" s="23"/>
      <c r="BA1270" s="23"/>
      <c r="BB1270" s="23"/>
      <c r="BC1270" s="23"/>
      <c r="BD1270" s="23"/>
      <c r="BE1270" s="23"/>
      <c r="BF1270" s="23"/>
      <c r="BG1270" s="23"/>
      <c r="BH1270" s="23"/>
      <c r="BI1270" s="23"/>
      <c r="BJ1270" s="23"/>
      <c r="BK1270" s="23"/>
      <c r="BL1270" s="23"/>
      <c r="BM1270" s="23"/>
      <c r="BN1270" s="23"/>
      <c r="BO1270" s="23"/>
      <c r="BP1270" s="23"/>
      <c r="BQ1270" s="23"/>
      <c r="BR1270" s="23"/>
      <c r="BS1270" s="23"/>
      <c r="BT1270" s="23"/>
      <c r="BU1270" s="23"/>
      <c r="BV1270" s="23"/>
      <c r="BW1270" s="23"/>
      <c r="BX1270" s="23"/>
      <c r="BY1270" s="23"/>
      <c r="BZ1270" s="23"/>
      <c r="CA1270" s="23"/>
      <c r="CB1270" s="23"/>
      <c r="CC1270" s="23"/>
      <c r="CD1270" s="23"/>
      <c r="CE1270" s="23"/>
      <c r="CF1270" s="23"/>
      <c r="CG1270" s="23"/>
      <c r="CH1270" s="23"/>
      <c r="CI1270" s="23"/>
      <c r="CJ1270" s="23"/>
      <c r="CK1270" s="23"/>
      <c r="CL1270" s="23"/>
      <c r="CM1270" s="23"/>
      <c r="CN1270" s="23"/>
      <c r="CO1270" s="23"/>
      <c r="CP1270" s="23"/>
      <c r="CQ1270" s="23"/>
      <c r="CR1270" s="23"/>
      <c r="CS1270" s="23"/>
      <c r="CT1270" s="23"/>
      <c r="CU1270" s="23"/>
      <c r="CV1270" s="23"/>
      <c r="CW1270" s="23"/>
      <c r="CX1270" s="23"/>
      <c r="CY1270" s="23"/>
      <c r="CZ1270" s="23"/>
      <c r="DA1270" s="23"/>
      <c r="DB1270" s="23"/>
      <c r="DC1270" s="23"/>
      <c r="DD1270" s="23"/>
      <c r="DE1270" s="23"/>
      <c r="DF1270" s="23"/>
      <c r="DG1270" s="23"/>
      <c r="DH1270" s="23"/>
      <c r="DI1270" s="23"/>
      <c r="DJ1270" s="23"/>
      <c r="DK1270" s="23"/>
      <c r="DL1270" s="23"/>
      <c r="DM1270" s="23"/>
      <c r="DN1270" s="23"/>
      <c r="DO1270" s="23"/>
      <c r="DP1270" s="23"/>
      <c r="DQ1270" s="23"/>
      <c r="DR1270" s="23"/>
      <c r="DS1270" s="23"/>
      <c r="DT1270" s="23"/>
      <c r="DU1270" s="23"/>
      <c r="DV1270" s="23"/>
      <c r="DW1270" s="23"/>
      <c r="DX1270" s="23"/>
      <c r="DY1270" s="23"/>
    </row>
    <row r="1271" spans="1:129" s="29" customFormat="1" ht="15.75" x14ac:dyDescent="0.25">
      <c r="A1271" s="471"/>
      <c r="B1271" s="121" t="s">
        <v>399</v>
      </c>
      <c r="C1271" s="121"/>
      <c r="D1271" s="121"/>
      <c r="E1271" s="162"/>
      <c r="F1271" s="162"/>
      <c r="G1271" s="136"/>
      <c r="H1271" s="121" t="s">
        <v>36</v>
      </c>
      <c r="I1271" s="78" t="s">
        <v>37</v>
      </c>
      <c r="J1271" s="83">
        <v>2971492.08</v>
      </c>
      <c r="K1271" s="98">
        <f t="shared" ref="K1271:K1272" si="628">J1271</f>
        <v>2971492.08</v>
      </c>
      <c r="L1271" s="162"/>
      <c r="M1271" s="83"/>
      <c r="N1271" s="83"/>
      <c r="O1271" s="475">
        <f t="shared" si="621"/>
        <v>2971492.08</v>
      </c>
      <c r="P1271" s="555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23"/>
      <c r="AB1271" s="23"/>
      <c r="AC1271" s="23"/>
      <c r="AD1271" s="23"/>
      <c r="AE1271" s="23"/>
      <c r="AF1271" s="23"/>
      <c r="AG1271" s="23"/>
      <c r="AH1271" s="23"/>
      <c r="AI1271" s="23"/>
      <c r="AJ1271" s="23"/>
      <c r="AK1271" s="23"/>
      <c r="AL1271" s="23"/>
      <c r="AM1271" s="23"/>
      <c r="AN1271" s="23"/>
      <c r="AO1271" s="23"/>
      <c r="AP1271" s="23"/>
      <c r="AQ1271" s="23"/>
      <c r="AR1271" s="23"/>
      <c r="AS1271" s="23"/>
      <c r="AT1271" s="23"/>
      <c r="AU1271" s="23"/>
      <c r="AV1271" s="23"/>
      <c r="AW1271" s="23"/>
      <c r="AX1271" s="23"/>
      <c r="AY1271" s="23"/>
      <c r="AZ1271" s="23"/>
      <c r="BA1271" s="23"/>
      <c r="BB1271" s="23"/>
      <c r="BC1271" s="23"/>
      <c r="BD1271" s="23"/>
      <c r="BE1271" s="23"/>
      <c r="BF1271" s="23"/>
      <c r="BG1271" s="23"/>
      <c r="BH1271" s="23"/>
      <c r="BI1271" s="23"/>
      <c r="BJ1271" s="23"/>
      <c r="BK1271" s="23"/>
      <c r="BL1271" s="23"/>
      <c r="BM1271" s="23"/>
      <c r="BN1271" s="23"/>
      <c r="BO1271" s="23"/>
      <c r="BP1271" s="23"/>
      <c r="BQ1271" s="23"/>
      <c r="BR1271" s="23"/>
      <c r="BS1271" s="23"/>
      <c r="BT1271" s="23"/>
      <c r="BU1271" s="23"/>
      <c r="BV1271" s="23"/>
      <c r="BW1271" s="23"/>
      <c r="BX1271" s="23"/>
      <c r="BY1271" s="23"/>
      <c r="BZ1271" s="23"/>
      <c r="CA1271" s="23"/>
      <c r="CB1271" s="23"/>
      <c r="CC1271" s="23"/>
      <c r="CD1271" s="23"/>
      <c r="CE1271" s="23"/>
      <c r="CF1271" s="23"/>
      <c r="CG1271" s="23"/>
      <c r="CH1271" s="23"/>
      <c r="CI1271" s="23"/>
      <c r="CJ1271" s="23"/>
      <c r="CK1271" s="23"/>
      <c r="CL1271" s="23"/>
      <c r="CM1271" s="23"/>
      <c r="CN1271" s="23"/>
      <c r="CO1271" s="23"/>
      <c r="CP1271" s="23"/>
      <c r="CQ1271" s="23"/>
      <c r="CR1271" s="23"/>
      <c r="CS1271" s="23"/>
      <c r="CT1271" s="23"/>
      <c r="CU1271" s="23"/>
      <c r="CV1271" s="23"/>
      <c r="CW1271" s="23"/>
      <c r="CX1271" s="23"/>
      <c r="CY1271" s="23"/>
      <c r="CZ1271" s="23"/>
      <c r="DA1271" s="23"/>
      <c r="DB1271" s="23"/>
      <c r="DC1271" s="23"/>
      <c r="DD1271" s="23"/>
      <c r="DE1271" s="23"/>
      <c r="DF1271" s="23"/>
      <c r="DG1271" s="23"/>
      <c r="DH1271" s="23"/>
      <c r="DI1271" s="23"/>
      <c r="DJ1271" s="23"/>
      <c r="DK1271" s="23"/>
      <c r="DL1271" s="23"/>
      <c r="DM1271" s="23"/>
      <c r="DN1271" s="23"/>
      <c r="DO1271" s="23"/>
      <c r="DP1271" s="23"/>
      <c r="DQ1271" s="23"/>
      <c r="DR1271" s="23"/>
      <c r="DS1271" s="23"/>
      <c r="DT1271" s="23"/>
      <c r="DU1271" s="23"/>
      <c r="DV1271" s="23"/>
      <c r="DW1271" s="23"/>
      <c r="DX1271" s="23"/>
      <c r="DY1271" s="23"/>
    </row>
    <row r="1272" spans="1:129" s="29" customFormat="1" ht="15.75" x14ac:dyDescent="0.25">
      <c r="A1272" s="472"/>
      <c r="B1272" s="121" t="s">
        <v>399</v>
      </c>
      <c r="C1272" s="121"/>
      <c r="D1272" s="121"/>
      <c r="E1272" s="162"/>
      <c r="F1272" s="162"/>
      <c r="G1272" s="136"/>
      <c r="H1272" s="121" t="s">
        <v>35</v>
      </c>
      <c r="I1272" s="78">
        <v>21</v>
      </c>
      <c r="J1272" s="83">
        <v>143719.31</v>
      </c>
      <c r="K1272" s="98">
        <f t="shared" si="628"/>
        <v>143719.31</v>
      </c>
      <c r="L1272" s="162"/>
      <c r="M1272" s="83"/>
      <c r="N1272" s="83"/>
      <c r="O1272" s="475">
        <f t="shared" si="621"/>
        <v>143719.31</v>
      </c>
      <c r="P1272" s="555"/>
      <c r="Q1272" s="23"/>
      <c r="R1272" s="23"/>
      <c r="S1272" s="23"/>
      <c r="T1272" s="23"/>
      <c r="U1272" s="23"/>
      <c r="V1272" s="23"/>
      <c r="W1272" s="23"/>
      <c r="X1272" s="23"/>
      <c r="Y1272" s="23"/>
      <c r="Z1272" s="23"/>
      <c r="AA1272" s="23"/>
      <c r="AB1272" s="23"/>
      <c r="AC1272" s="23"/>
      <c r="AD1272" s="23"/>
      <c r="AE1272" s="23"/>
      <c r="AF1272" s="23"/>
      <c r="AG1272" s="23"/>
      <c r="AH1272" s="23"/>
      <c r="AI1272" s="23"/>
      <c r="AJ1272" s="23"/>
      <c r="AK1272" s="23"/>
      <c r="AL1272" s="23"/>
      <c r="AM1272" s="23"/>
      <c r="AN1272" s="23"/>
      <c r="AO1272" s="23"/>
      <c r="AP1272" s="23"/>
      <c r="AQ1272" s="23"/>
      <c r="AR1272" s="23"/>
      <c r="AS1272" s="23"/>
      <c r="AT1272" s="23"/>
      <c r="AU1272" s="23"/>
      <c r="AV1272" s="23"/>
      <c r="AW1272" s="23"/>
      <c r="AX1272" s="23"/>
      <c r="AY1272" s="23"/>
      <c r="AZ1272" s="23"/>
      <c r="BA1272" s="23"/>
      <c r="BB1272" s="23"/>
      <c r="BC1272" s="23"/>
      <c r="BD1272" s="23"/>
      <c r="BE1272" s="23"/>
      <c r="BF1272" s="23"/>
      <c r="BG1272" s="23"/>
      <c r="BH1272" s="23"/>
      <c r="BI1272" s="23"/>
      <c r="BJ1272" s="23"/>
      <c r="BK1272" s="23"/>
      <c r="BL1272" s="23"/>
      <c r="BM1272" s="23"/>
      <c r="BN1272" s="23"/>
      <c r="BO1272" s="23"/>
      <c r="BP1272" s="23"/>
      <c r="BQ1272" s="23"/>
      <c r="BR1272" s="23"/>
      <c r="BS1272" s="23"/>
      <c r="BT1272" s="23"/>
      <c r="BU1272" s="23"/>
      <c r="BV1272" s="23"/>
      <c r="BW1272" s="23"/>
      <c r="BX1272" s="23"/>
      <c r="BY1272" s="23"/>
      <c r="BZ1272" s="23"/>
      <c r="CA1272" s="23"/>
      <c r="CB1272" s="23"/>
      <c r="CC1272" s="23"/>
      <c r="CD1272" s="23"/>
      <c r="CE1272" s="23"/>
      <c r="CF1272" s="23"/>
      <c r="CG1272" s="23"/>
      <c r="CH1272" s="23"/>
      <c r="CI1272" s="23"/>
      <c r="CJ1272" s="23"/>
      <c r="CK1272" s="23"/>
      <c r="CL1272" s="23"/>
      <c r="CM1272" s="23"/>
      <c r="CN1272" s="23"/>
      <c r="CO1272" s="23"/>
      <c r="CP1272" s="23"/>
      <c r="CQ1272" s="23"/>
      <c r="CR1272" s="23"/>
      <c r="CS1272" s="23"/>
      <c r="CT1272" s="23"/>
      <c r="CU1272" s="23"/>
      <c r="CV1272" s="23"/>
      <c r="CW1272" s="23"/>
      <c r="CX1272" s="23"/>
      <c r="CY1272" s="23"/>
      <c r="CZ1272" s="23"/>
      <c r="DA1272" s="23"/>
      <c r="DB1272" s="23"/>
      <c r="DC1272" s="23"/>
      <c r="DD1272" s="23"/>
      <c r="DE1272" s="23"/>
      <c r="DF1272" s="23"/>
      <c r="DG1272" s="23"/>
      <c r="DH1272" s="23"/>
      <c r="DI1272" s="23"/>
      <c r="DJ1272" s="23"/>
      <c r="DK1272" s="23"/>
      <c r="DL1272" s="23"/>
      <c r="DM1272" s="23"/>
      <c r="DN1272" s="23"/>
      <c r="DO1272" s="23"/>
      <c r="DP1272" s="23"/>
      <c r="DQ1272" s="23"/>
      <c r="DR1272" s="23"/>
      <c r="DS1272" s="23"/>
      <c r="DT1272" s="23"/>
      <c r="DU1272" s="23"/>
      <c r="DV1272" s="23"/>
      <c r="DW1272" s="23"/>
      <c r="DX1272" s="23"/>
      <c r="DY1272" s="23"/>
    </row>
    <row r="1273" spans="1:129" s="29" customFormat="1" ht="15.75" x14ac:dyDescent="0.25">
      <c r="A1273" s="471">
        <v>24</v>
      </c>
      <c r="B1273" s="121" t="s">
        <v>399</v>
      </c>
      <c r="C1273" s="121" t="s">
        <v>6</v>
      </c>
      <c r="D1273" s="121" t="s">
        <v>339</v>
      </c>
      <c r="E1273" s="162" t="s">
        <v>164</v>
      </c>
      <c r="F1273" s="162">
        <v>5678.3</v>
      </c>
      <c r="G1273" s="136">
        <v>231</v>
      </c>
      <c r="H1273" s="121" t="s">
        <v>30</v>
      </c>
      <c r="I1273" s="78" t="s">
        <v>1</v>
      </c>
      <c r="J1273" s="83">
        <f>J1274+J1275</f>
        <v>8050241.4799999995</v>
      </c>
      <c r="K1273" s="83">
        <f t="shared" ref="K1273:N1273" si="629">K1274+K1275</f>
        <v>8050241.4799999995</v>
      </c>
      <c r="L1273" s="83">
        <f t="shared" si="629"/>
        <v>0</v>
      </c>
      <c r="M1273" s="83">
        <f t="shared" si="629"/>
        <v>0</v>
      </c>
      <c r="N1273" s="83">
        <f t="shared" si="629"/>
        <v>0</v>
      </c>
      <c r="O1273" s="475">
        <f t="shared" si="621"/>
        <v>8050241.4799999995</v>
      </c>
      <c r="P1273" s="555"/>
      <c r="Q1273" s="23"/>
      <c r="R1273" s="23"/>
      <c r="S1273" s="23"/>
      <c r="T1273" s="23"/>
      <c r="U1273" s="23"/>
      <c r="V1273" s="23"/>
      <c r="W1273" s="23"/>
      <c r="X1273" s="23"/>
      <c r="Y1273" s="23"/>
      <c r="Z1273" s="23"/>
      <c r="AA1273" s="23"/>
      <c r="AB1273" s="23"/>
      <c r="AC1273" s="23"/>
      <c r="AD1273" s="23"/>
      <c r="AE1273" s="23"/>
      <c r="AF1273" s="23"/>
      <c r="AG1273" s="23"/>
      <c r="AH1273" s="23"/>
      <c r="AI1273" s="23"/>
      <c r="AJ1273" s="23"/>
      <c r="AK1273" s="23"/>
      <c r="AL1273" s="23"/>
      <c r="AM1273" s="23"/>
      <c r="AN1273" s="23"/>
      <c r="AO1273" s="23"/>
      <c r="AP1273" s="23"/>
      <c r="AQ1273" s="23"/>
      <c r="AR1273" s="23"/>
      <c r="AS1273" s="23"/>
      <c r="AT1273" s="23"/>
      <c r="AU1273" s="23"/>
      <c r="AV1273" s="23"/>
      <c r="AW1273" s="23"/>
      <c r="AX1273" s="23"/>
      <c r="AY1273" s="23"/>
      <c r="AZ1273" s="23"/>
      <c r="BA1273" s="23"/>
      <c r="BB1273" s="23"/>
      <c r="BC1273" s="23"/>
      <c r="BD1273" s="23"/>
      <c r="BE1273" s="23"/>
      <c r="BF1273" s="23"/>
      <c r="BG1273" s="23"/>
      <c r="BH1273" s="23"/>
      <c r="BI1273" s="23"/>
      <c r="BJ1273" s="23"/>
      <c r="BK1273" s="23"/>
      <c r="BL1273" s="23"/>
      <c r="BM1273" s="23"/>
      <c r="BN1273" s="23"/>
      <c r="BO1273" s="23"/>
      <c r="BP1273" s="23"/>
      <c r="BQ1273" s="23"/>
      <c r="BR1273" s="23"/>
      <c r="BS1273" s="23"/>
      <c r="BT1273" s="23"/>
      <c r="BU1273" s="23"/>
      <c r="BV1273" s="23"/>
      <c r="BW1273" s="23"/>
      <c r="BX1273" s="23"/>
      <c r="BY1273" s="23"/>
      <c r="BZ1273" s="23"/>
      <c r="CA1273" s="23"/>
      <c r="CB1273" s="23"/>
      <c r="CC1273" s="23"/>
      <c r="CD1273" s="23"/>
      <c r="CE1273" s="23"/>
      <c r="CF1273" s="23"/>
      <c r="CG1273" s="23"/>
      <c r="CH1273" s="23"/>
      <c r="CI1273" s="23"/>
      <c r="CJ1273" s="23"/>
      <c r="CK1273" s="23"/>
      <c r="CL1273" s="23"/>
      <c r="CM1273" s="23"/>
      <c r="CN1273" s="23"/>
      <c r="CO1273" s="23"/>
      <c r="CP1273" s="23"/>
      <c r="CQ1273" s="23"/>
      <c r="CR1273" s="23"/>
      <c r="CS1273" s="23"/>
      <c r="CT1273" s="23"/>
      <c r="CU1273" s="23"/>
      <c r="CV1273" s="23"/>
      <c r="CW1273" s="23"/>
      <c r="CX1273" s="23"/>
      <c r="CY1273" s="23"/>
      <c r="CZ1273" s="23"/>
      <c r="DA1273" s="23"/>
      <c r="DB1273" s="23"/>
      <c r="DC1273" s="23"/>
      <c r="DD1273" s="23"/>
      <c r="DE1273" s="23"/>
      <c r="DF1273" s="23"/>
      <c r="DG1273" s="23"/>
      <c r="DH1273" s="23"/>
      <c r="DI1273" s="23"/>
      <c r="DJ1273" s="23"/>
      <c r="DK1273" s="23"/>
      <c r="DL1273" s="23"/>
      <c r="DM1273" s="23"/>
      <c r="DN1273" s="23"/>
      <c r="DO1273" s="23"/>
      <c r="DP1273" s="23"/>
      <c r="DQ1273" s="23"/>
      <c r="DR1273" s="23"/>
      <c r="DS1273" s="23"/>
      <c r="DT1273" s="23"/>
      <c r="DU1273" s="23"/>
      <c r="DV1273" s="23"/>
      <c r="DW1273" s="23"/>
      <c r="DX1273" s="23"/>
      <c r="DY1273" s="23"/>
    </row>
    <row r="1274" spans="1:129" s="29" customFormat="1" ht="15.75" x14ac:dyDescent="0.25">
      <c r="A1274" s="471"/>
      <c r="B1274" s="121" t="s">
        <v>399</v>
      </c>
      <c r="C1274" s="121"/>
      <c r="D1274" s="121"/>
      <c r="E1274" s="162"/>
      <c r="F1274" s="162"/>
      <c r="G1274" s="136"/>
      <c r="H1274" s="121" t="s">
        <v>34</v>
      </c>
      <c r="I1274" s="78" t="s">
        <v>75</v>
      </c>
      <c r="J1274" s="83">
        <v>7881575.7599999998</v>
      </c>
      <c r="K1274" s="98">
        <f>J1274</f>
        <v>7881575.7599999998</v>
      </c>
      <c r="L1274" s="162"/>
      <c r="M1274" s="83"/>
      <c r="N1274" s="83"/>
      <c r="O1274" s="475">
        <f t="shared" si="621"/>
        <v>7881575.7599999998</v>
      </c>
      <c r="P1274" s="555"/>
      <c r="Q1274" s="23"/>
      <c r="R1274" s="23"/>
      <c r="S1274" s="23"/>
      <c r="T1274" s="23"/>
      <c r="U1274" s="23"/>
      <c r="V1274" s="23"/>
      <c r="W1274" s="23"/>
      <c r="X1274" s="23"/>
      <c r="Y1274" s="23"/>
      <c r="Z1274" s="23"/>
      <c r="AA1274" s="23"/>
      <c r="AB1274" s="23"/>
      <c r="AC1274" s="23"/>
      <c r="AD1274" s="23"/>
      <c r="AE1274" s="23"/>
      <c r="AF1274" s="23"/>
      <c r="AG1274" s="23"/>
      <c r="AH1274" s="23"/>
      <c r="AI1274" s="23"/>
      <c r="AJ1274" s="23"/>
      <c r="AK1274" s="23"/>
      <c r="AL1274" s="23"/>
      <c r="AM1274" s="23"/>
      <c r="AN1274" s="23"/>
      <c r="AO1274" s="23"/>
      <c r="AP1274" s="23"/>
      <c r="AQ1274" s="23"/>
      <c r="AR1274" s="23"/>
      <c r="AS1274" s="23"/>
      <c r="AT1274" s="23"/>
      <c r="AU1274" s="23"/>
      <c r="AV1274" s="23"/>
      <c r="AW1274" s="23"/>
      <c r="AX1274" s="23"/>
      <c r="AY1274" s="23"/>
      <c r="AZ1274" s="23"/>
      <c r="BA1274" s="23"/>
      <c r="BB1274" s="23"/>
      <c r="BC1274" s="23"/>
      <c r="BD1274" s="23"/>
      <c r="BE1274" s="23"/>
      <c r="BF1274" s="23"/>
      <c r="BG1274" s="23"/>
      <c r="BH1274" s="23"/>
      <c r="BI1274" s="23"/>
      <c r="BJ1274" s="23"/>
      <c r="BK1274" s="23"/>
      <c r="BL1274" s="23"/>
      <c r="BM1274" s="23"/>
      <c r="BN1274" s="23"/>
      <c r="BO1274" s="23"/>
      <c r="BP1274" s="23"/>
      <c r="BQ1274" s="23"/>
      <c r="BR1274" s="23"/>
      <c r="BS1274" s="23"/>
      <c r="BT1274" s="23"/>
      <c r="BU1274" s="23"/>
      <c r="BV1274" s="23"/>
      <c r="BW1274" s="23"/>
      <c r="BX1274" s="23"/>
      <c r="BY1274" s="23"/>
      <c r="BZ1274" s="23"/>
      <c r="CA1274" s="23"/>
      <c r="CB1274" s="23"/>
      <c r="CC1274" s="23"/>
      <c r="CD1274" s="23"/>
      <c r="CE1274" s="23"/>
      <c r="CF1274" s="23"/>
      <c r="CG1274" s="23"/>
      <c r="CH1274" s="23"/>
      <c r="CI1274" s="23"/>
      <c r="CJ1274" s="23"/>
      <c r="CK1274" s="23"/>
      <c r="CL1274" s="23"/>
      <c r="CM1274" s="23"/>
      <c r="CN1274" s="23"/>
      <c r="CO1274" s="23"/>
      <c r="CP1274" s="23"/>
      <c r="CQ1274" s="23"/>
      <c r="CR1274" s="23"/>
      <c r="CS1274" s="23"/>
      <c r="CT1274" s="23"/>
      <c r="CU1274" s="23"/>
      <c r="CV1274" s="23"/>
      <c r="CW1274" s="23"/>
      <c r="CX1274" s="23"/>
      <c r="CY1274" s="23"/>
      <c r="CZ1274" s="23"/>
      <c r="DA1274" s="23"/>
      <c r="DB1274" s="23"/>
      <c r="DC1274" s="23"/>
      <c r="DD1274" s="23"/>
      <c r="DE1274" s="23"/>
      <c r="DF1274" s="23"/>
      <c r="DG1274" s="23"/>
      <c r="DH1274" s="23"/>
      <c r="DI1274" s="23"/>
      <c r="DJ1274" s="23"/>
      <c r="DK1274" s="23"/>
      <c r="DL1274" s="23"/>
      <c r="DM1274" s="23"/>
      <c r="DN1274" s="23"/>
      <c r="DO1274" s="23"/>
      <c r="DP1274" s="23"/>
      <c r="DQ1274" s="23"/>
      <c r="DR1274" s="23"/>
      <c r="DS1274" s="23"/>
      <c r="DT1274" s="23"/>
      <c r="DU1274" s="23"/>
      <c r="DV1274" s="23"/>
      <c r="DW1274" s="23"/>
      <c r="DX1274" s="23"/>
      <c r="DY1274" s="23"/>
    </row>
    <row r="1275" spans="1:129" s="29" customFormat="1" ht="15.75" x14ac:dyDescent="0.25">
      <c r="A1275" s="471"/>
      <c r="B1275" s="121" t="s">
        <v>399</v>
      </c>
      <c r="C1275" s="121"/>
      <c r="D1275" s="121"/>
      <c r="E1275" s="162"/>
      <c r="F1275" s="162"/>
      <c r="G1275" s="136"/>
      <c r="H1275" s="121" t="s">
        <v>35</v>
      </c>
      <c r="I1275" s="78">
        <v>21</v>
      </c>
      <c r="J1275" s="83">
        <v>168665.72</v>
      </c>
      <c r="K1275" s="98">
        <f>J1275</f>
        <v>168665.72</v>
      </c>
      <c r="L1275" s="162"/>
      <c r="M1275" s="83"/>
      <c r="N1275" s="83"/>
      <c r="O1275" s="475">
        <f t="shared" si="621"/>
        <v>168665.72</v>
      </c>
      <c r="P1275" s="555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/>
      <c r="AB1275" s="23"/>
      <c r="AC1275" s="23"/>
      <c r="AD1275" s="23"/>
      <c r="AE1275" s="23"/>
      <c r="AF1275" s="23"/>
      <c r="AG1275" s="23"/>
      <c r="AH1275" s="23"/>
      <c r="AI1275" s="23"/>
      <c r="AJ1275" s="23"/>
      <c r="AK1275" s="23"/>
      <c r="AL1275" s="23"/>
      <c r="AM1275" s="23"/>
      <c r="AN1275" s="23"/>
      <c r="AO1275" s="23"/>
      <c r="AP1275" s="23"/>
      <c r="AQ1275" s="23"/>
      <c r="AR1275" s="23"/>
      <c r="AS1275" s="23"/>
      <c r="AT1275" s="23"/>
      <c r="AU1275" s="23"/>
      <c r="AV1275" s="23"/>
      <c r="AW1275" s="23"/>
      <c r="AX1275" s="23"/>
      <c r="AY1275" s="23"/>
      <c r="AZ1275" s="23"/>
      <c r="BA1275" s="23"/>
      <c r="BB1275" s="23"/>
      <c r="BC1275" s="23"/>
      <c r="BD1275" s="23"/>
      <c r="BE1275" s="23"/>
      <c r="BF1275" s="23"/>
      <c r="BG1275" s="23"/>
      <c r="BH1275" s="23"/>
      <c r="BI1275" s="23"/>
      <c r="BJ1275" s="23"/>
      <c r="BK1275" s="23"/>
      <c r="BL1275" s="23"/>
      <c r="BM1275" s="23"/>
      <c r="BN1275" s="23"/>
      <c r="BO1275" s="23"/>
      <c r="BP1275" s="23"/>
      <c r="BQ1275" s="23"/>
      <c r="BR1275" s="23"/>
      <c r="BS1275" s="23"/>
      <c r="BT1275" s="23"/>
      <c r="BU1275" s="23"/>
      <c r="BV1275" s="23"/>
      <c r="BW1275" s="23"/>
      <c r="BX1275" s="23"/>
      <c r="BY1275" s="23"/>
      <c r="BZ1275" s="23"/>
      <c r="CA1275" s="23"/>
      <c r="CB1275" s="23"/>
      <c r="CC1275" s="23"/>
      <c r="CD1275" s="23"/>
      <c r="CE1275" s="23"/>
      <c r="CF1275" s="23"/>
      <c r="CG1275" s="23"/>
      <c r="CH1275" s="23"/>
      <c r="CI1275" s="23"/>
      <c r="CJ1275" s="23"/>
      <c r="CK1275" s="23"/>
      <c r="CL1275" s="23"/>
      <c r="CM1275" s="23"/>
      <c r="CN1275" s="23"/>
      <c r="CO1275" s="23"/>
      <c r="CP1275" s="23"/>
      <c r="CQ1275" s="23"/>
      <c r="CR1275" s="23"/>
      <c r="CS1275" s="23"/>
      <c r="CT1275" s="23"/>
      <c r="CU1275" s="23"/>
      <c r="CV1275" s="23"/>
      <c r="CW1275" s="23"/>
      <c r="CX1275" s="23"/>
      <c r="CY1275" s="23"/>
      <c r="CZ1275" s="23"/>
      <c r="DA1275" s="23"/>
      <c r="DB1275" s="23"/>
      <c r="DC1275" s="23"/>
      <c r="DD1275" s="23"/>
      <c r="DE1275" s="23"/>
      <c r="DF1275" s="23"/>
      <c r="DG1275" s="23"/>
      <c r="DH1275" s="23"/>
      <c r="DI1275" s="23"/>
      <c r="DJ1275" s="23"/>
      <c r="DK1275" s="23"/>
      <c r="DL1275" s="23"/>
      <c r="DM1275" s="23"/>
      <c r="DN1275" s="23"/>
      <c r="DO1275" s="23"/>
      <c r="DP1275" s="23"/>
      <c r="DQ1275" s="23"/>
      <c r="DR1275" s="23"/>
      <c r="DS1275" s="23"/>
      <c r="DT1275" s="23"/>
      <c r="DU1275" s="23"/>
      <c r="DV1275" s="23"/>
      <c r="DW1275" s="23"/>
      <c r="DX1275" s="23"/>
      <c r="DY1275" s="23"/>
    </row>
    <row r="1276" spans="1:129" s="29" customFormat="1" ht="15.75" x14ac:dyDescent="0.25">
      <c r="A1276" s="133">
        <v>25</v>
      </c>
      <c r="B1276" s="121" t="s">
        <v>399</v>
      </c>
      <c r="C1276" s="121" t="s">
        <v>6</v>
      </c>
      <c r="D1276" s="121" t="s">
        <v>196</v>
      </c>
      <c r="E1276" s="164" t="s">
        <v>73</v>
      </c>
      <c r="F1276" s="165">
        <v>6376.6</v>
      </c>
      <c r="G1276" s="166">
        <v>342</v>
      </c>
      <c r="H1276" s="121" t="s">
        <v>30</v>
      </c>
      <c r="I1276" s="66" t="s">
        <v>1</v>
      </c>
      <c r="J1276" s="162">
        <f>J1277+J1278</f>
        <v>3280479.74</v>
      </c>
      <c r="K1276" s="162">
        <f t="shared" ref="K1276:N1276" si="630">K1277+K1278</f>
        <v>3280479.74</v>
      </c>
      <c r="L1276" s="162">
        <f t="shared" si="630"/>
        <v>0</v>
      </c>
      <c r="M1276" s="162">
        <f t="shared" si="630"/>
        <v>0</v>
      </c>
      <c r="N1276" s="162">
        <f t="shared" si="630"/>
        <v>0</v>
      </c>
      <c r="O1276" s="475">
        <f t="shared" si="621"/>
        <v>3280479.74</v>
      </c>
      <c r="P1276" s="555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  <c r="AQ1276" s="23"/>
      <c r="AR1276" s="23"/>
      <c r="AS1276" s="23"/>
      <c r="AT1276" s="23"/>
      <c r="AU1276" s="23"/>
      <c r="AV1276" s="23"/>
      <c r="AW1276" s="23"/>
      <c r="AX1276" s="23"/>
      <c r="AY1276" s="23"/>
      <c r="AZ1276" s="23"/>
      <c r="BA1276" s="23"/>
      <c r="BB1276" s="23"/>
      <c r="BC1276" s="23"/>
      <c r="BD1276" s="23"/>
      <c r="BE1276" s="23"/>
      <c r="BF1276" s="23"/>
      <c r="BG1276" s="23"/>
      <c r="BH1276" s="23"/>
      <c r="BI1276" s="23"/>
      <c r="BJ1276" s="23"/>
      <c r="BK1276" s="23"/>
      <c r="BL1276" s="23"/>
      <c r="BM1276" s="23"/>
      <c r="BN1276" s="23"/>
      <c r="BO1276" s="23"/>
      <c r="BP1276" s="23"/>
      <c r="BQ1276" s="23"/>
      <c r="BR1276" s="23"/>
      <c r="BS1276" s="23"/>
      <c r="BT1276" s="23"/>
      <c r="BU1276" s="23"/>
      <c r="BV1276" s="23"/>
      <c r="BW1276" s="23"/>
      <c r="BX1276" s="23"/>
      <c r="BY1276" s="23"/>
      <c r="BZ1276" s="23"/>
      <c r="CA1276" s="23"/>
      <c r="CB1276" s="23"/>
      <c r="CC1276" s="23"/>
      <c r="CD1276" s="23"/>
      <c r="CE1276" s="23"/>
      <c r="CF1276" s="23"/>
      <c r="CG1276" s="23"/>
      <c r="CH1276" s="23"/>
      <c r="CI1276" s="23"/>
      <c r="CJ1276" s="23"/>
      <c r="CK1276" s="23"/>
      <c r="CL1276" s="23"/>
      <c r="CM1276" s="23"/>
      <c r="CN1276" s="23"/>
      <c r="CO1276" s="23"/>
      <c r="CP1276" s="23"/>
      <c r="CQ1276" s="23"/>
      <c r="CR1276" s="23"/>
      <c r="CS1276" s="23"/>
      <c r="CT1276" s="23"/>
      <c r="CU1276" s="23"/>
      <c r="CV1276" s="23"/>
      <c r="CW1276" s="23"/>
      <c r="CX1276" s="23"/>
      <c r="CY1276" s="23"/>
      <c r="CZ1276" s="23"/>
      <c r="DA1276" s="23"/>
      <c r="DB1276" s="23"/>
      <c r="DC1276" s="23"/>
      <c r="DD1276" s="23"/>
      <c r="DE1276" s="23"/>
      <c r="DF1276" s="23"/>
      <c r="DG1276" s="23"/>
      <c r="DH1276" s="23"/>
      <c r="DI1276" s="23"/>
      <c r="DJ1276" s="23"/>
      <c r="DK1276" s="23"/>
      <c r="DL1276" s="23"/>
      <c r="DM1276" s="23"/>
      <c r="DN1276" s="23"/>
      <c r="DO1276" s="23"/>
      <c r="DP1276" s="23"/>
      <c r="DQ1276" s="23"/>
      <c r="DR1276" s="23"/>
      <c r="DS1276" s="23"/>
      <c r="DT1276" s="23"/>
      <c r="DU1276" s="23"/>
      <c r="DV1276" s="23"/>
      <c r="DW1276" s="23"/>
      <c r="DX1276" s="23"/>
      <c r="DY1276" s="23"/>
    </row>
    <row r="1277" spans="1:129" s="29" customFormat="1" ht="15.75" x14ac:dyDescent="0.25">
      <c r="A1277" s="137"/>
      <c r="B1277" s="121" t="s">
        <v>399</v>
      </c>
      <c r="C1277" s="121"/>
      <c r="D1277" s="121"/>
      <c r="E1277" s="164"/>
      <c r="F1277" s="167"/>
      <c r="G1277" s="136"/>
      <c r="H1277" s="134" t="s">
        <v>36</v>
      </c>
      <c r="I1277" s="78" t="s">
        <v>37</v>
      </c>
      <c r="J1277" s="162">
        <v>3211748.33</v>
      </c>
      <c r="K1277" s="98">
        <f t="shared" ref="K1277:K1278" si="631">J1277</f>
        <v>3211748.33</v>
      </c>
      <c r="L1277" s="162"/>
      <c r="M1277" s="162"/>
      <c r="N1277" s="162"/>
      <c r="O1277" s="475">
        <f t="shared" si="621"/>
        <v>3211748.33</v>
      </c>
      <c r="P1277" s="555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/>
      <c r="AQ1277" s="23"/>
      <c r="AR1277" s="23"/>
      <c r="AS1277" s="23"/>
      <c r="AT1277" s="23"/>
      <c r="AU1277" s="23"/>
      <c r="AV1277" s="23"/>
      <c r="AW1277" s="23"/>
      <c r="AX1277" s="23"/>
      <c r="AY1277" s="23"/>
      <c r="AZ1277" s="23"/>
      <c r="BA1277" s="23"/>
      <c r="BB1277" s="23"/>
      <c r="BC1277" s="23"/>
      <c r="BD1277" s="23"/>
      <c r="BE1277" s="23"/>
      <c r="BF1277" s="23"/>
      <c r="BG1277" s="23"/>
      <c r="BH1277" s="23"/>
      <c r="BI1277" s="23"/>
      <c r="BJ1277" s="23"/>
      <c r="BK1277" s="23"/>
      <c r="BL1277" s="23"/>
      <c r="BM1277" s="23"/>
      <c r="BN1277" s="23"/>
      <c r="BO1277" s="23"/>
      <c r="BP1277" s="23"/>
      <c r="BQ1277" s="23"/>
      <c r="BR1277" s="23"/>
      <c r="BS1277" s="23"/>
      <c r="BT1277" s="23"/>
      <c r="BU1277" s="23"/>
      <c r="BV1277" s="23"/>
      <c r="BW1277" s="23"/>
      <c r="BX1277" s="23"/>
      <c r="BY1277" s="23"/>
      <c r="BZ1277" s="23"/>
      <c r="CA1277" s="23"/>
      <c r="CB1277" s="23"/>
      <c r="CC1277" s="23"/>
      <c r="CD1277" s="23"/>
      <c r="CE1277" s="23"/>
      <c r="CF1277" s="23"/>
      <c r="CG1277" s="23"/>
      <c r="CH1277" s="23"/>
      <c r="CI1277" s="23"/>
      <c r="CJ1277" s="23"/>
      <c r="CK1277" s="23"/>
      <c r="CL1277" s="23"/>
      <c r="CM1277" s="23"/>
      <c r="CN1277" s="23"/>
      <c r="CO1277" s="23"/>
      <c r="CP1277" s="23"/>
      <c r="CQ1277" s="23"/>
      <c r="CR1277" s="23"/>
      <c r="CS1277" s="23"/>
      <c r="CT1277" s="23"/>
      <c r="CU1277" s="23"/>
      <c r="CV1277" s="23"/>
      <c r="CW1277" s="23"/>
      <c r="CX1277" s="23"/>
      <c r="CY1277" s="23"/>
      <c r="CZ1277" s="23"/>
      <c r="DA1277" s="23"/>
      <c r="DB1277" s="23"/>
      <c r="DC1277" s="23"/>
      <c r="DD1277" s="23"/>
      <c r="DE1277" s="23"/>
      <c r="DF1277" s="23"/>
      <c r="DG1277" s="23"/>
      <c r="DH1277" s="23"/>
      <c r="DI1277" s="23"/>
      <c r="DJ1277" s="23"/>
      <c r="DK1277" s="23"/>
      <c r="DL1277" s="23"/>
      <c r="DM1277" s="23"/>
      <c r="DN1277" s="23"/>
      <c r="DO1277" s="23"/>
      <c r="DP1277" s="23"/>
      <c r="DQ1277" s="23"/>
      <c r="DR1277" s="23"/>
      <c r="DS1277" s="23"/>
      <c r="DT1277" s="23"/>
      <c r="DU1277" s="23"/>
      <c r="DV1277" s="23"/>
      <c r="DW1277" s="23"/>
      <c r="DX1277" s="23"/>
      <c r="DY1277" s="23"/>
    </row>
    <row r="1278" spans="1:129" s="29" customFormat="1" ht="15.75" x14ac:dyDescent="0.25">
      <c r="A1278" s="140"/>
      <c r="B1278" s="121" t="s">
        <v>399</v>
      </c>
      <c r="C1278" s="121"/>
      <c r="D1278" s="121"/>
      <c r="E1278" s="162"/>
      <c r="F1278" s="167"/>
      <c r="G1278" s="136"/>
      <c r="H1278" s="121" t="s">
        <v>35</v>
      </c>
      <c r="I1278" s="78" t="s">
        <v>52</v>
      </c>
      <c r="J1278" s="162">
        <v>68731.41</v>
      </c>
      <c r="K1278" s="98">
        <f t="shared" si="631"/>
        <v>68731.41</v>
      </c>
      <c r="L1278" s="162"/>
      <c r="M1278" s="83"/>
      <c r="N1278" s="83"/>
      <c r="O1278" s="475">
        <f t="shared" si="621"/>
        <v>68731.41</v>
      </c>
      <c r="P1278" s="555"/>
      <c r="Q1278" s="23"/>
      <c r="R1278" s="23"/>
      <c r="S1278" s="23"/>
      <c r="T1278" s="23"/>
      <c r="U1278" s="23"/>
      <c r="V1278" s="23"/>
      <c r="W1278" s="23"/>
      <c r="X1278" s="23"/>
      <c r="Y1278" s="23"/>
      <c r="Z1278" s="23"/>
      <c r="AA1278" s="23"/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/>
      <c r="AR1278" s="23"/>
      <c r="AS1278" s="23"/>
      <c r="AT1278" s="23"/>
      <c r="AU1278" s="23"/>
      <c r="AV1278" s="23"/>
      <c r="AW1278" s="23"/>
      <c r="AX1278" s="23"/>
      <c r="AY1278" s="23"/>
      <c r="AZ1278" s="23"/>
      <c r="BA1278" s="23"/>
      <c r="BB1278" s="23"/>
      <c r="BC1278" s="23"/>
      <c r="BD1278" s="23"/>
      <c r="BE1278" s="23"/>
      <c r="BF1278" s="23"/>
      <c r="BG1278" s="23"/>
      <c r="BH1278" s="23"/>
      <c r="BI1278" s="23"/>
      <c r="BJ1278" s="23"/>
      <c r="BK1278" s="23"/>
      <c r="BL1278" s="23"/>
      <c r="BM1278" s="23"/>
      <c r="BN1278" s="23"/>
      <c r="BO1278" s="23"/>
      <c r="BP1278" s="23"/>
      <c r="BQ1278" s="23"/>
      <c r="BR1278" s="23"/>
      <c r="BS1278" s="23"/>
      <c r="BT1278" s="23"/>
      <c r="BU1278" s="23"/>
      <c r="BV1278" s="23"/>
      <c r="BW1278" s="23"/>
      <c r="BX1278" s="23"/>
      <c r="BY1278" s="23"/>
      <c r="BZ1278" s="23"/>
      <c r="CA1278" s="23"/>
      <c r="CB1278" s="23"/>
      <c r="CC1278" s="23"/>
      <c r="CD1278" s="23"/>
      <c r="CE1278" s="23"/>
      <c r="CF1278" s="23"/>
      <c r="CG1278" s="23"/>
      <c r="CH1278" s="23"/>
      <c r="CI1278" s="23"/>
      <c r="CJ1278" s="23"/>
      <c r="CK1278" s="23"/>
      <c r="CL1278" s="23"/>
      <c r="CM1278" s="23"/>
      <c r="CN1278" s="23"/>
      <c r="CO1278" s="23"/>
      <c r="CP1278" s="23"/>
      <c r="CQ1278" s="23"/>
      <c r="CR1278" s="23"/>
      <c r="CS1278" s="23"/>
      <c r="CT1278" s="23"/>
      <c r="CU1278" s="23"/>
      <c r="CV1278" s="23"/>
      <c r="CW1278" s="23"/>
      <c r="CX1278" s="23"/>
      <c r="CY1278" s="23"/>
      <c r="CZ1278" s="23"/>
      <c r="DA1278" s="23"/>
      <c r="DB1278" s="23"/>
      <c r="DC1278" s="23"/>
      <c r="DD1278" s="23"/>
      <c r="DE1278" s="23"/>
      <c r="DF1278" s="23"/>
      <c r="DG1278" s="23"/>
      <c r="DH1278" s="23"/>
      <c r="DI1278" s="23"/>
      <c r="DJ1278" s="23"/>
      <c r="DK1278" s="23"/>
      <c r="DL1278" s="23"/>
      <c r="DM1278" s="23"/>
      <c r="DN1278" s="23"/>
      <c r="DO1278" s="23"/>
      <c r="DP1278" s="23"/>
      <c r="DQ1278" s="23"/>
      <c r="DR1278" s="23"/>
      <c r="DS1278" s="23"/>
      <c r="DT1278" s="23"/>
      <c r="DU1278" s="23"/>
      <c r="DV1278" s="23"/>
      <c r="DW1278" s="23"/>
      <c r="DX1278" s="23"/>
      <c r="DY1278" s="23"/>
    </row>
    <row r="1279" spans="1:129" s="29" customFormat="1" ht="15.75" x14ac:dyDescent="0.25">
      <c r="A1279" s="133">
        <v>26</v>
      </c>
      <c r="B1279" s="121" t="s">
        <v>399</v>
      </c>
      <c r="C1279" s="121" t="s">
        <v>6</v>
      </c>
      <c r="D1279" s="121" t="s">
        <v>196</v>
      </c>
      <c r="E1279" s="164" t="s">
        <v>197</v>
      </c>
      <c r="F1279" s="162">
        <v>4359.6000000000004</v>
      </c>
      <c r="G1279" s="180">
        <v>233</v>
      </c>
      <c r="H1279" s="121" t="s">
        <v>30</v>
      </c>
      <c r="I1279" s="66" t="s">
        <v>1</v>
      </c>
      <c r="J1279" s="162">
        <f>J1280+J1281+J1282</f>
        <v>9569563.1400000006</v>
      </c>
      <c r="K1279" s="162">
        <f t="shared" ref="K1279:N1279" si="632">K1280+K1281+K1282</f>
        <v>9569563.1400000006</v>
      </c>
      <c r="L1279" s="162">
        <f t="shared" si="632"/>
        <v>0</v>
      </c>
      <c r="M1279" s="162">
        <f t="shared" si="632"/>
        <v>0</v>
      </c>
      <c r="N1279" s="162">
        <f t="shared" si="632"/>
        <v>0</v>
      </c>
      <c r="O1279" s="475">
        <f t="shared" si="621"/>
        <v>9569563.1400000006</v>
      </c>
      <c r="P1279" s="555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  <c r="AA1279" s="23"/>
      <c r="AB1279" s="23"/>
      <c r="AC1279" s="23"/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/>
      <c r="AQ1279" s="23"/>
      <c r="AR1279" s="23"/>
      <c r="AS1279" s="23"/>
      <c r="AT1279" s="23"/>
      <c r="AU1279" s="23"/>
      <c r="AV1279" s="23"/>
      <c r="AW1279" s="23"/>
      <c r="AX1279" s="23"/>
      <c r="AY1279" s="23"/>
      <c r="AZ1279" s="23"/>
      <c r="BA1279" s="23"/>
      <c r="BB1279" s="23"/>
      <c r="BC1279" s="23"/>
      <c r="BD1279" s="23"/>
      <c r="BE1279" s="23"/>
      <c r="BF1279" s="23"/>
      <c r="BG1279" s="23"/>
      <c r="BH1279" s="23"/>
      <c r="BI1279" s="23"/>
      <c r="BJ1279" s="23"/>
      <c r="BK1279" s="23"/>
      <c r="BL1279" s="23"/>
      <c r="BM1279" s="23"/>
      <c r="BN1279" s="23"/>
      <c r="BO1279" s="23"/>
      <c r="BP1279" s="23"/>
      <c r="BQ1279" s="23"/>
      <c r="BR1279" s="23"/>
      <c r="BS1279" s="23"/>
      <c r="BT1279" s="23"/>
      <c r="BU1279" s="23"/>
      <c r="BV1279" s="23"/>
      <c r="BW1279" s="23"/>
      <c r="BX1279" s="23"/>
      <c r="BY1279" s="23"/>
      <c r="BZ1279" s="23"/>
      <c r="CA1279" s="23"/>
      <c r="CB1279" s="23"/>
      <c r="CC1279" s="23"/>
      <c r="CD1279" s="23"/>
      <c r="CE1279" s="23"/>
      <c r="CF1279" s="23"/>
      <c r="CG1279" s="23"/>
      <c r="CH1279" s="23"/>
      <c r="CI1279" s="23"/>
      <c r="CJ1279" s="23"/>
      <c r="CK1279" s="23"/>
      <c r="CL1279" s="23"/>
      <c r="CM1279" s="23"/>
      <c r="CN1279" s="23"/>
      <c r="CO1279" s="23"/>
      <c r="CP1279" s="23"/>
      <c r="CQ1279" s="23"/>
      <c r="CR1279" s="23"/>
      <c r="CS1279" s="23"/>
      <c r="CT1279" s="23"/>
      <c r="CU1279" s="23"/>
      <c r="CV1279" s="23"/>
      <c r="CW1279" s="23"/>
      <c r="CX1279" s="23"/>
      <c r="CY1279" s="23"/>
      <c r="CZ1279" s="23"/>
      <c r="DA1279" s="23"/>
      <c r="DB1279" s="23"/>
      <c r="DC1279" s="23"/>
      <c r="DD1279" s="23"/>
      <c r="DE1279" s="23"/>
      <c r="DF1279" s="23"/>
      <c r="DG1279" s="23"/>
      <c r="DH1279" s="23"/>
      <c r="DI1279" s="23"/>
      <c r="DJ1279" s="23"/>
      <c r="DK1279" s="23"/>
      <c r="DL1279" s="23"/>
      <c r="DM1279" s="23"/>
      <c r="DN1279" s="23"/>
      <c r="DO1279" s="23"/>
      <c r="DP1279" s="23"/>
      <c r="DQ1279" s="23"/>
      <c r="DR1279" s="23"/>
      <c r="DS1279" s="23"/>
      <c r="DT1279" s="23"/>
      <c r="DU1279" s="23"/>
      <c r="DV1279" s="23"/>
      <c r="DW1279" s="23"/>
      <c r="DX1279" s="23"/>
      <c r="DY1279" s="23"/>
    </row>
    <row r="1280" spans="1:129" s="29" customFormat="1" ht="15.75" x14ac:dyDescent="0.25">
      <c r="A1280" s="137"/>
      <c r="B1280" s="121" t="s">
        <v>399</v>
      </c>
      <c r="C1280" s="121"/>
      <c r="D1280" s="121"/>
      <c r="E1280" s="164"/>
      <c r="F1280" s="167"/>
      <c r="G1280" s="136"/>
      <c r="H1280" s="121" t="s">
        <v>34</v>
      </c>
      <c r="I1280" s="78" t="s">
        <v>75</v>
      </c>
      <c r="J1280" s="162">
        <v>7109210.0499999998</v>
      </c>
      <c r="K1280" s="98">
        <f t="shared" ref="K1280:K1282" si="633">J1280</f>
        <v>7109210.0499999998</v>
      </c>
      <c r="L1280" s="162"/>
      <c r="M1280" s="162"/>
      <c r="N1280" s="162"/>
      <c r="O1280" s="475">
        <f t="shared" si="621"/>
        <v>7109210.0499999998</v>
      </c>
      <c r="P1280" s="555"/>
      <c r="Q1280" s="23"/>
      <c r="R1280" s="23"/>
      <c r="S1280" s="23"/>
      <c r="T1280" s="23"/>
      <c r="U1280" s="23"/>
      <c r="V1280" s="23"/>
      <c r="W1280" s="23"/>
      <c r="X1280" s="23"/>
      <c r="Y1280" s="23"/>
      <c r="Z1280" s="23"/>
      <c r="AA1280" s="23"/>
      <c r="AB1280" s="23"/>
      <c r="AC1280" s="23"/>
      <c r="AD1280" s="23"/>
      <c r="AE1280" s="23"/>
      <c r="AF1280" s="23"/>
      <c r="AG1280" s="23"/>
      <c r="AH1280" s="23"/>
      <c r="AI1280" s="23"/>
      <c r="AJ1280" s="23"/>
      <c r="AK1280" s="23"/>
      <c r="AL1280" s="23"/>
      <c r="AM1280" s="23"/>
      <c r="AN1280" s="23"/>
      <c r="AO1280" s="23"/>
      <c r="AP1280" s="23"/>
      <c r="AQ1280" s="23"/>
      <c r="AR1280" s="23"/>
      <c r="AS1280" s="23"/>
      <c r="AT1280" s="23"/>
      <c r="AU1280" s="23"/>
      <c r="AV1280" s="23"/>
      <c r="AW1280" s="23"/>
      <c r="AX1280" s="23"/>
      <c r="AY1280" s="23"/>
      <c r="AZ1280" s="23"/>
      <c r="BA1280" s="23"/>
      <c r="BB1280" s="23"/>
      <c r="BC1280" s="23"/>
      <c r="BD1280" s="23"/>
      <c r="BE1280" s="23"/>
      <c r="BF1280" s="23"/>
      <c r="BG1280" s="23"/>
      <c r="BH1280" s="23"/>
      <c r="BI1280" s="23"/>
      <c r="BJ1280" s="23"/>
      <c r="BK1280" s="23"/>
      <c r="BL1280" s="23"/>
      <c r="BM1280" s="23"/>
      <c r="BN1280" s="23"/>
      <c r="BO1280" s="23"/>
      <c r="BP1280" s="23"/>
      <c r="BQ1280" s="23"/>
      <c r="BR1280" s="23"/>
      <c r="BS1280" s="23"/>
      <c r="BT1280" s="23"/>
      <c r="BU1280" s="23"/>
      <c r="BV1280" s="23"/>
      <c r="BW1280" s="23"/>
      <c r="BX1280" s="23"/>
      <c r="BY1280" s="23"/>
      <c r="BZ1280" s="23"/>
      <c r="CA1280" s="23"/>
      <c r="CB1280" s="23"/>
      <c r="CC1280" s="23"/>
      <c r="CD1280" s="23"/>
      <c r="CE1280" s="23"/>
      <c r="CF1280" s="23"/>
      <c r="CG1280" s="23"/>
      <c r="CH1280" s="23"/>
      <c r="CI1280" s="23"/>
      <c r="CJ1280" s="23"/>
      <c r="CK1280" s="23"/>
      <c r="CL1280" s="23"/>
      <c r="CM1280" s="23"/>
      <c r="CN1280" s="23"/>
      <c r="CO1280" s="23"/>
      <c r="CP1280" s="23"/>
      <c r="CQ1280" s="23"/>
      <c r="CR1280" s="23"/>
      <c r="CS1280" s="23"/>
      <c r="CT1280" s="23"/>
      <c r="CU1280" s="23"/>
      <c r="CV1280" s="23"/>
      <c r="CW1280" s="23"/>
      <c r="CX1280" s="23"/>
      <c r="CY1280" s="23"/>
      <c r="CZ1280" s="23"/>
      <c r="DA1280" s="23"/>
      <c r="DB1280" s="23"/>
      <c r="DC1280" s="23"/>
      <c r="DD1280" s="23"/>
      <c r="DE1280" s="23"/>
      <c r="DF1280" s="23"/>
      <c r="DG1280" s="23"/>
      <c r="DH1280" s="23"/>
      <c r="DI1280" s="23"/>
      <c r="DJ1280" s="23"/>
      <c r="DK1280" s="23"/>
      <c r="DL1280" s="23"/>
      <c r="DM1280" s="23"/>
      <c r="DN1280" s="23"/>
      <c r="DO1280" s="23"/>
      <c r="DP1280" s="23"/>
      <c r="DQ1280" s="23"/>
      <c r="DR1280" s="23"/>
      <c r="DS1280" s="23"/>
      <c r="DT1280" s="23"/>
      <c r="DU1280" s="23"/>
      <c r="DV1280" s="23"/>
      <c r="DW1280" s="23"/>
      <c r="DX1280" s="23"/>
      <c r="DY1280" s="23"/>
    </row>
    <row r="1281" spans="1:129" s="29" customFormat="1" ht="15.75" x14ac:dyDescent="0.25">
      <c r="A1281" s="137"/>
      <c r="B1281" s="121" t="s">
        <v>399</v>
      </c>
      <c r="C1281" s="121"/>
      <c r="D1281" s="121"/>
      <c r="E1281" s="164"/>
      <c r="F1281" s="167"/>
      <c r="G1281" s="136"/>
      <c r="H1281" s="172" t="s">
        <v>36</v>
      </c>
      <c r="I1281" s="78" t="s">
        <v>37</v>
      </c>
      <c r="J1281" s="162">
        <v>2259855.1</v>
      </c>
      <c r="K1281" s="98">
        <f t="shared" si="633"/>
        <v>2259855.1</v>
      </c>
      <c r="L1281" s="162"/>
      <c r="M1281" s="162"/>
      <c r="N1281" s="162"/>
      <c r="O1281" s="475">
        <f t="shared" si="621"/>
        <v>2259855.1</v>
      </c>
      <c r="P1281" s="555"/>
      <c r="Q1281" s="23"/>
      <c r="R1281" s="23"/>
      <c r="S1281" s="23"/>
      <c r="T1281" s="23"/>
      <c r="U1281" s="23"/>
      <c r="V1281" s="23"/>
      <c r="W1281" s="23"/>
      <c r="X1281" s="23"/>
      <c r="Y1281" s="23"/>
      <c r="Z1281" s="23"/>
      <c r="AA1281" s="23"/>
      <c r="AB1281" s="23"/>
      <c r="AC1281" s="23"/>
      <c r="AD1281" s="23"/>
      <c r="AE1281" s="23"/>
      <c r="AF1281" s="23"/>
      <c r="AG1281" s="23"/>
      <c r="AH1281" s="23"/>
      <c r="AI1281" s="23"/>
      <c r="AJ1281" s="23"/>
      <c r="AK1281" s="23"/>
      <c r="AL1281" s="23"/>
      <c r="AM1281" s="23"/>
      <c r="AN1281" s="23"/>
      <c r="AO1281" s="23"/>
      <c r="AP1281" s="23"/>
      <c r="AQ1281" s="23"/>
      <c r="AR1281" s="23"/>
      <c r="AS1281" s="23"/>
      <c r="AT1281" s="23"/>
      <c r="AU1281" s="23"/>
      <c r="AV1281" s="23"/>
      <c r="AW1281" s="23"/>
      <c r="AX1281" s="23"/>
      <c r="AY1281" s="23"/>
      <c r="AZ1281" s="23"/>
      <c r="BA1281" s="23"/>
      <c r="BB1281" s="23"/>
      <c r="BC1281" s="23"/>
      <c r="BD1281" s="23"/>
      <c r="BE1281" s="23"/>
      <c r="BF1281" s="23"/>
      <c r="BG1281" s="23"/>
      <c r="BH1281" s="23"/>
      <c r="BI1281" s="23"/>
      <c r="BJ1281" s="23"/>
      <c r="BK1281" s="23"/>
      <c r="BL1281" s="23"/>
      <c r="BM1281" s="23"/>
      <c r="BN1281" s="23"/>
      <c r="BO1281" s="23"/>
      <c r="BP1281" s="23"/>
      <c r="BQ1281" s="23"/>
      <c r="BR1281" s="23"/>
      <c r="BS1281" s="23"/>
      <c r="BT1281" s="23"/>
      <c r="BU1281" s="23"/>
      <c r="BV1281" s="23"/>
      <c r="BW1281" s="23"/>
      <c r="BX1281" s="23"/>
      <c r="BY1281" s="23"/>
      <c r="BZ1281" s="23"/>
      <c r="CA1281" s="23"/>
      <c r="CB1281" s="23"/>
      <c r="CC1281" s="23"/>
      <c r="CD1281" s="23"/>
      <c r="CE1281" s="23"/>
      <c r="CF1281" s="23"/>
      <c r="CG1281" s="23"/>
      <c r="CH1281" s="23"/>
      <c r="CI1281" s="23"/>
      <c r="CJ1281" s="23"/>
      <c r="CK1281" s="23"/>
      <c r="CL1281" s="23"/>
      <c r="CM1281" s="23"/>
      <c r="CN1281" s="23"/>
      <c r="CO1281" s="23"/>
      <c r="CP1281" s="23"/>
      <c r="CQ1281" s="23"/>
      <c r="CR1281" s="23"/>
      <c r="CS1281" s="23"/>
      <c r="CT1281" s="23"/>
      <c r="CU1281" s="23"/>
      <c r="CV1281" s="23"/>
      <c r="CW1281" s="23"/>
      <c r="CX1281" s="23"/>
      <c r="CY1281" s="23"/>
      <c r="CZ1281" s="23"/>
      <c r="DA1281" s="23"/>
      <c r="DB1281" s="23"/>
      <c r="DC1281" s="23"/>
      <c r="DD1281" s="23"/>
      <c r="DE1281" s="23"/>
      <c r="DF1281" s="23"/>
      <c r="DG1281" s="23"/>
      <c r="DH1281" s="23"/>
      <c r="DI1281" s="23"/>
      <c r="DJ1281" s="23"/>
      <c r="DK1281" s="23"/>
      <c r="DL1281" s="23"/>
      <c r="DM1281" s="23"/>
      <c r="DN1281" s="23"/>
      <c r="DO1281" s="23"/>
      <c r="DP1281" s="23"/>
      <c r="DQ1281" s="23"/>
      <c r="DR1281" s="23"/>
      <c r="DS1281" s="23"/>
      <c r="DT1281" s="23"/>
      <c r="DU1281" s="23"/>
      <c r="DV1281" s="23"/>
      <c r="DW1281" s="23"/>
      <c r="DX1281" s="23"/>
      <c r="DY1281" s="23"/>
    </row>
    <row r="1282" spans="1:129" s="29" customFormat="1" ht="15.75" x14ac:dyDescent="0.25">
      <c r="A1282" s="140"/>
      <c r="B1282" s="121" t="s">
        <v>399</v>
      </c>
      <c r="C1282" s="121"/>
      <c r="D1282" s="121"/>
      <c r="E1282" s="162"/>
      <c r="F1282" s="167"/>
      <c r="G1282" s="136"/>
      <c r="H1282" s="121" t="s">
        <v>35</v>
      </c>
      <c r="I1282" s="78" t="s">
        <v>52</v>
      </c>
      <c r="J1282" s="83">
        <v>200497.99</v>
      </c>
      <c r="K1282" s="98">
        <f t="shared" si="633"/>
        <v>200497.99</v>
      </c>
      <c r="L1282" s="162"/>
      <c r="M1282" s="83"/>
      <c r="N1282" s="83"/>
      <c r="O1282" s="475">
        <f t="shared" si="621"/>
        <v>200497.99</v>
      </c>
      <c r="P1282" s="555"/>
      <c r="Q1282" s="23"/>
      <c r="R1282" s="23"/>
      <c r="S1282" s="23"/>
      <c r="T1282" s="23"/>
      <c r="U1282" s="23"/>
      <c r="V1282" s="23"/>
      <c r="W1282" s="23"/>
      <c r="X1282" s="23"/>
      <c r="Y1282" s="23"/>
      <c r="Z1282" s="23"/>
      <c r="AA1282" s="23"/>
      <c r="AB1282" s="23"/>
      <c r="AC1282" s="23"/>
      <c r="AD1282" s="23"/>
      <c r="AE1282" s="23"/>
      <c r="AF1282" s="23"/>
      <c r="AG1282" s="23"/>
      <c r="AH1282" s="23"/>
      <c r="AI1282" s="23"/>
      <c r="AJ1282" s="23"/>
      <c r="AK1282" s="23"/>
      <c r="AL1282" s="23"/>
      <c r="AM1282" s="23"/>
      <c r="AN1282" s="23"/>
      <c r="AO1282" s="23"/>
      <c r="AP1282" s="23"/>
      <c r="AQ1282" s="23"/>
      <c r="AR1282" s="23"/>
      <c r="AS1282" s="23"/>
      <c r="AT1282" s="23"/>
      <c r="AU1282" s="23"/>
      <c r="AV1282" s="23"/>
      <c r="AW1282" s="23"/>
      <c r="AX1282" s="23"/>
      <c r="AY1282" s="23"/>
      <c r="AZ1282" s="23"/>
      <c r="BA1282" s="23"/>
      <c r="BB1282" s="23"/>
      <c r="BC1282" s="23"/>
      <c r="BD1282" s="23"/>
      <c r="BE1282" s="23"/>
      <c r="BF1282" s="23"/>
      <c r="BG1282" s="23"/>
      <c r="BH1282" s="23"/>
      <c r="BI1282" s="23"/>
      <c r="BJ1282" s="23"/>
      <c r="BK1282" s="23"/>
      <c r="BL1282" s="23"/>
      <c r="BM1282" s="23"/>
      <c r="BN1282" s="23"/>
      <c r="BO1282" s="23"/>
      <c r="BP1282" s="23"/>
      <c r="BQ1282" s="23"/>
      <c r="BR1282" s="23"/>
      <c r="BS1282" s="23"/>
      <c r="BT1282" s="23"/>
      <c r="BU1282" s="23"/>
      <c r="BV1282" s="23"/>
      <c r="BW1282" s="23"/>
      <c r="BX1282" s="23"/>
      <c r="BY1282" s="23"/>
      <c r="BZ1282" s="23"/>
      <c r="CA1282" s="23"/>
      <c r="CB1282" s="23"/>
      <c r="CC1282" s="23"/>
      <c r="CD1282" s="23"/>
      <c r="CE1282" s="23"/>
      <c r="CF1282" s="23"/>
      <c r="CG1282" s="23"/>
      <c r="CH1282" s="23"/>
      <c r="CI1282" s="23"/>
      <c r="CJ1282" s="23"/>
      <c r="CK1282" s="23"/>
      <c r="CL1282" s="23"/>
      <c r="CM1282" s="23"/>
      <c r="CN1282" s="23"/>
      <c r="CO1282" s="23"/>
      <c r="CP1282" s="23"/>
      <c r="CQ1282" s="23"/>
      <c r="CR1282" s="23"/>
      <c r="CS1282" s="23"/>
      <c r="CT1282" s="23"/>
      <c r="CU1282" s="23"/>
      <c r="CV1282" s="23"/>
      <c r="CW1282" s="23"/>
      <c r="CX1282" s="23"/>
      <c r="CY1282" s="23"/>
      <c r="CZ1282" s="23"/>
      <c r="DA1282" s="23"/>
      <c r="DB1282" s="23"/>
      <c r="DC1282" s="23"/>
      <c r="DD1282" s="23"/>
      <c r="DE1282" s="23"/>
      <c r="DF1282" s="23"/>
      <c r="DG1282" s="23"/>
      <c r="DH1282" s="23"/>
      <c r="DI1282" s="23"/>
      <c r="DJ1282" s="23"/>
      <c r="DK1282" s="23"/>
      <c r="DL1282" s="23"/>
      <c r="DM1282" s="23"/>
      <c r="DN1282" s="23"/>
      <c r="DO1282" s="23"/>
      <c r="DP1282" s="23"/>
      <c r="DQ1282" s="23"/>
      <c r="DR1282" s="23"/>
      <c r="DS1282" s="23"/>
      <c r="DT1282" s="23"/>
      <c r="DU1282" s="23"/>
      <c r="DV1282" s="23"/>
      <c r="DW1282" s="23"/>
      <c r="DX1282" s="23"/>
      <c r="DY1282" s="23"/>
    </row>
    <row r="1283" spans="1:129" s="29" customFormat="1" ht="15.75" x14ac:dyDescent="0.25">
      <c r="A1283" s="133">
        <v>27</v>
      </c>
      <c r="B1283" s="121" t="s">
        <v>399</v>
      </c>
      <c r="C1283" s="121" t="s">
        <v>6</v>
      </c>
      <c r="D1283" s="121" t="s">
        <v>196</v>
      </c>
      <c r="E1283" s="164" t="s">
        <v>198</v>
      </c>
      <c r="F1283" s="165">
        <v>4527.8999999999996</v>
      </c>
      <c r="G1283" s="166">
        <v>199</v>
      </c>
      <c r="H1283" s="121" t="s">
        <v>30</v>
      </c>
      <c r="I1283" s="66" t="s">
        <v>1</v>
      </c>
      <c r="J1283" s="162">
        <f>J1284+J1285+J1286</f>
        <v>4611504.870000001</v>
      </c>
      <c r="K1283" s="162">
        <f t="shared" ref="K1283:N1283" si="634">K1284+K1285+K1286</f>
        <v>4611504.870000001</v>
      </c>
      <c r="L1283" s="162">
        <f t="shared" si="634"/>
        <v>0</v>
      </c>
      <c r="M1283" s="162">
        <f t="shared" si="634"/>
        <v>0</v>
      </c>
      <c r="N1283" s="162">
        <f t="shared" si="634"/>
        <v>0</v>
      </c>
      <c r="O1283" s="475">
        <f t="shared" si="621"/>
        <v>4611504.870000001</v>
      </c>
      <c r="P1283" s="555"/>
      <c r="Q1283" s="23"/>
      <c r="R1283" s="23"/>
      <c r="S1283" s="23"/>
      <c r="T1283" s="23"/>
      <c r="U1283" s="23"/>
      <c r="V1283" s="23"/>
      <c r="W1283" s="23"/>
      <c r="X1283" s="23"/>
      <c r="Y1283" s="23"/>
      <c r="Z1283" s="23"/>
      <c r="AA1283" s="23"/>
      <c r="AB1283" s="23"/>
      <c r="AC1283" s="23"/>
      <c r="AD1283" s="23"/>
      <c r="AE1283" s="23"/>
      <c r="AF1283" s="23"/>
      <c r="AG1283" s="23"/>
      <c r="AH1283" s="23"/>
      <c r="AI1283" s="23"/>
      <c r="AJ1283" s="23"/>
      <c r="AK1283" s="23"/>
      <c r="AL1283" s="23"/>
      <c r="AM1283" s="23"/>
      <c r="AN1283" s="23"/>
      <c r="AO1283" s="23"/>
      <c r="AP1283" s="23"/>
      <c r="AQ1283" s="23"/>
      <c r="AR1283" s="23"/>
      <c r="AS1283" s="23"/>
      <c r="AT1283" s="23"/>
      <c r="AU1283" s="23"/>
      <c r="AV1283" s="23"/>
      <c r="AW1283" s="23"/>
      <c r="AX1283" s="23"/>
      <c r="AY1283" s="23"/>
      <c r="AZ1283" s="23"/>
      <c r="BA1283" s="23"/>
      <c r="BB1283" s="23"/>
      <c r="BC1283" s="23"/>
      <c r="BD1283" s="23"/>
      <c r="BE1283" s="23"/>
      <c r="BF1283" s="23"/>
      <c r="BG1283" s="23"/>
      <c r="BH1283" s="23"/>
      <c r="BI1283" s="23"/>
      <c r="BJ1283" s="23"/>
      <c r="BK1283" s="23"/>
      <c r="BL1283" s="23"/>
      <c r="BM1283" s="23"/>
      <c r="BN1283" s="23"/>
      <c r="BO1283" s="23"/>
      <c r="BP1283" s="23"/>
      <c r="BQ1283" s="23"/>
      <c r="BR1283" s="23"/>
      <c r="BS1283" s="23"/>
      <c r="BT1283" s="23"/>
      <c r="BU1283" s="23"/>
      <c r="BV1283" s="23"/>
      <c r="BW1283" s="23"/>
      <c r="BX1283" s="23"/>
      <c r="BY1283" s="23"/>
      <c r="BZ1283" s="23"/>
      <c r="CA1283" s="23"/>
      <c r="CB1283" s="23"/>
      <c r="CC1283" s="23"/>
      <c r="CD1283" s="23"/>
      <c r="CE1283" s="23"/>
      <c r="CF1283" s="23"/>
      <c r="CG1283" s="23"/>
      <c r="CH1283" s="23"/>
      <c r="CI1283" s="23"/>
      <c r="CJ1283" s="23"/>
      <c r="CK1283" s="23"/>
      <c r="CL1283" s="23"/>
      <c r="CM1283" s="23"/>
      <c r="CN1283" s="23"/>
      <c r="CO1283" s="23"/>
      <c r="CP1283" s="23"/>
      <c r="CQ1283" s="23"/>
      <c r="CR1283" s="23"/>
      <c r="CS1283" s="23"/>
      <c r="CT1283" s="23"/>
      <c r="CU1283" s="23"/>
      <c r="CV1283" s="23"/>
      <c r="CW1283" s="23"/>
      <c r="CX1283" s="23"/>
      <c r="CY1283" s="23"/>
      <c r="CZ1283" s="23"/>
      <c r="DA1283" s="23"/>
      <c r="DB1283" s="23"/>
      <c r="DC1283" s="23"/>
      <c r="DD1283" s="23"/>
      <c r="DE1283" s="23"/>
      <c r="DF1283" s="23"/>
      <c r="DG1283" s="23"/>
      <c r="DH1283" s="23"/>
      <c r="DI1283" s="23"/>
      <c r="DJ1283" s="23"/>
      <c r="DK1283" s="23"/>
      <c r="DL1283" s="23"/>
      <c r="DM1283" s="23"/>
      <c r="DN1283" s="23"/>
      <c r="DO1283" s="23"/>
      <c r="DP1283" s="23"/>
      <c r="DQ1283" s="23"/>
      <c r="DR1283" s="23"/>
      <c r="DS1283" s="23"/>
      <c r="DT1283" s="23"/>
      <c r="DU1283" s="23"/>
      <c r="DV1283" s="23"/>
      <c r="DW1283" s="23"/>
      <c r="DX1283" s="23"/>
      <c r="DY1283" s="23"/>
    </row>
    <row r="1284" spans="1:129" s="29" customFormat="1" ht="30" x14ac:dyDescent="0.25">
      <c r="A1284" s="137"/>
      <c r="B1284" s="121" t="s">
        <v>399</v>
      </c>
      <c r="C1284" s="121"/>
      <c r="D1284" s="121"/>
      <c r="E1284" s="164"/>
      <c r="F1284" s="167"/>
      <c r="G1284" s="136"/>
      <c r="H1284" s="72" t="s">
        <v>40</v>
      </c>
      <c r="I1284" s="78" t="s">
        <v>41</v>
      </c>
      <c r="J1284" s="162">
        <v>3397157.68</v>
      </c>
      <c r="K1284" s="98">
        <f t="shared" ref="K1284:K1286" si="635">J1284</f>
        <v>3397157.68</v>
      </c>
      <c r="L1284" s="162"/>
      <c r="M1284" s="162"/>
      <c r="N1284" s="162"/>
      <c r="O1284" s="475">
        <f t="shared" si="621"/>
        <v>3397157.68</v>
      </c>
      <c r="P1284" s="555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23"/>
      <c r="AE1284" s="23"/>
      <c r="AF1284" s="23"/>
      <c r="AG1284" s="23"/>
      <c r="AH1284" s="23"/>
      <c r="AI1284" s="23"/>
      <c r="AJ1284" s="23"/>
      <c r="AK1284" s="23"/>
      <c r="AL1284" s="23"/>
      <c r="AM1284" s="23"/>
      <c r="AN1284" s="23"/>
      <c r="AO1284" s="23"/>
      <c r="AP1284" s="23"/>
      <c r="AQ1284" s="23"/>
      <c r="AR1284" s="23"/>
      <c r="AS1284" s="23"/>
      <c r="AT1284" s="23"/>
      <c r="AU1284" s="23"/>
      <c r="AV1284" s="23"/>
      <c r="AW1284" s="23"/>
      <c r="AX1284" s="23"/>
      <c r="AY1284" s="23"/>
      <c r="AZ1284" s="23"/>
      <c r="BA1284" s="23"/>
      <c r="BB1284" s="23"/>
      <c r="BC1284" s="23"/>
      <c r="BD1284" s="23"/>
      <c r="BE1284" s="23"/>
      <c r="BF1284" s="23"/>
      <c r="BG1284" s="23"/>
      <c r="BH1284" s="23"/>
      <c r="BI1284" s="23"/>
      <c r="BJ1284" s="23"/>
      <c r="BK1284" s="23"/>
      <c r="BL1284" s="23"/>
      <c r="BM1284" s="23"/>
      <c r="BN1284" s="23"/>
      <c r="BO1284" s="23"/>
      <c r="BP1284" s="23"/>
      <c r="BQ1284" s="23"/>
      <c r="BR1284" s="23"/>
      <c r="BS1284" s="23"/>
      <c r="BT1284" s="23"/>
      <c r="BU1284" s="23"/>
      <c r="BV1284" s="23"/>
      <c r="BW1284" s="23"/>
      <c r="BX1284" s="23"/>
      <c r="BY1284" s="23"/>
      <c r="BZ1284" s="23"/>
      <c r="CA1284" s="23"/>
      <c r="CB1284" s="23"/>
      <c r="CC1284" s="23"/>
      <c r="CD1284" s="23"/>
      <c r="CE1284" s="23"/>
      <c r="CF1284" s="23"/>
      <c r="CG1284" s="23"/>
      <c r="CH1284" s="23"/>
      <c r="CI1284" s="23"/>
      <c r="CJ1284" s="23"/>
      <c r="CK1284" s="23"/>
      <c r="CL1284" s="23"/>
      <c r="CM1284" s="23"/>
      <c r="CN1284" s="23"/>
      <c r="CO1284" s="23"/>
      <c r="CP1284" s="23"/>
      <c r="CQ1284" s="23"/>
      <c r="CR1284" s="23"/>
      <c r="CS1284" s="23"/>
      <c r="CT1284" s="23"/>
      <c r="CU1284" s="23"/>
      <c r="CV1284" s="23"/>
      <c r="CW1284" s="23"/>
      <c r="CX1284" s="23"/>
      <c r="CY1284" s="23"/>
      <c r="CZ1284" s="23"/>
      <c r="DA1284" s="23"/>
      <c r="DB1284" s="23"/>
      <c r="DC1284" s="23"/>
      <c r="DD1284" s="23"/>
      <c r="DE1284" s="23"/>
      <c r="DF1284" s="23"/>
      <c r="DG1284" s="23"/>
      <c r="DH1284" s="23"/>
      <c r="DI1284" s="23"/>
      <c r="DJ1284" s="23"/>
      <c r="DK1284" s="23"/>
      <c r="DL1284" s="23"/>
      <c r="DM1284" s="23"/>
      <c r="DN1284" s="23"/>
      <c r="DO1284" s="23"/>
      <c r="DP1284" s="23"/>
      <c r="DQ1284" s="23"/>
      <c r="DR1284" s="23"/>
      <c r="DS1284" s="23"/>
      <c r="DT1284" s="23"/>
      <c r="DU1284" s="23"/>
      <c r="DV1284" s="23"/>
      <c r="DW1284" s="23"/>
      <c r="DX1284" s="23"/>
      <c r="DY1284" s="23"/>
    </row>
    <row r="1285" spans="1:129" s="29" customFormat="1" ht="30" x14ac:dyDescent="0.25">
      <c r="A1285" s="137"/>
      <c r="B1285" s="121" t="s">
        <v>399</v>
      </c>
      <c r="C1285" s="121"/>
      <c r="D1285" s="121"/>
      <c r="E1285" s="162"/>
      <c r="F1285" s="167"/>
      <c r="G1285" s="136"/>
      <c r="H1285" s="72" t="s">
        <v>42</v>
      </c>
      <c r="I1285" s="108" t="s">
        <v>43</v>
      </c>
      <c r="J1285" s="162">
        <v>1117728.6200000001</v>
      </c>
      <c r="K1285" s="98">
        <f t="shared" si="635"/>
        <v>1117728.6200000001</v>
      </c>
      <c r="L1285" s="162"/>
      <c r="M1285" s="83"/>
      <c r="N1285" s="83"/>
      <c r="O1285" s="475">
        <f t="shared" si="621"/>
        <v>1117728.6200000001</v>
      </c>
      <c r="P1285" s="555"/>
      <c r="Q1285" s="23"/>
      <c r="R1285" s="23"/>
      <c r="S1285" s="23"/>
      <c r="T1285" s="23"/>
      <c r="U1285" s="23"/>
      <c r="V1285" s="23"/>
      <c r="W1285" s="23"/>
      <c r="X1285" s="23"/>
      <c r="Y1285" s="23"/>
      <c r="Z1285" s="23"/>
      <c r="AA1285" s="23"/>
      <c r="AB1285" s="23"/>
      <c r="AC1285" s="23"/>
      <c r="AD1285" s="23"/>
      <c r="AE1285" s="23"/>
      <c r="AF1285" s="23"/>
      <c r="AG1285" s="23"/>
      <c r="AH1285" s="23"/>
      <c r="AI1285" s="23"/>
      <c r="AJ1285" s="23"/>
      <c r="AK1285" s="23"/>
      <c r="AL1285" s="23"/>
      <c r="AM1285" s="23"/>
      <c r="AN1285" s="23"/>
      <c r="AO1285" s="23"/>
      <c r="AP1285" s="23"/>
      <c r="AQ1285" s="23"/>
      <c r="AR1285" s="23"/>
      <c r="AS1285" s="23"/>
      <c r="AT1285" s="23"/>
      <c r="AU1285" s="23"/>
      <c r="AV1285" s="23"/>
      <c r="AW1285" s="23"/>
      <c r="AX1285" s="23"/>
      <c r="AY1285" s="23"/>
      <c r="AZ1285" s="23"/>
      <c r="BA1285" s="23"/>
      <c r="BB1285" s="23"/>
      <c r="BC1285" s="23"/>
      <c r="BD1285" s="23"/>
      <c r="BE1285" s="23"/>
      <c r="BF1285" s="23"/>
      <c r="BG1285" s="23"/>
      <c r="BH1285" s="23"/>
      <c r="BI1285" s="23"/>
      <c r="BJ1285" s="23"/>
      <c r="BK1285" s="23"/>
      <c r="BL1285" s="23"/>
      <c r="BM1285" s="23"/>
      <c r="BN1285" s="23"/>
      <c r="BO1285" s="23"/>
      <c r="BP1285" s="23"/>
      <c r="BQ1285" s="23"/>
      <c r="BR1285" s="23"/>
      <c r="BS1285" s="23"/>
      <c r="BT1285" s="23"/>
      <c r="BU1285" s="23"/>
      <c r="BV1285" s="23"/>
      <c r="BW1285" s="23"/>
      <c r="BX1285" s="23"/>
      <c r="BY1285" s="23"/>
      <c r="BZ1285" s="23"/>
      <c r="CA1285" s="23"/>
      <c r="CB1285" s="23"/>
      <c r="CC1285" s="23"/>
      <c r="CD1285" s="23"/>
      <c r="CE1285" s="23"/>
      <c r="CF1285" s="23"/>
      <c r="CG1285" s="23"/>
      <c r="CH1285" s="23"/>
      <c r="CI1285" s="23"/>
      <c r="CJ1285" s="23"/>
      <c r="CK1285" s="23"/>
      <c r="CL1285" s="23"/>
      <c r="CM1285" s="23"/>
      <c r="CN1285" s="23"/>
      <c r="CO1285" s="23"/>
      <c r="CP1285" s="23"/>
      <c r="CQ1285" s="23"/>
      <c r="CR1285" s="23"/>
      <c r="CS1285" s="23"/>
      <c r="CT1285" s="23"/>
      <c r="CU1285" s="23"/>
      <c r="CV1285" s="23"/>
      <c r="CW1285" s="23"/>
      <c r="CX1285" s="23"/>
      <c r="CY1285" s="23"/>
      <c r="CZ1285" s="23"/>
      <c r="DA1285" s="23"/>
      <c r="DB1285" s="23"/>
      <c r="DC1285" s="23"/>
      <c r="DD1285" s="23"/>
      <c r="DE1285" s="23"/>
      <c r="DF1285" s="23"/>
      <c r="DG1285" s="23"/>
      <c r="DH1285" s="23"/>
      <c r="DI1285" s="23"/>
      <c r="DJ1285" s="23"/>
      <c r="DK1285" s="23"/>
      <c r="DL1285" s="23"/>
      <c r="DM1285" s="23"/>
      <c r="DN1285" s="23"/>
      <c r="DO1285" s="23"/>
      <c r="DP1285" s="23"/>
      <c r="DQ1285" s="23"/>
      <c r="DR1285" s="23"/>
      <c r="DS1285" s="23"/>
      <c r="DT1285" s="23"/>
      <c r="DU1285" s="23"/>
      <c r="DV1285" s="23"/>
      <c r="DW1285" s="23"/>
      <c r="DX1285" s="23"/>
      <c r="DY1285" s="23"/>
    </row>
    <row r="1286" spans="1:129" s="29" customFormat="1" ht="15.75" x14ac:dyDescent="0.25">
      <c r="A1286" s="347"/>
      <c r="B1286" s="121" t="s">
        <v>399</v>
      </c>
      <c r="C1286" s="121"/>
      <c r="D1286" s="121"/>
      <c r="E1286" s="162"/>
      <c r="F1286" s="167"/>
      <c r="G1286" s="136"/>
      <c r="H1286" s="121" t="s">
        <v>35</v>
      </c>
      <c r="I1286" s="78" t="s">
        <v>52</v>
      </c>
      <c r="J1286" s="83">
        <v>96618.57</v>
      </c>
      <c r="K1286" s="98">
        <f t="shared" si="635"/>
        <v>96618.57</v>
      </c>
      <c r="L1286" s="162"/>
      <c r="M1286" s="83"/>
      <c r="N1286" s="83"/>
      <c r="O1286" s="475">
        <f t="shared" si="621"/>
        <v>96618.57</v>
      </c>
      <c r="P1286" s="555"/>
      <c r="Q1286" s="23"/>
      <c r="R1286" s="23"/>
      <c r="S1286" s="23"/>
      <c r="T1286" s="23"/>
      <c r="U1286" s="23"/>
      <c r="V1286" s="23"/>
      <c r="W1286" s="23"/>
      <c r="X1286" s="23"/>
      <c r="Y1286" s="23"/>
      <c r="Z1286" s="23"/>
      <c r="AA1286" s="23"/>
      <c r="AB1286" s="23"/>
      <c r="AC1286" s="23"/>
      <c r="AD1286" s="23"/>
      <c r="AE1286" s="23"/>
      <c r="AF1286" s="23"/>
      <c r="AG1286" s="23"/>
      <c r="AH1286" s="23"/>
      <c r="AI1286" s="23"/>
      <c r="AJ1286" s="23"/>
      <c r="AK1286" s="23"/>
      <c r="AL1286" s="23"/>
      <c r="AM1286" s="23"/>
      <c r="AN1286" s="23"/>
      <c r="AO1286" s="23"/>
      <c r="AP1286" s="23"/>
      <c r="AQ1286" s="23"/>
      <c r="AR1286" s="23"/>
      <c r="AS1286" s="23"/>
      <c r="AT1286" s="23"/>
      <c r="AU1286" s="23"/>
      <c r="AV1286" s="23"/>
      <c r="AW1286" s="23"/>
      <c r="AX1286" s="23"/>
      <c r="AY1286" s="23"/>
      <c r="AZ1286" s="23"/>
      <c r="BA1286" s="23"/>
      <c r="BB1286" s="23"/>
      <c r="BC1286" s="23"/>
      <c r="BD1286" s="23"/>
      <c r="BE1286" s="23"/>
      <c r="BF1286" s="23"/>
      <c r="BG1286" s="23"/>
      <c r="BH1286" s="23"/>
      <c r="BI1286" s="23"/>
      <c r="BJ1286" s="23"/>
      <c r="BK1286" s="23"/>
      <c r="BL1286" s="23"/>
      <c r="BM1286" s="23"/>
      <c r="BN1286" s="23"/>
      <c r="BO1286" s="23"/>
      <c r="BP1286" s="23"/>
      <c r="BQ1286" s="23"/>
      <c r="BR1286" s="23"/>
      <c r="BS1286" s="23"/>
      <c r="BT1286" s="23"/>
      <c r="BU1286" s="23"/>
      <c r="BV1286" s="23"/>
      <c r="BW1286" s="23"/>
      <c r="BX1286" s="23"/>
      <c r="BY1286" s="23"/>
      <c r="BZ1286" s="23"/>
      <c r="CA1286" s="23"/>
      <c r="CB1286" s="23"/>
      <c r="CC1286" s="23"/>
      <c r="CD1286" s="23"/>
      <c r="CE1286" s="23"/>
      <c r="CF1286" s="23"/>
      <c r="CG1286" s="23"/>
      <c r="CH1286" s="23"/>
      <c r="CI1286" s="23"/>
      <c r="CJ1286" s="23"/>
      <c r="CK1286" s="23"/>
      <c r="CL1286" s="23"/>
      <c r="CM1286" s="23"/>
      <c r="CN1286" s="23"/>
      <c r="CO1286" s="23"/>
      <c r="CP1286" s="23"/>
      <c r="CQ1286" s="23"/>
      <c r="CR1286" s="23"/>
      <c r="CS1286" s="23"/>
      <c r="CT1286" s="23"/>
      <c r="CU1286" s="23"/>
      <c r="CV1286" s="23"/>
      <c r="CW1286" s="23"/>
      <c r="CX1286" s="23"/>
      <c r="CY1286" s="23"/>
      <c r="CZ1286" s="23"/>
      <c r="DA1286" s="23"/>
      <c r="DB1286" s="23"/>
      <c r="DC1286" s="23"/>
      <c r="DD1286" s="23"/>
      <c r="DE1286" s="23"/>
      <c r="DF1286" s="23"/>
      <c r="DG1286" s="23"/>
      <c r="DH1286" s="23"/>
      <c r="DI1286" s="23"/>
      <c r="DJ1286" s="23"/>
      <c r="DK1286" s="23"/>
      <c r="DL1286" s="23"/>
      <c r="DM1286" s="23"/>
      <c r="DN1286" s="23"/>
      <c r="DO1286" s="23"/>
      <c r="DP1286" s="23"/>
      <c r="DQ1286" s="23"/>
      <c r="DR1286" s="23"/>
      <c r="DS1286" s="23"/>
      <c r="DT1286" s="23"/>
      <c r="DU1286" s="23"/>
      <c r="DV1286" s="23"/>
      <c r="DW1286" s="23"/>
      <c r="DX1286" s="23"/>
      <c r="DY1286" s="23"/>
    </row>
    <row r="1287" spans="1:129" s="29" customFormat="1" ht="15.75" x14ac:dyDescent="0.25">
      <c r="A1287" s="133">
        <v>28</v>
      </c>
      <c r="B1287" s="121" t="s">
        <v>399</v>
      </c>
      <c r="C1287" s="121" t="s">
        <v>6</v>
      </c>
      <c r="D1287" s="121" t="s">
        <v>196</v>
      </c>
      <c r="E1287" s="164" t="s">
        <v>90</v>
      </c>
      <c r="F1287" s="162">
        <v>6300.7</v>
      </c>
      <c r="G1287" s="131">
        <v>305</v>
      </c>
      <c r="H1287" s="121" t="s">
        <v>30</v>
      </c>
      <c r="I1287" s="66" t="s">
        <v>1</v>
      </c>
      <c r="J1287" s="162">
        <f>J1288+J1289</f>
        <v>10319045.870000001</v>
      </c>
      <c r="K1287" s="162">
        <f t="shared" ref="K1287:N1287" si="636">K1288+K1289</f>
        <v>10319045.870000001</v>
      </c>
      <c r="L1287" s="162">
        <f t="shared" si="636"/>
        <v>0</v>
      </c>
      <c r="M1287" s="162">
        <f t="shared" si="636"/>
        <v>0</v>
      </c>
      <c r="N1287" s="162">
        <f t="shared" si="636"/>
        <v>0</v>
      </c>
      <c r="O1287" s="475">
        <f t="shared" si="621"/>
        <v>10319045.870000001</v>
      </c>
      <c r="P1287" s="555"/>
      <c r="Q1287" s="23"/>
      <c r="R1287" s="23"/>
      <c r="S1287" s="23"/>
      <c r="T1287" s="23"/>
      <c r="U1287" s="23"/>
      <c r="V1287" s="23"/>
      <c r="W1287" s="23"/>
      <c r="X1287" s="23"/>
      <c r="Y1287" s="23"/>
      <c r="Z1287" s="23"/>
      <c r="AA1287" s="23"/>
      <c r="AB1287" s="23"/>
      <c r="AC1287" s="23"/>
      <c r="AD1287" s="23"/>
      <c r="AE1287" s="23"/>
      <c r="AF1287" s="23"/>
      <c r="AG1287" s="23"/>
      <c r="AH1287" s="23"/>
      <c r="AI1287" s="23"/>
      <c r="AJ1287" s="23"/>
      <c r="AK1287" s="23"/>
      <c r="AL1287" s="23"/>
      <c r="AM1287" s="23"/>
      <c r="AN1287" s="23"/>
      <c r="AO1287" s="23"/>
      <c r="AP1287" s="23"/>
      <c r="AQ1287" s="23"/>
      <c r="AR1287" s="23"/>
      <c r="AS1287" s="23"/>
      <c r="AT1287" s="23"/>
      <c r="AU1287" s="23"/>
      <c r="AV1287" s="23"/>
      <c r="AW1287" s="23"/>
      <c r="AX1287" s="23"/>
      <c r="AY1287" s="23"/>
      <c r="AZ1287" s="23"/>
      <c r="BA1287" s="23"/>
      <c r="BB1287" s="23"/>
      <c r="BC1287" s="23"/>
      <c r="BD1287" s="23"/>
      <c r="BE1287" s="23"/>
      <c r="BF1287" s="23"/>
      <c r="BG1287" s="23"/>
      <c r="BH1287" s="23"/>
      <c r="BI1287" s="23"/>
      <c r="BJ1287" s="23"/>
      <c r="BK1287" s="23"/>
      <c r="BL1287" s="23"/>
      <c r="BM1287" s="23"/>
      <c r="BN1287" s="23"/>
      <c r="BO1287" s="23"/>
      <c r="BP1287" s="23"/>
      <c r="BQ1287" s="23"/>
      <c r="BR1287" s="23"/>
      <c r="BS1287" s="23"/>
      <c r="BT1287" s="23"/>
      <c r="BU1287" s="23"/>
      <c r="BV1287" s="23"/>
      <c r="BW1287" s="23"/>
      <c r="BX1287" s="23"/>
      <c r="BY1287" s="23"/>
      <c r="BZ1287" s="23"/>
      <c r="CA1287" s="23"/>
      <c r="CB1287" s="23"/>
      <c r="CC1287" s="23"/>
      <c r="CD1287" s="23"/>
      <c r="CE1287" s="23"/>
      <c r="CF1287" s="23"/>
      <c r="CG1287" s="23"/>
      <c r="CH1287" s="23"/>
      <c r="CI1287" s="23"/>
      <c r="CJ1287" s="23"/>
      <c r="CK1287" s="23"/>
      <c r="CL1287" s="23"/>
      <c r="CM1287" s="23"/>
      <c r="CN1287" s="23"/>
      <c r="CO1287" s="23"/>
      <c r="CP1287" s="23"/>
      <c r="CQ1287" s="23"/>
      <c r="CR1287" s="23"/>
      <c r="CS1287" s="23"/>
      <c r="CT1287" s="23"/>
      <c r="CU1287" s="23"/>
      <c r="CV1287" s="23"/>
      <c r="CW1287" s="23"/>
      <c r="CX1287" s="23"/>
      <c r="CY1287" s="23"/>
      <c r="CZ1287" s="23"/>
      <c r="DA1287" s="23"/>
      <c r="DB1287" s="23"/>
      <c r="DC1287" s="23"/>
      <c r="DD1287" s="23"/>
      <c r="DE1287" s="23"/>
      <c r="DF1287" s="23"/>
      <c r="DG1287" s="23"/>
      <c r="DH1287" s="23"/>
      <c r="DI1287" s="23"/>
      <c r="DJ1287" s="23"/>
      <c r="DK1287" s="23"/>
      <c r="DL1287" s="23"/>
      <c r="DM1287" s="23"/>
      <c r="DN1287" s="23"/>
      <c r="DO1287" s="23"/>
      <c r="DP1287" s="23"/>
      <c r="DQ1287" s="23"/>
      <c r="DR1287" s="23"/>
      <c r="DS1287" s="23"/>
      <c r="DT1287" s="23"/>
      <c r="DU1287" s="23"/>
      <c r="DV1287" s="23"/>
      <c r="DW1287" s="23"/>
      <c r="DX1287" s="23"/>
      <c r="DY1287" s="23"/>
    </row>
    <row r="1288" spans="1:129" s="29" customFormat="1" ht="15.75" x14ac:dyDescent="0.25">
      <c r="A1288" s="137"/>
      <c r="B1288" s="121" t="s">
        <v>399</v>
      </c>
      <c r="C1288" s="121"/>
      <c r="D1288" s="121"/>
      <c r="E1288" s="164"/>
      <c r="F1288" s="167"/>
      <c r="G1288" s="136"/>
      <c r="H1288" s="121" t="s">
        <v>34</v>
      </c>
      <c r="I1288" s="78" t="s">
        <v>75</v>
      </c>
      <c r="J1288" s="162">
        <v>10102844.99</v>
      </c>
      <c r="K1288" s="98">
        <f t="shared" ref="K1288:K1289" si="637">J1288</f>
        <v>10102844.99</v>
      </c>
      <c r="L1288" s="162"/>
      <c r="M1288" s="162"/>
      <c r="N1288" s="162"/>
      <c r="O1288" s="475">
        <f t="shared" si="621"/>
        <v>10102844.99</v>
      </c>
      <c r="P1288" s="555"/>
      <c r="Q1288" s="23"/>
      <c r="R1288" s="23"/>
      <c r="S1288" s="23"/>
      <c r="T1288" s="23"/>
      <c r="U1288" s="23"/>
      <c r="V1288" s="23"/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/>
      <c r="AQ1288" s="23"/>
      <c r="AR1288" s="23"/>
      <c r="AS1288" s="23"/>
      <c r="AT1288" s="23"/>
      <c r="AU1288" s="23"/>
      <c r="AV1288" s="23"/>
      <c r="AW1288" s="23"/>
      <c r="AX1288" s="23"/>
      <c r="AY1288" s="23"/>
      <c r="AZ1288" s="23"/>
      <c r="BA1288" s="23"/>
      <c r="BB1288" s="23"/>
      <c r="BC1288" s="23"/>
      <c r="BD1288" s="23"/>
      <c r="BE1288" s="23"/>
      <c r="BF1288" s="23"/>
      <c r="BG1288" s="23"/>
      <c r="BH1288" s="23"/>
      <c r="BI1288" s="23"/>
      <c r="BJ1288" s="23"/>
      <c r="BK1288" s="23"/>
      <c r="BL1288" s="23"/>
      <c r="BM1288" s="23"/>
      <c r="BN1288" s="23"/>
      <c r="BO1288" s="23"/>
      <c r="BP1288" s="23"/>
      <c r="BQ1288" s="23"/>
      <c r="BR1288" s="23"/>
      <c r="BS1288" s="23"/>
      <c r="BT1288" s="23"/>
      <c r="BU1288" s="23"/>
      <c r="BV1288" s="23"/>
      <c r="BW1288" s="23"/>
      <c r="BX1288" s="23"/>
      <c r="BY1288" s="23"/>
      <c r="BZ1288" s="23"/>
      <c r="CA1288" s="23"/>
      <c r="CB1288" s="23"/>
      <c r="CC1288" s="23"/>
      <c r="CD1288" s="23"/>
      <c r="CE1288" s="23"/>
      <c r="CF1288" s="23"/>
      <c r="CG1288" s="23"/>
      <c r="CH1288" s="23"/>
      <c r="CI1288" s="23"/>
      <c r="CJ1288" s="23"/>
      <c r="CK1288" s="23"/>
      <c r="CL1288" s="23"/>
      <c r="CM1288" s="23"/>
      <c r="CN1288" s="23"/>
      <c r="CO1288" s="23"/>
      <c r="CP1288" s="23"/>
      <c r="CQ1288" s="23"/>
      <c r="CR1288" s="23"/>
      <c r="CS1288" s="23"/>
      <c r="CT1288" s="23"/>
      <c r="CU1288" s="23"/>
      <c r="CV1288" s="23"/>
      <c r="CW1288" s="23"/>
      <c r="CX1288" s="23"/>
      <c r="CY1288" s="23"/>
      <c r="CZ1288" s="23"/>
      <c r="DA1288" s="23"/>
      <c r="DB1288" s="23"/>
      <c r="DC1288" s="23"/>
      <c r="DD1288" s="23"/>
      <c r="DE1288" s="23"/>
      <c r="DF1288" s="23"/>
      <c r="DG1288" s="23"/>
      <c r="DH1288" s="23"/>
      <c r="DI1288" s="23"/>
      <c r="DJ1288" s="23"/>
      <c r="DK1288" s="23"/>
      <c r="DL1288" s="23"/>
      <c r="DM1288" s="23"/>
      <c r="DN1288" s="23"/>
      <c r="DO1288" s="23"/>
      <c r="DP1288" s="23"/>
      <c r="DQ1288" s="23"/>
      <c r="DR1288" s="23"/>
      <c r="DS1288" s="23"/>
      <c r="DT1288" s="23"/>
      <c r="DU1288" s="23"/>
      <c r="DV1288" s="23"/>
      <c r="DW1288" s="23"/>
      <c r="DX1288" s="23"/>
      <c r="DY1288" s="23"/>
    </row>
    <row r="1289" spans="1:129" s="29" customFormat="1" ht="15.75" x14ac:dyDescent="0.25">
      <c r="A1289" s="140"/>
      <c r="B1289" s="121" t="s">
        <v>399</v>
      </c>
      <c r="C1289" s="121"/>
      <c r="D1289" s="121"/>
      <c r="E1289" s="162"/>
      <c r="F1289" s="167"/>
      <c r="G1289" s="136"/>
      <c r="H1289" s="121" t="s">
        <v>35</v>
      </c>
      <c r="I1289" s="78" t="s">
        <v>52</v>
      </c>
      <c r="J1289" s="162">
        <v>216200.88</v>
      </c>
      <c r="K1289" s="98">
        <f t="shared" si="637"/>
        <v>216200.88</v>
      </c>
      <c r="L1289" s="162"/>
      <c r="M1289" s="83"/>
      <c r="N1289" s="83"/>
      <c r="O1289" s="475">
        <f t="shared" si="621"/>
        <v>216200.88</v>
      </c>
      <c r="P1289" s="555"/>
      <c r="Q1289" s="23"/>
      <c r="R1289" s="23"/>
      <c r="S1289" s="23"/>
      <c r="T1289" s="23"/>
      <c r="U1289" s="23"/>
      <c r="V1289" s="23"/>
      <c r="W1289" s="23"/>
      <c r="X1289" s="23"/>
      <c r="Y1289" s="23"/>
      <c r="Z1289" s="23"/>
      <c r="AA1289" s="23"/>
      <c r="AB1289" s="23"/>
      <c r="AC1289" s="23"/>
      <c r="AD1289" s="23"/>
      <c r="AE1289" s="23"/>
      <c r="AF1289" s="23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</row>
    <row r="1290" spans="1:129" s="29" customFormat="1" ht="31.5" customHeight="1" x14ac:dyDescent="0.25">
      <c r="A1290" s="133">
        <v>29</v>
      </c>
      <c r="B1290" s="121" t="s">
        <v>399</v>
      </c>
      <c r="C1290" s="121" t="s">
        <v>6</v>
      </c>
      <c r="D1290" s="121" t="s">
        <v>202</v>
      </c>
      <c r="E1290" s="164" t="s">
        <v>71</v>
      </c>
      <c r="F1290" s="165">
        <v>8601.7999999999993</v>
      </c>
      <c r="G1290" s="166">
        <v>312</v>
      </c>
      <c r="H1290" s="121" t="s">
        <v>30</v>
      </c>
      <c r="I1290" s="66" t="s">
        <v>1</v>
      </c>
      <c r="J1290" s="162">
        <f>J1291+J1292+J1293</f>
        <v>7469526.1000000006</v>
      </c>
      <c r="K1290" s="162">
        <f t="shared" ref="K1290:N1290" si="638">K1291+K1292+K1293</f>
        <v>7469526.1000000006</v>
      </c>
      <c r="L1290" s="162">
        <f t="shared" si="638"/>
        <v>0</v>
      </c>
      <c r="M1290" s="162">
        <f t="shared" si="638"/>
        <v>0</v>
      </c>
      <c r="N1290" s="162">
        <f t="shared" si="638"/>
        <v>0</v>
      </c>
      <c r="O1290" s="475">
        <f t="shared" si="621"/>
        <v>7469526.1000000006</v>
      </c>
      <c r="P1290" s="555"/>
      <c r="Q1290" s="23"/>
      <c r="R1290" s="23"/>
      <c r="S1290" s="23"/>
      <c r="T1290" s="23"/>
      <c r="U1290" s="23"/>
      <c r="V1290" s="23"/>
      <c r="W1290" s="23"/>
      <c r="X1290" s="23"/>
      <c r="Y1290" s="23"/>
      <c r="Z1290" s="23"/>
      <c r="AA1290" s="23"/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</row>
    <row r="1291" spans="1:129" s="29" customFormat="1" ht="30" x14ac:dyDescent="0.25">
      <c r="A1291" s="137"/>
      <c r="B1291" s="121" t="s">
        <v>399</v>
      </c>
      <c r="C1291" s="121"/>
      <c r="D1291" s="121"/>
      <c r="E1291" s="164"/>
      <c r="F1291" s="167"/>
      <c r="G1291" s="136"/>
      <c r="H1291" s="72" t="s">
        <v>40</v>
      </c>
      <c r="I1291" s="78" t="s">
        <v>41</v>
      </c>
      <c r="J1291" s="162">
        <v>5651786.2999999998</v>
      </c>
      <c r="K1291" s="98">
        <f t="shared" ref="K1291:K1293" si="639">J1291</f>
        <v>5651786.2999999998</v>
      </c>
      <c r="L1291" s="162"/>
      <c r="M1291" s="162"/>
      <c r="N1291" s="162"/>
      <c r="O1291" s="475">
        <f t="shared" si="621"/>
        <v>5651786.2999999998</v>
      </c>
      <c r="P1291" s="555"/>
      <c r="Q1291" s="23"/>
      <c r="R1291" s="23"/>
      <c r="S1291" s="23"/>
      <c r="T1291" s="23"/>
      <c r="U1291" s="23"/>
      <c r="V1291" s="23"/>
      <c r="W1291" s="23"/>
      <c r="X1291" s="23"/>
      <c r="Y1291" s="23"/>
      <c r="Z1291" s="23"/>
      <c r="AA1291" s="23"/>
      <c r="AB1291" s="23"/>
      <c r="AC1291" s="23"/>
      <c r="AD1291" s="23"/>
      <c r="AE1291" s="23"/>
      <c r="AF1291" s="23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</row>
    <row r="1292" spans="1:129" s="29" customFormat="1" ht="30" x14ac:dyDescent="0.25">
      <c r="A1292" s="137"/>
      <c r="B1292" s="121" t="s">
        <v>399</v>
      </c>
      <c r="C1292" s="121"/>
      <c r="D1292" s="121"/>
      <c r="E1292" s="162"/>
      <c r="F1292" s="167"/>
      <c r="G1292" s="136"/>
      <c r="H1292" s="134" t="s">
        <v>42</v>
      </c>
      <c r="I1292" s="108" t="s">
        <v>43</v>
      </c>
      <c r="J1292" s="162">
        <v>1661241.02</v>
      </c>
      <c r="K1292" s="98">
        <f t="shared" si="639"/>
        <v>1661241.02</v>
      </c>
      <c r="L1292" s="162"/>
      <c r="M1292" s="83"/>
      <c r="N1292" s="83"/>
      <c r="O1292" s="475">
        <f t="shared" si="621"/>
        <v>1661241.02</v>
      </c>
      <c r="P1292" s="555"/>
      <c r="Q1292" s="23"/>
      <c r="R1292" s="23"/>
      <c r="S1292" s="23"/>
      <c r="T1292" s="23"/>
      <c r="U1292" s="23"/>
      <c r="V1292" s="23"/>
      <c r="W1292" s="23"/>
      <c r="X1292" s="23"/>
      <c r="Y1292" s="23"/>
      <c r="Z1292" s="23"/>
      <c r="AA1292" s="23"/>
      <c r="AB1292" s="23"/>
      <c r="AC1292" s="23"/>
      <c r="AD1292" s="23"/>
      <c r="AE1292" s="23"/>
      <c r="AF1292" s="23"/>
      <c r="AG1292" s="23"/>
      <c r="AH1292" s="23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23"/>
      <c r="AS1292" s="23"/>
      <c r="AT1292" s="23"/>
      <c r="AU1292" s="23"/>
      <c r="AV1292" s="23"/>
      <c r="AW1292" s="23"/>
      <c r="AX1292" s="23"/>
      <c r="AY1292" s="23"/>
      <c r="AZ1292" s="23"/>
      <c r="BA1292" s="23"/>
      <c r="BB1292" s="23"/>
      <c r="BC1292" s="23"/>
      <c r="BD1292" s="23"/>
      <c r="BE1292" s="23"/>
      <c r="BF1292" s="23"/>
      <c r="BG1292" s="23"/>
      <c r="BH1292" s="23"/>
      <c r="BI1292" s="23"/>
      <c r="BJ1292" s="23"/>
      <c r="BK1292" s="23"/>
      <c r="BL1292" s="23"/>
      <c r="BM1292" s="23"/>
      <c r="BN1292" s="23"/>
      <c r="BO1292" s="23"/>
      <c r="BP1292" s="23"/>
      <c r="BQ1292" s="23"/>
      <c r="BR1292" s="23"/>
      <c r="BS1292" s="23"/>
      <c r="BT1292" s="23"/>
      <c r="BU1292" s="23"/>
      <c r="BV1292" s="23"/>
      <c r="BW1292" s="23"/>
      <c r="BX1292" s="23"/>
      <c r="BY1292" s="23"/>
      <c r="BZ1292" s="23"/>
      <c r="CA1292" s="23"/>
      <c r="CB1292" s="23"/>
      <c r="CC1292" s="23"/>
      <c r="CD1292" s="23"/>
      <c r="CE1292" s="23"/>
      <c r="CF1292" s="23"/>
      <c r="CG1292" s="23"/>
      <c r="CH1292" s="23"/>
      <c r="CI1292" s="23"/>
      <c r="CJ1292" s="23"/>
      <c r="CK1292" s="23"/>
      <c r="CL1292" s="23"/>
      <c r="CM1292" s="23"/>
      <c r="CN1292" s="23"/>
      <c r="CO1292" s="23"/>
      <c r="CP1292" s="23"/>
      <c r="CQ1292" s="23"/>
      <c r="CR1292" s="23"/>
      <c r="CS1292" s="23"/>
      <c r="CT1292" s="23"/>
      <c r="CU1292" s="23"/>
      <c r="CV1292" s="23"/>
      <c r="CW1292" s="23"/>
      <c r="CX1292" s="23"/>
      <c r="CY1292" s="23"/>
      <c r="CZ1292" s="23"/>
      <c r="DA1292" s="23"/>
      <c r="DB1292" s="23"/>
      <c r="DC1292" s="23"/>
      <c r="DD1292" s="23"/>
      <c r="DE1292" s="23"/>
      <c r="DF1292" s="23"/>
      <c r="DG1292" s="23"/>
      <c r="DH1292" s="23"/>
      <c r="DI1292" s="23"/>
      <c r="DJ1292" s="23"/>
      <c r="DK1292" s="23"/>
      <c r="DL1292" s="23"/>
      <c r="DM1292" s="23"/>
      <c r="DN1292" s="23"/>
      <c r="DO1292" s="23"/>
      <c r="DP1292" s="23"/>
      <c r="DQ1292" s="23"/>
      <c r="DR1292" s="23"/>
      <c r="DS1292" s="23"/>
      <c r="DT1292" s="23"/>
      <c r="DU1292" s="23"/>
      <c r="DV1292" s="23"/>
      <c r="DW1292" s="23"/>
      <c r="DX1292" s="23"/>
      <c r="DY1292" s="23"/>
    </row>
    <row r="1293" spans="1:129" s="29" customFormat="1" ht="15.75" x14ac:dyDescent="0.25">
      <c r="A1293" s="347"/>
      <c r="B1293" s="121" t="s">
        <v>399</v>
      </c>
      <c r="C1293" s="121"/>
      <c r="D1293" s="121"/>
      <c r="E1293" s="162"/>
      <c r="F1293" s="167"/>
      <c r="G1293" s="136"/>
      <c r="H1293" s="121" t="s">
        <v>35</v>
      </c>
      <c r="I1293" s="78" t="s">
        <v>52</v>
      </c>
      <c r="J1293" s="83">
        <v>156498.78</v>
      </c>
      <c r="K1293" s="98">
        <f t="shared" si="639"/>
        <v>156498.78</v>
      </c>
      <c r="L1293" s="162"/>
      <c r="M1293" s="83"/>
      <c r="N1293" s="83"/>
      <c r="O1293" s="475">
        <f t="shared" si="621"/>
        <v>156498.78</v>
      </c>
      <c r="P1293" s="555"/>
      <c r="Q1293" s="23"/>
      <c r="R1293" s="23"/>
      <c r="S1293" s="23"/>
      <c r="T1293" s="23"/>
      <c r="U1293" s="23"/>
      <c r="V1293" s="23"/>
      <c r="W1293" s="23"/>
      <c r="X1293" s="23"/>
      <c r="Y1293" s="23"/>
      <c r="Z1293" s="23"/>
      <c r="AA1293" s="23"/>
      <c r="AB1293" s="23"/>
      <c r="AC1293" s="23"/>
      <c r="AD1293" s="23"/>
      <c r="AE1293" s="23"/>
      <c r="AF1293" s="23"/>
      <c r="AG1293" s="23"/>
      <c r="AH1293" s="23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  <c r="BC1293" s="23"/>
      <c r="BD1293" s="23"/>
      <c r="BE1293" s="23"/>
      <c r="BF1293" s="23"/>
      <c r="BG1293" s="23"/>
      <c r="BH1293" s="23"/>
      <c r="BI1293" s="23"/>
      <c r="BJ1293" s="23"/>
      <c r="BK1293" s="23"/>
      <c r="BL1293" s="23"/>
      <c r="BM1293" s="23"/>
      <c r="BN1293" s="23"/>
      <c r="BO1293" s="23"/>
      <c r="BP1293" s="23"/>
      <c r="BQ1293" s="23"/>
      <c r="BR1293" s="23"/>
      <c r="BS1293" s="23"/>
      <c r="BT1293" s="23"/>
      <c r="BU1293" s="23"/>
      <c r="BV1293" s="23"/>
      <c r="BW1293" s="23"/>
      <c r="BX1293" s="23"/>
      <c r="BY1293" s="23"/>
      <c r="BZ1293" s="23"/>
      <c r="CA1293" s="23"/>
      <c r="CB1293" s="23"/>
      <c r="CC1293" s="23"/>
      <c r="CD1293" s="23"/>
      <c r="CE1293" s="23"/>
      <c r="CF1293" s="23"/>
      <c r="CG1293" s="23"/>
      <c r="CH1293" s="23"/>
      <c r="CI1293" s="23"/>
      <c r="CJ1293" s="23"/>
      <c r="CK1293" s="23"/>
      <c r="CL1293" s="23"/>
      <c r="CM1293" s="23"/>
      <c r="CN1293" s="23"/>
      <c r="CO1293" s="23"/>
      <c r="CP1293" s="23"/>
      <c r="CQ1293" s="23"/>
      <c r="CR1293" s="23"/>
      <c r="CS1293" s="23"/>
      <c r="CT1293" s="23"/>
      <c r="CU1293" s="23"/>
      <c r="CV1293" s="23"/>
      <c r="CW1293" s="23"/>
      <c r="CX1293" s="23"/>
      <c r="CY1293" s="23"/>
      <c r="CZ1293" s="23"/>
      <c r="DA1293" s="23"/>
      <c r="DB1293" s="23"/>
      <c r="DC1293" s="23"/>
      <c r="DD1293" s="23"/>
      <c r="DE1293" s="23"/>
      <c r="DF1293" s="23"/>
      <c r="DG1293" s="23"/>
      <c r="DH1293" s="23"/>
      <c r="DI1293" s="23"/>
      <c r="DJ1293" s="23"/>
      <c r="DK1293" s="23"/>
      <c r="DL1293" s="23"/>
      <c r="DM1293" s="23"/>
      <c r="DN1293" s="23"/>
      <c r="DO1293" s="23"/>
      <c r="DP1293" s="23"/>
      <c r="DQ1293" s="23"/>
      <c r="DR1293" s="23"/>
      <c r="DS1293" s="23"/>
      <c r="DT1293" s="23"/>
      <c r="DU1293" s="23"/>
      <c r="DV1293" s="23"/>
      <c r="DW1293" s="23"/>
      <c r="DX1293" s="23"/>
      <c r="DY1293" s="23"/>
    </row>
    <row r="1294" spans="1:129" s="29" customFormat="1" ht="15.75" customHeight="1" x14ac:dyDescent="0.25">
      <c r="A1294" s="133">
        <v>30</v>
      </c>
      <c r="B1294" s="121" t="s">
        <v>399</v>
      </c>
      <c r="C1294" s="121" t="s">
        <v>6</v>
      </c>
      <c r="D1294" s="121" t="s">
        <v>203</v>
      </c>
      <c r="E1294" s="164" t="s">
        <v>151</v>
      </c>
      <c r="F1294" s="165">
        <v>4430</v>
      </c>
      <c r="G1294" s="166">
        <v>232</v>
      </c>
      <c r="H1294" s="121" t="s">
        <v>30</v>
      </c>
      <c r="I1294" s="66" t="s">
        <v>1</v>
      </c>
      <c r="J1294" s="162">
        <f>J1295+J1296</f>
        <v>2308856.92</v>
      </c>
      <c r="K1294" s="162">
        <f t="shared" ref="K1294:N1294" si="640">K1295+K1296</f>
        <v>2308856.92</v>
      </c>
      <c r="L1294" s="162">
        <f t="shared" si="640"/>
        <v>0</v>
      </c>
      <c r="M1294" s="162">
        <f t="shared" si="640"/>
        <v>0</v>
      </c>
      <c r="N1294" s="162">
        <f t="shared" si="640"/>
        <v>0</v>
      </c>
      <c r="O1294" s="475">
        <f t="shared" si="621"/>
        <v>2308856.92</v>
      </c>
      <c r="P1294" s="555"/>
      <c r="Q1294" s="23"/>
      <c r="R1294" s="23"/>
      <c r="S1294" s="23"/>
      <c r="T1294" s="23"/>
      <c r="U1294" s="23"/>
      <c r="V1294" s="23"/>
      <c r="W1294" s="23"/>
      <c r="X1294" s="23"/>
      <c r="Y1294" s="23"/>
      <c r="Z1294" s="23"/>
      <c r="AA1294" s="23"/>
      <c r="AB1294" s="23"/>
      <c r="AC1294" s="23"/>
      <c r="AD1294" s="23"/>
      <c r="AE1294" s="23"/>
      <c r="AF1294" s="23"/>
      <c r="AG1294" s="23"/>
      <c r="AH1294" s="23"/>
      <c r="AI1294" s="23"/>
      <c r="AJ1294" s="23"/>
      <c r="AK1294" s="23"/>
      <c r="AL1294" s="23"/>
      <c r="AM1294" s="23"/>
      <c r="AN1294" s="23"/>
      <c r="AO1294" s="23"/>
      <c r="AP1294" s="23"/>
      <c r="AQ1294" s="23"/>
      <c r="AR1294" s="23"/>
      <c r="AS1294" s="23"/>
      <c r="AT1294" s="23"/>
      <c r="AU1294" s="23"/>
      <c r="AV1294" s="23"/>
      <c r="AW1294" s="23"/>
      <c r="AX1294" s="23"/>
      <c r="AY1294" s="23"/>
      <c r="AZ1294" s="23"/>
      <c r="BA1294" s="23"/>
      <c r="BB1294" s="23"/>
      <c r="BC1294" s="23"/>
      <c r="BD1294" s="23"/>
      <c r="BE1294" s="23"/>
      <c r="BF1294" s="23"/>
      <c r="BG1294" s="23"/>
      <c r="BH1294" s="23"/>
      <c r="BI1294" s="23"/>
      <c r="BJ1294" s="23"/>
      <c r="BK1294" s="23"/>
      <c r="BL1294" s="23"/>
      <c r="BM1294" s="23"/>
      <c r="BN1294" s="23"/>
      <c r="BO1294" s="23"/>
      <c r="BP1294" s="23"/>
      <c r="BQ1294" s="23"/>
      <c r="BR1294" s="23"/>
      <c r="BS1294" s="23"/>
      <c r="BT1294" s="23"/>
      <c r="BU1294" s="23"/>
      <c r="BV1294" s="23"/>
      <c r="BW1294" s="23"/>
      <c r="BX1294" s="23"/>
      <c r="BY1294" s="23"/>
      <c r="BZ1294" s="23"/>
      <c r="CA1294" s="23"/>
      <c r="CB1294" s="23"/>
      <c r="CC1294" s="23"/>
      <c r="CD1294" s="23"/>
      <c r="CE1294" s="23"/>
      <c r="CF1294" s="23"/>
      <c r="CG1294" s="23"/>
      <c r="CH1294" s="23"/>
      <c r="CI1294" s="23"/>
      <c r="CJ1294" s="23"/>
      <c r="CK1294" s="23"/>
      <c r="CL1294" s="23"/>
      <c r="CM1294" s="23"/>
      <c r="CN1294" s="23"/>
      <c r="CO1294" s="23"/>
      <c r="CP1294" s="23"/>
      <c r="CQ1294" s="23"/>
      <c r="CR1294" s="23"/>
      <c r="CS1294" s="23"/>
      <c r="CT1294" s="23"/>
      <c r="CU1294" s="23"/>
      <c r="CV1294" s="23"/>
      <c r="CW1294" s="23"/>
      <c r="CX1294" s="23"/>
      <c r="CY1294" s="23"/>
      <c r="CZ1294" s="23"/>
      <c r="DA1294" s="23"/>
      <c r="DB1294" s="23"/>
      <c r="DC1294" s="23"/>
      <c r="DD1294" s="23"/>
      <c r="DE1294" s="23"/>
      <c r="DF1294" s="23"/>
      <c r="DG1294" s="23"/>
      <c r="DH1294" s="23"/>
      <c r="DI1294" s="23"/>
      <c r="DJ1294" s="23"/>
      <c r="DK1294" s="23"/>
      <c r="DL1294" s="23"/>
      <c r="DM1294" s="23"/>
      <c r="DN1294" s="23"/>
      <c r="DO1294" s="23"/>
      <c r="DP1294" s="23"/>
      <c r="DQ1294" s="23"/>
      <c r="DR1294" s="23"/>
      <c r="DS1294" s="23"/>
      <c r="DT1294" s="23"/>
      <c r="DU1294" s="23"/>
      <c r="DV1294" s="23"/>
      <c r="DW1294" s="23"/>
      <c r="DX1294" s="23"/>
      <c r="DY1294" s="23"/>
    </row>
    <row r="1295" spans="1:129" s="29" customFormat="1" ht="15.75" customHeight="1" x14ac:dyDescent="0.25">
      <c r="A1295" s="137"/>
      <c r="B1295" s="121" t="s">
        <v>399</v>
      </c>
      <c r="C1295" s="121"/>
      <c r="D1295" s="121"/>
      <c r="E1295" s="164"/>
      <c r="F1295" s="167"/>
      <c r="G1295" s="136"/>
      <c r="H1295" s="134" t="s">
        <v>36</v>
      </c>
      <c r="I1295" s="78" t="s">
        <v>37</v>
      </c>
      <c r="J1295" s="162">
        <v>2260482.59</v>
      </c>
      <c r="K1295" s="98">
        <f t="shared" ref="K1295:K1296" si="641">J1295</f>
        <v>2260482.59</v>
      </c>
      <c r="L1295" s="162"/>
      <c r="M1295" s="162"/>
      <c r="N1295" s="162"/>
      <c r="O1295" s="475">
        <f t="shared" si="621"/>
        <v>2260482.59</v>
      </c>
      <c r="P1295" s="555"/>
      <c r="Q1295" s="23"/>
      <c r="R1295" s="23"/>
      <c r="S1295" s="23"/>
      <c r="T1295" s="23"/>
      <c r="U1295" s="23"/>
      <c r="V1295" s="23"/>
      <c r="W1295" s="23"/>
      <c r="X1295" s="23"/>
      <c r="Y1295" s="23"/>
      <c r="Z1295" s="23"/>
      <c r="AA1295" s="23"/>
      <c r="AB1295" s="23"/>
      <c r="AC1295" s="23"/>
      <c r="AD1295" s="23"/>
      <c r="AE1295" s="23"/>
      <c r="AF1295" s="23"/>
      <c r="AG1295" s="23"/>
      <c r="AH1295" s="23"/>
      <c r="AI1295" s="23"/>
      <c r="AJ1295" s="23"/>
      <c r="AK1295" s="23"/>
      <c r="AL1295" s="23"/>
      <c r="AM1295" s="23"/>
      <c r="AN1295" s="23"/>
      <c r="AO1295" s="23"/>
      <c r="AP1295" s="23"/>
      <c r="AQ1295" s="23"/>
      <c r="AR1295" s="23"/>
      <c r="AS1295" s="23"/>
      <c r="AT1295" s="23"/>
      <c r="AU1295" s="23"/>
      <c r="AV1295" s="23"/>
      <c r="AW1295" s="23"/>
      <c r="AX1295" s="23"/>
      <c r="AY1295" s="23"/>
      <c r="AZ1295" s="23"/>
      <c r="BA1295" s="23"/>
      <c r="BB1295" s="23"/>
      <c r="BC1295" s="23"/>
      <c r="BD1295" s="23"/>
      <c r="BE1295" s="23"/>
      <c r="BF1295" s="23"/>
      <c r="BG1295" s="23"/>
      <c r="BH1295" s="23"/>
      <c r="BI1295" s="23"/>
      <c r="BJ1295" s="23"/>
      <c r="BK1295" s="23"/>
      <c r="BL1295" s="23"/>
      <c r="BM1295" s="23"/>
      <c r="BN1295" s="23"/>
      <c r="BO1295" s="23"/>
      <c r="BP1295" s="23"/>
      <c r="BQ1295" s="23"/>
      <c r="BR1295" s="23"/>
      <c r="BS1295" s="23"/>
      <c r="BT1295" s="23"/>
      <c r="BU1295" s="23"/>
      <c r="BV1295" s="23"/>
      <c r="BW1295" s="23"/>
      <c r="BX1295" s="23"/>
      <c r="BY1295" s="23"/>
      <c r="BZ1295" s="23"/>
      <c r="CA1295" s="23"/>
      <c r="CB1295" s="23"/>
      <c r="CC1295" s="23"/>
      <c r="CD1295" s="23"/>
      <c r="CE1295" s="23"/>
      <c r="CF1295" s="23"/>
      <c r="CG1295" s="23"/>
      <c r="CH1295" s="23"/>
      <c r="CI1295" s="23"/>
      <c r="CJ1295" s="23"/>
      <c r="CK1295" s="23"/>
      <c r="CL1295" s="23"/>
      <c r="CM1295" s="23"/>
      <c r="CN1295" s="23"/>
      <c r="CO1295" s="23"/>
      <c r="CP1295" s="23"/>
      <c r="CQ1295" s="23"/>
      <c r="CR1295" s="23"/>
      <c r="CS1295" s="23"/>
      <c r="CT1295" s="23"/>
      <c r="CU1295" s="23"/>
      <c r="CV1295" s="23"/>
      <c r="CW1295" s="23"/>
      <c r="CX1295" s="23"/>
      <c r="CY1295" s="23"/>
      <c r="CZ1295" s="23"/>
      <c r="DA1295" s="23"/>
      <c r="DB1295" s="23"/>
      <c r="DC1295" s="23"/>
      <c r="DD1295" s="23"/>
      <c r="DE1295" s="23"/>
      <c r="DF1295" s="23"/>
      <c r="DG1295" s="23"/>
      <c r="DH1295" s="23"/>
      <c r="DI1295" s="23"/>
      <c r="DJ1295" s="23"/>
      <c r="DK1295" s="23"/>
      <c r="DL1295" s="23"/>
      <c r="DM1295" s="23"/>
      <c r="DN1295" s="23"/>
      <c r="DO1295" s="23"/>
      <c r="DP1295" s="23"/>
      <c r="DQ1295" s="23"/>
      <c r="DR1295" s="23"/>
      <c r="DS1295" s="23"/>
      <c r="DT1295" s="23"/>
      <c r="DU1295" s="23"/>
      <c r="DV1295" s="23"/>
      <c r="DW1295" s="23"/>
      <c r="DX1295" s="23"/>
      <c r="DY1295" s="23"/>
    </row>
    <row r="1296" spans="1:129" s="29" customFormat="1" ht="15.75" customHeight="1" x14ac:dyDescent="0.25">
      <c r="A1296" s="140"/>
      <c r="B1296" s="121" t="s">
        <v>399</v>
      </c>
      <c r="C1296" s="121"/>
      <c r="D1296" s="121"/>
      <c r="E1296" s="162"/>
      <c r="F1296" s="167"/>
      <c r="G1296" s="136"/>
      <c r="H1296" s="121" t="s">
        <v>35</v>
      </c>
      <c r="I1296" s="78" t="s">
        <v>52</v>
      </c>
      <c r="J1296" s="162">
        <v>48374.33</v>
      </c>
      <c r="K1296" s="98">
        <f t="shared" si="641"/>
        <v>48374.33</v>
      </c>
      <c r="L1296" s="162"/>
      <c r="M1296" s="83"/>
      <c r="N1296" s="83"/>
      <c r="O1296" s="475">
        <f t="shared" si="621"/>
        <v>48374.33</v>
      </c>
      <c r="P1296" s="555"/>
      <c r="Q1296" s="23"/>
      <c r="R1296" s="23"/>
      <c r="S1296" s="23"/>
      <c r="T1296" s="23"/>
      <c r="U1296" s="23"/>
      <c r="V1296" s="23"/>
      <c r="W1296" s="23"/>
      <c r="X1296" s="23"/>
      <c r="Y1296" s="23"/>
      <c r="Z1296" s="23"/>
      <c r="AA1296" s="23"/>
      <c r="AB1296" s="23"/>
      <c r="AC1296" s="23"/>
      <c r="AD1296" s="23"/>
      <c r="AE1296" s="23"/>
      <c r="AF1296" s="23"/>
      <c r="AG1296" s="23"/>
      <c r="AH1296" s="23"/>
      <c r="AI1296" s="23"/>
      <c r="AJ1296" s="23"/>
      <c r="AK1296" s="23"/>
      <c r="AL1296" s="23"/>
      <c r="AM1296" s="23"/>
      <c r="AN1296" s="23"/>
      <c r="AO1296" s="23"/>
      <c r="AP1296" s="23"/>
      <c r="AQ1296" s="23"/>
      <c r="AR1296" s="23"/>
      <c r="AS1296" s="23"/>
      <c r="AT1296" s="23"/>
      <c r="AU1296" s="23"/>
      <c r="AV1296" s="23"/>
      <c r="AW1296" s="23"/>
      <c r="AX1296" s="23"/>
      <c r="AY1296" s="23"/>
      <c r="AZ1296" s="23"/>
      <c r="BA1296" s="23"/>
      <c r="BB1296" s="23"/>
      <c r="BC1296" s="23"/>
      <c r="BD1296" s="23"/>
      <c r="BE1296" s="23"/>
      <c r="BF1296" s="23"/>
      <c r="BG1296" s="23"/>
      <c r="BH1296" s="23"/>
      <c r="BI1296" s="23"/>
      <c r="BJ1296" s="23"/>
      <c r="BK1296" s="23"/>
      <c r="BL1296" s="23"/>
      <c r="BM1296" s="23"/>
      <c r="BN1296" s="23"/>
      <c r="BO1296" s="23"/>
      <c r="BP1296" s="23"/>
      <c r="BQ1296" s="23"/>
      <c r="BR1296" s="23"/>
      <c r="BS1296" s="23"/>
      <c r="BT1296" s="23"/>
      <c r="BU1296" s="23"/>
      <c r="BV1296" s="23"/>
      <c r="BW1296" s="23"/>
      <c r="BX1296" s="23"/>
      <c r="BY1296" s="23"/>
      <c r="BZ1296" s="23"/>
      <c r="CA1296" s="23"/>
      <c r="CB1296" s="23"/>
      <c r="CC1296" s="23"/>
      <c r="CD1296" s="23"/>
      <c r="CE1296" s="23"/>
      <c r="CF1296" s="23"/>
      <c r="CG1296" s="23"/>
      <c r="CH1296" s="23"/>
      <c r="CI1296" s="23"/>
      <c r="CJ1296" s="23"/>
      <c r="CK1296" s="23"/>
      <c r="CL1296" s="23"/>
      <c r="CM1296" s="23"/>
      <c r="CN1296" s="23"/>
      <c r="CO1296" s="23"/>
      <c r="CP1296" s="23"/>
      <c r="CQ1296" s="23"/>
      <c r="CR1296" s="23"/>
      <c r="CS1296" s="23"/>
      <c r="CT1296" s="23"/>
      <c r="CU1296" s="23"/>
      <c r="CV1296" s="23"/>
      <c r="CW1296" s="23"/>
      <c r="CX1296" s="23"/>
      <c r="CY1296" s="23"/>
      <c r="CZ1296" s="23"/>
      <c r="DA1296" s="23"/>
      <c r="DB1296" s="23"/>
      <c r="DC1296" s="23"/>
      <c r="DD1296" s="23"/>
      <c r="DE1296" s="23"/>
      <c r="DF1296" s="23"/>
      <c r="DG1296" s="23"/>
      <c r="DH1296" s="23"/>
      <c r="DI1296" s="23"/>
      <c r="DJ1296" s="23"/>
      <c r="DK1296" s="23"/>
      <c r="DL1296" s="23"/>
      <c r="DM1296" s="23"/>
      <c r="DN1296" s="23"/>
      <c r="DO1296" s="23"/>
      <c r="DP1296" s="23"/>
      <c r="DQ1296" s="23"/>
      <c r="DR1296" s="23"/>
      <c r="DS1296" s="23"/>
      <c r="DT1296" s="23"/>
      <c r="DU1296" s="23"/>
      <c r="DV1296" s="23"/>
      <c r="DW1296" s="23"/>
      <c r="DX1296" s="23"/>
      <c r="DY1296" s="23"/>
    </row>
    <row r="1297" spans="1:129" s="29" customFormat="1" ht="15.75" customHeight="1" x14ac:dyDescent="0.25">
      <c r="A1297" s="133">
        <v>31</v>
      </c>
      <c r="B1297" s="121" t="s">
        <v>399</v>
      </c>
      <c r="C1297" s="121" t="s">
        <v>6</v>
      </c>
      <c r="D1297" s="121" t="s">
        <v>321</v>
      </c>
      <c r="E1297" s="164" t="s">
        <v>199</v>
      </c>
      <c r="F1297" s="165">
        <v>3107.4</v>
      </c>
      <c r="G1297" s="166">
        <v>107</v>
      </c>
      <c r="H1297" s="121" t="s">
        <v>30</v>
      </c>
      <c r="I1297" s="66" t="s">
        <v>1</v>
      </c>
      <c r="J1297" s="162">
        <f>J1298+J1299</f>
        <v>3912367.87</v>
      </c>
      <c r="K1297" s="162">
        <f t="shared" ref="K1297:N1297" si="642">K1298+K1299</f>
        <v>3912367.87</v>
      </c>
      <c r="L1297" s="162">
        <f t="shared" si="642"/>
        <v>0</v>
      </c>
      <c r="M1297" s="162">
        <f t="shared" si="642"/>
        <v>0</v>
      </c>
      <c r="N1297" s="162">
        <f t="shared" si="642"/>
        <v>0</v>
      </c>
      <c r="O1297" s="475">
        <f t="shared" si="621"/>
        <v>3912367.87</v>
      </c>
      <c r="P1297" s="555"/>
      <c r="Q1297" s="23"/>
      <c r="R1297" s="23"/>
      <c r="S1297" s="23"/>
      <c r="T1297" s="23"/>
      <c r="U1297" s="23"/>
      <c r="V1297" s="23"/>
      <c r="W1297" s="23"/>
      <c r="X1297" s="23"/>
      <c r="Y1297" s="23"/>
      <c r="Z1297" s="23"/>
      <c r="AA1297" s="23"/>
      <c r="AB1297" s="23"/>
      <c r="AC1297" s="23"/>
      <c r="AD1297" s="23"/>
      <c r="AE1297" s="23"/>
      <c r="AF1297" s="23"/>
      <c r="AG1297" s="23"/>
      <c r="AH1297" s="23"/>
      <c r="AI1297" s="23"/>
      <c r="AJ1297" s="23"/>
      <c r="AK1297" s="23"/>
      <c r="AL1297" s="23"/>
      <c r="AM1297" s="23"/>
      <c r="AN1297" s="23"/>
      <c r="AO1297" s="23"/>
      <c r="AP1297" s="23"/>
      <c r="AQ1297" s="23"/>
      <c r="AR1297" s="23"/>
      <c r="AS1297" s="23"/>
      <c r="AT1297" s="23"/>
      <c r="AU1297" s="23"/>
      <c r="AV1297" s="23"/>
      <c r="AW1297" s="23"/>
      <c r="AX1297" s="23"/>
      <c r="AY1297" s="23"/>
      <c r="AZ1297" s="23"/>
      <c r="BA1297" s="23"/>
      <c r="BB1297" s="23"/>
      <c r="BC1297" s="23"/>
      <c r="BD1297" s="23"/>
      <c r="BE1297" s="23"/>
      <c r="BF1297" s="23"/>
      <c r="BG1297" s="23"/>
      <c r="BH1297" s="23"/>
      <c r="BI1297" s="23"/>
      <c r="BJ1297" s="23"/>
      <c r="BK1297" s="23"/>
      <c r="BL1297" s="23"/>
      <c r="BM1297" s="23"/>
      <c r="BN1297" s="23"/>
      <c r="BO1297" s="23"/>
      <c r="BP1297" s="23"/>
      <c r="BQ1297" s="23"/>
      <c r="BR1297" s="23"/>
      <c r="BS1297" s="23"/>
      <c r="BT1297" s="23"/>
      <c r="BU1297" s="23"/>
      <c r="BV1297" s="23"/>
      <c r="BW1297" s="23"/>
      <c r="BX1297" s="23"/>
      <c r="BY1297" s="23"/>
      <c r="BZ1297" s="23"/>
      <c r="CA1297" s="23"/>
      <c r="CB1297" s="23"/>
      <c r="CC1297" s="23"/>
      <c r="CD1297" s="23"/>
      <c r="CE1297" s="23"/>
      <c r="CF1297" s="23"/>
      <c r="CG1297" s="23"/>
      <c r="CH1297" s="23"/>
      <c r="CI1297" s="23"/>
      <c r="CJ1297" s="23"/>
      <c r="CK1297" s="23"/>
      <c r="CL1297" s="23"/>
      <c r="CM1297" s="23"/>
      <c r="CN1297" s="23"/>
      <c r="CO1297" s="23"/>
      <c r="CP1297" s="23"/>
      <c r="CQ1297" s="23"/>
      <c r="CR1297" s="23"/>
      <c r="CS1297" s="23"/>
      <c r="CT1297" s="23"/>
      <c r="CU1297" s="23"/>
      <c r="CV1297" s="23"/>
      <c r="CW1297" s="23"/>
      <c r="CX1297" s="23"/>
      <c r="CY1297" s="23"/>
      <c r="CZ1297" s="23"/>
      <c r="DA1297" s="23"/>
      <c r="DB1297" s="23"/>
      <c r="DC1297" s="23"/>
      <c r="DD1297" s="23"/>
      <c r="DE1297" s="23"/>
      <c r="DF1297" s="23"/>
      <c r="DG1297" s="23"/>
      <c r="DH1297" s="23"/>
      <c r="DI1297" s="23"/>
      <c r="DJ1297" s="23"/>
      <c r="DK1297" s="23"/>
      <c r="DL1297" s="23"/>
      <c r="DM1297" s="23"/>
      <c r="DN1297" s="23"/>
      <c r="DO1297" s="23"/>
      <c r="DP1297" s="23"/>
      <c r="DQ1297" s="23"/>
      <c r="DR1297" s="23"/>
      <c r="DS1297" s="23"/>
      <c r="DT1297" s="23"/>
      <c r="DU1297" s="23"/>
      <c r="DV1297" s="23"/>
      <c r="DW1297" s="23"/>
      <c r="DX1297" s="23"/>
      <c r="DY1297" s="23"/>
    </row>
    <row r="1298" spans="1:129" s="29" customFormat="1" ht="15.75" customHeight="1" x14ac:dyDescent="0.25">
      <c r="A1298" s="137"/>
      <c r="B1298" s="121" t="s">
        <v>399</v>
      </c>
      <c r="C1298" s="121"/>
      <c r="D1298" s="121"/>
      <c r="E1298" s="164"/>
      <c r="F1298" s="167"/>
      <c r="G1298" s="136"/>
      <c r="H1298" s="177" t="s">
        <v>36</v>
      </c>
      <c r="I1298" s="78" t="s">
        <v>37</v>
      </c>
      <c r="J1298" s="162">
        <v>3830397.37</v>
      </c>
      <c r="K1298" s="98">
        <f t="shared" ref="K1298:K1299" si="643">J1298</f>
        <v>3830397.37</v>
      </c>
      <c r="L1298" s="162"/>
      <c r="M1298" s="162"/>
      <c r="N1298" s="162"/>
      <c r="O1298" s="475">
        <f t="shared" si="621"/>
        <v>3830397.37</v>
      </c>
      <c r="P1298" s="555"/>
      <c r="Q1298" s="23"/>
      <c r="R1298" s="23"/>
      <c r="S1298" s="23"/>
      <c r="T1298" s="23"/>
      <c r="U1298" s="23"/>
      <c r="V1298" s="23"/>
      <c r="W1298" s="23"/>
      <c r="X1298" s="23"/>
      <c r="Y1298" s="23"/>
      <c r="Z1298" s="23"/>
      <c r="AA1298" s="23"/>
      <c r="AB1298" s="23"/>
      <c r="AC1298" s="23"/>
      <c r="AD1298" s="23"/>
      <c r="AE1298" s="23"/>
      <c r="AF1298" s="23"/>
      <c r="AG1298" s="23"/>
      <c r="AH1298" s="23"/>
      <c r="AI1298" s="23"/>
      <c r="AJ1298" s="23"/>
      <c r="AK1298" s="23"/>
      <c r="AL1298" s="23"/>
      <c r="AM1298" s="23"/>
      <c r="AN1298" s="23"/>
      <c r="AO1298" s="23"/>
      <c r="AP1298" s="23"/>
      <c r="AQ1298" s="23"/>
      <c r="AR1298" s="23"/>
      <c r="AS1298" s="23"/>
      <c r="AT1298" s="23"/>
      <c r="AU1298" s="23"/>
      <c r="AV1298" s="23"/>
      <c r="AW1298" s="23"/>
      <c r="AX1298" s="23"/>
      <c r="AY1298" s="23"/>
      <c r="AZ1298" s="23"/>
      <c r="BA1298" s="23"/>
      <c r="BB1298" s="23"/>
      <c r="BC1298" s="23"/>
      <c r="BD1298" s="23"/>
      <c r="BE1298" s="23"/>
      <c r="BF1298" s="23"/>
      <c r="BG1298" s="23"/>
      <c r="BH1298" s="23"/>
      <c r="BI1298" s="23"/>
      <c r="BJ1298" s="23"/>
      <c r="BK1298" s="23"/>
      <c r="BL1298" s="23"/>
      <c r="BM1298" s="23"/>
      <c r="BN1298" s="23"/>
      <c r="BO1298" s="23"/>
      <c r="BP1298" s="23"/>
      <c r="BQ1298" s="23"/>
      <c r="BR1298" s="23"/>
      <c r="BS1298" s="23"/>
      <c r="BT1298" s="23"/>
      <c r="BU1298" s="23"/>
      <c r="BV1298" s="23"/>
      <c r="BW1298" s="23"/>
      <c r="BX1298" s="23"/>
      <c r="BY1298" s="23"/>
      <c r="BZ1298" s="23"/>
      <c r="CA1298" s="23"/>
      <c r="CB1298" s="23"/>
      <c r="CC1298" s="23"/>
      <c r="CD1298" s="23"/>
      <c r="CE1298" s="23"/>
      <c r="CF1298" s="23"/>
      <c r="CG1298" s="23"/>
      <c r="CH1298" s="23"/>
      <c r="CI1298" s="23"/>
      <c r="CJ1298" s="23"/>
      <c r="CK1298" s="23"/>
      <c r="CL1298" s="23"/>
      <c r="CM1298" s="23"/>
      <c r="CN1298" s="23"/>
      <c r="CO1298" s="23"/>
      <c r="CP1298" s="23"/>
      <c r="CQ1298" s="23"/>
      <c r="CR1298" s="23"/>
      <c r="CS1298" s="23"/>
      <c r="CT1298" s="23"/>
      <c r="CU1298" s="23"/>
      <c r="CV1298" s="23"/>
      <c r="CW1298" s="23"/>
      <c r="CX1298" s="23"/>
      <c r="CY1298" s="23"/>
      <c r="CZ1298" s="23"/>
      <c r="DA1298" s="23"/>
      <c r="DB1298" s="23"/>
      <c r="DC1298" s="23"/>
      <c r="DD1298" s="23"/>
      <c r="DE1298" s="23"/>
      <c r="DF1298" s="23"/>
      <c r="DG1298" s="23"/>
      <c r="DH1298" s="23"/>
      <c r="DI1298" s="23"/>
      <c r="DJ1298" s="23"/>
      <c r="DK1298" s="23"/>
      <c r="DL1298" s="23"/>
      <c r="DM1298" s="23"/>
      <c r="DN1298" s="23"/>
      <c r="DO1298" s="23"/>
      <c r="DP1298" s="23"/>
      <c r="DQ1298" s="23"/>
      <c r="DR1298" s="23"/>
      <c r="DS1298" s="23"/>
      <c r="DT1298" s="23"/>
      <c r="DU1298" s="23"/>
      <c r="DV1298" s="23"/>
      <c r="DW1298" s="23"/>
      <c r="DX1298" s="23"/>
      <c r="DY1298" s="23"/>
    </row>
    <row r="1299" spans="1:129" s="29" customFormat="1" ht="15.75" customHeight="1" x14ac:dyDescent="0.25">
      <c r="A1299" s="140"/>
      <c r="B1299" s="121" t="s">
        <v>399</v>
      </c>
      <c r="C1299" s="121"/>
      <c r="D1299" s="121"/>
      <c r="E1299" s="162"/>
      <c r="F1299" s="167"/>
      <c r="G1299" s="136"/>
      <c r="H1299" s="121" t="s">
        <v>35</v>
      </c>
      <c r="I1299" s="78" t="s">
        <v>52</v>
      </c>
      <c r="J1299" s="162">
        <v>81970.5</v>
      </c>
      <c r="K1299" s="98">
        <f t="shared" si="643"/>
        <v>81970.5</v>
      </c>
      <c r="L1299" s="162"/>
      <c r="M1299" s="83"/>
      <c r="N1299" s="83"/>
      <c r="O1299" s="475">
        <f t="shared" si="621"/>
        <v>81970.5</v>
      </c>
      <c r="P1299" s="555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/>
      <c r="AL1299" s="23"/>
      <c r="AM1299" s="23"/>
      <c r="AN1299" s="23"/>
      <c r="AO1299" s="23"/>
      <c r="AP1299" s="23"/>
      <c r="AQ1299" s="23"/>
      <c r="AR1299" s="23"/>
      <c r="AS1299" s="23"/>
      <c r="AT1299" s="23"/>
      <c r="AU1299" s="23"/>
      <c r="AV1299" s="23"/>
      <c r="AW1299" s="23"/>
      <c r="AX1299" s="23"/>
      <c r="AY1299" s="23"/>
      <c r="AZ1299" s="23"/>
      <c r="BA1299" s="23"/>
      <c r="BB1299" s="23"/>
      <c r="BC1299" s="23"/>
      <c r="BD1299" s="23"/>
      <c r="BE1299" s="23"/>
      <c r="BF1299" s="23"/>
      <c r="BG1299" s="23"/>
      <c r="BH1299" s="23"/>
      <c r="BI1299" s="23"/>
      <c r="BJ1299" s="23"/>
      <c r="BK1299" s="23"/>
      <c r="BL1299" s="23"/>
      <c r="BM1299" s="23"/>
      <c r="BN1299" s="23"/>
      <c r="BO1299" s="23"/>
      <c r="BP1299" s="23"/>
      <c r="BQ1299" s="23"/>
      <c r="BR1299" s="23"/>
      <c r="BS1299" s="23"/>
      <c r="BT1299" s="23"/>
      <c r="BU1299" s="23"/>
      <c r="BV1299" s="23"/>
      <c r="BW1299" s="23"/>
      <c r="BX1299" s="23"/>
      <c r="BY1299" s="23"/>
      <c r="BZ1299" s="23"/>
      <c r="CA1299" s="23"/>
      <c r="CB1299" s="23"/>
      <c r="CC1299" s="23"/>
      <c r="CD1299" s="23"/>
      <c r="CE1299" s="23"/>
      <c r="CF1299" s="23"/>
      <c r="CG1299" s="23"/>
      <c r="CH1299" s="23"/>
      <c r="CI1299" s="23"/>
      <c r="CJ1299" s="23"/>
      <c r="CK1299" s="23"/>
      <c r="CL1299" s="23"/>
      <c r="CM1299" s="23"/>
      <c r="CN1299" s="23"/>
      <c r="CO1299" s="23"/>
      <c r="CP1299" s="23"/>
      <c r="CQ1299" s="23"/>
      <c r="CR1299" s="23"/>
      <c r="CS1299" s="23"/>
      <c r="CT1299" s="23"/>
      <c r="CU1299" s="23"/>
      <c r="CV1299" s="23"/>
      <c r="CW1299" s="23"/>
      <c r="CX1299" s="23"/>
      <c r="CY1299" s="23"/>
      <c r="CZ1299" s="23"/>
      <c r="DA1299" s="23"/>
      <c r="DB1299" s="23"/>
      <c r="DC1299" s="23"/>
      <c r="DD1299" s="23"/>
      <c r="DE1299" s="23"/>
      <c r="DF1299" s="23"/>
      <c r="DG1299" s="23"/>
      <c r="DH1299" s="23"/>
      <c r="DI1299" s="23"/>
      <c r="DJ1299" s="23"/>
      <c r="DK1299" s="23"/>
      <c r="DL1299" s="23"/>
      <c r="DM1299" s="23"/>
      <c r="DN1299" s="23"/>
      <c r="DO1299" s="23"/>
      <c r="DP1299" s="23"/>
      <c r="DQ1299" s="23"/>
      <c r="DR1299" s="23"/>
      <c r="DS1299" s="23"/>
      <c r="DT1299" s="23"/>
      <c r="DU1299" s="23"/>
      <c r="DV1299" s="23"/>
      <c r="DW1299" s="23"/>
      <c r="DX1299" s="23"/>
      <c r="DY1299" s="23"/>
    </row>
    <row r="1300" spans="1:129" s="29" customFormat="1" ht="15.75" x14ac:dyDescent="0.25">
      <c r="A1300" s="133">
        <v>32</v>
      </c>
      <c r="B1300" s="121" t="s">
        <v>399</v>
      </c>
      <c r="C1300" s="121" t="s">
        <v>6</v>
      </c>
      <c r="D1300" s="121" t="s">
        <v>138</v>
      </c>
      <c r="E1300" s="164" t="s">
        <v>81</v>
      </c>
      <c r="F1300" s="181">
        <v>4953.2</v>
      </c>
      <c r="G1300" s="122">
        <v>267</v>
      </c>
      <c r="H1300" s="121" t="s">
        <v>30</v>
      </c>
      <c r="I1300" s="66" t="s">
        <v>1</v>
      </c>
      <c r="J1300" s="162">
        <f>J1301+J1302</f>
        <v>2299884.14</v>
      </c>
      <c r="K1300" s="162">
        <f t="shared" ref="K1300:N1300" si="644">K1301+K1302</f>
        <v>2299884.14</v>
      </c>
      <c r="L1300" s="162">
        <f t="shared" si="644"/>
        <v>0</v>
      </c>
      <c r="M1300" s="162">
        <f t="shared" si="644"/>
        <v>0</v>
      </c>
      <c r="N1300" s="162">
        <f t="shared" si="644"/>
        <v>0</v>
      </c>
      <c r="O1300" s="475">
        <f t="shared" si="621"/>
        <v>2299884.14</v>
      </c>
      <c r="P1300" s="555"/>
      <c r="Q1300" s="23"/>
      <c r="R1300" s="23"/>
      <c r="S1300" s="23"/>
      <c r="T1300" s="23"/>
      <c r="U1300" s="23"/>
      <c r="V1300" s="23"/>
      <c r="W1300" s="23"/>
      <c r="X1300" s="23"/>
      <c r="Y1300" s="23"/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/>
      <c r="AL1300" s="23"/>
      <c r="AM1300" s="23"/>
      <c r="AN1300" s="23"/>
      <c r="AO1300" s="23"/>
      <c r="AP1300" s="23"/>
      <c r="AQ1300" s="23"/>
      <c r="AR1300" s="23"/>
      <c r="AS1300" s="23"/>
      <c r="AT1300" s="23"/>
      <c r="AU1300" s="23"/>
      <c r="AV1300" s="23"/>
      <c r="AW1300" s="23"/>
      <c r="AX1300" s="23"/>
      <c r="AY1300" s="23"/>
      <c r="AZ1300" s="23"/>
      <c r="BA1300" s="23"/>
      <c r="BB1300" s="23"/>
      <c r="BC1300" s="23"/>
      <c r="BD1300" s="23"/>
      <c r="BE1300" s="23"/>
      <c r="BF1300" s="23"/>
      <c r="BG1300" s="23"/>
      <c r="BH1300" s="23"/>
      <c r="BI1300" s="23"/>
      <c r="BJ1300" s="23"/>
      <c r="BK1300" s="23"/>
      <c r="BL1300" s="23"/>
      <c r="BM1300" s="23"/>
      <c r="BN1300" s="23"/>
      <c r="BO1300" s="23"/>
      <c r="BP1300" s="23"/>
      <c r="BQ1300" s="23"/>
      <c r="BR1300" s="23"/>
      <c r="BS1300" s="23"/>
      <c r="BT1300" s="23"/>
      <c r="BU1300" s="23"/>
      <c r="BV1300" s="23"/>
      <c r="BW1300" s="23"/>
      <c r="BX1300" s="23"/>
      <c r="BY1300" s="23"/>
      <c r="BZ1300" s="23"/>
      <c r="CA1300" s="23"/>
      <c r="CB1300" s="23"/>
      <c r="CC1300" s="23"/>
      <c r="CD1300" s="23"/>
      <c r="CE1300" s="23"/>
      <c r="CF1300" s="23"/>
      <c r="CG1300" s="23"/>
      <c r="CH1300" s="23"/>
      <c r="CI1300" s="23"/>
      <c r="CJ1300" s="23"/>
      <c r="CK1300" s="23"/>
      <c r="CL1300" s="23"/>
      <c r="CM1300" s="23"/>
      <c r="CN1300" s="23"/>
      <c r="CO1300" s="23"/>
      <c r="CP1300" s="23"/>
      <c r="CQ1300" s="23"/>
      <c r="CR1300" s="23"/>
      <c r="CS1300" s="23"/>
      <c r="CT1300" s="23"/>
      <c r="CU1300" s="23"/>
      <c r="CV1300" s="23"/>
      <c r="CW1300" s="23"/>
      <c r="CX1300" s="23"/>
      <c r="CY1300" s="23"/>
      <c r="CZ1300" s="23"/>
      <c r="DA1300" s="23"/>
      <c r="DB1300" s="23"/>
      <c r="DC1300" s="23"/>
      <c r="DD1300" s="23"/>
      <c r="DE1300" s="23"/>
      <c r="DF1300" s="23"/>
      <c r="DG1300" s="23"/>
      <c r="DH1300" s="23"/>
      <c r="DI1300" s="23"/>
      <c r="DJ1300" s="23"/>
      <c r="DK1300" s="23"/>
      <c r="DL1300" s="23"/>
      <c r="DM1300" s="23"/>
      <c r="DN1300" s="23"/>
      <c r="DO1300" s="23"/>
      <c r="DP1300" s="23"/>
      <c r="DQ1300" s="23"/>
      <c r="DR1300" s="23"/>
      <c r="DS1300" s="23"/>
      <c r="DT1300" s="23"/>
      <c r="DU1300" s="23"/>
      <c r="DV1300" s="23"/>
      <c r="DW1300" s="23"/>
      <c r="DX1300" s="23"/>
      <c r="DY1300" s="23"/>
    </row>
    <row r="1301" spans="1:129" s="29" customFormat="1" ht="15.75" customHeight="1" x14ac:dyDescent="0.25">
      <c r="A1301" s="137"/>
      <c r="B1301" s="121" t="s">
        <v>399</v>
      </c>
      <c r="C1301" s="121"/>
      <c r="D1301" s="121"/>
      <c r="E1301" s="164"/>
      <c r="F1301" s="167"/>
      <c r="G1301" s="136"/>
      <c r="H1301" s="134" t="s">
        <v>36</v>
      </c>
      <c r="I1301" s="78" t="s">
        <v>37</v>
      </c>
      <c r="J1301" s="162">
        <v>2251697.81</v>
      </c>
      <c r="K1301" s="98">
        <f t="shared" ref="K1301:K1302" si="645">J1301</f>
        <v>2251697.81</v>
      </c>
      <c r="L1301" s="162"/>
      <c r="M1301" s="162"/>
      <c r="N1301" s="162"/>
      <c r="O1301" s="475">
        <f t="shared" si="621"/>
        <v>2251697.81</v>
      </c>
      <c r="P1301" s="555"/>
      <c r="Q1301" s="23"/>
      <c r="R1301" s="23"/>
      <c r="S1301" s="23"/>
      <c r="T1301" s="23"/>
      <c r="U1301" s="23"/>
      <c r="V1301" s="23"/>
      <c r="W1301" s="23"/>
      <c r="X1301" s="23"/>
      <c r="Y1301" s="23"/>
      <c r="Z1301" s="23"/>
      <c r="AA1301" s="23"/>
      <c r="AB1301" s="23"/>
      <c r="AC1301" s="23"/>
      <c r="AD1301" s="23"/>
      <c r="AE1301" s="23"/>
      <c r="AF1301" s="23"/>
      <c r="AG1301" s="23"/>
      <c r="AH1301" s="23"/>
      <c r="AI1301" s="23"/>
      <c r="AJ1301" s="23"/>
      <c r="AK1301" s="23"/>
      <c r="AL1301" s="23"/>
      <c r="AM1301" s="23"/>
      <c r="AN1301" s="23"/>
      <c r="AO1301" s="23"/>
      <c r="AP1301" s="23"/>
      <c r="AQ1301" s="23"/>
      <c r="AR1301" s="23"/>
      <c r="AS1301" s="23"/>
      <c r="AT1301" s="23"/>
      <c r="AU1301" s="23"/>
      <c r="AV1301" s="23"/>
      <c r="AW1301" s="23"/>
      <c r="AX1301" s="23"/>
      <c r="AY1301" s="23"/>
      <c r="AZ1301" s="23"/>
      <c r="BA1301" s="23"/>
      <c r="BB1301" s="23"/>
      <c r="BC1301" s="23"/>
      <c r="BD1301" s="23"/>
      <c r="BE1301" s="23"/>
      <c r="BF1301" s="23"/>
      <c r="BG1301" s="23"/>
      <c r="BH1301" s="23"/>
      <c r="BI1301" s="23"/>
      <c r="BJ1301" s="23"/>
      <c r="BK1301" s="23"/>
      <c r="BL1301" s="23"/>
      <c r="BM1301" s="23"/>
      <c r="BN1301" s="23"/>
      <c r="BO1301" s="23"/>
      <c r="BP1301" s="23"/>
      <c r="BQ1301" s="23"/>
      <c r="BR1301" s="23"/>
      <c r="BS1301" s="23"/>
      <c r="BT1301" s="23"/>
      <c r="BU1301" s="23"/>
      <c r="BV1301" s="23"/>
      <c r="BW1301" s="23"/>
      <c r="BX1301" s="23"/>
      <c r="BY1301" s="23"/>
      <c r="BZ1301" s="23"/>
      <c r="CA1301" s="23"/>
      <c r="CB1301" s="23"/>
      <c r="CC1301" s="23"/>
      <c r="CD1301" s="23"/>
      <c r="CE1301" s="23"/>
      <c r="CF1301" s="23"/>
      <c r="CG1301" s="23"/>
      <c r="CH1301" s="23"/>
      <c r="CI1301" s="23"/>
      <c r="CJ1301" s="23"/>
      <c r="CK1301" s="23"/>
      <c r="CL1301" s="23"/>
      <c r="CM1301" s="23"/>
      <c r="CN1301" s="23"/>
      <c r="CO1301" s="23"/>
      <c r="CP1301" s="23"/>
      <c r="CQ1301" s="23"/>
      <c r="CR1301" s="23"/>
      <c r="CS1301" s="23"/>
      <c r="CT1301" s="23"/>
      <c r="CU1301" s="23"/>
      <c r="CV1301" s="23"/>
      <c r="CW1301" s="23"/>
      <c r="CX1301" s="23"/>
      <c r="CY1301" s="23"/>
      <c r="CZ1301" s="23"/>
      <c r="DA1301" s="23"/>
      <c r="DB1301" s="23"/>
      <c r="DC1301" s="23"/>
      <c r="DD1301" s="23"/>
      <c r="DE1301" s="23"/>
      <c r="DF1301" s="23"/>
      <c r="DG1301" s="23"/>
      <c r="DH1301" s="23"/>
      <c r="DI1301" s="23"/>
      <c r="DJ1301" s="23"/>
      <c r="DK1301" s="23"/>
      <c r="DL1301" s="23"/>
      <c r="DM1301" s="23"/>
      <c r="DN1301" s="23"/>
      <c r="DO1301" s="23"/>
      <c r="DP1301" s="23"/>
      <c r="DQ1301" s="23"/>
      <c r="DR1301" s="23"/>
      <c r="DS1301" s="23"/>
      <c r="DT1301" s="23"/>
      <c r="DU1301" s="23"/>
      <c r="DV1301" s="23"/>
      <c r="DW1301" s="23"/>
      <c r="DX1301" s="23"/>
      <c r="DY1301" s="23"/>
    </row>
    <row r="1302" spans="1:129" s="29" customFormat="1" ht="15.75" customHeight="1" x14ac:dyDescent="0.25">
      <c r="A1302" s="140"/>
      <c r="B1302" s="121" t="s">
        <v>399</v>
      </c>
      <c r="C1302" s="121"/>
      <c r="D1302" s="121"/>
      <c r="E1302" s="162"/>
      <c r="F1302" s="167"/>
      <c r="G1302" s="136"/>
      <c r="H1302" s="121" t="s">
        <v>35</v>
      </c>
      <c r="I1302" s="78" t="s">
        <v>52</v>
      </c>
      <c r="J1302" s="162">
        <v>48186.33</v>
      </c>
      <c r="K1302" s="98">
        <f t="shared" si="645"/>
        <v>48186.33</v>
      </c>
      <c r="L1302" s="162"/>
      <c r="M1302" s="83"/>
      <c r="N1302" s="83"/>
      <c r="O1302" s="475">
        <f t="shared" si="621"/>
        <v>48186.33</v>
      </c>
      <c r="P1302" s="555"/>
      <c r="Q1302" s="23"/>
      <c r="R1302" s="23"/>
      <c r="S1302" s="23"/>
      <c r="T1302" s="23"/>
      <c r="U1302" s="23"/>
      <c r="V1302" s="23"/>
      <c r="W1302" s="23"/>
      <c r="X1302" s="23"/>
      <c r="Y1302" s="23"/>
      <c r="Z1302" s="23"/>
      <c r="AA1302" s="23"/>
      <c r="AB1302" s="23"/>
      <c r="AC1302" s="23"/>
      <c r="AD1302" s="23"/>
      <c r="AE1302" s="23"/>
      <c r="AF1302" s="23"/>
      <c r="AG1302" s="23"/>
      <c r="AH1302" s="23"/>
      <c r="AI1302" s="23"/>
      <c r="AJ1302" s="23"/>
      <c r="AK1302" s="23"/>
      <c r="AL1302" s="23"/>
      <c r="AM1302" s="23"/>
      <c r="AN1302" s="23"/>
      <c r="AO1302" s="23"/>
      <c r="AP1302" s="23"/>
      <c r="AQ1302" s="23"/>
      <c r="AR1302" s="23"/>
      <c r="AS1302" s="23"/>
      <c r="AT1302" s="23"/>
      <c r="AU1302" s="23"/>
      <c r="AV1302" s="23"/>
      <c r="AW1302" s="23"/>
      <c r="AX1302" s="23"/>
      <c r="AY1302" s="23"/>
      <c r="AZ1302" s="23"/>
      <c r="BA1302" s="23"/>
      <c r="BB1302" s="23"/>
      <c r="BC1302" s="23"/>
      <c r="BD1302" s="23"/>
      <c r="BE1302" s="23"/>
      <c r="BF1302" s="23"/>
      <c r="BG1302" s="23"/>
      <c r="BH1302" s="23"/>
      <c r="BI1302" s="23"/>
      <c r="BJ1302" s="23"/>
      <c r="BK1302" s="23"/>
      <c r="BL1302" s="23"/>
      <c r="BM1302" s="23"/>
      <c r="BN1302" s="23"/>
      <c r="BO1302" s="23"/>
      <c r="BP1302" s="23"/>
      <c r="BQ1302" s="23"/>
      <c r="BR1302" s="23"/>
      <c r="BS1302" s="23"/>
      <c r="BT1302" s="23"/>
      <c r="BU1302" s="23"/>
      <c r="BV1302" s="23"/>
      <c r="BW1302" s="23"/>
      <c r="BX1302" s="23"/>
      <c r="BY1302" s="23"/>
      <c r="BZ1302" s="23"/>
      <c r="CA1302" s="23"/>
      <c r="CB1302" s="23"/>
      <c r="CC1302" s="23"/>
      <c r="CD1302" s="23"/>
      <c r="CE1302" s="23"/>
      <c r="CF1302" s="23"/>
      <c r="CG1302" s="23"/>
      <c r="CH1302" s="23"/>
      <c r="CI1302" s="23"/>
      <c r="CJ1302" s="23"/>
      <c r="CK1302" s="23"/>
      <c r="CL1302" s="23"/>
      <c r="CM1302" s="23"/>
      <c r="CN1302" s="23"/>
      <c r="CO1302" s="23"/>
      <c r="CP1302" s="23"/>
      <c r="CQ1302" s="23"/>
      <c r="CR1302" s="23"/>
      <c r="CS1302" s="23"/>
      <c r="CT1302" s="23"/>
      <c r="CU1302" s="23"/>
      <c r="CV1302" s="23"/>
      <c r="CW1302" s="23"/>
      <c r="CX1302" s="23"/>
      <c r="CY1302" s="23"/>
      <c r="CZ1302" s="23"/>
      <c r="DA1302" s="23"/>
      <c r="DB1302" s="23"/>
      <c r="DC1302" s="23"/>
      <c r="DD1302" s="23"/>
      <c r="DE1302" s="23"/>
      <c r="DF1302" s="23"/>
      <c r="DG1302" s="23"/>
      <c r="DH1302" s="23"/>
      <c r="DI1302" s="23"/>
      <c r="DJ1302" s="23"/>
      <c r="DK1302" s="23"/>
      <c r="DL1302" s="23"/>
      <c r="DM1302" s="23"/>
      <c r="DN1302" s="23"/>
      <c r="DO1302" s="23"/>
      <c r="DP1302" s="23"/>
      <c r="DQ1302" s="23"/>
      <c r="DR1302" s="23"/>
      <c r="DS1302" s="23"/>
      <c r="DT1302" s="23"/>
      <c r="DU1302" s="23"/>
      <c r="DV1302" s="23"/>
      <c r="DW1302" s="23"/>
      <c r="DX1302" s="23"/>
      <c r="DY1302" s="23"/>
    </row>
    <row r="1303" spans="1:129" s="29" customFormat="1" ht="15.75" customHeight="1" x14ac:dyDescent="0.25">
      <c r="A1303" s="133">
        <v>33</v>
      </c>
      <c r="B1303" s="121" t="s">
        <v>399</v>
      </c>
      <c r="C1303" s="121" t="s">
        <v>6</v>
      </c>
      <c r="D1303" s="121" t="s">
        <v>138</v>
      </c>
      <c r="E1303" s="164" t="s">
        <v>200</v>
      </c>
      <c r="F1303" s="165">
        <v>11001.22</v>
      </c>
      <c r="G1303" s="166">
        <v>381</v>
      </c>
      <c r="H1303" s="121" t="s">
        <v>30</v>
      </c>
      <c r="I1303" s="66" t="s">
        <v>1</v>
      </c>
      <c r="J1303" s="162">
        <f>J1304+J1305</f>
        <v>8103052.9799999995</v>
      </c>
      <c r="K1303" s="162">
        <f t="shared" ref="K1303:N1303" si="646">K1304+K1305</f>
        <v>8103052.9799999995</v>
      </c>
      <c r="L1303" s="162">
        <f t="shared" si="646"/>
        <v>0</v>
      </c>
      <c r="M1303" s="162">
        <f t="shared" si="646"/>
        <v>0</v>
      </c>
      <c r="N1303" s="162">
        <f t="shared" si="646"/>
        <v>0</v>
      </c>
      <c r="O1303" s="475">
        <f t="shared" si="621"/>
        <v>8103052.9799999995</v>
      </c>
      <c r="P1303" s="555"/>
      <c r="Q1303" s="23"/>
      <c r="R1303" s="23"/>
      <c r="S1303" s="23"/>
      <c r="T1303" s="23"/>
      <c r="U1303" s="23"/>
      <c r="V1303" s="23"/>
      <c r="W1303" s="23"/>
      <c r="X1303" s="23"/>
      <c r="Y1303" s="23"/>
      <c r="Z1303" s="23"/>
      <c r="AA1303" s="23"/>
      <c r="AB1303" s="23"/>
      <c r="AC1303" s="23"/>
      <c r="AD1303" s="23"/>
      <c r="AE1303" s="23"/>
      <c r="AF1303" s="23"/>
      <c r="AG1303" s="23"/>
      <c r="AH1303" s="23"/>
      <c r="AI1303" s="23"/>
      <c r="AJ1303" s="23"/>
      <c r="AK1303" s="23"/>
      <c r="AL1303" s="23"/>
      <c r="AM1303" s="23"/>
      <c r="AN1303" s="23"/>
      <c r="AO1303" s="23"/>
      <c r="AP1303" s="23"/>
      <c r="AQ1303" s="23"/>
      <c r="AR1303" s="23"/>
      <c r="AS1303" s="23"/>
      <c r="AT1303" s="23"/>
      <c r="AU1303" s="23"/>
      <c r="AV1303" s="23"/>
      <c r="AW1303" s="23"/>
      <c r="AX1303" s="23"/>
      <c r="AY1303" s="23"/>
      <c r="AZ1303" s="23"/>
      <c r="BA1303" s="23"/>
      <c r="BB1303" s="23"/>
      <c r="BC1303" s="23"/>
      <c r="BD1303" s="23"/>
      <c r="BE1303" s="23"/>
      <c r="BF1303" s="23"/>
      <c r="BG1303" s="23"/>
      <c r="BH1303" s="23"/>
      <c r="BI1303" s="23"/>
      <c r="BJ1303" s="23"/>
      <c r="BK1303" s="23"/>
      <c r="BL1303" s="23"/>
      <c r="BM1303" s="23"/>
      <c r="BN1303" s="23"/>
      <c r="BO1303" s="23"/>
      <c r="BP1303" s="23"/>
      <c r="BQ1303" s="23"/>
      <c r="BR1303" s="23"/>
      <c r="BS1303" s="23"/>
      <c r="BT1303" s="23"/>
      <c r="BU1303" s="23"/>
      <c r="BV1303" s="23"/>
      <c r="BW1303" s="23"/>
      <c r="BX1303" s="23"/>
      <c r="BY1303" s="23"/>
      <c r="BZ1303" s="23"/>
      <c r="CA1303" s="23"/>
      <c r="CB1303" s="23"/>
      <c r="CC1303" s="23"/>
      <c r="CD1303" s="23"/>
      <c r="CE1303" s="23"/>
      <c r="CF1303" s="23"/>
      <c r="CG1303" s="23"/>
      <c r="CH1303" s="23"/>
      <c r="CI1303" s="23"/>
      <c r="CJ1303" s="23"/>
      <c r="CK1303" s="23"/>
      <c r="CL1303" s="23"/>
      <c r="CM1303" s="23"/>
      <c r="CN1303" s="23"/>
      <c r="CO1303" s="23"/>
      <c r="CP1303" s="23"/>
      <c r="CQ1303" s="23"/>
      <c r="CR1303" s="23"/>
      <c r="CS1303" s="23"/>
      <c r="CT1303" s="23"/>
      <c r="CU1303" s="23"/>
      <c r="CV1303" s="23"/>
      <c r="CW1303" s="23"/>
      <c r="CX1303" s="23"/>
      <c r="CY1303" s="23"/>
      <c r="CZ1303" s="23"/>
      <c r="DA1303" s="23"/>
      <c r="DB1303" s="23"/>
      <c r="DC1303" s="23"/>
      <c r="DD1303" s="23"/>
      <c r="DE1303" s="23"/>
      <c r="DF1303" s="23"/>
      <c r="DG1303" s="23"/>
      <c r="DH1303" s="23"/>
      <c r="DI1303" s="23"/>
      <c r="DJ1303" s="23"/>
      <c r="DK1303" s="23"/>
      <c r="DL1303" s="23"/>
      <c r="DM1303" s="23"/>
      <c r="DN1303" s="23"/>
      <c r="DO1303" s="23"/>
      <c r="DP1303" s="23"/>
      <c r="DQ1303" s="23"/>
      <c r="DR1303" s="23"/>
      <c r="DS1303" s="23"/>
      <c r="DT1303" s="23"/>
      <c r="DU1303" s="23"/>
      <c r="DV1303" s="23"/>
      <c r="DW1303" s="23"/>
      <c r="DX1303" s="23"/>
      <c r="DY1303" s="23"/>
    </row>
    <row r="1304" spans="1:129" s="29" customFormat="1" ht="15.75" customHeight="1" x14ac:dyDescent="0.25">
      <c r="A1304" s="137"/>
      <c r="B1304" s="121" t="s">
        <v>399</v>
      </c>
      <c r="C1304" s="121"/>
      <c r="D1304" s="121"/>
      <c r="E1304" s="164"/>
      <c r="F1304" s="167"/>
      <c r="G1304" s="136"/>
      <c r="H1304" s="121" t="s">
        <v>34</v>
      </c>
      <c r="I1304" s="78" t="s">
        <v>75</v>
      </c>
      <c r="J1304" s="162">
        <v>7933280.7699999996</v>
      </c>
      <c r="K1304" s="98">
        <f t="shared" ref="K1304:K1305" si="647">J1304</f>
        <v>7933280.7699999996</v>
      </c>
      <c r="L1304" s="162"/>
      <c r="M1304" s="162"/>
      <c r="N1304" s="162"/>
      <c r="O1304" s="475">
        <f t="shared" si="621"/>
        <v>7933280.7699999996</v>
      </c>
      <c r="P1304" s="555"/>
      <c r="Q1304" s="23"/>
      <c r="R1304" s="23"/>
      <c r="S1304" s="23"/>
      <c r="T1304" s="23"/>
      <c r="U1304" s="23"/>
      <c r="V1304" s="23"/>
      <c r="W1304" s="23"/>
      <c r="X1304" s="23"/>
      <c r="Y1304" s="23"/>
      <c r="Z1304" s="23"/>
      <c r="AA1304" s="23"/>
      <c r="AB1304" s="23"/>
      <c r="AC1304" s="23"/>
      <c r="AD1304" s="23"/>
      <c r="AE1304" s="23"/>
      <c r="AF1304" s="23"/>
      <c r="AG1304" s="23"/>
      <c r="AH1304" s="23"/>
      <c r="AI1304" s="23"/>
      <c r="AJ1304" s="23"/>
      <c r="AK1304" s="23"/>
      <c r="AL1304" s="23"/>
      <c r="AM1304" s="23"/>
      <c r="AN1304" s="23"/>
      <c r="AO1304" s="23"/>
      <c r="AP1304" s="23"/>
      <c r="AQ1304" s="23"/>
      <c r="AR1304" s="23"/>
      <c r="AS1304" s="23"/>
      <c r="AT1304" s="23"/>
      <c r="AU1304" s="23"/>
      <c r="AV1304" s="23"/>
      <c r="AW1304" s="23"/>
      <c r="AX1304" s="23"/>
      <c r="AY1304" s="23"/>
      <c r="AZ1304" s="23"/>
      <c r="BA1304" s="23"/>
      <c r="BB1304" s="23"/>
      <c r="BC1304" s="23"/>
      <c r="BD1304" s="23"/>
      <c r="BE1304" s="23"/>
      <c r="BF1304" s="23"/>
      <c r="BG1304" s="23"/>
      <c r="BH1304" s="23"/>
      <c r="BI1304" s="23"/>
      <c r="BJ1304" s="23"/>
      <c r="BK1304" s="23"/>
      <c r="BL1304" s="23"/>
      <c r="BM1304" s="23"/>
      <c r="BN1304" s="23"/>
      <c r="BO1304" s="23"/>
      <c r="BP1304" s="23"/>
      <c r="BQ1304" s="23"/>
      <c r="BR1304" s="23"/>
      <c r="BS1304" s="23"/>
      <c r="BT1304" s="23"/>
      <c r="BU1304" s="23"/>
      <c r="BV1304" s="23"/>
      <c r="BW1304" s="23"/>
      <c r="BX1304" s="23"/>
      <c r="BY1304" s="23"/>
      <c r="BZ1304" s="23"/>
      <c r="CA1304" s="23"/>
      <c r="CB1304" s="23"/>
      <c r="CC1304" s="23"/>
      <c r="CD1304" s="23"/>
      <c r="CE1304" s="23"/>
      <c r="CF1304" s="23"/>
      <c r="CG1304" s="23"/>
      <c r="CH1304" s="23"/>
      <c r="CI1304" s="23"/>
      <c r="CJ1304" s="23"/>
      <c r="CK1304" s="23"/>
      <c r="CL1304" s="23"/>
      <c r="CM1304" s="23"/>
      <c r="CN1304" s="23"/>
      <c r="CO1304" s="23"/>
      <c r="CP1304" s="23"/>
      <c r="CQ1304" s="23"/>
      <c r="CR1304" s="23"/>
      <c r="CS1304" s="23"/>
      <c r="CT1304" s="23"/>
      <c r="CU1304" s="23"/>
      <c r="CV1304" s="23"/>
      <c r="CW1304" s="23"/>
      <c r="CX1304" s="23"/>
      <c r="CY1304" s="23"/>
      <c r="CZ1304" s="23"/>
      <c r="DA1304" s="23"/>
      <c r="DB1304" s="23"/>
      <c r="DC1304" s="23"/>
      <c r="DD1304" s="23"/>
      <c r="DE1304" s="23"/>
      <c r="DF1304" s="23"/>
      <c r="DG1304" s="23"/>
      <c r="DH1304" s="23"/>
      <c r="DI1304" s="23"/>
      <c r="DJ1304" s="23"/>
      <c r="DK1304" s="23"/>
      <c r="DL1304" s="23"/>
      <c r="DM1304" s="23"/>
      <c r="DN1304" s="23"/>
      <c r="DO1304" s="23"/>
      <c r="DP1304" s="23"/>
      <c r="DQ1304" s="23"/>
      <c r="DR1304" s="23"/>
      <c r="DS1304" s="23"/>
      <c r="DT1304" s="23"/>
      <c r="DU1304" s="23"/>
      <c r="DV1304" s="23"/>
      <c r="DW1304" s="23"/>
      <c r="DX1304" s="23"/>
      <c r="DY1304" s="23"/>
    </row>
    <row r="1305" spans="1:129" s="29" customFormat="1" ht="15.75" customHeight="1" x14ac:dyDescent="0.25">
      <c r="A1305" s="140"/>
      <c r="B1305" s="121" t="s">
        <v>399</v>
      </c>
      <c r="C1305" s="121"/>
      <c r="D1305" s="121"/>
      <c r="E1305" s="162"/>
      <c r="F1305" s="167"/>
      <c r="G1305" s="136"/>
      <c r="H1305" s="121" t="s">
        <v>35</v>
      </c>
      <c r="I1305" s="78" t="s">
        <v>52</v>
      </c>
      <c r="J1305" s="162">
        <v>169772.21</v>
      </c>
      <c r="K1305" s="98">
        <f t="shared" si="647"/>
        <v>169772.21</v>
      </c>
      <c r="L1305" s="162"/>
      <c r="M1305" s="83"/>
      <c r="N1305" s="83"/>
      <c r="O1305" s="475">
        <f t="shared" si="621"/>
        <v>169772.21</v>
      </c>
      <c r="P1305" s="555"/>
      <c r="Q1305" s="23"/>
      <c r="R1305" s="23"/>
      <c r="S1305" s="23"/>
      <c r="T1305" s="23"/>
      <c r="U1305" s="23"/>
      <c r="V1305" s="23"/>
      <c r="W1305" s="23"/>
      <c r="X1305" s="23"/>
      <c r="Y1305" s="23"/>
      <c r="Z1305" s="23"/>
      <c r="AA1305" s="23"/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/>
      <c r="AL1305" s="23"/>
      <c r="AM1305" s="23"/>
      <c r="AN1305" s="23"/>
      <c r="AO1305" s="23"/>
      <c r="AP1305" s="23"/>
      <c r="AQ1305" s="23"/>
      <c r="AR1305" s="23"/>
      <c r="AS1305" s="23"/>
      <c r="AT1305" s="23"/>
      <c r="AU1305" s="23"/>
      <c r="AV1305" s="23"/>
      <c r="AW1305" s="23"/>
      <c r="AX1305" s="23"/>
      <c r="AY1305" s="23"/>
      <c r="AZ1305" s="23"/>
      <c r="BA1305" s="23"/>
      <c r="BB1305" s="23"/>
      <c r="BC1305" s="23"/>
      <c r="BD1305" s="23"/>
      <c r="BE1305" s="23"/>
      <c r="BF1305" s="23"/>
      <c r="BG1305" s="23"/>
      <c r="BH1305" s="23"/>
      <c r="BI1305" s="23"/>
      <c r="BJ1305" s="23"/>
      <c r="BK1305" s="23"/>
      <c r="BL1305" s="23"/>
      <c r="BM1305" s="23"/>
      <c r="BN1305" s="23"/>
      <c r="BO1305" s="23"/>
      <c r="BP1305" s="23"/>
      <c r="BQ1305" s="23"/>
      <c r="BR1305" s="23"/>
      <c r="BS1305" s="23"/>
      <c r="BT1305" s="23"/>
      <c r="BU1305" s="23"/>
      <c r="BV1305" s="23"/>
      <c r="BW1305" s="23"/>
      <c r="BX1305" s="23"/>
      <c r="BY1305" s="23"/>
      <c r="BZ1305" s="23"/>
      <c r="CA1305" s="23"/>
      <c r="CB1305" s="23"/>
      <c r="CC1305" s="23"/>
      <c r="CD1305" s="23"/>
      <c r="CE1305" s="23"/>
      <c r="CF1305" s="23"/>
      <c r="CG1305" s="23"/>
      <c r="CH1305" s="23"/>
      <c r="CI1305" s="23"/>
      <c r="CJ1305" s="23"/>
      <c r="CK1305" s="23"/>
      <c r="CL1305" s="23"/>
      <c r="CM1305" s="23"/>
      <c r="CN1305" s="23"/>
      <c r="CO1305" s="23"/>
      <c r="CP1305" s="23"/>
      <c r="CQ1305" s="23"/>
      <c r="CR1305" s="23"/>
      <c r="CS1305" s="23"/>
      <c r="CT1305" s="23"/>
      <c r="CU1305" s="23"/>
      <c r="CV1305" s="23"/>
      <c r="CW1305" s="23"/>
      <c r="CX1305" s="23"/>
      <c r="CY1305" s="23"/>
      <c r="CZ1305" s="23"/>
      <c r="DA1305" s="23"/>
      <c r="DB1305" s="23"/>
      <c r="DC1305" s="23"/>
      <c r="DD1305" s="23"/>
      <c r="DE1305" s="23"/>
      <c r="DF1305" s="23"/>
      <c r="DG1305" s="23"/>
      <c r="DH1305" s="23"/>
      <c r="DI1305" s="23"/>
      <c r="DJ1305" s="23"/>
      <c r="DK1305" s="23"/>
      <c r="DL1305" s="23"/>
      <c r="DM1305" s="23"/>
      <c r="DN1305" s="23"/>
      <c r="DO1305" s="23"/>
      <c r="DP1305" s="23"/>
      <c r="DQ1305" s="23"/>
      <c r="DR1305" s="23"/>
      <c r="DS1305" s="23"/>
      <c r="DT1305" s="23"/>
      <c r="DU1305" s="23"/>
      <c r="DV1305" s="23"/>
      <c r="DW1305" s="23"/>
      <c r="DX1305" s="23"/>
      <c r="DY1305" s="23"/>
    </row>
    <row r="1306" spans="1:129" s="29" customFormat="1" ht="15.75" customHeight="1" x14ac:dyDescent="0.25">
      <c r="A1306" s="133">
        <v>34</v>
      </c>
      <c r="B1306" s="121" t="s">
        <v>399</v>
      </c>
      <c r="C1306" s="121" t="s">
        <v>6</v>
      </c>
      <c r="D1306" s="121" t="s">
        <v>138</v>
      </c>
      <c r="E1306" s="164" t="s">
        <v>82</v>
      </c>
      <c r="F1306" s="165">
        <v>7263.6</v>
      </c>
      <c r="G1306" s="166">
        <v>355</v>
      </c>
      <c r="H1306" s="121" t="s">
        <v>30</v>
      </c>
      <c r="I1306" s="66" t="s">
        <v>1</v>
      </c>
      <c r="J1306" s="162">
        <f>J1307+J1308</f>
        <v>1073527.8599999999</v>
      </c>
      <c r="K1306" s="162">
        <f t="shared" ref="K1306:N1306" si="648">K1307+K1308</f>
        <v>1073527.8599999999</v>
      </c>
      <c r="L1306" s="162">
        <f t="shared" si="648"/>
        <v>0</v>
      </c>
      <c r="M1306" s="162">
        <f t="shared" si="648"/>
        <v>0</v>
      </c>
      <c r="N1306" s="162">
        <f t="shared" si="648"/>
        <v>0</v>
      </c>
      <c r="O1306" s="475">
        <f t="shared" si="621"/>
        <v>1073527.8599999999</v>
      </c>
      <c r="P1306" s="555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/>
      <c r="AR1306" s="23"/>
      <c r="AS1306" s="23"/>
      <c r="AT1306" s="23"/>
      <c r="AU1306" s="23"/>
      <c r="AV1306" s="23"/>
      <c r="AW1306" s="23"/>
      <c r="AX1306" s="23"/>
      <c r="AY1306" s="23"/>
      <c r="AZ1306" s="23"/>
      <c r="BA1306" s="23"/>
      <c r="BB1306" s="23"/>
      <c r="BC1306" s="23"/>
      <c r="BD1306" s="23"/>
      <c r="BE1306" s="23"/>
      <c r="BF1306" s="23"/>
      <c r="BG1306" s="23"/>
      <c r="BH1306" s="23"/>
      <c r="BI1306" s="23"/>
      <c r="BJ1306" s="23"/>
      <c r="BK1306" s="23"/>
      <c r="BL1306" s="23"/>
      <c r="BM1306" s="23"/>
      <c r="BN1306" s="23"/>
      <c r="BO1306" s="23"/>
      <c r="BP1306" s="23"/>
      <c r="BQ1306" s="23"/>
      <c r="BR1306" s="23"/>
      <c r="BS1306" s="23"/>
      <c r="BT1306" s="23"/>
      <c r="BU1306" s="23"/>
      <c r="BV1306" s="23"/>
      <c r="BW1306" s="23"/>
      <c r="BX1306" s="23"/>
      <c r="BY1306" s="23"/>
      <c r="BZ1306" s="23"/>
      <c r="CA1306" s="23"/>
      <c r="CB1306" s="23"/>
      <c r="CC1306" s="23"/>
      <c r="CD1306" s="23"/>
      <c r="CE1306" s="23"/>
      <c r="CF1306" s="23"/>
      <c r="CG1306" s="23"/>
      <c r="CH1306" s="23"/>
      <c r="CI1306" s="23"/>
      <c r="CJ1306" s="23"/>
      <c r="CK1306" s="23"/>
      <c r="CL1306" s="23"/>
      <c r="CM1306" s="23"/>
      <c r="CN1306" s="23"/>
      <c r="CO1306" s="23"/>
      <c r="CP1306" s="23"/>
      <c r="CQ1306" s="23"/>
      <c r="CR1306" s="23"/>
      <c r="CS1306" s="23"/>
      <c r="CT1306" s="23"/>
      <c r="CU1306" s="23"/>
      <c r="CV1306" s="23"/>
      <c r="CW1306" s="23"/>
      <c r="CX1306" s="23"/>
      <c r="CY1306" s="23"/>
      <c r="CZ1306" s="23"/>
      <c r="DA1306" s="23"/>
      <c r="DB1306" s="23"/>
      <c r="DC1306" s="23"/>
      <c r="DD1306" s="23"/>
      <c r="DE1306" s="23"/>
      <c r="DF1306" s="23"/>
      <c r="DG1306" s="23"/>
      <c r="DH1306" s="23"/>
      <c r="DI1306" s="23"/>
      <c r="DJ1306" s="23"/>
      <c r="DK1306" s="23"/>
      <c r="DL1306" s="23"/>
      <c r="DM1306" s="23"/>
      <c r="DN1306" s="23"/>
      <c r="DO1306" s="23"/>
      <c r="DP1306" s="23"/>
      <c r="DQ1306" s="23"/>
      <c r="DR1306" s="23"/>
      <c r="DS1306" s="23"/>
      <c r="DT1306" s="23"/>
      <c r="DU1306" s="23"/>
      <c r="DV1306" s="23"/>
      <c r="DW1306" s="23"/>
      <c r="DX1306" s="23"/>
      <c r="DY1306" s="23"/>
    </row>
    <row r="1307" spans="1:129" s="29" customFormat="1" ht="15.75" customHeight="1" x14ac:dyDescent="0.25">
      <c r="A1307" s="346"/>
      <c r="B1307" s="121" t="s">
        <v>399</v>
      </c>
      <c r="C1307" s="121"/>
      <c r="D1307" s="121"/>
      <c r="E1307" s="162"/>
      <c r="F1307" s="167"/>
      <c r="G1307" s="136"/>
      <c r="H1307" s="134" t="s">
        <v>36</v>
      </c>
      <c r="I1307" s="78" t="s">
        <v>37</v>
      </c>
      <c r="J1307" s="162">
        <v>1051035.7</v>
      </c>
      <c r="K1307" s="98">
        <f t="shared" ref="K1307:K1308" si="649">J1307</f>
        <v>1051035.7</v>
      </c>
      <c r="L1307" s="162"/>
      <c r="M1307" s="83"/>
      <c r="N1307" s="83"/>
      <c r="O1307" s="475">
        <f t="shared" si="621"/>
        <v>1051035.7</v>
      </c>
      <c r="P1307" s="417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/>
      <c r="AR1307" s="23"/>
      <c r="AS1307" s="23"/>
      <c r="AT1307" s="23"/>
      <c r="AU1307" s="23"/>
      <c r="AV1307" s="23"/>
      <c r="AW1307" s="23"/>
      <c r="AX1307" s="23"/>
      <c r="AY1307" s="23"/>
      <c r="AZ1307" s="23"/>
      <c r="BA1307" s="23"/>
      <c r="BB1307" s="23"/>
      <c r="BC1307" s="23"/>
      <c r="BD1307" s="23"/>
      <c r="BE1307" s="23"/>
      <c r="BF1307" s="23"/>
      <c r="BG1307" s="23"/>
      <c r="BH1307" s="23"/>
      <c r="BI1307" s="23"/>
      <c r="BJ1307" s="23"/>
      <c r="BK1307" s="23"/>
      <c r="BL1307" s="23"/>
      <c r="BM1307" s="23"/>
      <c r="BN1307" s="23"/>
      <c r="BO1307" s="23"/>
      <c r="BP1307" s="23"/>
      <c r="BQ1307" s="23"/>
      <c r="BR1307" s="23"/>
      <c r="BS1307" s="23"/>
      <c r="BT1307" s="23"/>
      <c r="BU1307" s="23"/>
      <c r="BV1307" s="23"/>
      <c r="BW1307" s="23"/>
      <c r="BX1307" s="23"/>
      <c r="BY1307" s="23"/>
      <c r="BZ1307" s="23"/>
      <c r="CA1307" s="23"/>
      <c r="CB1307" s="23"/>
      <c r="CC1307" s="23"/>
      <c r="CD1307" s="23"/>
      <c r="CE1307" s="23"/>
      <c r="CF1307" s="23"/>
      <c r="CG1307" s="23"/>
      <c r="CH1307" s="23"/>
      <c r="CI1307" s="23"/>
      <c r="CJ1307" s="23"/>
      <c r="CK1307" s="23"/>
      <c r="CL1307" s="23"/>
      <c r="CM1307" s="23"/>
      <c r="CN1307" s="23"/>
      <c r="CO1307" s="23"/>
      <c r="CP1307" s="23"/>
      <c r="CQ1307" s="23"/>
      <c r="CR1307" s="23"/>
      <c r="CS1307" s="23"/>
      <c r="CT1307" s="23"/>
      <c r="CU1307" s="23"/>
      <c r="CV1307" s="23"/>
      <c r="CW1307" s="23"/>
      <c r="CX1307" s="23"/>
      <c r="CY1307" s="23"/>
      <c r="CZ1307" s="23"/>
      <c r="DA1307" s="23"/>
      <c r="DB1307" s="23"/>
      <c r="DC1307" s="23"/>
      <c r="DD1307" s="23"/>
      <c r="DE1307" s="23"/>
      <c r="DF1307" s="23"/>
      <c r="DG1307" s="23"/>
      <c r="DH1307" s="23"/>
      <c r="DI1307" s="23"/>
      <c r="DJ1307" s="23"/>
      <c r="DK1307" s="23"/>
      <c r="DL1307" s="23"/>
      <c r="DM1307" s="23"/>
      <c r="DN1307" s="23"/>
      <c r="DO1307" s="23"/>
      <c r="DP1307" s="23"/>
      <c r="DQ1307" s="23"/>
      <c r="DR1307" s="23"/>
      <c r="DS1307" s="23"/>
      <c r="DT1307" s="23"/>
      <c r="DU1307" s="23"/>
      <c r="DV1307" s="23"/>
      <c r="DW1307" s="23"/>
      <c r="DX1307" s="23"/>
      <c r="DY1307" s="23"/>
    </row>
    <row r="1308" spans="1:129" s="29" customFormat="1" ht="15.75" customHeight="1" x14ac:dyDescent="0.25">
      <c r="A1308" s="346"/>
      <c r="B1308" s="121" t="s">
        <v>399</v>
      </c>
      <c r="C1308" s="121"/>
      <c r="D1308" s="121"/>
      <c r="E1308" s="162"/>
      <c r="F1308" s="167"/>
      <c r="G1308" s="136"/>
      <c r="H1308" s="121" t="s">
        <v>35</v>
      </c>
      <c r="I1308" s="78" t="s">
        <v>52</v>
      </c>
      <c r="J1308" s="162">
        <v>22492.16</v>
      </c>
      <c r="K1308" s="98">
        <f t="shared" si="649"/>
        <v>22492.16</v>
      </c>
      <c r="L1308" s="162"/>
      <c r="M1308" s="83"/>
      <c r="N1308" s="83"/>
      <c r="O1308" s="475">
        <f t="shared" si="621"/>
        <v>22492.16</v>
      </c>
      <c r="P1308" s="555"/>
      <c r="Q1308" s="23"/>
      <c r="R1308" s="23"/>
      <c r="S1308" s="23"/>
      <c r="T1308" s="23"/>
      <c r="U1308" s="23"/>
      <c r="V1308" s="23"/>
      <c r="W1308" s="23"/>
      <c r="X1308" s="23"/>
      <c r="Y1308" s="23"/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  <c r="AQ1308" s="23"/>
      <c r="AR1308" s="23"/>
      <c r="AS1308" s="23"/>
      <c r="AT1308" s="23"/>
      <c r="AU1308" s="23"/>
      <c r="AV1308" s="23"/>
      <c r="AW1308" s="23"/>
      <c r="AX1308" s="23"/>
      <c r="AY1308" s="23"/>
      <c r="AZ1308" s="23"/>
      <c r="BA1308" s="23"/>
      <c r="BB1308" s="23"/>
      <c r="BC1308" s="23"/>
      <c r="BD1308" s="23"/>
      <c r="BE1308" s="23"/>
      <c r="BF1308" s="23"/>
      <c r="BG1308" s="23"/>
      <c r="BH1308" s="23"/>
      <c r="BI1308" s="23"/>
      <c r="BJ1308" s="23"/>
      <c r="BK1308" s="23"/>
      <c r="BL1308" s="23"/>
      <c r="BM1308" s="23"/>
      <c r="BN1308" s="23"/>
      <c r="BO1308" s="23"/>
      <c r="BP1308" s="23"/>
      <c r="BQ1308" s="23"/>
      <c r="BR1308" s="23"/>
      <c r="BS1308" s="23"/>
      <c r="BT1308" s="23"/>
      <c r="BU1308" s="23"/>
      <c r="BV1308" s="23"/>
      <c r="BW1308" s="23"/>
      <c r="BX1308" s="23"/>
      <c r="BY1308" s="23"/>
      <c r="BZ1308" s="23"/>
      <c r="CA1308" s="23"/>
      <c r="CB1308" s="23"/>
      <c r="CC1308" s="23"/>
      <c r="CD1308" s="23"/>
      <c r="CE1308" s="23"/>
      <c r="CF1308" s="23"/>
      <c r="CG1308" s="23"/>
      <c r="CH1308" s="23"/>
      <c r="CI1308" s="23"/>
      <c r="CJ1308" s="23"/>
      <c r="CK1308" s="23"/>
      <c r="CL1308" s="23"/>
      <c r="CM1308" s="23"/>
      <c r="CN1308" s="23"/>
      <c r="CO1308" s="23"/>
      <c r="CP1308" s="23"/>
      <c r="CQ1308" s="23"/>
      <c r="CR1308" s="23"/>
      <c r="CS1308" s="23"/>
      <c r="CT1308" s="23"/>
      <c r="CU1308" s="23"/>
      <c r="CV1308" s="23"/>
      <c r="CW1308" s="23"/>
      <c r="CX1308" s="23"/>
      <c r="CY1308" s="23"/>
      <c r="CZ1308" s="23"/>
      <c r="DA1308" s="23"/>
      <c r="DB1308" s="23"/>
      <c r="DC1308" s="23"/>
      <c r="DD1308" s="23"/>
      <c r="DE1308" s="23"/>
      <c r="DF1308" s="23"/>
      <c r="DG1308" s="23"/>
      <c r="DH1308" s="23"/>
      <c r="DI1308" s="23"/>
      <c r="DJ1308" s="23"/>
      <c r="DK1308" s="23"/>
      <c r="DL1308" s="23"/>
      <c r="DM1308" s="23"/>
      <c r="DN1308" s="23"/>
      <c r="DO1308" s="23"/>
      <c r="DP1308" s="23"/>
      <c r="DQ1308" s="23"/>
      <c r="DR1308" s="23"/>
      <c r="DS1308" s="23"/>
      <c r="DT1308" s="23"/>
      <c r="DU1308" s="23"/>
      <c r="DV1308" s="23"/>
      <c r="DW1308" s="23"/>
      <c r="DX1308" s="23"/>
      <c r="DY1308" s="23"/>
    </row>
    <row r="1309" spans="1:129" s="29" customFormat="1" ht="15.75" customHeight="1" x14ac:dyDescent="0.25">
      <c r="A1309" s="133">
        <v>35</v>
      </c>
      <c r="B1309" s="121" t="s">
        <v>399</v>
      </c>
      <c r="C1309" s="121" t="s">
        <v>6</v>
      </c>
      <c r="D1309" s="121" t="s">
        <v>364</v>
      </c>
      <c r="E1309" s="164" t="s">
        <v>201</v>
      </c>
      <c r="F1309" s="165">
        <v>5025.8999999999996</v>
      </c>
      <c r="G1309" s="166">
        <v>12</v>
      </c>
      <c r="H1309" s="121" t="s">
        <v>30</v>
      </c>
      <c r="I1309" s="66" t="s">
        <v>1</v>
      </c>
      <c r="J1309" s="162">
        <f>J1310+J1311+J1312</f>
        <v>6138858.6499999994</v>
      </c>
      <c r="K1309" s="162">
        <f t="shared" ref="K1309:N1309" si="650">K1310+K1311+K1312</f>
        <v>6138858.6499999994</v>
      </c>
      <c r="L1309" s="162">
        <f t="shared" si="650"/>
        <v>0</v>
      </c>
      <c r="M1309" s="162">
        <f t="shared" si="650"/>
        <v>0</v>
      </c>
      <c r="N1309" s="162">
        <f t="shared" si="650"/>
        <v>0</v>
      </c>
      <c r="O1309" s="475">
        <f t="shared" si="621"/>
        <v>6138858.6499999994</v>
      </c>
      <c r="P1309" s="555"/>
      <c r="Q1309" s="23"/>
      <c r="R1309" s="23"/>
      <c r="S1309" s="23"/>
      <c r="T1309" s="23"/>
      <c r="U1309" s="23"/>
      <c r="V1309" s="23"/>
      <c r="W1309" s="23"/>
      <c r="X1309" s="23"/>
      <c r="Y1309" s="23"/>
      <c r="Z1309" s="23"/>
      <c r="AA1309" s="23"/>
      <c r="AB1309" s="23"/>
      <c r="AC1309" s="23"/>
      <c r="AD1309" s="23"/>
      <c r="AE1309" s="23"/>
      <c r="AF1309" s="23"/>
      <c r="AG1309" s="23"/>
      <c r="AH1309" s="23"/>
      <c r="AI1309" s="23"/>
      <c r="AJ1309" s="23"/>
      <c r="AK1309" s="23"/>
      <c r="AL1309" s="23"/>
      <c r="AM1309" s="23"/>
      <c r="AN1309" s="23"/>
      <c r="AO1309" s="23"/>
      <c r="AP1309" s="23"/>
      <c r="AQ1309" s="23"/>
      <c r="AR1309" s="23"/>
      <c r="AS1309" s="23"/>
      <c r="AT1309" s="23"/>
      <c r="AU1309" s="23"/>
      <c r="AV1309" s="23"/>
      <c r="AW1309" s="23"/>
      <c r="AX1309" s="23"/>
      <c r="AY1309" s="23"/>
      <c r="AZ1309" s="23"/>
      <c r="BA1309" s="23"/>
      <c r="BB1309" s="23"/>
      <c r="BC1309" s="23"/>
      <c r="BD1309" s="23"/>
      <c r="BE1309" s="23"/>
      <c r="BF1309" s="23"/>
      <c r="BG1309" s="23"/>
      <c r="BH1309" s="23"/>
      <c r="BI1309" s="23"/>
      <c r="BJ1309" s="23"/>
      <c r="BK1309" s="23"/>
      <c r="BL1309" s="23"/>
      <c r="BM1309" s="23"/>
      <c r="BN1309" s="23"/>
      <c r="BO1309" s="23"/>
      <c r="BP1309" s="23"/>
      <c r="BQ1309" s="23"/>
      <c r="BR1309" s="23"/>
      <c r="BS1309" s="23"/>
      <c r="BT1309" s="23"/>
      <c r="BU1309" s="23"/>
      <c r="BV1309" s="23"/>
      <c r="BW1309" s="23"/>
      <c r="BX1309" s="23"/>
      <c r="BY1309" s="23"/>
      <c r="BZ1309" s="23"/>
      <c r="CA1309" s="23"/>
      <c r="CB1309" s="23"/>
      <c r="CC1309" s="23"/>
      <c r="CD1309" s="23"/>
      <c r="CE1309" s="23"/>
      <c r="CF1309" s="23"/>
      <c r="CG1309" s="23"/>
      <c r="CH1309" s="23"/>
      <c r="CI1309" s="23"/>
      <c r="CJ1309" s="23"/>
      <c r="CK1309" s="23"/>
      <c r="CL1309" s="23"/>
      <c r="CM1309" s="23"/>
      <c r="CN1309" s="23"/>
      <c r="CO1309" s="23"/>
      <c r="CP1309" s="23"/>
      <c r="CQ1309" s="23"/>
      <c r="CR1309" s="23"/>
      <c r="CS1309" s="23"/>
      <c r="CT1309" s="23"/>
      <c r="CU1309" s="23"/>
      <c r="CV1309" s="23"/>
      <c r="CW1309" s="23"/>
      <c r="CX1309" s="23"/>
      <c r="CY1309" s="23"/>
      <c r="CZ1309" s="23"/>
      <c r="DA1309" s="23"/>
      <c r="DB1309" s="23"/>
      <c r="DC1309" s="23"/>
      <c r="DD1309" s="23"/>
      <c r="DE1309" s="23"/>
      <c r="DF1309" s="23"/>
      <c r="DG1309" s="23"/>
      <c r="DH1309" s="23"/>
      <c r="DI1309" s="23"/>
      <c r="DJ1309" s="23"/>
      <c r="DK1309" s="23"/>
      <c r="DL1309" s="23"/>
      <c r="DM1309" s="23"/>
      <c r="DN1309" s="23"/>
      <c r="DO1309" s="23"/>
      <c r="DP1309" s="23"/>
      <c r="DQ1309" s="23"/>
      <c r="DR1309" s="23"/>
      <c r="DS1309" s="23"/>
      <c r="DT1309" s="23"/>
      <c r="DU1309" s="23"/>
      <c r="DV1309" s="23"/>
      <c r="DW1309" s="23"/>
      <c r="DX1309" s="23"/>
      <c r="DY1309" s="23"/>
    </row>
    <row r="1310" spans="1:129" s="29" customFormat="1" ht="15.75" customHeight="1" x14ac:dyDescent="0.25">
      <c r="A1310" s="346"/>
      <c r="B1310" s="121" t="s">
        <v>399</v>
      </c>
      <c r="C1310" s="121"/>
      <c r="D1310" s="121"/>
      <c r="E1310" s="162"/>
      <c r="F1310" s="167"/>
      <c r="G1310" s="136"/>
      <c r="H1310" s="134" t="s">
        <v>36</v>
      </c>
      <c r="I1310" s="78" t="s">
        <v>37</v>
      </c>
      <c r="J1310" s="162">
        <v>2601838.87</v>
      </c>
      <c r="K1310" s="98">
        <f t="shared" ref="K1310:K1312" si="651">J1310</f>
        <v>2601838.87</v>
      </c>
      <c r="L1310" s="162"/>
      <c r="M1310" s="83"/>
      <c r="N1310" s="83"/>
      <c r="O1310" s="475">
        <f t="shared" si="621"/>
        <v>2601838.87</v>
      </c>
      <c r="P1310" s="555"/>
      <c r="Q1310" s="23"/>
      <c r="R1310" s="23"/>
      <c r="S1310" s="23"/>
      <c r="T1310" s="23"/>
      <c r="U1310" s="23"/>
      <c r="V1310" s="23"/>
      <c r="W1310" s="23"/>
      <c r="X1310" s="23"/>
      <c r="Y1310" s="23"/>
      <c r="Z1310" s="23"/>
      <c r="AA1310" s="23"/>
      <c r="AB1310" s="23"/>
      <c r="AC1310" s="23"/>
      <c r="AD1310" s="23"/>
      <c r="AE1310" s="23"/>
      <c r="AF1310" s="23"/>
      <c r="AG1310" s="23"/>
      <c r="AH1310" s="23"/>
      <c r="AI1310" s="23"/>
      <c r="AJ1310" s="23"/>
      <c r="AK1310" s="23"/>
      <c r="AL1310" s="23"/>
      <c r="AM1310" s="23"/>
      <c r="AN1310" s="23"/>
      <c r="AO1310" s="23"/>
      <c r="AP1310" s="23"/>
      <c r="AQ1310" s="23"/>
      <c r="AR1310" s="23"/>
      <c r="AS1310" s="23"/>
      <c r="AT1310" s="23"/>
      <c r="AU1310" s="23"/>
      <c r="AV1310" s="23"/>
      <c r="AW1310" s="23"/>
      <c r="AX1310" s="23"/>
      <c r="AY1310" s="23"/>
      <c r="AZ1310" s="23"/>
      <c r="BA1310" s="23"/>
      <c r="BB1310" s="23"/>
      <c r="BC1310" s="23"/>
      <c r="BD1310" s="23"/>
      <c r="BE1310" s="23"/>
      <c r="BF1310" s="23"/>
      <c r="BG1310" s="23"/>
      <c r="BH1310" s="23"/>
      <c r="BI1310" s="23"/>
      <c r="BJ1310" s="23"/>
      <c r="BK1310" s="23"/>
      <c r="BL1310" s="23"/>
      <c r="BM1310" s="23"/>
      <c r="BN1310" s="23"/>
      <c r="BO1310" s="23"/>
      <c r="BP1310" s="23"/>
      <c r="BQ1310" s="23"/>
      <c r="BR1310" s="23"/>
      <c r="BS1310" s="23"/>
      <c r="BT1310" s="23"/>
      <c r="BU1310" s="23"/>
      <c r="BV1310" s="23"/>
      <c r="BW1310" s="23"/>
      <c r="BX1310" s="23"/>
      <c r="BY1310" s="23"/>
      <c r="BZ1310" s="23"/>
      <c r="CA1310" s="23"/>
      <c r="CB1310" s="23"/>
      <c r="CC1310" s="23"/>
      <c r="CD1310" s="23"/>
      <c r="CE1310" s="23"/>
      <c r="CF1310" s="23"/>
      <c r="CG1310" s="23"/>
      <c r="CH1310" s="23"/>
      <c r="CI1310" s="23"/>
      <c r="CJ1310" s="23"/>
      <c r="CK1310" s="23"/>
      <c r="CL1310" s="23"/>
      <c r="CM1310" s="23"/>
      <c r="CN1310" s="23"/>
      <c r="CO1310" s="23"/>
      <c r="CP1310" s="23"/>
      <c r="CQ1310" s="23"/>
      <c r="CR1310" s="23"/>
      <c r="CS1310" s="23"/>
      <c r="CT1310" s="23"/>
      <c r="CU1310" s="23"/>
      <c r="CV1310" s="23"/>
      <c r="CW1310" s="23"/>
      <c r="CX1310" s="23"/>
      <c r="CY1310" s="23"/>
      <c r="CZ1310" s="23"/>
      <c r="DA1310" s="23"/>
      <c r="DB1310" s="23"/>
      <c r="DC1310" s="23"/>
      <c r="DD1310" s="23"/>
      <c r="DE1310" s="23"/>
      <c r="DF1310" s="23"/>
      <c r="DG1310" s="23"/>
      <c r="DH1310" s="23"/>
      <c r="DI1310" s="23"/>
      <c r="DJ1310" s="23"/>
      <c r="DK1310" s="23"/>
      <c r="DL1310" s="23"/>
      <c r="DM1310" s="23"/>
      <c r="DN1310" s="23"/>
      <c r="DO1310" s="23"/>
      <c r="DP1310" s="23"/>
      <c r="DQ1310" s="23"/>
      <c r="DR1310" s="23"/>
      <c r="DS1310" s="23"/>
      <c r="DT1310" s="23"/>
      <c r="DU1310" s="23"/>
      <c r="DV1310" s="23"/>
      <c r="DW1310" s="23"/>
      <c r="DX1310" s="23"/>
      <c r="DY1310" s="23"/>
    </row>
    <row r="1311" spans="1:129" s="29" customFormat="1" ht="30" x14ac:dyDescent="0.25">
      <c r="A1311" s="346"/>
      <c r="B1311" s="121" t="s">
        <v>399</v>
      </c>
      <c r="C1311" s="121"/>
      <c r="D1311" s="121"/>
      <c r="E1311" s="162"/>
      <c r="F1311" s="167"/>
      <c r="G1311" s="136"/>
      <c r="H1311" s="169" t="s">
        <v>68</v>
      </c>
      <c r="I1311" s="191" t="s">
        <v>51</v>
      </c>
      <c r="J1311" s="162">
        <v>3408400.65</v>
      </c>
      <c r="K1311" s="98">
        <f t="shared" si="651"/>
        <v>3408400.65</v>
      </c>
      <c r="L1311" s="162"/>
      <c r="M1311" s="83"/>
      <c r="N1311" s="83"/>
      <c r="O1311" s="475">
        <f t="shared" si="621"/>
        <v>3408400.65</v>
      </c>
      <c r="P1311" s="555"/>
      <c r="Q1311" s="23"/>
      <c r="R1311" s="23"/>
      <c r="S1311" s="23"/>
      <c r="T1311" s="23"/>
      <c r="U1311" s="23"/>
      <c r="V1311" s="23"/>
      <c r="W1311" s="23"/>
      <c r="X1311" s="23"/>
      <c r="Y1311" s="23"/>
      <c r="Z1311" s="23"/>
      <c r="AA1311" s="23"/>
      <c r="AB1311" s="23"/>
      <c r="AC1311" s="23"/>
      <c r="AD1311" s="23"/>
      <c r="AE1311" s="23"/>
      <c r="AF1311" s="23"/>
      <c r="AG1311" s="23"/>
      <c r="AH1311" s="23"/>
      <c r="AI1311" s="23"/>
      <c r="AJ1311" s="23"/>
      <c r="AK1311" s="23"/>
      <c r="AL1311" s="23"/>
      <c r="AM1311" s="23"/>
      <c r="AN1311" s="23"/>
      <c r="AO1311" s="23"/>
      <c r="AP1311" s="23"/>
      <c r="AQ1311" s="23"/>
      <c r="AR1311" s="23"/>
      <c r="AS1311" s="23"/>
      <c r="AT1311" s="23"/>
      <c r="AU1311" s="23"/>
      <c r="AV1311" s="23"/>
      <c r="AW1311" s="23"/>
      <c r="AX1311" s="23"/>
      <c r="AY1311" s="23"/>
      <c r="AZ1311" s="23"/>
      <c r="BA1311" s="23"/>
      <c r="BB1311" s="23"/>
      <c r="BC1311" s="23"/>
      <c r="BD1311" s="23"/>
      <c r="BE1311" s="23"/>
      <c r="BF1311" s="23"/>
      <c r="BG1311" s="23"/>
      <c r="BH1311" s="23"/>
      <c r="BI1311" s="23"/>
      <c r="BJ1311" s="23"/>
      <c r="BK1311" s="23"/>
      <c r="BL1311" s="23"/>
      <c r="BM1311" s="23"/>
      <c r="BN1311" s="23"/>
      <c r="BO1311" s="23"/>
      <c r="BP1311" s="23"/>
      <c r="BQ1311" s="23"/>
      <c r="BR1311" s="23"/>
      <c r="BS1311" s="23"/>
      <c r="BT1311" s="23"/>
      <c r="BU1311" s="23"/>
      <c r="BV1311" s="23"/>
      <c r="BW1311" s="23"/>
      <c r="BX1311" s="23"/>
      <c r="BY1311" s="23"/>
      <c r="BZ1311" s="23"/>
      <c r="CA1311" s="23"/>
      <c r="CB1311" s="23"/>
      <c r="CC1311" s="23"/>
      <c r="CD1311" s="23"/>
      <c r="CE1311" s="23"/>
      <c r="CF1311" s="23"/>
      <c r="CG1311" s="23"/>
      <c r="CH1311" s="23"/>
      <c r="CI1311" s="23"/>
      <c r="CJ1311" s="23"/>
      <c r="CK1311" s="23"/>
      <c r="CL1311" s="23"/>
      <c r="CM1311" s="23"/>
      <c r="CN1311" s="23"/>
      <c r="CO1311" s="23"/>
      <c r="CP1311" s="23"/>
      <c r="CQ1311" s="23"/>
      <c r="CR1311" s="23"/>
      <c r="CS1311" s="23"/>
      <c r="CT1311" s="23"/>
      <c r="CU1311" s="23"/>
      <c r="CV1311" s="23"/>
      <c r="CW1311" s="23"/>
      <c r="CX1311" s="23"/>
      <c r="CY1311" s="23"/>
      <c r="CZ1311" s="23"/>
      <c r="DA1311" s="23"/>
      <c r="DB1311" s="23"/>
      <c r="DC1311" s="23"/>
      <c r="DD1311" s="23"/>
      <c r="DE1311" s="23"/>
      <c r="DF1311" s="23"/>
      <c r="DG1311" s="23"/>
      <c r="DH1311" s="23"/>
      <c r="DI1311" s="23"/>
      <c r="DJ1311" s="23"/>
      <c r="DK1311" s="23"/>
      <c r="DL1311" s="23"/>
      <c r="DM1311" s="23"/>
      <c r="DN1311" s="23"/>
      <c r="DO1311" s="23"/>
      <c r="DP1311" s="23"/>
      <c r="DQ1311" s="23"/>
      <c r="DR1311" s="23"/>
      <c r="DS1311" s="23"/>
      <c r="DT1311" s="23"/>
      <c r="DU1311" s="23"/>
      <c r="DV1311" s="23"/>
      <c r="DW1311" s="23"/>
      <c r="DX1311" s="23"/>
      <c r="DY1311" s="23"/>
    </row>
    <row r="1312" spans="1:129" s="29" customFormat="1" ht="15.75" customHeight="1" x14ac:dyDescent="0.25">
      <c r="A1312" s="140"/>
      <c r="B1312" s="121" t="s">
        <v>399</v>
      </c>
      <c r="C1312" s="121"/>
      <c r="D1312" s="121"/>
      <c r="E1312" s="164"/>
      <c r="F1312" s="181"/>
      <c r="G1312" s="136"/>
      <c r="H1312" s="121" t="s">
        <v>35</v>
      </c>
      <c r="I1312" s="78" t="s">
        <v>52</v>
      </c>
      <c r="J1312" s="162">
        <v>128619.13</v>
      </c>
      <c r="K1312" s="98">
        <f t="shared" si="651"/>
        <v>128619.13</v>
      </c>
      <c r="L1312" s="162"/>
      <c r="M1312" s="162"/>
      <c r="N1312" s="162"/>
      <c r="O1312" s="475">
        <f t="shared" si="621"/>
        <v>128619.13</v>
      </c>
      <c r="P1312" s="555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/>
      <c r="AL1312" s="23"/>
      <c r="AM1312" s="23"/>
      <c r="AN1312" s="23"/>
      <c r="AO1312" s="23"/>
      <c r="AP1312" s="23"/>
      <c r="AQ1312" s="23"/>
      <c r="AR1312" s="23"/>
      <c r="AS1312" s="23"/>
      <c r="AT1312" s="23"/>
      <c r="AU1312" s="23"/>
      <c r="AV1312" s="23"/>
      <c r="AW1312" s="23"/>
      <c r="AX1312" s="23"/>
      <c r="AY1312" s="23"/>
      <c r="AZ1312" s="23"/>
      <c r="BA1312" s="23"/>
      <c r="BB1312" s="23"/>
      <c r="BC1312" s="23"/>
      <c r="BD1312" s="23"/>
      <c r="BE1312" s="23"/>
      <c r="BF1312" s="23"/>
      <c r="BG1312" s="23"/>
      <c r="BH1312" s="23"/>
      <c r="BI1312" s="23"/>
      <c r="BJ1312" s="23"/>
      <c r="BK1312" s="23"/>
      <c r="BL1312" s="23"/>
      <c r="BM1312" s="23"/>
      <c r="BN1312" s="23"/>
      <c r="BO1312" s="23"/>
      <c r="BP1312" s="23"/>
      <c r="BQ1312" s="23"/>
      <c r="BR1312" s="23"/>
      <c r="BS1312" s="23"/>
      <c r="BT1312" s="23"/>
      <c r="BU1312" s="23"/>
      <c r="BV1312" s="23"/>
      <c r="BW1312" s="23"/>
      <c r="BX1312" s="23"/>
      <c r="BY1312" s="23"/>
      <c r="BZ1312" s="23"/>
      <c r="CA1312" s="23"/>
      <c r="CB1312" s="23"/>
      <c r="CC1312" s="23"/>
      <c r="CD1312" s="23"/>
      <c r="CE1312" s="23"/>
      <c r="CF1312" s="23"/>
      <c r="CG1312" s="23"/>
      <c r="CH1312" s="23"/>
      <c r="CI1312" s="23"/>
      <c r="CJ1312" s="23"/>
      <c r="CK1312" s="23"/>
      <c r="CL1312" s="23"/>
      <c r="CM1312" s="23"/>
      <c r="CN1312" s="23"/>
      <c r="CO1312" s="23"/>
      <c r="CP1312" s="23"/>
      <c r="CQ1312" s="23"/>
      <c r="CR1312" s="23"/>
      <c r="CS1312" s="23"/>
      <c r="CT1312" s="23"/>
      <c r="CU1312" s="23"/>
      <c r="CV1312" s="23"/>
      <c r="CW1312" s="23"/>
      <c r="CX1312" s="23"/>
      <c r="CY1312" s="23"/>
      <c r="CZ1312" s="23"/>
      <c r="DA1312" s="23"/>
      <c r="DB1312" s="23"/>
      <c r="DC1312" s="23"/>
      <c r="DD1312" s="23"/>
      <c r="DE1312" s="23"/>
      <c r="DF1312" s="23"/>
      <c r="DG1312" s="23"/>
      <c r="DH1312" s="23"/>
      <c r="DI1312" s="23"/>
      <c r="DJ1312" s="23"/>
      <c r="DK1312" s="23"/>
      <c r="DL1312" s="23"/>
      <c r="DM1312" s="23"/>
      <c r="DN1312" s="23"/>
      <c r="DO1312" s="23"/>
      <c r="DP1312" s="23"/>
      <c r="DQ1312" s="23"/>
      <c r="DR1312" s="23"/>
      <c r="DS1312" s="23"/>
      <c r="DT1312" s="23"/>
      <c r="DU1312" s="23"/>
      <c r="DV1312" s="23"/>
      <c r="DW1312" s="23"/>
      <c r="DX1312" s="23"/>
      <c r="DY1312" s="23"/>
    </row>
    <row r="1313" spans="1:129" s="29" customFormat="1" ht="15.75" customHeight="1" x14ac:dyDescent="0.25">
      <c r="A1313" s="471">
        <v>36</v>
      </c>
      <c r="B1313" s="121" t="s">
        <v>399</v>
      </c>
      <c r="C1313" s="121" t="s">
        <v>6</v>
      </c>
      <c r="D1313" s="121" t="s">
        <v>182</v>
      </c>
      <c r="E1313" s="164">
        <v>6</v>
      </c>
      <c r="F1313" s="181">
        <v>2054.9</v>
      </c>
      <c r="G1313" s="136">
        <v>108</v>
      </c>
      <c r="H1313" s="121" t="s">
        <v>30</v>
      </c>
      <c r="I1313" s="78" t="s">
        <v>1</v>
      </c>
      <c r="J1313" s="162">
        <f>J1314+J1315+J1316</f>
        <v>12753045.82</v>
      </c>
      <c r="K1313" s="162">
        <f t="shared" ref="K1313:N1313" si="652">K1314+K1315+K1316</f>
        <v>12753045.82</v>
      </c>
      <c r="L1313" s="162">
        <f t="shared" si="652"/>
        <v>0</v>
      </c>
      <c r="M1313" s="162">
        <f t="shared" si="652"/>
        <v>0</v>
      </c>
      <c r="N1313" s="162">
        <f t="shared" si="652"/>
        <v>0</v>
      </c>
      <c r="O1313" s="475">
        <f t="shared" si="621"/>
        <v>12753045.82</v>
      </c>
      <c r="P1313" s="555"/>
      <c r="Q1313" s="23"/>
      <c r="R1313" s="23"/>
      <c r="S1313" s="23"/>
      <c r="T1313" s="23"/>
      <c r="U1313" s="23"/>
      <c r="V1313" s="23"/>
      <c r="W1313" s="23"/>
      <c r="X1313" s="23"/>
      <c r="Y1313" s="23"/>
      <c r="Z1313" s="23"/>
      <c r="AA1313" s="23"/>
      <c r="AB1313" s="23"/>
      <c r="AC1313" s="23"/>
      <c r="AD1313" s="23"/>
      <c r="AE1313" s="23"/>
      <c r="AF1313" s="23"/>
      <c r="AG1313" s="23"/>
      <c r="AH1313" s="23"/>
      <c r="AI1313" s="23"/>
      <c r="AJ1313" s="23"/>
      <c r="AK1313" s="23"/>
      <c r="AL1313" s="23"/>
      <c r="AM1313" s="23"/>
      <c r="AN1313" s="23"/>
      <c r="AO1313" s="23"/>
      <c r="AP1313" s="23"/>
      <c r="AQ1313" s="23"/>
      <c r="AR1313" s="23"/>
      <c r="AS1313" s="23"/>
      <c r="AT1313" s="23"/>
      <c r="AU1313" s="23"/>
      <c r="AV1313" s="23"/>
      <c r="AW1313" s="23"/>
      <c r="AX1313" s="23"/>
      <c r="AY1313" s="23"/>
      <c r="AZ1313" s="23"/>
      <c r="BA1313" s="23"/>
      <c r="BB1313" s="23"/>
      <c r="BC1313" s="23"/>
      <c r="BD1313" s="23"/>
      <c r="BE1313" s="23"/>
      <c r="BF1313" s="23"/>
      <c r="BG1313" s="23"/>
      <c r="BH1313" s="23"/>
      <c r="BI1313" s="23"/>
      <c r="BJ1313" s="23"/>
      <c r="BK1313" s="23"/>
      <c r="BL1313" s="23"/>
      <c r="BM1313" s="23"/>
      <c r="BN1313" s="23"/>
      <c r="BO1313" s="23"/>
      <c r="BP1313" s="23"/>
      <c r="BQ1313" s="23"/>
      <c r="BR1313" s="23"/>
      <c r="BS1313" s="23"/>
      <c r="BT1313" s="23"/>
      <c r="BU1313" s="23"/>
      <c r="BV1313" s="23"/>
      <c r="BW1313" s="23"/>
      <c r="BX1313" s="23"/>
      <c r="BY1313" s="23"/>
      <c r="BZ1313" s="23"/>
      <c r="CA1313" s="23"/>
      <c r="CB1313" s="23"/>
      <c r="CC1313" s="23"/>
      <c r="CD1313" s="23"/>
      <c r="CE1313" s="23"/>
      <c r="CF1313" s="23"/>
      <c r="CG1313" s="23"/>
      <c r="CH1313" s="23"/>
      <c r="CI1313" s="23"/>
      <c r="CJ1313" s="23"/>
      <c r="CK1313" s="23"/>
      <c r="CL1313" s="23"/>
      <c r="CM1313" s="23"/>
      <c r="CN1313" s="23"/>
      <c r="CO1313" s="23"/>
      <c r="CP1313" s="23"/>
      <c r="CQ1313" s="23"/>
      <c r="CR1313" s="23"/>
      <c r="CS1313" s="23"/>
      <c r="CT1313" s="23"/>
      <c r="CU1313" s="23"/>
      <c r="CV1313" s="23"/>
      <c r="CW1313" s="23"/>
      <c r="CX1313" s="23"/>
      <c r="CY1313" s="23"/>
      <c r="CZ1313" s="23"/>
      <c r="DA1313" s="23"/>
      <c r="DB1313" s="23"/>
      <c r="DC1313" s="23"/>
      <c r="DD1313" s="23"/>
      <c r="DE1313" s="23"/>
      <c r="DF1313" s="23"/>
      <c r="DG1313" s="23"/>
      <c r="DH1313" s="23"/>
      <c r="DI1313" s="23"/>
      <c r="DJ1313" s="23"/>
      <c r="DK1313" s="23"/>
      <c r="DL1313" s="23"/>
      <c r="DM1313" s="23"/>
      <c r="DN1313" s="23"/>
      <c r="DO1313" s="23"/>
      <c r="DP1313" s="23"/>
      <c r="DQ1313" s="23"/>
      <c r="DR1313" s="23"/>
      <c r="DS1313" s="23"/>
      <c r="DT1313" s="23"/>
      <c r="DU1313" s="23"/>
      <c r="DV1313" s="23"/>
      <c r="DW1313" s="23"/>
      <c r="DX1313" s="23"/>
      <c r="DY1313" s="23"/>
    </row>
    <row r="1314" spans="1:129" s="29" customFormat="1" ht="15.75" customHeight="1" x14ac:dyDescent="0.25">
      <c r="A1314" s="471"/>
      <c r="B1314" s="121" t="s">
        <v>399</v>
      </c>
      <c r="C1314" s="121"/>
      <c r="D1314" s="121"/>
      <c r="E1314" s="164"/>
      <c r="F1314" s="181"/>
      <c r="G1314" s="136"/>
      <c r="H1314" s="121" t="s">
        <v>36</v>
      </c>
      <c r="I1314" s="78" t="s">
        <v>37</v>
      </c>
      <c r="J1314" s="162">
        <v>5118888.78</v>
      </c>
      <c r="K1314" s="98">
        <f>J1314</f>
        <v>5118888.78</v>
      </c>
      <c r="L1314" s="162"/>
      <c r="M1314" s="162"/>
      <c r="N1314" s="162"/>
      <c r="O1314" s="475">
        <f t="shared" si="621"/>
        <v>5118888.78</v>
      </c>
      <c r="P1314" s="555"/>
      <c r="Q1314" s="23"/>
      <c r="R1314" s="23"/>
      <c r="S1314" s="23"/>
      <c r="T1314" s="23"/>
      <c r="U1314" s="23"/>
      <c r="V1314" s="23"/>
      <c r="W1314" s="23"/>
      <c r="X1314" s="23"/>
      <c r="Y1314" s="23"/>
      <c r="Z1314" s="23"/>
      <c r="AA1314" s="23"/>
      <c r="AB1314" s="23"/>
      <c r="AC1314" s="23"/>
      <c r="AD1314" s="23"/>
      <c r="AE1314" s="23"/>
      <c r="AF1314" s="23"/>
      <c r="AG1314" s="23"/>
      <c r="AH1314" s="23"/>
      <c r="AI1314" s="23"/>
      <c r="AJ1314" s="23"/>
      <c r="AK1314" s="23"/>
      <c r="AL1314" s="23"/>
      <c r="AM1314" s="23"/>
      <c r="AN1314" s="23"/>
      <c r="AO1314" s="23"/>
      <c r="AP1314" s="23"/>
      <c r="AQ1314" s="23"/>
      <c r="AR1314" s="23"/>
      <c r="AS1314" s="23"/>
      <c r="AT1314" s="23"/>
      <c r="AU1314" s="23"/>
      <c r="AV1314" s="23"/>
      <c r="AW1314" s="23"/>
      <c r="AX1314" s="23"/>
      <c r="AY1314" s="23"/>
      <c r="AZ1314" s="23"/>
      <c r="BA1314" s="23"/>
      <c r="BB1314" s="23"/>
      <c r="BC1314" s="23"/>
      <c r="BD1314" s="23"/>
      <c r="BE1314" s="23"/>
      <c r="BF1314" s="23"/>
      <c r="BG1314" s="23"/>
      <c r="BH1314" s="23"/>
      <c r="BI1314" s="23"/>
      <c r="BJ1314" s="23"/>
      <c r="BK1314" s="23"/>
      <c r="BL1314" s="23"/>
      <c r="BM1314" s="23"/>
      <c r="BN1314" s="23"/>
      <c r="BO1314" s="23"/>
      <c r="BP1314" s="23"/>
      <c r="BQ1314" s="23"/>
      <c r="BR1314" s="23"/>
      <c r="BS1314" s="23"/>
      <c r="BT1314" s="23"/>
      <c r="BU1314" s="23"/>
      <c r="BV1314" s="23"/>
      <c r="BW1314" s="23"/>
      <c r="BX1314" s="23"/>
      <c r="BY1314" s="23"/>
      <c r="BZ1314" s="23"/>
      <c r="CA1314" s="23"/>
      <c r="CB1314" s="23"/>
      <c r="CC1314" s="23"/>
      <c r="CD1314" s="23"/>
      <c r="CE1314" s="23"/>
      <c r="CF1314" s="23"/>
      <c r="CG1314" s="23"/>
      <c r="CH1314" s="23"/>
      <c r="CI1314" s="23"/>
      <c r="CJ1314" s="23"/>
      <c r="CK1314" s="23"/>
      <c r="CL1314" s="23"/>
      <c r="CM1314" s="23"/>
      <c r="CN1314" s="23"/>
      <c r="CO1314" s="23"/>
      <c r="CP1314" s="23"/>
      <c r="CQ1314" s="23"/>
      <c r="CR1314" s="23"/>
      <c r="CS1314" s="23"/>
      <c r="CT1314" s="23"/>
      <c r="CU1314" s="23"/>
      <c r="CV1314" s="23"/>
      <c r="CW1314" s="23"/>
      <c r="CX1314" s="23"/>
      <c r="CY1314" s="23"/>
      <c r="CZ1314" s="23"/>
      <c r="DA1314" s="23"/>
      <c r="DB1314" s="23"/>
      <c r="DC1314" s="23"/>
      <c r="DD1314" s="23"/>
      <c r="DE1314" s="23"/>
      <c r="DF1314" s="23"/>
      <c r="DG1314" s="23"/>
      <c r="DH1314" s="23"/>
      <c r="DI1314" s="23"/>
      <c r="DJ1314" s="23"/>
      <c r="DK1314" s="23"/>
      <c r="DL1314" s="23"/>
      <c r="DM1314" s="23"/>
      <c r="DN1314" s="23"/>
      <c r="DO1314" s="23"/>
      <c r="DP1314" s="23"/>
      <c r="DQ1314" s="23"/>
      <c r="DR1314" s="23"/>
      <c r="DS1314" s="23"/>
      <c r="DT1314" s="23"/>
      <c r="DU1314" s="23"/>
      <c r="DV1314" s="23"/>
      <c r="DW1314" s="23"/>
      <c r="DX1314" s="23"/>
      <c r="DY1314" s="23"/>
    </row>
    <row r="1315" spans="1:129" s="29" customFormat="1" ht="15.75" customHeight="1" x14ac:dyDescent="0.25">
      <c r="A1315" s="471"/>
      <c r="B1315" s="121" t="s">
        <v>399</v>
      </c>
      <c r="C1315" s="121"/>
      <c r="D1315" s="121"/>
      <c r="E1315" s="164"/>
      <c r="F1315" s="181"/>
      <c r="G1315" s="136"/>
      <c r="H1315" s="121" t="s">
        <v>34</v>
      </c>
      <c r="I1315" s="78" t="s">
        <v>75</v>
      </c>
      <c r="J1315" s="162">
        <v>7366959.8799999999</v>
      </c>
      <c r="K1315" s="98">
        <f t="shared" ref="K1315:K1316" si="653">J1315</f>
        <v>7366959.8799999999</v>
      </c>
      <c r="L1315" s="162"/>
      <c r="M1315" s="162"/>
      <c r="N1315" s="162"/>
      <c r="O1315" s="475">
        <f t="shared" si="621"/>
        <v>7366959.8799999999</v>
      </c>
      <c r="P1315" s="555"/>
      <c r="Q1315" s="23"/>
      <c r="R1315" s="23"/>
      <c r="S1315" s="23"/>
      <c r="T1315" s="23"/>
      <c r="U1315" s="23"/>
      <c r="V1315" s="23"/>
      <c r="W1315" s="23"/>
      <c r="X1315" s="23"/>
      <c r="Y1315" s="23"/>
      <c r="Z1315" s="23"/>
      <c r="AA1315" s="23"/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/>
      <c r="AL1315" s="23"/>
      <c r="AM1315" s="23"/>
      <c r="AN1315" s="23"/>
      <c r="AO1315" s="23"/>
      <c r="AP1315" s="23"/>
      <c r="AQ1315" s="23"/>
      <c r="AR1315" s="23"/>
      <c r="AS1315" s="23"/>
      <c r="AT1315" s="23"/>
      <c r="AU1315" s="23"/>
      <c r="AV1315" s="23"/>
      <c r="AW1315" s="23"/>
      <c r="AX1315" s="23"/>
      <c r="AY1315" s="23"/>
      <c r="AZ1315" s="23"/>
      <c r="BA1315" s="23"/>
      <c r="BB1315" s="23"/>
      <c r="BC1315" s="23"/>
      <c r="BD1315" s="23"/>
      <c r="BE1315" s="23"/>
      <c r="BF1315" s="23"/>
      <c r="BG1315" s="23"/>
      <c r="BH1315" s="23"/>
      <c r="BI1315" s="23"/>
      <c r="BJ1315" s="23"/>
      <c r="BK1315" s="23"/>
      <c r="BL1315" s="23"/>
      <c r="BM1315" s="23"/>
      <c r="BN1315" s="23"/>
      <c r="BO1315" s="23"/>
      <c r="BP1315" s="23"/>
      <c r="BQ1315" s="23"/>
      <c r="BR1315" s="23"/>
      <c r="BS1315" s="23"/>
      <c r="BT1315" s="23"/>
      <c r="BU1315" s="23"/>
      <c r="BV1315" s="23"/>
      <c r="BW1315" s="23"/>
      <c r="BX1315" s="23"/>
      <c r="BY1315" s="23"/>
      <c r="BZ1315" s="23"/>
      <c r="CA1315" s="23"/>
      <c r="CB1315" s="23"/>
      <c r="CC1315" s="23"/>
      <c r="CD1315" s="23"/>
      <c r="CE1315" s="23"/>
      <c r="CF1315" s="23"/>
      <c r="CG1315" s="23"/>
      <c r="CH1315" s="23"/>
      <c r="CI1315" s="23"/>
      <c r="CJ1315" s="23"/>
      <c r="CK1315" s="23"/>
      <c r="CL1315" s="23"/>
      <c r="CM1315" s="23"/>
      <c r="CN1315" s="23"/>
      <c r="CO1315" s="23"/>
      <c r="CP1315" s="23"/>
      <c r="CQ1315" s="23"/>
      <c r="CR1315" s="23"/>
      <c r="CS1315" s="23"/>
      <c r="CT1315" s="23"/>
      <c r="CU1315" s="23"/>
      <c r="CV1315" s="23"/>
      <c r="CW1315" s="23"/>
      <c r="CX1315" s="23"/>
      <c r="CY1315" s="23"/>
      <c r="CZ1315" s="23"/>
      <c r="DA1315" s="23"/>
      <c r="DB1315" s="23"/>
      <c r="DC1315" s="23"/>
      <c r="DD1315" s="23"/>
      <c r="DE1315" s="23"/>
      <c r="DF1315" s="23"/>
      <c r="DG1315" s="23"/>
      <c r="DH1315" s="23"/>
      <c r="DI1315" s="23"/>
      <c r="DJ1315" s="23"/>
      <c r="DK1315" s="23"/>
      <c r="DL1315" s="23"/>
      <c r="DM1315" s="23"/>
      <c r="DN1315" s="23"/>
      <c r="DO1315" s="23"/>
      <c r="DP1315" s="23"/>
      <c r="DQ1315" s="23"/>
      <c r="DR1315" s="23"/>
      <c r="DS1315" s="23"/>
      <c r="DT1315" s="23"/>
      <c r="DU1315" s="23"/>
      <c r="DV1315" s="23"/>
      <c r="DW1315" s="23"/>
      <c r="DX1315" s="23"/>
      <c r="DY1315" s="23"/>
    </row>
    <row r="1316" spans="1:129" s="29" customFormat="1" ht="15.75" customHeight="1" x14ac:dyDescent="0.25">
      <c r="A1316" s="472"/>
      <c r="B1316" s="121" t="s">
        <v>399</v>
      </c>
      <c r="C1316" s="121"/>
      <c r="D1316" s="121"/>
      <c r="E1316" s="164"/>
      <c r="F1316" s="181"/>
      <c r="G1316" s="136"/>
      <c r="H1316" s="121" t="s">
        <v>35</v>
      </c>
      <c r="I1316" s="78">
        <v>21</v>
      </c>
      <c r="J1316" s="162">
        <v>267197.15999999997</v>
      </c>
      <c r="K1316" s="98">
        <f t="shared" si="653"/>
        <v>267197.15999999997</v>
      </c>
      <c r="L1316" s="162"/>
      <c r="M1316" s="162"/>
      <c r="N1316" s="162"/>
      <c r="O1316" s="475">
        <f t="shared" si="621"/>
        <v>267197.15999999997</v>
      </c>
      <c r="P1316" s="555"/>
      <c r="Q1316" s="23"/>
      <c r="R1316" s="23"/>
      <c r="S1316" s="23"/>
      <c r="T1316" s="23"/>
      <c r="U1316" s="23"/>
      <c r="V1316" s="23"/>
      <c r="W1316" s="23"/>
      <c r="X1316" s="23"/>
      <c r="Y1316" s="23"/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/>
      <c r="AL1316" s="23"/>
      <c r="AM1316" s="23"/>
      <c r="AN1316" s="23"/>
      <c r="AO1316" s="23"/>
      <c r="AP1316" s="23"/>
      <c r="AQ1316" s="23"/>
      <c r="AR1316" s="23"/>
      <c r="AS1316" s="23"/>
      <c r="AT1316" s="23"/>
      <c r="AU1316" s="23"/>
      <c r="AV1316" s="23"/>
      <c r="AW1316" s="23"/>
      <c r="AX1316" s="23"/>
      <c r="AY1316" s="23"/>
      <c r="AZ1316" s="23"/>
      <c r="BA1316" s="23"/>
      <c r="BB1316" s="23"/>
      <c r="BC1316" s="23"/>
      <c r="BD1316" s="23"/>
      <c r="BE1316" s="23"/>
      <c r="BF1316" s="23"/>
      <c r="BG1316" s="23"/>
      <c r="BH1316" s="23"/>
      <c r="BI1316" s="23"/>
      <c r="BJ1316" s="23"/>
      <c r="BK1316" s="23"/>
      <c r="BL1316" s="23"/>
      <c r="BM1316" s="23"/>
      <c r="BN1316" s="23"/>
      <c r="BO1316" s="23"/>
      <c r="BP1316" s="23"/>
      <c r="BQ1316" s="23"/>
      <c r="BR1316" s="23"/>
      <c r="BS1316" s="23"/>
      <c r="BT1316" s="23"/>
      <c r="BU1316" s="23"/>
      <c r="BV1316" s="23"/>
      <c r="BW1316" s="23"/>
      <c r="BX1316" s="23"/>
      <c r="BY1316" s="23"/>
      <c r="BZ1316" s="23"/>
      <c r="CA1316" s="23"/>
      <c r="CB1316" s="23"/>
      <c r="CC1316" s="23"/>
      <c r="CD1316" s="23"/>
      <c r="CE1316" s="23"/>
      <c r="CF1316" s="23"/>
      <c r="CG1316" s="23"/>
      <c r="CH1316" s="23"/>
      <c r="CI1316" s="23"/>
      <c r="CJ1316" s="23"/>
      <c r="CK1316" s="23"/>
      <c r="CL1316" s="23"/>
      <c r="CM1316" s="23"/>
      <c r="CN1316" s="23"/>
      <c r="CO1316" s="23"/>
      <c r="CP1316" s="23"/>
      <c r="CQ1316" s="23"/>
      <c r="CR1316" s="23"/>
      <c r="CS1316" s="23"/>
      <c r="CT1316" s="23"/>
      <c r="CU1316" s="23"/>
      <c r="CV1316" s="23"/>
      <c r="CW1316" s="23"/>
      <c r="CX1316" s="23"/>
      <c r="CY1316" s="23"/>
      <c r="CZ1316" s="23"/>
      <c r="DA1316" s="23"/>
      <c r="DB1316" s="23"/>
      <c r="DC1316" s="23"/>
      <c r="DD1316" s="23"/>
      <c r="DE1316" s="23"/>
      <c r="DF1316" s="23"/>
      <c r="DG1316" s="23"/>
      <c r="DH1316" s="23"/>
      <c r="DI1316" s="23"/>
      <c r="DJ1316" s="23"/>
      <c r="DK1316" s="23"/>
      <c r="DL1316" s="23"/>
      <c r="DM1316" s="23"/>
      <c r="DN1316" s="23"/>
      <c r="DO1316" s="23"/>
      <c r="DP1316" s="23"/>
      <c r="DQ1316" s="23"/>
      <c r="DR1316" s="23"/>
      <c r="DS1316" s="23"/>
      <c r="DT1316" s="23"/>
      <c r="DU1316" s="23"/>
      <c r="DV1316" s="23"/>
      <c r="DW1316" s="23"/>
      <c r="DX1316" s="23"/>
      <c r="DY1316" s="23"/>
    </row>
    <row r="1317" spans="1:129" s="29" customFormat="1" ht="15.75" customHeight="1" x14ac:dyDescent="0.25">
      <c r="A1317" s="471">
        <v>37</v>
      </c>
      <c r="B1317" s="121" t="s">
        <v>399</v>
      </c>
      <c r="C1317" s="121" t="s">
        <v>6</v>
      </c>
      <c r="D1317" s="121" t="s">
        <v>182</v>
      </c>
      <c r="E1317" s="164">
        <v>8</v>
      </c>
      <c r="F1317" s="181">
        <v>2052.5</v>
      </c>
      <c r="G1317" s="136">
        <v>95</v>
      </c>
      <c r="H1317" s="121" t="s">
        <v>30</v>
      </c>
      <c r="I1317" s="78" t="s">
        <v>1</v>
      </c>
      <c r="J1317" s="162">
        <f>J1318+J1319+J1320</f>
        <v>12736433.979999999</v>
      </c>
      <c r="K1317" s="162">
        <f t="shared" ref="K1317:N1317" si="654">K1318+K1319+K1320</f>
        <v>12736433.979999999</v>
      </c>
      <c r="L1317" s="162">
        <f t="shared" si="654"/>
        <v>0</v>
      </c>
      <c r="M1317" s="162">
        <f t="shared" si="654"/>
        <v>0</v>
      </c>
      <c r="N1317" s="162">
        <f t="shared" si="654"/>
        <v>0</v>
      </c>
      <c r="O1317" s="475">
        <f t="shared" si="621"/>
        <v>12736433.979999999</v>
      </c>
      <c r="P1317" s="555"/>
      <c r="Q1317" s="23"/>
      <c r="R1317" s="23"/>
      <c r="S1317" s="23"/>
      <c r="T1317" s="23"/>
      <c r="U1317" s="23"/>
      <c r="V1317" s="23"/>
      <c r="W1317" s="23"/>
      <c r="X1317" s="23"/>
      <c r="Y1317" s="23"/>
      <c r="Z1317" s="23"/>
      <c r="AA1317" s="23"/>
      <c r="AB1317" s="23"/>
      <c r="AC1317" s="23"/>
      <c r="AD1317" s="23"/>
      <c r="AE1317" s="23"/>
      <c r="AF1317" s="23"/>
      <c r="AG1317" s="23"/>
      <c r="AH1317" s="23"/>
      <c r="AI1317" s="23"/>
      <c r="AJ1317" s="23"/>
      <c r="AK1317" s="23"/>
      <c r="AL1317" s="23"/>
      <c r="AM1317" s="23"/>
      <c r="AN1317" s="23"/>
      <c r="AO1317" s="23"/>
      <c r="AP1317" s="23"/>
      <c r="AQ1317" s="23"/>
      <c r="AR1317" s="23"/>
      <c r="AS1317" s="23"/>
      <c r="AT1317" s="23"/>
      <c r="AU1317" s="23"/>
      <c r="AV1317" s="23"/>
      <c r="AW1317" s="23"/>
      <c r="AX1317" s="23"/>
      <c r="AY1317" s="23"/>
      <c r="AZ1317" s="23"/>
      <c r="BA1317" s="23"/>
      <c r="BB1317" s="23"/>
      <c r="BC1317" s="23"/>
      <c r="BD1317" s="23"/>
      <c r="BE1317" s="23"/>
      <c r="BF1317" s="23"/>
      <c r="BG1317" s="23"/>
      <c r="BH1317" s="23"/>
      <c r="BI1317" s="23"/>
      <c r="BJ1317" s="23"/>
      <c r="BK1317" s="23"/>
      <c r="BL1317" s="23"/>
      <c r="BM1317" s="23"/>
      <c r="BN1317" s="23"/>
      <c r="BO1317" s="23"/>
      <c r="BP1317" s="23"/>
      <c r="BQ1317" s="23"/>
      <c r="BR1317" s="23"/>
      <c r="BS1317" s="23"/>
      <c r="BT1317" s="23"/>
      <c r="BU1317" s="23"/>
      <c r="BV1317" s="23"/>
      <c r="BW1317" s="23"/>
      <c r="BX1317" s="23"/>
      <c r="BY1317" s="23"/>
      <c r="BZ1317" s="23"/>
      <c r="CA1317" s="23"/>
      <c r="CB1317" s="23"/>
      <c r="CC1317" s="23"/>
      <c r="CD1317" s="23"/>
      <c r="CE1317" s="23"/>
      <c r="CF1317" s="23"/>
      <c r="CG1317" s="23"/>
      <c r="CH1317" s="23"/>
      <c r="CI1317" s="23"/>
      <c r="CJ1317" s="23"/>
      <c r="CK1317" s="23"/>
      <c r="CL1317" s="23"/>
      <c r="CM1317" s="23"/>
      <c r="CN1317" s="23"/>
      <c r="CO1317" s="23"/>
      <c r="CP1317" s="23"/>
      <c r="CQ1317" s="23"/>
      <c r="CR1317" s="23"/>
      <c r="CS1317" s="23"/>
      <c r="CT1317" s="23"/>
      <c r="CU1317" s="23"/>
      <c r="CV1317" s="23"/>
      <c r="CW1317" s="23"/>
      <c r="CX1317" s="23"/>
      <c r="CY1317" s="23"/>
      <c r="CZ1317" s="23"/>
      <c r="DA1317" s="23"/>
      <c r="DB1317" s="23"/>
      <c r="DC1317" s="23"/>
      <c r="DD1317" s="23"/>
      <c r="DE1317" s="23"/>
      <c r="DF1317" s="23"/>
      <c r="DG1317" s="23"/>
      <c r="DH1317" s="23"/>
      <c r="DI1317" s="23"/>
      <c r="DJ1317" s="23"/>
      <c r="DK1317" s="23"/>
      <c r="DL1317" s="23"/>
      <c r="DM1317" s="23"/>
      <c r="DN1317" s="23"/>
      <c r="DO1317" s="23"/>
      <c r="DP1317" s="23"/>
      <c r="DQ1317" s="23"/>
      <c r="DR1317" s="23"/>
      <c r="DS1317" s="23"/>
      <c r="DT1317" s="23"/>
      <c r="DU1317" s="23"/>
      <c r="DV1317" s="23"/>
      <c r="DW1317" s="23"/>
      <c r="DX1317" s="23"/>
      <c r="DY1317" s="23"/>
    </row>
    <row r="1318" spans="1:129" s="29" customFormat="1" ht="15.75" customHeight="1" x14ac:dyDescent="0.25">
      <c r="A1318" s="471"/>
      <c r="B1318" s="121" t="s">
        <v>399</v>
      </c>
      <c r="C1318" s="121"/>
      <c r="D1318" s="121"/>
      <c r="E1318" s="164"/>
      <c r="F1318" s="181"/>
      <c r="G1318" s="136"/>
      <c r="H1318" s="121" t="s">
        <v>36</v>
      </c>
      <c r="I1318" s="78" t="s">
        <v>37</v>
      </c>
      <c r="J1318" s="162">
        <v>5112221.0199999996</v>
      </c>
      <c r="K1318" s="98">
        <f>J1318</f>
        <v>5112221.0199999996</v>
      </c>
      <c r="L1318" s="162"/>
      <c r="M1318" s="162"/>
      <c r="N1318" s="162"/>
      <c r="O1318" s="475">
        <f t="shared" si="621"/>
        <v>5112221.0199999996</v>
      </c>
      <c r="P1318" s="555"/>
      <c r="Q1318" s="23"/>
      <c r="R1318" s="23"/>
      <c r="S1318" s="23"/>
      <c r="T1318" s="23"/>
      <c r="U1318" s="23"/>
      <c r="V1318" s="23"/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/>
      <c r="AL1318" s="23"/>
      <c r="AM1318" s="23"/>
      <c r="AN1318" s="23"/>
      <c r="AO1318" s="23"/>
      <c r="AP1318" s="23"/>
      <c r="AQ1318" s="23"/>
      <c r="AR1318" s="23"/>
      <c r="AS1318" s="23"/>
      <c r="AT1318" s="23"/>
      <c r="AU1318" s="23"/>
      <c r="AV1318" s="23"/>
      <c r="AW1318" s="23"/>
      <c r="AX1318" s="23"/>
      <c r="AY1318" s="23"/>
      <c r="AZ1318" s="23"/>
      <c r="BA1318" s="23"/>
      <c r="BB1318" s="23"/>
      <c r="BC1318" s="23"/>
      <c r="BD1318" s="23"/>
      <c r="BE1318" s="23"/>
      <c r="BF1318" s="23"/>
      <c r="BG1318" s="23"/>
      <c r="BH1318" s="23"/>
      <c r="BI1318" s="23"/>
      <c r="BJ1318" s="23"/>
      <c r="BK1318" s="23"/>
      <c r="BL1318" s="23"/>
      <c r="BM1318" s="23"/>
      <c r="BN1318" s="23"/>
      <c r="BO1318" s="23"/>
      <c r="BP1318" s="23"/>
      <c r="BQ1318" s="23"/>
      <c r="BR1318" s="23"/>
      <c r="BS1318" s="23"/>
      <c r="BT1318" s="23"/>
      <c r="BU1318" s="23"/>
      <c r="BV1318" s="23"/>
      <c r="BW1318" s="23"/>
      <c r="BX1318" s="23"/>
      <c r="BY1318" s="23"/>
      <c r="BZ1318" s="23"/>
      <c r="CA1318" s="23"/>
      <c r="CB1318" s="23"/>
      <c r="CC1318" s="23"/>
      <c r="CD1318" s="23"/>
      <c r="CE1318" s="23"/>
      <c r="CF1318" s="23"/>
      <c r="CG1318" s="23"/>
      <c r="CH1318" s="23"/>
      <c r="CI1318" s="23"/>
      <c r="CJ1318" s="23"/>
      <c r="CK1318" s="23"/>
      <c r="CL1318" s="23"/>
      <c r="CM1318" s="23"/>
      <c r="CN1318" s="23"/>
      <c r="CO1318" s="23"/>
      <c r="CP1318" s="23"/>
      <c r="CQ1318" s="23"/>
      <c r="CR1318" s="23"/>
      <c r="CS1318" s="23"/>
      <c r="CT1318" s="23"/>
      <c r="CU1318" s="23"/>
      <c r="CV1318" s="23"/>
      <c r="CW1318" s="23"/>
      <c r="CX1318" s="23"/>
      <c r="CY1318" s="23"/>
      <c r="CZ1318" s="23"/>
      <c r="DA1318" s="23"/>
      <c r="DB1318" s="23"/>
      <c r="DC1318" s="23"/>
      <c r="DD1318" s="23"/>
      <c r="DE1318" s="23"/>
      <c r="DF1318" s="23"/>
      <c r="DG1318" s="23"/>
      <c r="DH1318" s="23"/>
      <c r="DI1318" s="23"/>
      <c r="DJ1318" s="23"/>
      <c r="DK1318" s="23"/>
      <c r="DL1318" s="23"/>
      <c r="DM1318" s="23"/>
      <c r="DN1318" s="23"/>
      <c r="DO1318" s="23"/>
      <c r="DP1318" s="23"/>
      <c r="DQ1318" s="23"/>
      <c r="DR1318" s="23"/>
      <c r="DS1318" s="23"/>
      <c r="DT1318" s="23"/>
      <c r="DU1318" s="23"/>
      <c r="DV1318" s="23"/>
      <c r="DW1318" s="23"/>
      <c r="DX1318" s="23"/>
      <c r="DY1318" s="23"/>
    </row>
    <row r="1319" spans="1:129" s="29" customFormat="1" ht="15.75" customHeight="1" x14ac:dyDescent="0.25">
      <c r="A1319" s="471"/>
      <c r="B1319" s="121" t="s">
        <v>399</v>
      </c>
      <c r="C1319" s="121"/>
      <c r="D1319" s="121"/>
      <c r="E1319" s="164"/>
      <c r="F1319" s="181"/>
      <c r="G1319" s="136"/>
      <c r="H1319" s="121" t="s">
        <v>34</v>
      </c>
      <c r="I1319" s="78" t="s">
        <v>75</v>
      </c>
      <c r="J1319" s="162">
        <v>7357363.8399999999</v>
      </c>
      <c r="K1319" s="98">
        <f t="shared" ref="K1319:K1320" si="655">J1319</f>
        <v>7357363.8399999999</v>
      </c>
      <c r="L1319" s="162"/>
      <c r="M1319" s="162"/>
      <c r="N1319" s="162"/>
      <c r="O1319" s="475">
        <f t="shared" si="621"/>
        <v>7357363.8399999999</v>
      </c>
      <c r="P1319" s="555"/>
      <c r="Q1319" s="23"/>
      <c r="R1319" s="23"/>
      <c r="S1319" s="23"/>
      <c r="T1319" s="23"/>
      <c r="U1319" s="23"/>
      <c r="V1319" s="23"/>
      <c r="W1319" s="23"/>
      <c r="X1319" s="23"/>
      <c r="Y1319" s="23"/>
      <c r="Z1319" s="23"/>
      <c r="AA1319" s="23"/>
      <c r="AB1319" s="23"/>
      <c r="AC1319" s="23"/>
      <c r="AD1319" s="23"/>
      <c r="AE1319" s="23"/>
      <c r="AF1319" s="23"/>
      <c r="AG1319" s="23"/>
      <c r="AH1319" s="23"/>
      <c r="AI1319" s="23"/>
      <c r="AJ1319" s="23"/>
      <c r="AK1319" s="23"/>
      <c r="AL1319" s="23"/>
      <c r="AM1319" s="23"/>
      <c r="AN1319" s="23"/>
      <c r="AO1319" s="23"/>
      <c r="AP1319" s="23"/>
      <c r="AQ1319" s="23"/>
      <c r="AR1319" s="23"/>
      <c r="AS1319" s="23"/>
      <c r="AT1319" s="23"/>
      <c r="AU1319" s="23"/>
      <c r="AV1319" s="23"/>
      <c r="AW1319" s="23"/>
      <c r="AX1319" s="23"/>
      <c r="AY1319" s="23"/>
      <c r="AZ1319" s="23"/>
      <c r="BA1319" s="23"/>
      <c r="BB1319" s="23"/>
      <c r="BC1319" s="23"/>
      <c r="BD1319" s="23"/>
      <c r="BE1319" s="23"/>
      <c r="BF1319" s="23"/>
      <c r="BG1319" s="23"/>
      <c r="BH1319" s="23"/>
      <c r="BI1319" s="23"/>
      <c r="BJ1319" s="23"/>
      <c r="BK1319" s="23"/>
      <c r="BL1319" s="23"/>
      <c r="BM1319" s="23"/>
      <c r="BN1319" s="23"/>
      <c r="BO1319" s="23"/>
      <c r="BP1319" s="23"/>
      <c r="BQ1319" s="23"/>
      <c r="BR1319" s="23"/>
      <c r="BS1319" s="23"/>
      <c r="BT1319" s="23"/>
      <c r="BU1319" s="23"/>
      <c r="BV1319" s="23"/>
      <c r="BW1319" s="23"/>
      <c r="BX1319" s="23"/>
      <c r="BY1319" s="23"/>
      <c r="BZ1319" s="23"/>
      <c r="CA1319" s="23"/>
      <c r="CB1319" s="23"/>
      <c r="CC1319" s="23"/>
      <c r="CD1319" s="23"/>
      <c r="CE1319" s="23"/>
      <c r="CF1319" s="23"/>
      <c r="CG1319" s="23"/>
      <c r="CH1319" s="23"/>
      <c r="CI1319" s="23"/>
      <c r="CJ1319" s="23"/>
      <c r="CK1319" s="23"/>
      <c r="CL1319" s="23"/>
      <c r="CM1319" s="23"/>
      <c r="CN1319" s="23"/>
      <c r="CO1319" s="23"/>
      <c r="CP1319" s="23"/>
      <c r="CQ1319" s="23"/>
      <c r="CR1319" s="23"/>
      <c r="CS1319" s="23"/>
      <c r="CT1319" s="23"/>
      <c r="CU1319" s="23"/>
      <c r="CV1319" s="23"/>
      <c r="CW1319" s="23"/>
      <c r="CX1319" s="23"/>
      <c r="CY1319" s="23"/>
      <c r="CZ1319" s="23"/>
      <c r="DA1319" s="23"/>
      <c r="DB1319" s="23"/>
      <c r="DC1319" s="23"/>
      <c r="DD1319" s="23"/>
      <c r="DE1319" s="23"/>
      <c r="DF1319" s="23"/>
      <c r="DG1319" s="23"/>
      <c r="DH1319" s="23"/>
      <c r="DI1319" s="23"/>
      <c r="DJ1319" s="23"/>
      <c r="DK1319" s="23"/>
      <c r="DL1319" s="23"/>
      <c r="DM1319" s="23"/>
      <c r="DN1319" s="23"/>
      <c r="DO1319" s="23"/>
      <c r="DP1319" s="23"/>
      <c r="DQ1319" s="23"/>
      <c r="DR1319" s="23"/>
      <c r="DS1319" s="23"/>
      <c r="DT1319" s="23"/>
      <c r="DU1319" s="23"/>
      <c r="DV1319" s="23"/>
      <c r="DW1319" s="23"/>
      <c r="DX1319" s="23"/>
      <c r="DY1319" s="23"/>
    </row>
    <row r="1320" spans="1:129" s="29" customFormat="1" ht="15.75" customHeight="1" x14ac:dyDescent="0.25">
      <c r="A1320" s="472"/>
      <c r="B1320" s="121" t="s">
        <v>399</v>
      </c>
      <c r="C1320" s="121"/>
      <c r="D1320" s="121"/>
      <c r="E1320" s="164"/>
      <c r="F1320" s="181"/>
      <c r="G1320" s="136"/>
      <c r="H1320" s="121" t="s">
        <v>35</v>
      </c>
      <c r="I1320" s="78">
        <v>21</v>
      </c>
      <c r="J1320" s="162">
        <v>266849.12</v>
      </c>
      <c r="K1320" s="98">
        <f t="shared" si="655"/>
        <v>266849.12</v>
      </c>
      <c r="L1320" s="162"/>
      <c r="M1320" s="162"/>
      <c r="N1320" s="162"/>
      <c r="O1320" s="475">
        <f t="shared" si="621"/>
        <v>266849.12</v>
      </c>
      <c r="P1320" s="555"/>
      <c r="Q1320" s="23"/>
      <c r="R1320" s="23"/>
      <c r="S1320" s="23"/>
      <c r="T1320" s="23"/>
      <c r="U1320" s="23"/>
      <c r="V1320" s="23"/>
      <c r="W1320" s="23"/>
      <c r="X1320" s="23"/>
      <c r="Y1320" s="23"/>
      <c r="Z1320" s="23"/>
      <c r="AA1320" s="23"/>
      <c r="AB1320" s="23"/>
      <c r="AC1320" s="23"/>
      <c r="AD1320" s="23"/>
      <c r="AE1320" s="23"/>
      <c r="AF1320" s="23"/>
      <c r="AG1320" s="23"/>
      <c r="AH1320" s="23"/>
      <c r="AI1320" s="23"/>
      <c r="AJ1320" s="23"/>
      <c r="AK1320" s="23"/>
      <c r="AL1320" s="23"/>
      <c r="AM1320" s="23"/>
      <c r="AN1320" s="23"/>
      <c r="AO1320" s="23"/>
      <c r="AP1320" s="23"/>
      <c r="AQ1320" s="23"/>
      <c r="AR1320" s="23"/>
      <c r="AS1320" s="23"/>
      <c r="AT1320" s="23"/>
      <c r="AU1320" s="23"/>
      <c r="AV1320" s="23"/>
      <c r="AW1320" s="23"/>
      <c r="AX1320" s="23"/>
      <c r="AY1320" s="23"/>
      <c r="AZ1320" s="23"/>
      <c r="BA1320" s="23"/>
      <c r="BB1320" s="23"/>
      <c r="BC1320" s="23"/>
      <c r="BD1320" s="23"/>
      <c r="BE1320" s="23"/>
      <c r="BF1320" s="23"/>
      <c r="BG1320" s="23"/>
      <c r="BH1320" s="23"/>
      <c r="BI1320" s="23"/>
      <c r="BJ1320" s="23"/>
      <c r="BK1320" s="23"/>
      <c r="BL1320" s="23"/>
      <c r="BM1320" s="23"/>
      <c r="BN1320" s="23"/>
      <c r="BO1320" s="23"/>
      <c r="BP1320" s="23"/>
      <c r="BQ1320" s="23"/>
      <c r="BR1320" s="23"/>
      <c r="BS1320" s="23"/>
      <c r="BT1320" s="23"/>
      <c r="BU1320" s="23"/>
      <c r="BV1320" s="23"/>
      <c r="BW1320" s="23"/>
      <c r="BX1320" s="23"/>
      <c r="BY1320" s="23"/>
      <c r="BZ1320" s="23"/>
      <c r="CA1320" s="23"/>
      <c r="CB1320" s="23"/>
      <c r="CC1320" s="23"/>
      <c r="CD1320" s="23"/>
      <c r="CE1320" s="23"/>
      <c r="CF1320" s="23"/>
      <c r="CG1320" s="23"/>
      <c r="CH1320" s="23"/>
      <c r="CI1320" s="23"/>
      <c r="CJ1320" s="23"/>
      <c r="CK1320" s="23"/>
      <c r="CL1320" s="23"/>
      <c r="CM1320" s="23"/>
      <c r="CN1320" s="23"/>
      <c r="CO1320" s="23"/>
      <c r="CP1320" s="23"/>
      <c r="CQ1320" s="23"/>
      <c r="CR1320" s="23"/>
      <c r="CS1320" s="23"/>
      <c r="CT1320" s="23"/>
      <c r="CU1320" s="23"/>
      <c r="CV1320" s="23"/>
      <c r="CW1320" s="23"/>
      <c r="CX1320" s="23"/>
      <c r="CY1320" s="23"/>
      <c r="CZ1320" s="23"/>
      <c r="DA1320" s="23"/>
      <c r="DB1320" s="23"/>
      <c r="DC1320" s="23"/>
      <c r="DD1320" s="23"/>
      <c r="DE1320" s="23"/>
      <c r="DF1320" s="23"/>
      <c r="DG1320" s="23"/>
      <c r="DH1320" s="23"/>
      <c r="DI1320" s="23"/>
      <c r="DJ1320" s="23"/>
      <c r="DK1320" s="23"/>
      <c r="DL1320" s="23"/>
      <c r="DM1320" s="23"/>
      <c r="DN1320" s="23"/>
      <c r="DO1320" s="23"/>
      <c r="DP1320" s="23"/>
      <c r="DQ1320" s="23"/>
      <c r="DR1320" s="23"/>
      <c r="DS1320" s="23"/>
      <c r="DT1320" s="23"/>
      <c r="DU1320" s="23"/>
      <c r="DV1320" s="23"/>
      <c r="DW1320" s="23"/>
      <c r="DX1320" s="23"/>
      <c r="DY1320" s="23"/>
    </row>
    <row r="1321" spans="1:129" s="29" customFormat="1" ht="15.75" customHeight="1" x14ac:dyDescent="0.25">
      <c r="A1321" s="471">
        <v>38</v>
      </c>
      <c r="B1321" s="121" t="s">
        <v>399</v>
      </c>
      <c r="C1321" s="121" t="s">
        <v>6</v>
      </c>
      <c r="D1321" s="121" t="s">
        <v>182</v>
      </c>
      <c r="E1321" s="164">
        <v>10</v>
      </c>
      <c r="F1321" s="181">
        <v>2563.4</v>
      </c>
      <c r="G1321" s="136">
        <v>157</v>
      </c>
      <c r="H1321" s="121" t="s">
        <v>30</v>
      </c>
      <c r="I1321" s="78" t="s">
        <v>1</v>
      </c>
      <c r="J1321" s="162">
        <f>J1322+J1323+J1324</f>
        <v>15905141.920000002</v>
      </c>
      <c r="K1321" s="162">
        <f t="shared" ref="K1321:N1321" si="656">K1322+K1323+K1324</f>
        <v>15905141.920000002</v>
      </c>
      <c r="L1321" s="162">
        <f t="shared" si="656"/>
        <v>0</v>
      </c>
      <c r="M1321" s="162">
        <f t="shared" si="656"/>
        <v>0</v>
      </c>
      <c r="N1321" s="162">
        <f t="shared" si="656"/>
        <v>0</v>
      </c>
      <c r="O1321" s="475">
        <f t="shared" ref="O1321:O1384" si="657">K1321+L1321+M1321+N1321</f>
        <v>15905141.920000002</v>
      </c>
      <c r="P1321" s="555"/>
      <c r="Q1321" s="23"/>
      <c r="R1321" s="23"/>
      <c r="S1321" s="23"/>
      <c r="T1321" s="23"/>
      <c r="U1321" s="23"/>
      <c r="V1321" s="23"/>
      <c r="W1321" s="23"/>
      <c r="X1321" s="23"/>
      <c r="Y1321" s="23"/>
      <c r="Z1321" s="23"/>
      <c r="AA1321" s="23"/>
      <c r="AB1321" s="23"/>
      <c r="AC1321" s="23"/>
      <c r="AD1321" s="23"/>
      <c r="AE1321" s="23"/>
      <c r="AF1321" s="23"/>
      <c r="AG1321" s="23"/>
      <c r="AH1321" s="23"/>
      <c r="AI1321" s="23"/>
      <c r="AJ1321" s="23"/>
      <c r="AK1321" s="23"/>
      <c r="AL1321" s="23"/>
      <c r="AM1321" s="23"/>
      <c r="AN1321" s="23"/>
      <c r="AO1321" s="23"/>
      <c r="AP1321" s="23"/>
      <c r="AQ1321" s="23"/>
      <c r="AR1321" s="23"/>
      <c r="AS1321" s="23"/>
      <c r="AT1321" s="23"/>
      <c r="AU1321" s="23"/>
      <c r="AV1321" s="23"/>
      <c r="AW1321" s="23"/>
      <c r="AX1321" s="23"/>
      <c r="AY1321" s="23"/>
      <c r="AZ1321" s="23"/>
      <c r="BA1321" s="23"/>
      <c r="BB1321" s="23"/>
      <c r="BC1321" s="23"/>
      <c r="BD1321" s="23"/>
      <c r="BE1321" s="23"/>
      <c r="BF1321" s="23"/>
      <c r="BG1321" s="23"/>
      <c r="BH1321" s="23"/>
      <c r="BI1321" s="23"/>
      <c r="BJ1321" s="23"/>
      <c r="BK1321" s="23"/>
      <c r="BL1321" s="23"/>
      <c r="BM1321" s="23"/>
      <c r="BN1321" s="23"/>
      <c r="BO1321" s="23"/>
      <c r="BP1321" s="23"/>
      <c r="BQ1321" s="23"/>
      <c r="BR1321" s="23"/>
      <c r="BS1321" s="23"/>
      <c r="BT1321" s="23"/>
      <c r="BU1321" s="23"/>
      <c r="BV1321" s="23"/>
      <c r="BW1321" s="23"/>
      <c r="BX1321" s="23"/>
      <c r="BY1321" s="23"/>
      <c r="BZ1321" s="23"/>
      <c r="CA1321" s="23"/>
      <c r="CB1321" s="23"/>
      <c r="CC1321" s="23"/>
      <c r="CD1321" s="23"/>
      <c r="CE1321" s="23"/>
      <c r="CF1321" s="23"/>
      <c r="CG1321" s="23"/>
      <c r="CH1321" s="23"/>
      <c r="CI1321" s="23"/>
      <c r="CJ1321" s="23"/>
      <c r="CK1321" s="23"/>
      <c r="CL1321" s="23"/>
      <c r="CM1321" s="23"/>
      <c r="CN1321" s="23"/>
      <c r="CO1321" s="23"/>
      <c r="CP1321" s="23"/>
      <c r="CQ1321" s="23"/>
      <c r="CR1321" s="23"/>
      <c r="CS1321" s="23"/>
      <c r="CT1321" s="23"/>
      <c r="CU1321" s="23"/>
      <c r="CV1321" s="23"/>
      <c r="CW1321" s="23"/>
      <c r="CX1321" s="23"/>
      <c r="CY1321" s="23"/>
      <c r="CZ1321" s="23"/>
      <c r="DA1321" s="23"/>
      <c r="DB1321" s="23"/>
      <c r="DC1321" s="23"/>
      <c r="DD1321" s="23"/>
      <c r="DE1321" s="23"/>
      <c r="DF1321" s="23"/>
      <c r="DG1321" s="23"/>
      <c r="DH1321" s="23"/>
      <c r="DI1321" s="23"/>
      <c r="DJ1321" s="23"/>
      <c r="DK1321" s="23"/>
      <c r="DL1321" s="23"/>
      <c r="DM1321" s="23"/>
      <c r="DN1321" s="23"/>
      <c r="DO1321" s="23"/>
      <c r="DP1321" s="23"/>
      <c r="DQ1321" s="23"/>
      <c r="DR1321" s="23"/>
      <c r="DS1321" s="23"/>
      <c r="DT1321" s="23"/>
      <c r="DU1321" s="23"/>
      <c r="DV1321" s="23"/>
      <c r="DW1321" s="23"/>
      <c r="DX1321" s="23"/>
      <c r="DY1321" s="23"/>
    </row>
    <row r="1322" spans="1:129" s="29" customFormat="1" ht="15.75" customHeight="1" x14ac:dyDescent="0.25">
      <c r="A1322" s="471"/>
      <c r="B1322" s="121" t="s">
        <v>399</v>
      </c>
      <c r="C1322" s="121"/>
      <c r="D1322" s="121"/>
      <c r="E1322" s="164"/>
      <c r="F1322" s="181"/>
      <c r="G1322" s="136"/>
      <c r="H1322" s="121" t="s">
        <v>36</v>
      </c>
      <c r="I1322" s="78" t="s">
        <v>37</v>
      </c>
      <c r="J1322" s="162">
        <v>6384094.7199999997</v>
      </c>
      <c r="K1322" s="98">
        <f>J1322</f>
        <v>6384094.7199999997</v>
      </c>
      <c r="L1322" s="162"/>
      <c r="M1322" s="162"/>
      <c r="N1322" s="162"/>
      <c r="O1322" s="475">
        <f t="shared" si="657"/>
        <v>6384094.7199999997</v>
      </c>
      <c r="P1322" s="555"/>
      <c r="Q1322" s="23"/>
      <c r="R1322" s="23"/>
      <c r="S1322" s="23"/>
      <c r="T1322" s="23"/>
      <c r="U1322" s="23"/>
      <c r="V1322" s="23"/>
      <c r="W1322" s="23"/>
      <c r="X1322" s="23"/>
      <c r="Y1322" s="23"/>
      <c r="Z1322" s="23"/>
      <c r="AA1322" s="23"/>
      <c r="AB1322" s="23"/>
      <c r="AC1322" s="23"/>
      <c r="AD1322" s="23"/>
      <c r="AE1322" s="23"/>
      <c r="AF1322" s="23"/>
      <c r="AG1322" s="23"/>
      <c r="AH1322" s="23"/>
      <c r="AI1322" s="23"/>
      <c r="AJ1322" s="23"/>
      <c r="AK1322" s="23"/>
      <c r="AL1322" s="23"/>
      <c r="AM1322" s="23"/>
      <c r="AN1322" s="23"/>
      <c r="AO1322" s="23"/>
      <c r="AP1322" s="23"/>
      <c r="AQ1322" s="23"/>
      <c r="AR1322" s="23"/>
      <c r="AS1322" s="23"/>
      <c r="AT1322" s="23"/>
      <c r="AU1322" s="23"/>
      <c r="AV1322" s="23"/>
      <c r="AW1322" s="23"/>
      <c r="AX1322" s="23"/>
      <c r="AY1322" s="23"/>
      <c r="AZ1322" s="23"/>
      <c r="BA1322" s="23"/>
      <c r="BB1322" s="23"/>
      <c r="BC1322" s="23"/>
      <c r="BD1322" s="23"/>
      <c r="BE1322" s="23"/>
      <c r="BF1322" s="23"/>
      <c r="BG1322" s="23"/>
      <c r="BH1322" s="23"/>
      <c r="BI1322" s="23"/>
      <c r="BJ1322" s="23"/>
      <c r="BK1322" s="23"/>
      <c r="BL1322" s="23"/>
      <c r="BM1322" s="23"/>
      <c r="BN1322" s="23"/>
      <c r="BO1322" s="23"/>
      <c r="BP1322" s="23"/>
      <c r="BQ1322" s="23"/>
      <c r="BR1322" s="23"/>
      <c r="BS1322" s="23"/>
      <c r="BT1322" s="23"/>
      <c r="BU1322" s="23"/>
      <c r="BV1322" s="23"/>
      <c r="BW1322" s="23"/>
      <c r="BX1322" s="23"/>
      <c r="BY1322" s="23"/>
      <c r="BZ1322" s="23"/>
      <c r="CA1322" s="23"/>
      <c r="CB1322" s="23"/>
      <c r="CC1322" s="23"/>
      <c r="CD1322" s="23"/>
      <c r="CE1322" s="23"/>
      <c r="CF1322" s="23"/>
      <c r="CG1322" s="23"/>
      <c r="CH1322" s="23"/>
      <c r="CI1322" s="23"/>
      <c r="CJ1322" s="23"/>
      <c r="CK1322" s="23"/>
      <c r="CL1322" s="23"/>
      <c r="CM1322" s="23"/>
      <c r="CN1322" s="23"/>
      <c r="CO1322" s="23"/>
      <c r="CP1322" s="23"/>
      <c r="CQ1322" s="23"/>
      <c r="CR1322" s="23"/>
      <c r="CS1322" s="23"/>
      <c r="CT1322" s="23"/>
      <c r="CU1322" s="23"/>
      <c r="CV1322" s="23"/>
      <c r="CW1322" s="23"/>
      <c r="CX1322" s="23"/>
      <c r="CY1322" s="23"/>
      <c r="CZ1322" s="23"/>
      <c r="DA1322" s="23"/>
      <c r="DB1322" s="23"/>
      <c r="DC1322" s="23"/>
      <c r="DD1322" s="23"/>
      <c r="DE1322" s="23"/>
      <c r="DF1322" s="23"/>
      <c r="DG1322" s="23"/>
      <c r="DH1322" s="23"/>
      <c r="DI1322" s="23"/>
      <c r="DJ1322" s="23"/>
      <c r="DK1322" s="23"/>
      <c r="DL1322" s="23"/>
      <c r="DM1322" s="23"/>
      <c r="DN1322" s="23"/>
      <c r="DO1322" s="23"/>
      <c r="DP1322" s="23"/>
      <c r="DQ1322" s="23"/>
      <c r="DR1322" s="23"/>
      <c r="DS1322" s="23"/>
      <c r="DT1322" s="23"/>
      <c r="DU1322" s="23"/>
      <c r="DV1322" s="23"/>
      <c r="DW1322" s="23"/>
      <c r="DX1322" s="23"/>
      <c r="DY1322" s="23"/>
    </row>
    <row r="1323" spans="1:129" s="29" customFormat="1" ht="15.75" customHeight="1" x14ac:dyDescent="0.25">
      <c r="A1323" s="471"/>
      <c r="B1323" s="121" t="s">
        <v>399</v>
      </c>
      <c r="C1323" s="121"/>
      <c r="D1323" s="121"/>
      <c r="E1323" s="164"/>
      <c r="F1323" s="181"/>
      <c r="G1323" s="136"/>
      <c r="H1323" s="121" t="s">
        <v>34</v>
      </c>
      <c r="I1323" s="78"/>
      <c r="J1323" s="162">
        <v>9187808.4700000007</v>
      </c>
      <c r="K1323" s="98">
        <f t="shared" ref="K1323:K1324" si="658">J1323</f>
        <v>9187808.4700000007</v>
      </c>
      <c r="L1323" s="162"/>
      <c r="M1323" s="162"/>
      <c r="N1323" s="162"/>
      <c r="O1323" s="475">
        <f t="shared" si="657"/>
        <v>9187808.4700000007</v>
      </c>
      <c r="P1323" s="555"/>
      <c r="Q1323" s="23"/>
      <c r="R1323" s="23"/>
      <c r="S1323" s="23"/>
      <c r="T1323" s="23"/>
      <c r="U1323" s="23"/>
      <c r="V1323" s="23"/>
      <c r="W1323" s="23"/>
      <c r="X1323" s="23"/>
      <c r="Y1323" s="23"/>
      <c r="Z1323" s="23"/>
      <c r="AA1323" s="23"/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/>
      <c r="AN1323" s="23"/>
      <c r="AO1323" s="23"/>
      <c r="AP1323" s="23"/>
      <c r="AQ1323" s="23"/>
      <c r="AR1323" s="23"/>
      <c r="AS1323" s="23"/>
      <c r="AT1323" s="23"/>
      <c r="AU1323" s="23"/>
      <c r="AV1323" s="23"/>
      <c r="AW1323" s="23"/>
      <c r="AX1323" s="23"/>
      <c r="AY1323" s="23"/>
      <c r="AZ1323" s="23"/>
      <c r="BA1323" s="23"/>
      <c r="BB1323" s="23"/>
      <c r="BC1323" s="23"/>
      <c r="BD1323" s="23"/>
      <c r="BE1323" s="23"/>
      <c r="BF1323" s="23"/>
      <c r="BG1323" s="23"/>
      <c r="BH1323" s="23"/>
      <c r="BI1323" s="23"/>
      <c r="BJ1323" s="23"/>
      <c r="BK1323" s="23"/>
      <c r="BL1323" s="23"/>
      <c r="BM1323" s="23"/>
      <c r="BN1323" s="23"/>
      <c r="BO1323" s="23"/>
      <c r="BP1323" s="23"/>
      <c r="BQ1323" s="23"/>
      <c r="BR1323" s="23"/>
      <c r="BS1323" s="23"/>
      <c r="BT1323" s="23"/>
      <c r="BU1323" s="23"/>
      <c r="BV1323" s="23"/>
      <c r="BW1323" s="23"/>
      <c r="BX1323" s="23"/>
      <c r="BY1323" s="23"/>
      <c r="BZ1323" s="23"/>
      <c r="CA1323" s="23"/>
      <c r="CB1323" s="23"/>
      <c r="CC1323" s="23"/>
      <c r="CD1323" s="23"/>
      <c r="CE1323" s="23"/>
      <c r="CF1323" s="23"/>
      <c r="CG1323" s="23"/>
      <c r="CH1323" s="23"/>
      <c r="CI1323" s="23"/>
      <c r="CJ1323" s="23"/>
      <c r="CK1323" s="23"/>
      <c r="CL1323" s="23"/>
      <c r="CM1323" s="23"/>
      <c r="CN1323" s="23"/>
      <c r="CO1323" s="23"/>
      <c r="CP1323" s="23"/>
      <c r="CQ1323" s="23"/>
      <c r="CR1323" s="23"/>
      <c r="CS1323" s="23"/>
      <c r="CT1323" s="23"/>
      <c r="CU1323" s="23"/>
      <c r="CV1323" s="23"/>
      <c r="CW1323" s="23"/>
      <c r="CX1323" s="23"/>
      <c r="CY1323" s="23"/>
      <c r="CZ1323" s="23"/>
      <c r="DA1323" s="23"/>
      <c r="DB1323" s="23"/>
      <c r="DC1323" s="23"/>
      <c r="DD1323" s="23"/>
      <c r="DE1323" s="23"/>
      <c r="DF1323" s="23"/>
      <c r="DG1323" s="23"/>
      <c r="DH1323" s="23"/>
      <c r="DI1323" s="23"/>
      <c r="DJ1323" s="23"/>
      <c r="DK1323" s="23"/>
      <c r="DL1323" s="23"/>
      <c r="DM1323" s="23"/>
      <c r="DN1323" s="23"/>
      <c r="DO1323" s="23"/>
      <c r="DP1323" s="23"/>
      <c r="DQ1323" s="23"/>
      <c r="DR1323" s="23"/>
      <c r="DS1323" s="23"/>
      <c r="DT1323" s="23"/>
      <c r="DU1323" s="23"/>
      <c r="DV1323" s="23"/>
      <c r="DW1323" s="23"/>
      <c r="DX1323" s="23"/>
      <c r="DY1323" s="23"/>
    </row>
    <row r="1324" spans="1:129" s="29" customFormat="1" ht="15.75" customHeight="1" x14ac:dyDescent="0.25">
      <c r="A1324" s="472"/>
      <c r="B1324" s="121" t="s">
        <v>399</v>
      </c>
      <c r="C1324" s="121"/>
      <c r="D1324" s="121"/>
      <c r="E1324" s="164"/>
      <c r="F1324" s="181"/>
      <c r="G1324" s="136"/>
      <c r="H1324" s="121" t="s">
        <v>35</v>
      </c>
      <c r="I1324" s="78">
        <v>21</v>
      </c>
      <c r="J1324" s="162">
        <v>333238.73</v>
      </c>
      <c r="K1324" s="98">
        <f t="shared" si="658"/>
        <v>333238.73</v>
      </c>
      <c r="L1324" s="162"/>
      <c r="M1324" s="162"/>
      <c r="N1324" s="162"/>
      <c r="O1324" s="475">
        <f t="shared" si="657"/>
        <v>333238.73</v>
      </c>
      <c r="P1324" s="555"/>
      <c r="Q1324" s="23"/>
      <c r="R1324" s="23"/>
      <c r="S1324" s="23"/>
      <c r="T1324" s="23"/>
      <c r="U1324" s="23"/>
      <c r="V1324" s="23"/>
      <c r="W1324" s="23"/>
      <c r="X1324" s="23"/>
      <c r="Y1324" s="23"/>
      <c r="Z1324" s="23"/>
      <c r="AA1324" s="23"/>
      <c r="AB1324" s="23"/>
      <c r="AC1324" s="23"/>
      <c r="AD1324" s="23"/>
      <c r="AE1324" s="23"/>
      <c r="AF1324" s="23"/>
      <c r="AG1324" s="23"/>
      <c r="AH1324" s="23"/>
      <c r="AI1324" s="23"/>
      <c r="AJ1324" s="23"/>
      <c r="AK1324" s="23"/>
      <c r="AL1324" s="23"/>
      <c r="AM1324" s="23"/>
      <c r="AN1324" s="23"/>
      <c r="AO1324" s="23"/>
      <c r="AP1324" s="23"/>
      <c r="AQ1324" s="23"/>
      <c r="AR1324" s="23"/>
      <c r="AS1324" s="23"/>
      <c r="AT1324" s="23"/>
      <c r="AU1324" s="23"/>
      <c r="AV1324" s="23"/>
      <c r="AW1324" s="23"/>
      <c r="AX1324" s="23"/>
      <c r="AY1324" s="23"/>
      <c r="AZ1324" s="23"/>
      <c r="BA1324" s="23"/>
      <c r="BB1324" s="23"/>
      <c r="BC1324" s="23"/>
      <c r="BD1324" s="23"/>
      <c r="BE1324" s="23"/>
      <c r="BF1324" s="23"/>
      <c r="BG1324" s="23"/>
      <c r="BH1324" s="23"/>
      <c r="BI1324" s="23"/>
      <c r="BJ1324" s="23"/>
      <c r="BK1324" s="23"/>
      <c r="BL1324" s="23"/>
      <c r="BM1324" s="23"/>
      <c r="BN1324" s="23"/>
      <c r="BO1324" s="23"/>
      <c r="BP1324" s="23"/>
      <c r="BQ1324" s="23"/>
      <c r="BR1324" s="23"/>
      <c r="BS1324" s="23"/>
      <c r="BT1324" s="23"/>
      <c r="BU1324" s="23"/>
      <c r="BV1324" s="23"/>
      <c r="BW1324" s="23"/>
      <c r="BX1324" s="23"/>
      <c r="BY1324" s="23"/>
      <c r="BZ1324" s="23"/>
      <c r="CA1324" s="23"/>
      <c r="CB1324" s="23"/>
      <c r="CC1324" s="23"/>
      <c r="CD1324" s="23"/>
      <c r="CE1324" s="23"/>
      <c r="CF1324" s="23"/>
      <c r="CG1324" s="23"/>
      <c r="CH1324" s="23"/>
      <c r="CI1324" s="23"/>
      <c r="CJ1324" s="23"/>
      <c r="CK1324" s="23"/>
      <c r="CL1324" s="23"/>
      <c r="CM1324" s="23"/>
      <c r="CN1324" s="23"/>
      <c r="CO1324" s="23"/>
      <c r="CP1324" s="23"/>
      <c r="CQ1324" s="23"/>
      <c r="CR1324" s="23"/>
      <c r="CS1324" s="23"/>
      <c r="CT1324" s="23"/>
      <c r="CU1324" s="23"/>
      <c r="CV1324" s="23"/>
      <c r="CW1324" s="23"/>
      <c r="CX1324" s="23"/>
      <c r="CY1324" s="23"/>
      <c r="CZ1324" s="23"/>
      <c r="DA1324" s="23"/>
      <c r="DB1324" s="23"/>
      <c r="DC1324" s="23"/>
      <c r="DD1324" s="23"/>
      <c r="DE1324" s="23"/>
      <c r="DF1324" s="23"/>
      <c r="DG1324" s="23"/>
      <c r="DH1324" s="23"/>
      <c r="DI1324" s="23"/>
      <c r="DJ1324" s="23"/>
      <c r="DK1324" s="23"/>
      <c r="DL1324" s="23"/>
      <c r="DM1324" s="23"/>
      <c r="DN1324" s="23"/>
      <c r="DO1324" s="23"/>
      <c r="DP1324" s="23"/>
      <c r="DQ1324" s="23"/>
      <c r="DR1324" s="23"/>
      <c r="DS1324" s="23"/>
      <c r="DT1324" s="23"/>
      <c r="DU1324" s="23"/>
      <c r="DV1324" s="23"/>
      <c r="DW1324" s="23"/>
      <c r="DX1324" s="23"/>
      <c r="DY1324" s="23"/>
    </row>
    <row r="1325" spans="1:129" s="29" customFormat="1" ht="15.75" x14ac:dyDescent="0.25">
      <c r="A1325" s="137">
        <v>39</v>
      </c>
      <c r="B1325" s="121" t="s">
        <v>399</v>
      </c>
      <c r="C1325" s="121" t="s">
        <v>6</v>
      </c>
      <c r="D1325" s="121" t="s">
        <v>362</v>
      </c>
      <c r="E1325" s="164" t="s">
        <v>204</v>
      </c>
      <c r="F1325" s="167">
        <v>10320.5</v>
      </c>
      <c r="G1325" s="136">
        <v>493</v>
      </c>
      <c r="H1325" s="134" t="s">
        <v>30</v>
      </c>
      <c r="I1325" s="66" t="s">
        <v>1</v>
      </c>
      <c r="J1325" s="162">
        <f>J1326+J1327</f>
        <v>295250</v>
      </c>
      <c r="K1325" s="162">
        <f t="shared" ref="K1325:N1325" si="659">K1326+K1327</f>
        <v>45250</v>
      </c>
      <c r="L1325" s="162">
        <f t="shared" si="659"/>
        <v>0</v>
      </c>
      <c r="M1325" s="162">
        <f t="shared" si="659"/>
        <v>237500</v>
      </c>
      <c r="N1325" s="162">
        <f t="shared" si="659"/>
        <v>12500</v>
      </c>
      <c r="O1325" s="475">
        <f t="shared" si="657"/>
        <v>295250</v>
      </c>
      <c r="P1325" s="555"/>
      <c r="Q1325" s="23"/>
      <c r="R1325" s="23"/>
      <c r="S1325" s="23"/>
      <c r="T1325" s="23"/>
      <c r="U1325" s="23"/>
      <c r="V1325" s="23"/>
      <c r="W1325" s="23"/>
      <c r="X1325" s="23"/>
      <c r="Y1325" s="23"/>
      <c r="Z1325" s="23"/>
      <c r="AA1325" s="23"/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/>
      <c r="AL1325" s="23"/>
      <c r="AM1325" s="23"/>
      <c r="AN1325" s="23"/>
      <c r="AO1325" s="23"/>
      <c r="AP1325" s="23"/>
      <c r="AQ1325" s="23"/>
      <c r="AR1325" s="23"/>
      <c r="AS1325" s="23"/>
      <c r="AT1325" s="23"/>
      <c r="AU1325" s="23"/>
      <c r="AV1325" s="23"/>
      <c r="AW1325" s="23"/>
      <c r="AX1325" s="23"/>
      <c r="AY1325" s="23"/>
      <c r="AZ1325" s="23"/>
      <c r="BA1325" s="23"/>
      <c r="BB1325" s="23"/>
      <c r="BC1325" s="23"/>
      <c r="BD1325" s="23"/>
      <c r="BE1325" s="23"/>
      <c r="BF1325" s="23"/>
      <c r="BG1325" s="23"/>
      <c r="BH1325" s="23"/>
      <c r="BI1325" s="23"/>
      <c r="BJ1325" s="23"/>
      <c r="BK1325" s="23"/>
      <c r="BL1325" s="23"/>
      <c r="BM1325" s="23"/>
      <c r="BN1325" s="23"/>
      <c r="BO1325" s="23"/>
      <c r="BP1325" s="23"/>
      <c r="BQ1325" s="23"/>
      <c r="BR1325" s="23"/>
      <c r="BS1325" s="23"/>
      <c r="BT1325" s="23"/>
      <c r="BU1325" s="23"/>
      <c r="BV1325" s="23"/>
      <c r="BW1325" s="23"/>
      <c r="BX1325" s="23"/>
      <c r="BY1325" s="23"/>
      <c r="BZ1325" s="23"/>
      <c r="CA1325" s="23"/>
      <c r="CB1325" s="23"/>
      <c r="CC1325" s="23"/>
      <c r="CD1325" s="23"/>
      <c r="CE1325" s="23"/>
      <c r="CF1325" s="23"/>
      <c r="CG1325" s="23"/>
      <c r="CH1325" s="23"/>
      <c r="CI1325" s="23"/>
      <c r="CJ1325" s="23"/>
      <c r="CK1325" s="23"/>
      <c r="CL1325" s="23"/>
      <c r="CM1325" s="23"/>
      <c r="CN1325" s="23"/>
      <c r="CO1325" s="23"/>
      <c r="CP1325" s="23"/>
      <c r="CQ1325" s="23"/>
      <c r="CR1325" s="23"/>
      <c r="CS1325" s="23"/>
      <c r="CT1325" s="23"/>
      <c r="CU1325" s="23"/>
      <c r="CV1325" s="23"/>
      <c r="CW1325" s="23"/>
      <c r="CX1325" s="23"/>
      <c r="CY1325" s="23"/>
      <c r="CZ1325" s="23"/>
      <c r="DA1325" s="23"/>
      <c r="DB1325" s="23"/>
      <c r="DC1325" s="23"/>
      <c r="DD1325" s="23"/>
      <c r="DE1325" s="23"/>
      <c r="DF1325" s="23"/>
      <c r="DG1325" s="23"/>
      <c r="DH1325" s="23"/>
      <c r="DI1325" s="23"/>
      <c r="DJ1325" s="23"/>
      <c r="DK1325" s="23"/>
      <c r="DL1325" s="23"/>
      <c r="DM1325" s="23"/>
      <c r="DN1325" s="23"/>
      <c r="DO1325" s="23"/>
      <c r="DP1325" s="23"/>
      <c r="DQ1325" s="23"/>
      <c r="DR1325" s="23"/>
      <c r="DS1325" s="23"/>
      <c r="DT1325" s="23"/>
      <c r="DU1325" s="23"/>
      <c r="DV1325" s="23"/>
      <c r="DW1325" s="23"/>
      <c r="DX1325" s="23"/>
      <c r="DY1325" s="23"/>
    </row>
    <row r="1326" spans="1:129" s="29" customFormat="1" ht="45" x14ac:dyDescent="0.25">
      <c r="A1326" s="137"/>
      <c r="B1326" s="121" t="s">
        <v>399</v>
      </c>
      <c r="C1326" s="121"/>
      <c r="D1326" s="121"/>
      <c r="E1326" s="164"/>
      <c r="F1326" s="167"/>
      <c r="G1326" s="136"/>
      <c r="H1326" s="72" t="s">
        <v>58</v>
      </c>
      <c r="I1326" s="78" t="s">
        <v>31</v>
      </c>
      <c r="J1326" s="162">
        <v>250000</v>
      </c>
      <c r="K1326" s="162"/>
      <c r="L1326" s="162"/>
      <c r="M1326" s="162">
        <v>237500</v>
      </c>
      <c r="N1326" s="162">
        <v>12500</v>
      </c>
      <c r="O1326" s="475">
        <f t="shared" si="657"/>
        <v>250000</v>
      </c>
      <c r="P1326" s="555"/>
      <c r="Q1326" s="23"/>
      <c r="R1326" s="23"/>
      <c r="S1326" s="23"/>
      <c r="T1326" s="23"/>
      <c r="U1326" s="23"/>
      <c r="V1326" s="23"/>
      <c r="W1326" s="23"/>
      <c r="X1326" s="23"/>
      <c r="Y1326" s="23"/>
      <c r="Z1326" s="23"/>
      <c r="AA1326" s="23"/>
      <c r="AB1326" s="23"/>
      <c r="AC1326" s="23"/>
      <c r="AD1326" s="23"/>
      <c r="AE1326" s="23"/>
      <c r="AF1326" s="23"/>
      <c r="AG1326" s="23"/>
      <c r="AH1326" s="23"/>
      <c r="AI1326" s="23"/>
      <c r="AJ1326" s="23"/>
      <c r="AK1326" s="23"/>
      <c r="AL1326" s="23"/>
      <c r="AM1326" s="23"/>
      <c r="AN1326" s="23"/>
      <c r="AO1326" s="23"/>
      <c r="AP1326" s="23"/>
      <c r="AQ1326" s="23"/>
      <c r="AR1326" s="23"/>
      <c r="AS1326" s="23"/>
      <c r="AT1326" s="23"/>
      <c r="AU1326" s="23"/>
      <c r="AV1326" s="23"/>
      <c r="AW1326" s="23"/>
      <c r="AX1326" s="23"/>
      <c r="AY1326" s="23"/>
      <c r="AZ1326" s="23"/>
      <c r="BA1326" s="23"/>
      <c r="BB1326" s="23"/>
      <c r="BC1326" s="23"/>
      <c r="BD1326" s="23"/>
      <c r="BE1326" s="23"/>
      <c r="BF1326" s="23"/>
      <c r="BG1326" s="23"/>
      <c r="BH1326" s="23"/>
      <c r="BI1326" s="23"/>
      <c r="BJ1326" s="23"/>
      <c r="BK1326" s="23"/>
      <c r="BL1326" s="23"/>
      <c r="BM1326" s="23"/>
      <c r="BN1326" s="23"/>
      <c r="BO1326" s="23"/>
      <c r="BP1326" s="23"/>
      <c r="BQ1326" s="23"/>
      <c r="BR1326" s="23"/>
      <c r="BS1326" s="23"/>
      <c r="BT1326" s="23"/>
      <c r="BU1326" s="23"/>
      <c r="BV1326" s="23"/>
      <c r="BW1326" s="23"/>
      <c r="BX1326" s="23"/>
      <c r="BY1326" s="23"/>
      <c r="BZ1326" s="23"/>
      <c r="CA1326" s="23"/>
      <c r="CB1326" s="23"/>
      <c r="CC1326" s="23"/>
      <c r="CD1326" s="23"/>
      <c r="CE1326" s="23"/>
      <c r="CF1326" s="23"/>
      <c r="CG1326" s="23"/>
      <c r="CH1326" s="23"/>
      <c r="CI1326" s="23"/>
      <c r="CJ1326" s="23"/>
      <c r="CK1326" s="23"/>
      <c r="CL1326" s="23"/>
      <c r="CM1326" s="23"/>
      <c r="CN1326" s="23"/>
      <c r="CO1326" s="23"/>
      <c r="CP1326" s="23"/>
      <c r="CQ1326" s="23"/>
      <c r="CR1326" s="23"/>
      <c r="CS1326" s="23"/>
      <c r="CT1326" s="23"/>
      <c r="CU1326" s="23"/>
      <c r="CV1326" s="23"/>
      <c r="CW1326" s="23"/>
      <c r="CX1326" s="23"/>
      <c r="CY1326" s="23"/>
      <c r="CZ1326" s="23"/>
      <c r="DA1326" s="23"/>
      <c r="DB1326" s="23"/>
      <c r="DC1326" s="23"/>
      <c r="DD1326" s="23"/>
      <c r="DE1326" s="23"/>
      <c r="DF1326" s="23"/>
      <c r="DG1326" s="23"/>
      <c r="DH1326" s="23"/>
      <c r="DI1326" s="23"/>
      <c r="DJ1326" s="23"/>
      <c r="DK1326" s="23"/>
      <c r="DL1326" s="23"/>
      <c r="DM1326" s="23"/>
      <c r="DN1326" s="23"/>
      <c r="DO1326" s="23"/>
      <c r="DP1326" s="23"/>
      <c r="DQ1326" s="23"/>
      <c r="DR1326" s="23"/>
      <c r="DS1326" s="23"/>
      <c r="DT1326" s="23"/>
      <c r="DU1326" s="23"/>
      <c r="DV1326" s="23"/>
      <c r="DW1326" s="23"/>
      <c r="DX1326" s="23"/>
      <c r="DY1326" s="23"/>
    </row>
    <row r="1327" spans="1:129" s="29" customFormat="1" ht="75" x14ac:dyDescent="0.25">
      <c r="A1327" s="140"/>
      <c r="B1327" s="121" t="s">
        <v>399</v>
      </c>
      <c r="C1327" s="121"/>
      <c r="D1327" s="121"/>
      <c r="E1327" s="162"/>
      <c r="F1327" s="167"/>
      <c r="G1327" s="136"/>
      <c r="H1327" s="72" t="s">
        <v>57</v>
      </c>
      <c r="I1327" s="78" t="s">
        <v>136</v>
      </c>
      <c r="J1327" s="83">
        <v>45250</v>
      </c>
      <c r="K1327" s="123">
        <f>J1327</f>
        <v>45250</v>
      </c>
      <c r="L1327" s="162"/>
      <c r="M1327" s="83"/>
      <c r="N1327" s="83"/>
      <c r="O1327" s="475">
        <f t="shared" si="657"/>
        <v>45250</v>
      </c>
      <c r="P1327" s="555"/>
      <c r="Q1327" s="23"/>
      <c r="R1327" s="23"/>
      <c r="S1327" s="23"/>
      <c r="T1327" s="23"/>
      <c r="U1327" s="23"/>
      <c r="V1327" s="23"/>
      <c r="W1327" s="23"/>
      <c r="X1327" s="23"/>
      <c r="Y1327" s="23"/>
      <c r="Z1327" s="23"/>
      <c r="AA1327" s="23"/>
      <c r="AB1327" s="23"/>
      <c r="AC1327" s="23"/>
      <c r="AD1327" s="23"/>
      <c r="AE1327" s="23"/>
      <c r="AF1327" s="23"/>
      <c r="AG1327" s="23"/>
      <c r="AH1327" s="23"/>
      <c r="AI1327" s="23"/>
      <c r="AJ1327" s="23"/>
      <c r="AK1327" s="23"/>
      <c r="AL1327" s="23"/>
      <c r="AM1327" s="23"/>
      <c r="AN1327" s="23"/>
      <c r="AO1327" s="23"/>
      <c r="AP1327" s="23"/>
      <c r="AQ1327" s="23"/>
      <c r="AR1327" s="23"/>
      <c r="AS1327" s="23"/>
      <c r="AT1327" s="23"/>
      <c r="AU1327" s="23"/>
      <c r="AV1327" s="23"/>
      <c r="AW1327" s="23"/>
      <c r="AX1327" s="23"/>
      <c r="AY1327" s="23"/>
      <c r="AZ1327" s="23"/>
      <c r="BA1327" s="23"/>
      <c r="BB1327" s="23"/>
      <c r="BC1327" s="23"/>
      <c r="BD1327" s="23"/>
      <c r="BE1327" s="23"/>
      <c r="BF1327" s="23"/>
      <c r="BG1327" s="23"/>
      <c r="BH1327" s="23"/>
      <c r="BI1327" s="23"/>
      <c r="BJ1327" s="23"/>
      <c r="BK1327" s="23"/>
      <c r="BL1327" s="23"/>
      <c r="BM1327" s="23"/>
      <c r="BN1327" s="23"/>
      <c r="BO1327" s="23"/>
      <c r="BP1327" s="23"/>
      <c r="BQ1327" s="23"/>
      <c r="BR1327" s="23"/>
      <c r="BS1327" s="23"/>
      <c r="BT1327" s="23"/>
      <c r="BU1327" s="23"/>
      <c r="BV1327" s="23"/>
      <c r="BW1327" s="23"/>
      <c r="BX1327" s="23"/>
      <c r="BY1327" s="23"/>
      <c r="BZ1327" s="23"/>
      <c r="CA1327" s="23"/>
      <c r="CB1327" s="23"/>
      <c r="CC1327" s="23"/>
      <c r="CD1327" s="23"/>
      <c r="CE1327" s="23"/>
      <c r="CF1327" s="23"/>
      <c r="CG1327" s="23"/>
      <c r="CH1327" s="23"/>
      <c r="CI1327" s="23"/>
      <c r="CJ1327" s="23"/>
      <c r="CK1327" s="23"/>
      <c r="CL1327" s="23"/>
      <c r="CM1327" s="23"/>
      <c r="CN1327" s="23"/>
      <c r="CO1327" s="23"/>
      <c r="CP1327" s="23"/>
      <c r="CQ1327" s="23"/>
      <c r="CR1327" s="23"/>
      <c r="CS1327" s="23"/>
      <c r="CT1327" s="23"/>
      <c r="CU1327" s="23"/>
      <c r="CV1327" s="23"/>
      <c r="CW1327" s="23"/>
      <c r="CX1327" s="23"/>
      <c r="CY1327" s="23"/>
      <c r="CZ1327" s="23"/>
      <c r="DA1327" s="23"/>
      <c r="DB1327" s="23"/>
      <c r="DC1327" s="23"/>
      <c r="DD1327" s="23"/>
      <c r="DE1327" s="23"/>
      <c r="DF1327" s="23"/>
      <c r="DG1327" s="23"/>
      <c r="DH1327" s="23"/>
      <c r="DI1327" s="23"/>
      <c r="DJ1327" s="23"/>
      <c r="DK1327" s="23"/>
      <c r="DL1327" s="23"/>
      <c r="DM1327" s="23"/>
      <c r="DN1327" s="23"/>
      <c r="DO1327" s="23"/>
      <c r="DP1327" s="23"/>
      <c r="DQ1327" s="23"/>
      <c r="DR1327" s="23"/>
      <c r="DS1327" s="23"/>
      <c r="DT1327" s="23"/>
      <c r="DU1327" s="23"/>
      <c r="DV1327" s="23"/>
      <c r="DW1327" s="23"/>
      <c r="DX1327" s="23"/>
      <c r="DY1327" s="23"/>
    </row>
    <row r="1328" spans="1:129" s="29" customFormat="1" ht="15.75" customHeight="1" x14ac:dyDescent="0.25">
      <c r="A1328" s="133">
        <v>40</v>
      </c>
      <c r="B1328" s="121" t="s">
        <v>399</v>
      </c>
      <c r="C1328" s="121" t="s">
        <v>6</v>
      </c>
      <c r="D1328" s="121" t="s">
        <v>362</v>
      </c>
      <c r="E1328" s="164" t="s">
        <v>193</v>
      </c>
      <c r="F1328" s="165">
        <v>3781.3</v>
      </c>
      <c r="G1328" s="166">
        <v>117</v>
      </c>
      <c r="H1328" s="121" t="s">
        <v>30</v>
      </c>
      <c r="I1328" s="66" t="s">
        <v>1</v>
      </c>
      <c r="J1328" s="162">
        <f>J1329+J1330</f>
        <v>295250</v>
      </c>
      <c r="K1328" s="162">
        <f t="shared" ref="K1328:N1328" si="660">K1329+K1330</f>
        <v>45250</v>
      </c>
      <c r="L1328" s="162">
        <f t="shared" si="660"/>
        <v>0</v>
      </c>
      <c r="M1328" s="162">
        <f t="shared" si="660"/>
        <v>237500</v>
      </c>
      <c r="N1328" s="162">
        <f t="shared" si="660"/>
        <v>12500</v>
      </c>
      <c r="O1328" s="475">
        <f t="shared" si="657"/>
        <v>295250</v>
      </c>
      <c r="P1328" s="555"/>
      <c r="Q1328" s="23"/>
      <c r="R1328" s="23"/>
      <c r="S1328" s="23"/>
      <c r="T1328" s="23"/>
      <c r="U1328" s="23"/>
      <c r="V1328" s="23"/>
      <c r="W1328" s="23"/>
      <c r="X1328" s="23"/>
      <c r="Y1328" s="23"/>
      <c r="Z1328" s="23"/>
      <c r="AA1328" s="23"/>
      <c r="AB1328" s="23"/>
      <c r="AC1328" s="23"/>
      <c r="AD1328" s="23"/>
      <c r="AE1328" s="23"/>
      <c r="AF1328" s="23"/>
      <c r="AG1328" s="23"/>
      <c r="AH1328" s="23"/>
      <c r="AI1328" s="23"/>
      <c r="AJ1328" s="23"/>
      <c r="AK1328" s="23"/>
      <c r="AL1328" s="23"/>
      <c r="AM1328" s="23"/>
      <c r="AN1328" s="23"/>
      <c r="AO1328" s="23"/>
      <c r="AP1328" s="23"/>
      <c r="AQ1328" s="23"/>
      <c r="AR1328" s="23"/>
      <c r="AS1328" s="23"/>
      <c r="AT1328" s="23"/>
      <c r="AU1328" s="23"/>
      <c r="AV1328" s="23"/>
      <c r="AW1328" s="23"/>
      <c r="AX1328" s="23"/>
      <c r="AY1328" s="23"/>
      <c r="AZ1328" s="23"/>
      <c r="BA1328" s="23"/>
      <c r="BB1328" s="23"/>
      <c r="BC1328" s="23"/>
      <c r="BD1328" s="23"/>
      <c r="BE1328" s="23"/>
      <c r="BF1328" s="23"/>
      <c r="BG1328" s="23"/>
      <c r="BH1328" s="23"/>
      <c r="BI1328" s="23"/>
      <c r="BJ1328" s="23"/>
      <c r="BK1328" s="23"/>
      <c r="BL1328" s="23"/>
      <c r="BM1328" s="23"/>
      <c r="BN1328" s="23"/>
      <c r="BO1328" s="23"/>
      <c r="BP1328" s="23"/>
      <c r="BQ1328" s="23"/>
      <c r="BR1328" s="23"/>
      <c r="BS1328" s="23"/>
      <c r="BT1328" s="23"/>
      <c r="BU1328" s="23"/>
      <c r="BV1328" s="23"/>
      <c r="BW1328" s="23"/>
      <c r="BX1328" s="23"/>
      <c r="BY1328" s="23"/>
      <c r="BZ1328" s="23"/>
      <c r="CA1328" s="23"/>
      <c r="CB1328" s="23"/>
      <c r="CC1328" s="23"/>
      <c r="CD1328" s="23"/>
      <c r="CE1328" s="23"/>
      <c r="CF1328" s="23"/>
      <c r="CG1328" s="23"/>
      <c r="CH1328" s="23"/>
      <c r="CI1328" s="23"/>
      <c r="CJ1328" s="23"/>
      <c r="CK1328" s="23"/>
      <c r="CL1328" s="23"/>
      <c r="CM1328" s="23"/>
      <c r="CN1328" s="23"/>
      <c r="CO1328" s="23"/>
      <c r="CP1328" s="23"/>
      <c r="CQ1328" s="23"/>
      <c r="CR1328" s="23"/>
      <c r="CS1328" s="23"/>
      <c r="CT1328" s="23"/>
      <c r="CU1328" s="23"/>
      <c r="CV1328" s="23"/>
      <c r="CW1328" s="23"/>
      <c r="CX1328" s="23"/>
      <c r="CY1328" s="23"/>
      <c r="CZ1328" s="23"/>
      <c r="DA1328" s="23"/>
      <c r="DB1328" s="23"/>
      <c r="DC1328" s="23"/>
      <c r="DD1328" s="23"/>
      <c r="DE1328" s="23"/>
      <c r="DF1328" s="23"/>
      <c r="DG1328" s="23"/>
      <c r="DH1328" s="23"/>
      <c r="DI1328" s="23"/>
      <c r="DJ1328" s="23"/>
      <c r="DK1328" s="23"/>
      <c r="DL1328" s="23"/>
      <c r="DM1328" s="23"/>
      <c r="DN1328" s="23"/>
      <c r="DO1328" s="23"/>
      <c r="DP1328" s="23"/>
      <c r="DQ1328" s="23"/>
      <c r="DR1328" s="23"/>
      <c r="DS1328" s="23"/>
      <c r="DT1328" s="23"/>
      <c r="DU1328" s="23"/>
      <c r="DV1328" s="23"/>
      <c r="DW1328" s="23"/>
      <c r="DX1328" s="23"/>
      <c r="DY1328" s="23"/>
    </row>
    <row r="1329" spans="1:129" s="29" customFormat="1" ht="45" x14ac:dyDescent="0.25">
      <c r="A1329" s="137"/>
      <c r="B1329" s="121" t="s">
        <v>399</v>
      </c>
      <c r="C1329" s="121"/>
      <c r="D1329" s="121"/>
      <c r="E1329" s="164"/>
      <c r="F1329" s="167"/>
      <c r="G1329" s="136"/>
      <c r="H1329" s="72" t="s">
        <v>58</v>
      </c>
      <c r="I1329" s="78" t="s">
        <v>31</v>
      </c>
      <c r="J1329" s="162">
        <v>250000</v>
      </c>
      <c r="K1329" s="162"/>
      <c r="L1329" s="162"/>
      <c r="M1329" s="162">
        <v>237500</v>
      </c>
      <c r="N1329" s="162">
        <v>12500</v>
      </c>
      <c r="O1329" s="475">
        <f t="shared" si="657"/>
        <v>250000</v>
      </c>
      <c r="P1329" s="555"/>
      <c r="Q1329" s="23"/>
      <c r="R1329" s="23"/>
      <c r="S1329" s="23"/>
      <c r="T1329" s="23"/>
      <c r="U1329" s="23"/>
      <c r="V1329" s="23"/>
      <c r="W1329" s="23"/>
      <c r="X1329" s="23"/>
      <c r="Y1329" s="23"/>
      <c r="Z1329" s="23"/>
      <c r="AA1329" s="23"/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/>
      <c r="AL1329" s="23"/>
      <c r="AM1329" s="23"/>
      <c r="AN1329" s="23"/>
      <c r="AO1329" s="23"/>
      <c r="AP1329" s="23"/>
      <c r="AQ1329" s="23"/>
      <c r="AR1329" s="23"/>
      <c r="AS1329" s="23"/>
      <c r="AT1329" s="23"/>
      <c r="AU1329" s="23"/>
      <c r="AV1329" s="23"/>
      <c r="AW1329" s="23"/>
      <c r="AX1329" s="23"/>
      <c r="AY1329" s="23"/>
      <c r="AZ1329" s="23"/>
      <c r="BA1329" s="23"/>
      <c r="BB1329" s="23"/>
      <c r="BC1329" s="23"/>
      <c r="BD1329" s="23"/>
      <c r="BE1329" s="23"/>
      <c r="BF1329" s="23"/>
      <c r="BG1329" s="23"/>
      <c r="BH1329" s="23"/>
      <c r="BI1329" s="23"/>
      <c r="BJ1329" s="23"/>
      <c r="BK1329" s="23"/>
      <c r="BL1329" s="23"/>
      <c r="BM1329" s="23"/>
      <c r="BN1329" s="23"/>
      <c r="BO1329" s="23"/>
      <c r="BP1329" s="23"/>
      <c r="BQ1329" s="23"/>
      <c r="BR1329" s="23"/>
      <c r="BS1329" s="23"/>
      <c r="BT1329" s="23"/>
      <c r="BU1329" s="23"/>
      <c r="BV1329" s="23"/>
      <c r="BW1329" s="23"/>
      <c r="BX1329" s="23"/>
      <c r="BY1329" s="23"/>
      <c r="BZ1329" s="23"/>
      <c r="CA1329" s="23"/>
      <c r="CB1329" s="23"/>
      <c r="CC1329" s="23"/>
      <c r="CD1329" s="23"/>
      <c r="CE1329" s="23"/>
      <c r="CF1329" s="23"/>
      <c r="CG1329" s="23"/>
      <c r="CH1329" s="23"/>
      <c r="CI1329" s="23"/>
      <c r="CJ1329" s="23"/>
      <c r="CK1329" s="23"/>
      <c r="CL1329" s="23"/>
      <c r="CM1329" s="23"/>
      <c r="CN1329" s="23"/>
      <c r="CO1329" s="23"/>
      <c r="CP1329" s="23"/>
      <c r="CQ1329" s="23"/>
      <c r="CR1329" s="23"/>
      <c r="CS1329" s="23"/>
      <c r="CT1329" s="23"/>
      <c r="CU1329" s="23"/>
      <c r="CV1329" s="23"/>
      <c r="CW1329" s="23"/>
      <c r="CX1329" s="23"/>
      <c r="CY1329" s="23"/>
      <c r="CZ1329" s="23"/>
      <c r="DA1329" s="23"/>
      <c r="DB1329" s="23"/>
      <c r="DC1329" s="23"/>
      <c r="DD1329" s="23"/>
      <c r="DE1329" s="23"/>
      <c r="DF1329" s="23"/>
      <c r="DG1329" s="23"/>
      <c r="DH1329" s="23"/>
      <c r="DI1329" s="23"/>
      <c r="DJ1329" s="23"/>
      <c r="DK1329" s="23"/>
      <c r="DL1329" s="23"/>
      <c r="DM1329" s="23"/>
      <c r="DN1329" s="23"/>
      <c r="DO1329" s="23"/>
      <c r="DP1329" s="23"/>
      <c r="DQ1329" s="23"/>
      <c r="DR1329" s="23"/>
      <c r="DS1329" s="23"/>
      <c r="DT1329" s="23"/>
      <c r="DU1329" s="23"/>
      <c r="DV1329" s="23"/>
      <c r="DW1329" s="23"/>
      <c r="DX1329" s="23"/>
      <c r="DY1329" s="23"/>
    </row>
    <row r="1330" spans="1:129" s="29" customFormat="1" ht="75" x14ac:dyDescent="0.25">
      <c r="A1330" s="140"/>
      <c r="B1330" s="121" t="s">
        <v>399</v>
      </c>
      <c r="C1330" s="121"/>
      <c r="D1330" s="121"/>
      <c r="E1330" s="162"/>
      <c r="F1330" s="167"/>
      <c r="G1330" s="136"/>
      <c r="H1330" s="72" t="s">
        <v>57</v>
      </c>
      <c r="I1330" s="78" t="s">
        <v>136</v>
      </c>
      <c r="J1330" s="83">
        <v>45250</v>
      </c>
      <c r="K1330" s="123">
        <f>J1330</f>
        <v>45250</v>
      </c>
      <c r="L1330" s="162"/>
      <c r="M1330" s="83"/>
      <c r="N1330" s="83"/>
      <c r="O1330" s="475">
        <f t="shared" si="657"/>
        <v>45250</v>
      </c>
      <c r="P1330" s="555"/>
      <c r="Q1330" s="23"/>
      <c r="R1330" s="23"/>
      <c r="S1330" s="23"/>
      <c r="T1330" s="23"/>
      <c r="U1330" s="23"/>
      <c r="V1330" s="23"/>
      <c r="W1330" s="23"/>
      <c r="X1330" s="23"/>
      <c r="Y1330" s="23"/>
      <c r="Z1330" s="23"/>
      <c r="AA1330" s="23"/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/>
      <c r="AL1330" s="23"/>
      <c r="AM1330" s="23"/>
      <c r="AN1330" s="23"/>
      <c r="AO1330" s="23"/>
      <c r="AP1330" s="23"/>
      <c r="AQ1330" s="23"/>
      <c r="AR1330" s="23"/>
      <c r="AS1330" s="23"/>
      <c r="AT1330" s="23"/>
      <c r="AU1330" s="23"/>
      <c r="AV1330" s="23"/>
      <c r="AW1330" s="23"/>
      <c r="AX1330" s="23"/>
      <c r="AY1330" s="23"/>
      <c r="AZ1330" s="23"/>
      <c r="BA1330" s="23"/>
      <c r="BB1330" s="23"/>
      <c r="BC1330" s="23"/>
      <c r="BD1330" s="23"/>
      <c r="BE1330" s="23"/>
      <c r="BF1330" s="23"/>
      <c r="BG1330" s="23"/>
      <c r="BH1330" s="23"/>
      <c r="BI1330" s="23"/>
      <c r="BJ1330" s="23"/>
      <c r="BK1330" s="23"/>
      <c r="BL1330" s="23"/>
      <c r="BM1330" s="23"/>
      <c r="BN1330" s="23"/>
      <c r="BO1330" s="23"/>
      <c r="BP1330" s="23"/>
      <c r="BQ1330" s="23"/>
      <c r="BR1330" s="23"/>
      <c r="BS1330" s="23"/>
      <c r="BT1330" s="23"/>
      <c r="BU1330" s="23"/>
      <c r="BV1330" s="23"/>
      <c r="BW1330" s="23"/>
      <c r="BX1330" s="23"/>
      <c r="BY1330" s="23"/>
      <c r="BZ1330" s="23"/>
      <c r="CA1330" s="23"/>
      <c r="CB1330" s="23"/>
      <c r="CC1330" s="23"/>
      <c r="CD1330" s="23"/>
      <c r="CE1330" s="23"/>
      <c r="CF1330" s="23"/>
      <c r="CG1330" s="23"/>
      <c r="CH1330" s="23"/>
      <c r="CI1330" s="23"/>
      <c r="CJ1330" s="23"/>
      <c r="CK1330" s="23"/>
      <c r="CL1330" s="23"/>
      <c r="CM1330" s="23"/>
      <c r="CN1330" s="23"/>
      <c r="CO1330" s="23"/>
      <c r="CP1330" s="23"/>
      <c r="CQ1330" s="23"/>
      <c r="CR1330" s="23"/>
      <c r="CS1330" s="23"/>
      <c r="CT1330" s="23"/>
      <c r="CU1330" s="23"/>
      <c r="CV1330" s="23"/>
      <c r="CW1330" s="23"/>
      <c r="CX1330" s="23"/>
      <c r="CY1330" s="23"/>
      <c r="CZ1330" s="23"/>
      <c r="DA1330" s="23"/>
      <c r="DB1330" s="23"/>
      <c r="DC1330" s="23"/>
      <c r="DD1330" s="23"/>
      <c r="DE1330" s="23"/>
      <c r="DF1330" s="23"/>
      <c r="DG1330" s="23"/>
      <c r="DH1330" s="23"/>
      <c r="DI1330" s="23"/>
      <c r="DJ1330" s="23"/>
      <c r="DK1330" s="23"/>
      <c r="DL1330" s="23"/>
      <c r="DM1330" s="23"/>
      <c r="DN1330" s="23"/>
      <c r="DO1330" s="23"/>
      <c r="DP1330" s="23"/>
      <c r="DQ1330" s="23"/>
      <c r="DR1330" s="23"/>
      <c r="DS1330" s="23"/>
      <c r="DT1330" s="23"/>
      <c r="DU1330" s="23"/>
      <c r="DV1330" s="23"/>
      <c r="DW1330" s="23"/>
      <c r="DX1330" s="23"/>
      <c r="DY1330" s="23"/>
    </row>
    <row r="1331" spans="1:129" s="29" customFormat="1" ht="15.75" x14ac:dyDescent="0.25">
      <c r="A1331" s="133">
        <v>41</v>
      </c>
      <c r="B1331" s="121" t="s">
        <v>399</v>
      </c>
      <c r="C1331" s="121" t="s">
        <v>6</v>
      </c>
      <c r="D1331" s="121" t="s">
        <v>362</v>
      </c>
      <c r="E1331" s="164" t="s">
        <v>205</v>
      </c>
      <c r="F1331" s="165">
        <v>5458.2</v>
      </c>
      <c r="G1331" s="166">
        <v>88</v>
      </c>
      <c r="H1331" s="121" t="s">
        <v>30</v>
      </c>
      <c r="I1331" s="66" t="s">
        <v>1</v>
      </c>
      <c r="J1331" s="162">
        <f>J1332+J1333</f>
        <v>295250</v>
      </c>
      <c r="K1331" s="162">
        <f t="shared" ref="K1331:N1331" si="661">K1332+K1333</f>
        <v>45250</v>
      </c>
      <c r="L1331" s="162">
        <f t="shared" si="661"/>
        <v>0</v>
      </c>
      <c r="M1331" s="162">
        <f t="shared" si="661"/>
        <v>237500</v>
      </c>
      <c r="N1331" s="162">
        <f t="shared" si="661"/>
        <v>12500</v>
      </c>
      <c r="O1331" s="475">
        <f t="shared" si="657"/>
        <v>295250</v>
      </c>
      <c r="P1331" s="555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  <c r="AR1331" s="23"/>
      <c r="AS1331" s="23"/>
      <c r="AT1331" s="23"/>
      <c r="AU1331" s="23"/>
      <c r="AV1331" s="23"/>
      <c r="AW1331" s="23"/>
      <c r="AX1331" s="23"/>
      <c r="AY1331" s="23"/>
      <c r="AZ1331" s="23"/>
      <c r="BA1331" s="23"/>
      <c r="BB1331" s="23"/>
      <c r="BC1331" s="23"/>
      <c r="BD1331" s="23"/>
      <c r="BE1331" s="23"/>
      <c r="BF1331" s="23"/>
      <c r="BG1331" s="23"/>
      <c r="BH1331" s="23"/>
      <c r="BI1331" s="23"/>
      <c r="BJ1331" s="23"/>
      <c r="BK1331" s="23"/>
      <c r="BL1331" s="23"/>
      <c r="BM1331" s="23"/>
      <c r="BN1331" s="23"/>
      <c r="BO1331" s="23"/>
      <c r="BP1331" s="23"/>
      <c r="BQ1331" s="23"/>
      <c r="BR1331" s="23"/>
      <c r="BS1331" s="23"/>
      <c r="BT1331" s="23"/>
      <c r="BU1331" s="23"/>
      <c r="BV1331" s="23"/>
      <c r="BW1331" s="23"/>
      <c r="BX1331" s="23"/>
      <c r="BY1331" s="23"/>
      <c r="BZ1331" s="23"/>
      <c r="CA1331" s="23"/>
      <c r="CB1331" s="23"/>
      <c r="CC1331" s="23"/>
      <c r="CD1331" s="23"/>
      <c r="CE1331" s="23"/>
      <c r="CF1331" s="23"/>
      <c r="CG1331" s="23"/>
      <c r="CH1331" s="23"/>
      <c r="CI1331" s="23"/>
      <c r="CJ1331" s="23"/>
      <c r="CK1331" s="23"/>
      <c r="CL1331" s="23"/>
      <c r="CM1331" s="23"/>
      <c r="CN1331" s="23"/>
      <c r="CO1331" s="23"/>
      <c r="CP1331" s="23"/>
      <c r="CQ1331" s="23"/>
      <c r="CR1331" s="23"/>
      <c r="CS1331" s="23"/>
      <c r="CT1331" s="23"/>
      <c r="CU1331" s="23"/>
      <c r="CV1331" s="23"/>
      <c r="CW1331" s="23"/>
      <c r="CX1331" s="23"/>
      <c r="CY1331" s="23"/>
      <c r="CZ1331" s="23"/>
      <c r="DA1331" s="23"/>
      <c r="DB1331" s="23"/>
      <c r="DC1331" s="23"/>
      <c r="DD1331" s="23"/>
      <c r="DE1331" s="23"/>
      <c r="DF1331" s="23"/>
      <c r="DG1331" s="23"/>
      <c r="DH1331" s="23"/>
      <c r="DI1331" s="23"/>
      <c r="DJ1331" s="23"/>
      <c r="DK1331" s="23"/>
      <c r="DL1331" s="23"/>
      <c r="DM1331" s="23"/>
      <c r="DN1331" s="23"/>
      <c r="DO1331" s="23"/>
      <c r="DP1331" s="23"/>
      <c r="DQ1331" s="23"/>
      <c r="DR1331" s="23"/>
      <c r="DS1331" s="23"/>
      <c r="DT1331" s="23"/>
      <c r="DU1331" s="23"/>
      <c r="DV1331" s="23"/>
      <c r="DW1331" s="23"/>
      <c r="DX1331" s="23"/>
      <c r="DY1331" s="23"/>
    </row>
    <row r="1332" spans="1:129" s="29" customFormat="1" ht="45" x14ac:dyDescent="0.25">
      <c r="A1332" s="137"/>
      <c r="B1332" s="121" t="s">
        <v>399</v>
      </c>
      <c r="C1332" s="121"/>
      <c r="D1332" s="121"/>
      <c r="E1332" s="164"/>
      <c r="F1332" s="167"/>
      <c r="G1332" s="136"/>
      <c r="H1332" s="72" t="s">
        <v>58</v>
      </c>
      <c r="I1332" s="78" t="s">
        <v>31</v>
      </c>
      <c r="J1332" s="162">
        <v>250000</v>
      </c>
      <c r="K1332" s="162"/>
      <c r="L1332" s="162"/>
      <c r="M1332" s="162">
        <v>237500</v>
      </c>
      <c r="N1332" s="162">
        <v>12500</v>
      </c>
      <c r="O1332" s="475">
        <f t="shared" si="657"/>
        <v>250000</v>
      </c>
      <c r="P1332" s="555"/>
      <c r="Q1332" s="23"/>
      <c r="R1332" s="23"/>
      <c r="S1332" s="23"/>
      <c r="T1332" s="23"/>
      <c r="U1332" s="23"/>
      <c r="V1332" s="23"/>
      <c r="W1332" s="23"/>
      <c r="X1332" s="23"/>
      <c r="Y1332" s="23"/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/>
      <c r="AL1332" s="23"/>
      <c r="AM1332" s="23"/>
      <c r="AN1332" s="23"/>
      <c r="AO1332" s="23"/>
      <c r="AP1332" s="23"/>
      <c r="AQ1332" s="23"/>
      <c r="AR1332" s="23"/>
      <c r="AS1332" s="23"/>
      <c r="AT1332" s="23"/>
      <c r="AU1332" s="23"/>
      <c r="AV1332" s="23"/>
      <c r="AW1332" s="23"/>
      <c r="AX1332" s="23"/>
      <c r="AY1332" s="23"/>
      <c r="AZ1332" s="23"/>
      <c r="BA1332" s="23"/>
      <c r="BB1332" s="23"/>
      <c r="BC1332" s="23"/>
      <c r="BD1332" s="23"/>
      <c r="BE1332" s="23"/>
      <c r="BF1332" s="23"/>
      <c r="BG1332" s="23"/>
      <c r="BH1332" s="23"/>
      <c r="BI1332" s="23"/>
      <c r="BJ1332" s="23"/>
      <c r="BK1332" s="23"/>
      <c r="BL1332" s="23"/>
      <c r="BM1332" s="23"/>
      <c r="BN1332" s="23"/>
      <c r="BO1332" s="23"/>
      <c r="BP1332" s="23"/>
      <c r="BQ1332" s="23"/>
      <c r="BR1332" s="23"/>
      <c r="BS1332" s="23"/>
      <c r="BT1332" s="23"/>
      <c r="BU1332" s="23"/>
      <c r="BV1332" s="23"/>
      <c r="BW1332" s="23"/>
      <c r="BX1332" s="23"/>
      <c r="BY1332" s="23"/>
      <c r="BZ1332" s="23"/>
      <c r="CA1332" s="23"/>
      <c r="CB1332" s="23"/>
      <c r="CC1332" s="23"/>
      <c r="CD1332" s="23"/>
      <c r="CE1332" s="23"/>
      <c r="CF1332" s="23"/>
      <c r="CG1332" s="23"/>
      <c r="CH1332" s="23"/>
      <c r="CI1332" s="23"/>
      <c r="CJ1332" s="23"/>
      <c r="CK1332" s="23"/>
      <c r="CL1332" s="23"/>
      <c r="CM1332" s="23"/>
      <c r="CN1332" s="23"/>
      <c r="CO1332" s="23"/>
      <c r="CP1332" s="23"/>
      <c r="CQ1332" s="23"/>
      <c r="CR1332" s="23"/>
      <c r="CS1332" s="23"/>
      <c r="CT1332" s="23"/>
      <c r="CU1332" s="23"/>
      <c r="CV1332" s="23"/>
      <c r="CW1332" s="23"/>
      <c r="CX1332" s="23"/>
      <c r="CY1332" s="23"/>
      <c r="CZ1332" s="23"/>
      <c r="DA1332" s="23"/>
      <c r="DB1332" s="23"/>
      <c r="DC1332" s="23"/>
      <c r="DD1332" s="23"/>
      <c r="DE1332" s="23"/>
      <c r="DF1332" s="23"/>
      <c r="DG1332" s="23"/>
      <c r="DH1332" s="23"/>
      <c r="DI1332" s="23"/>
      <c r="DJ1332" s="23"/>
      <c r="DK1332" s="23"/>
      <c r="DL1332" s="23"/>
      <c r="DM1332" s="23"/>
      <c r="DN1332" s="23"/>
      <c r="DO1332" s="23"/>
      <c r="DP1332" s="23"/>
      <c r="DQ1332" s="23"/>
      <c r="DR1332" s="23"/>
      <c r="DS1332" s="23"/>
      <c r="DT1332" s="23"/>
      <c r="DU1332" s="23"/>
      <c r="DV1332" s="23"/>
      <c r="DW1332" s="23"/>
      <c r="DX1332" s="23"/>
      <c r="DY1332" s="23"/>
    </row>
    <row r="1333" spans="1:129" s="29" customFormat="1" ht="75" x14ac:dyDescent="0.25">
      <c r="A1333" s="140"/>
      <c r="B1333" s="121" t="s">
        <v>399</v>
      </c>
      <c r="C1333" s="121"/>
      <c r="D1333" s="121"/>
      <c r="E1333" s="162"/>
      <c r="F1333" s="167"/>
      <c r="G1333" s="136"/>
      <c r="H1333" s="72" t="s">
        <v>57</v>
      </c>
      <c r="I1333" s="78" t="s">
        <v>136</v>
      </c>
      <c r="J1333" s="83">
        <v>45250</v>
      </c>
      <c r="K1333" s="123">
        <f>J1333</f>
        <v>45250</v>
      </c>
      <c r="L1333" s="162"/>
      <c r="M1333" s="83"/>
      <c r="N1333" s="83"/>
      <c r="O1333" s="475">
        <f t="shared" si="657"/>
        <v>45250</v>
      </c>
      <c r="P1333" s="555"/>
      <c r="Q1333" s="23"/>
      <c r="R1333" s="23"/>
      <c r="S1333" s="23"/>
      <c r="T1333" s="23"/>
      <c r="U1333" s="23"/>
      <c r="V1333" s="23"/>
      <c r="W1333" s="23"/>
      <c r="X1333" s="23"/>
      <c r="Y1333" s="23"/>
      <c r="Z1333" s="23"/>
      <c r="AA1333" s="23"/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/>
      <c r="AL1333" s="23"/>
      <c r="AM1333" s="23"/>
      <c r="AN1333" s="23"/>
      <c r="AO1333" s="23"/>
      <c r="AP1333" s="23"/>
      <c r="AQ1333" s="23"/>
      <c r="AR1333" s="23"/>
      <c r="AS1333" s="23"/>
      <c r="AT1333" s="23"/>
      <c r="AU1333" s="23"/>
      <c r="AV1333" s="23"/>
      <c r="AW1333" s="23"/>
      <c r="AX1333" s="23"/>
      <c r="AY1333" s="23"/>
      <c r="AZ1333" s="23"/>
      <c r="BA1333" s="23"/>
      <c r="BB1333" s="23"/>
      <c r="BC1333" s="23"/>
      <c r="BD1333" s="23"/>
      <c r="BE1333" s="23"/>
      <c r="BF1333" s="23"/>
      <c r="BG1333" s="23"/>
      <c r="BH1333" s="23"/>
      <c r="BI1333" s="23"/>
      <c r="BJ1333" s="23"/>
      <c r="BK1333" s="23"/>
      <c r="BL1333" s="23"/>
      <c r="BM1333" s="23"/>
      <c r="BN1333" s="23"/>
      <c r="BO1333" s="23"/>
      <c r="BP1333" s="23"/>
      <c r="BQ1333" s="23"/>
      <c r="BR1333" s="23"/>
      <c r="BS1333" s="23"/>
      <c r="BT1333" s="23"/>
      <c r="BU1333" s="23"/>
      <c r="BV1333" s="23"/>
      <c r="BW1333" s="23"/>
      <c r="BX1333" s="23"/>
      <c r="BY1333" s="23"/>
      <c r="BZ1333" s="23"/>
      <c r="CA1333" s="23"/>
      <c r="CB1333" s="23"/>
      <c r="CC1333" s="23"/>
      <c r="CD1333" s="23"/>
      <c r="CE1333" s="23"/>
      <c r="CF1333" s="23"/>
      <c r="CG1333" s="23"/>
      <c r="CH1333" s="23"/>
      <c r="CI1333" s="23"/>
      <c r="CJ1333" s="23"/>
      <c r="CK1333" s="23"/>
      <c r="CL1333" s="23"/>
      <c r="CM1333" s="23"/>
      <c r="CN1333" s="23"/>
      <c r="CO1333" s="23"/>
      <c r="CP1333" s="23"/>
      <c r="CQ1333" s="23"/>
      <c r="CR1333" s="23"/>
      <c r="CS1333" s="23"/>
      <c r="CT1333" s="23"/>
      <c r="CU1333" s="23"/>
      <c r="CV1333" s="23"/>
      <c r="CW1333" s="23"/>
      <c r="CX1333" s="23"/>
      <c r="CY1333" s="23"/>
      <c r="CZ1333" s="23"/>
      <c r="DA1333" s="23"/>
      <c r="DB1333" s="23"/>
      <c r="DC1333" s="23"/>
      <c r="DD1333" s="23"/>
      <c r="DE1333" s="23"/>
      <c r="DF1333" s="23"/>
      <c r="DG1333" s="23"/>
      <c r="DH1333" s="23"/>
      <c r="DI1333" s="23"/>
      <c r="DJ1333" s="23"/>
      <c r="DK1333" s="23"/>
      <c r="DL1333" s="23"/>
      <c r="DM1333" s="23"/>
      <c r="DN1333" s="23"/>
      <c r="DO1333" s="23"/>
      <c r="DP1333" s="23"/>
      <c r="DQ1333" s="23"/>
      <c r="DR1333" s="23"/>
      <c r="DS1333" s="23"/>
      <c r="DT1333" s="23"/>
      <c r="DU1333" s="23"/>
      <c r="DV1333" s="23"/>
      <c r="DW1333" s="23"/>
      <c r="DX1333" s="23"/>
      <c r="DY1333" s="23"/>
    </row>
    <row r="1334" spans="1:129" s="29" customFormat="1" ht="15.75" x14ac:dyDescent="0.25">
      <c r="A1334" s="133">
        <v>42</v>
      </c>
      <c r="B1334" s="121" t="s">
        <v>399</v>
      </c>
      <c r="C1334" s="121" t="s">
        <v>6</v>
      </c>
      <c r="D1334" s="121" t="s">
        <v>364</v>
      </c>
      <c r="E1334" s="164" t="s">
        <v>175</v>
      </c>
      <c r="F1334" s="162">
        <v>13292.1</v>
      </c>
      <c r="G1334" s="180">
        <v>690</v>
      </c>
      <c r="H1334" s="121" t="s">
        <v>30</v>
      </c>
      <c r="I1334" s="66" t="s">
        <v>1</v>
      </c>
      <c r="J1334" s="162">
        <f>J1335+J1336</f>
        <v>295250</v>
      </c>
      <c r="K1334" s="162">
        <f t="shared" ref="K1334:N1334" si="662">K1335+K1336</f>
        <v>45250</v>
      </c>
      <c r="L1334" s="162">
        <f t="shared" si="662"/>
        <v>0</v>
      </c>
      <c r="M1334" s="162">
        <f t="shared" si="662"/>
        <v>237500</v>
      </c>
      <c r="N1334" s="162">
        <f t="shared" si="662"/>
        <v>12500</v>
      </c>
      <c r="O1334" s="475">
        <f t="shared" si="657"/>
        <v>295250</v>
      </c>
      <c r="P1334" s="555"/>
      <c r="Q1334" s="23"/>
      <c r="R1334" s="23"/>
      <c r="S1334" s="23"/>
      <c r="T1334" s="23"/>
      <c r="U1334" s="23"/>
      <c r="V1334" s="23"/>
      <c r="W1334" s="23"/>
      <c r="X1334" s="23"/>
      <c r="Y1334" s="23"/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/>
      <c r="AL1334" s="23"/>
      <c r="AM1334" s="23"/>
      <c r="AN1334" s="23"/>
      <c r="AO1334" s="23"/>
      <c r="AP1334" s="23"/>
      <c r="AQ1334" s="23"/>
      <c r="AR1334" s="23"/>
      <c r="AS1334" s="23"/>
      <c r="AT1334" s="23"/>
      <c r="AU1334" s="23"/>
      <c r="AV1334" s="23"/>
      <c r="AW1334" s="23"/>
      <c r="AX1334" s="23"/>
      <c r="AY1334" s="23"/>
      <c r="AZ1334" s="23"/>
      <c r="BA1334" s="23"/>
      <c r="BB1334" s="23"/>
      <c r="BC1334" s="23"/>
      <c r="BD1334" s="23"/>
      <c r="BE1334" s="23"/>
      <c r="BF1334" s="23"/>
      <c r="BG1334" s="23"/>
      <c r="BH1334" s="23"/>
      <c r="BI1334" s="23"/>
      <c r="BJ1334" s="23"/>
      <c r="BK1334" s="23"/>
      <c r="BL1334" s="23"/>
      <c r="BM1334" s="23"/>
      <c r="BN1334" s="23"/>
      <c r="BO1334" s="23"/>
      <c r="BP1334" s="23"/>
      <c r="BQ1334" s="23"/>
      <c r="BR1334" s="23"/>
      <c r="BS1334" s="23"/>
      <c r="BT1334" s="23"/>
      <c r="BU1334" s="23"/>
      <c r="BV1334" s="23"/>
      <c r="BW1334" s="23"/>
      <c r="BX1334" s="23"/>
      <c r="BY1334" s="23"/>
      <c r="BZ1334" s="23"/>
      <c r="CA1334" s="23"/>
      <c r="CB1334" s="23"/>
      <c r="CC1334" s="23"/>
      <c r="CD1334" s="23"/>
      <c r="CE1334" s="23"/>
      <c r="CF1334" s="23"/>
      <c r="CG1334" s="23"/>
      <c r="CH1334" s="23"/>
      <c r="CI1334" s="23"/>
      <c r="CJ1334" s="23"/>
      <c r="CK1334" s="23"/>
      <c r="CL1334" s="23"/>
      <c r="CM1334" s="23"/>
      <c r="CN1334" s="23"/>
      <c r="CO1334" s="23"/>
      <c r="CP1334" s="23"/>
      <c r="CQ1334" s="23"/>
      <c r="CR1334" s="23"/>
      <c r="CS1334" s="23"/>
      <c r="CT1334" s="23"/>
      <c r="CU1334" s="23"/>
      <c r="CV1334" s="23"/>
      <c r="CW1334" s="23"/>
      <c r="CX1334" s="23"/>
      <c r="CY1334" s="23"/>
      <c r="CZ1334" s="23"/>
      <c r="DA1334" s="23"/>
      <c r="DB1334" s="23"/>
      <c r="DC1334" s="23"/>
      <c r="DD1334" s="23"/>
      <c r="DE1334" s="23"/>
      <c r="DF1334" s="23"/>
      <c r="DG1334" s="23"/>
      <c r="DH1334" s="23"/>
      <c r="DI1334" s="23"/>
      <c r="DJ1334" s="23"/>
      <c r="DK1334" s="23"/>
      <c r="DL1334" s="23"/>
      <c r="DM1334" s="23"/>
      <c r="DN1334" s="23"/>
      <c r="DO1334" s="23"/>
      <c r="DP1334" s="23"/>
      <c r="DQ1334" s="23"/>
      <c r="DR1334" s="23"/>
      <c r="DS1334" s="23"/>
      <c r="DT1334" s="23"/>
      <c r="DU1334" s="23"/>
      <c r="DV1334" s="23"/>
      <c r="DW1334" s="23"/>
      <c r="DX1334" s="23"/>
      <c r="DY1334" s="23"/>
    </row>
    <row r="1335" spans="1:129" s="29" customFormat="1" ht="45" x14ac:dyDescent="0.25">
      <c r="A1335" s="137"/>
      <c r="B1335" s="121" t="s">
        <v>399</v>
      </c>
      <c r="C1335" s="121"/>
      <c r="D1335" s="121"/>
      <c r="E1335" s="164"/>
      <c r="F1335" s="167"/>
      <c r="G1335" s="136"/>
      <c r="H1335" s="72" t="s">
        <v>58</v>
      </c>
      <c r="I1335" s="78" t="s">
        <v>31</v>
      </c>
      <c r="J1335" s="162">
        <v>250000</v>
      </c>
      <c r="K1335" s="162"/>
      <c r="L1335" s="162"/>
      <c r="M1335" s="162">
        <v>237500</v>
      </c>
      <c r="N1335" s="162">
        <v>12500</v>
      </c>
      <c r="O1335" s="475">
        <f t="shared" si="657"/>
        <v>250000</v>
      </c>
      <c r="P1335" s="555"/>
      <c r="Q1335" s="23"/>
      <c r="R1335" s="23"/>
      <c r="S1335" s="23"/>
      <c r="T1335" s="23"/>
      <c r="U1335" s="23"/>
      <c r="V1335" s="23"/>
      <c r="W1335" s="23"/>
      <c r="X1335" s="23"/>
      <c r="Y1335" s="23"/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/>
      <c r="AL1335" s="23"/>
      <c r="AM1335" s="23"/>
      <c r="AN1335" s="23"/>
      <c r="AO1335" s="23"/>
      <c r="AP1335" s="23"/>
      <c r="AQ1335" s="23"/>
      <c r="AR1335" s="23"/>
      <c r="AS1335" s="23"/>
      <c r="AT1335" s="23"/>
      <c r="AU1335" s="23"/>
      <c r="AV1335" s="23"/>
      <c r="AW1335" s="23"/>
      <c r="AX1335" s="23"/>
      <c r="AY1335" s="23"/>
      <c r="AZ1335" s="23"/>
      <c r="BA1335" s="23"/>
      <c r="BB1335" s="23"/>
      <c r="BC1335" s="23"/>
      <c r="BD1335" s="23"/>
      <c r="BE1335" s="23"/>
      <c r="BF1335" s="23"/>
      <c r="BG1335" s="23"/>
      <c r="BH1335" s="23"/>
      <c r="BI1335" s="23"/>
      <c r="BJ1335" s="23"/>
      <c r="BK1335" s="23"/>
      <c r="BL1335" s="23"/>
      <c r="BM1335" s="23"/>
      <c r="BN1335" s="23"/>
      <c r="BO1335" s="23"/>
      <c r="BP1335" s="23"/>
      <c r="BQ1335" s="23"/>
      <c r="BR1335" s="23"/>
      <c r="BS1335" s="23"/>
      <c r="BT1335" s="23"/>
      <c r="BU1335" s="23"/>
      <c r="BV1335" s="23"/>
      <c r="BW1335" s="23"/>
      <c r="BX1335" s="23"/>
      <c r="BY1335" s="23"/>
      <c r="BZ1335" s="23"/>
      <c r="CA1335" s="23"/>
      <c r="CB1335" s="23"/>
      <c r="CC1335" s="23"/>
      <c r="CD1335" s="23"/>
      <c r="CE1335" s="23"/>
      <c r="CF1335" s="23"/>
      <c r="CG1335" s="23"/>
      <c r="CH1335" s="23"/>
      <c r="CI1335" s="23"/>
      <c r="CJ1335" s="23"/>
      <c r="CK1335" s="23"/>
      <c r="CL1335" s="23"/>
      <c r="CM1335" s="23"/>
      <c r="CN1335" s="23"/>
      <c r="CO1335" s="23"/>
      <c r="CP1335" s="23"/>
      <c r="CQ1335" s="23"/>
      <c r="CR1335" s="23"/>
      <c r="CS1335" s="23"/>
      <c r="CT1335" s="23"/>
      <c r="CU1335" s="23"/>
      <c r="CV1335" s="23"/>
      <c r="CW1335" s="23"/>
      <c r="CX1335" s="23"/>
      <c r="CY1335" s="23"/>
      <c r="CZ1335" s="23"/>
      <c r="DA1335" s="23"/>
      <c r="DB1335" s="23"/>
      <c r="DC1335" s="23"/>
      <c r="DD1335" s="23"/>
      <c r="DE1335" s="23"/>
      <c r="DF1335" s="23"/>
      <c r="DG1335" s="23"/>
      <c r="DH1335" s="23"/>
      <c r="DI1335" s="23"/>
      <c r="DJ1335" s="23"/>
      <c r="DK1335" s="23"/>
      <c r="DL1335" s="23"/>
      <c r="DM1335" s="23"/>
      <c r="DN1335" s="23"/>
      <c r="DO1335" s="23"/>
      <c r="DP1335" s="23"/>
      <c r="DQ1335" s="23"/>
      <c r="DR1335" s="23"/>
      <c r="DS1335" s="23"/>
      <c r="DT1335" s="23"/>
      <c r="DU1335" s="23"/>
      <c r="DV1335" s="23"/>
      <c r="DW1335" s="23"/>
      <c r="DX1335" s="23"/>
      <c r="DY1335" s="23"/>
    </row>
    <row r="1336" spans="1:129" s="29" customFormat="1" ht="75" x14ac:dyDescent="0.25">
      <c r="A1336" s="140"/>
      <c r="B1336" s="121" t="s">
        <v>399</v>
      </c>
      <c r="C1336" s="121"/>
      <c r="D1336" s="121"/>
      <c r="E1336" s="162"/>
      <c r="F1336" s="167"/>
      <c r="G1336" s="136"/>
      <c r="H1336" s="72" t="s">
        <v>57</v>
      </c>
      <c r="I1336" s="78" t="s">
        <v>136</v>
      </c>
      <c r="J1336" s="83">
        <v>45250</v>
      </c>
      <c r="K1336" s="123">
        <f>J1336</f>
        <v>45250</v>
      </c>
      <c r="L1336" s="162"/>
      <c r="M1336" s="83"/>
      <c r="N1336" s="83"/>
      <c r="O1336" s="475">
        <f t="shared" si="657"/>
        <v>45250</v>
      </c>
      <c r="P1336" s="555"/>
      <c r="Q1336" s="23"/>
      <c r="R1336" s="23"/>
      <c r="S1336" s="23"/>
      <c r="T1336" s="23"/>
      <c r="U1336" s="23"/>
      <c r="V1336" s="23"/>
      <c r="W1336" s="23"/>
      <c r="X1336" s="23"/>
      <c r="Y1336" s="23"/>
      <c r="Z1336" s="23"/>
      <c r="AA1336" s="23"/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/>
      <c r="AO1336" s="23"/>
      <c r="AP1336" s="23"/>
      <c r="AQ1336" s="23"/>
      <c r="AR1336" s="23"/>
      <c r="AS1336" s="23"/>
      <c r="AT1336" s="23"/>
      <c r="AU1336" s="23"/>
      <c r="AV1336" s="23"/>
      <c r="AW1336" s="23"/>
      <c r="AX1336" s="23"/>
      <c r="AY1336" s="23"/>
      <c r="AZ1336" s="23"/>
      <c r="BA1336" s="23"/>
      <c r="BB1336" s="23"/>
      <c r="BC1336" s="23"/>
      <c r="BD1336" s="23"/>
      <c r="BE1336" s="23"/>
      <c r="BF1336" s="23"/>
      <c r="BG1336" s="23"/>
      <c r="BH1336" s="23"/>
      <c r="BI1336" s="23"/>
      <c r="BJ1336" s="23"/>
      <c r="BK1336" s="23"/>
      <c r="BL1336" s="23"/>
      <c r="BM1336" s="23"/>
      <c r="BN1336" s="23"/>
      <c r="BO1336" s="23"/>
      <c r="BP1336" s="23"/>
      <c r="BQ1336" s="23"/>
      <c r="BR1336" s="23"/>
      <c r="BS1336" s="23"/>
      <c r="BT1336" s="23"/>
      <c r="BU1336" s="23"/>
      <c r="BV1336" s="23"/>
      <c r="BW1336" s="23"/>
      <c r="BX1336" s="23"/>
      <c r="BY1336" s="23"/>
      <c r="BZ1336" s="23"/>
      <c r="CA1336" s="23"/>
      <c r="CB1336" s="23"/>
      <c r="CC1336" s="23"/>
      <c r="CD1336" s="23"/>
      <c r="CE1336" s="23"/>
      <c r="CF1336" s="23"/>
      <c r="CG1336" s="23"/>
      <c r="CH1336" s="23"/>
      <c r="CI1336" s="23"/>
      <c r="CJ1336" s="23"/>
      <c r="CK1336" s="23"/>
      <c r="CL1336" s="23"/>
      <c r="CM1336" s="23"/>
      <c r="CN1336" s="23"/>
      <c r="CO1336" s="23"/>
      <c r="CP1336" s="23"/>
      <c r="CQ1336" s="23"/>
      <c r="CR1336" s="23"/>
      <c r="CS1336" s="23"/>
      <c r="CT1336" s="23"/>
      <c r="CU1336" s="23"/>
      <c r="CV1336" s="23"/>
      <c r="CW1336" s="23"/>
      <c r="CX1336" s="23"/>
      <c r="CY1336" s="23"/>
      <c r="CZ1336" s="23"/>
      <c r="DA1336" s="23"/>
      <c r="DB1336" s="23"/>
      <c r="DC1336" s="23"/>
      <c r="DD1336" s="23"/>
      <c r="DE1336" s="23"/>
      <c r="DF1336" s="23"/>
      <c r="DG1336" s="23"/>
      <c r="DH1336" s="23"/>
      <c r="DI1336" s="23"/>
      <c r="DJ1336" s="23"/>
      <c r="DK1336" s="23"/>
      <c r="DL1336" s="23"/>
      <c r="DM1336" s="23"/>
      <c r="DN1336" s="23"/>
      <c r="DO1336" s="23"/>
      <c r="DP1336" s="23"/>
      <c r="DQ1336" s="23"/>
      <c r="DR1336" s="23"/>
      <c r="DS1336" s="23"/>
      <c r="DT1336" s="23"/>
      <c r="DU1336" s="23"/>
      <c r="DV1336" s="23"/>
      <c r="DW1336" s="23"/>
      <c r="DX1336" s="23"/>
      <c r="DY1336" s="23"/>
    </row>
    <row r="1337" spans="1:129" s="29" customFormat="1" ht="15.75" x14ac:dyDescent="0.25">
      <c r="A1337" s="133">
        <v>43</v>
      </c>
      <c r="B1337" s="121" t="s">
        <v>399</v>
      </c>
      <c r="C1337" s="121" t="s">
        <v>6</v>
      </c>
      <c r="D1337" s="121" t="s">
        <v>364</v>
      </c>
      <c r="E1337" s="164" t="s">
        <v>206</v>
      </c>
      <c r="F1337" s="165">
        <v>13571.4</v>
      </c>
      <c r="G1337" s="166">
        <v>636</v>
      </c>
      <c r="H1337" s="121" t="s">
        <v>30</v>
      </c>
      <c r="I1337" s="66" t="s">
        <v>1</v>
      </c>
      <c r="J1337" s="162">
        <f>J1338+J1339</f>
        <v>295250</v>
      </c>
      <c r="K1337" s="162">
        <f t="shared" ref="K1337:N1337" si="663">K1338+K1339</f>
        <v>45250</v>
      </c>
      <c r="L1337" s="162">
        <f t="shared" si="663"/>
        <v>0</v>
      </c>
      <c r="M1337" s="162">
        <f t="shared" si="663"/>
        <v>237500</v>
      </c>
      <c r="N1337" s="162">
        <f t="shared" si="663"/>
        <v>12500</v>
      </c>
      <c r="O1337" s="475">
        <f t="shared" si="657"/>
        <v>295250</v>
      </c>
      <c r="P1337" s="555"/>
      <c r="Q1337" s="23"/>
      <c r="R1337" s="23"/>
      <c r="S1337" s="23"/>
      <c r="T1337" s="23"/>
      <c r="U1337" s="23"/>
      <c r="V1337" s="23"/>
      <c r="W1337" s="23"/>
      <c r="X1337" s="23"/>
      <c r="Y1337" s="23"/>
      <c r="Z1337" s="23"/>
      <c r="AA1337" s="23"/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/>
      <c r="AL1337" s="23"/>
      <c r="AM1337" s="23"/>
      <c r="AN1337" s="23"/>
      <c r="AO1337" s="23"/>
      <c r="AP1337" s="23"/>
      <c r="AQ1337" s="23"/>
      <c r="AR1337" s="23"/>
      <c r="AS1337" s="23"/>
      <c r="AT1337" s="23"/>
      <c r="AU1337" s="23"/>
      <c r="AV1337" s="23"/>
      <c r="AW1337" s="23"/>
      <c r="AX1337" s="23"/>
      <c r="AY1337" s="23"/>
      <c r="AZ1337" s="23"/>
      <c r="BA1337" s="23"/>
      <c r="BB1337" s="23"/>
      <c r="BC1337" s="23"/>
      <c r="BD1337" s="23"/>
      <c r="BE1337" s="23"/>
      <c r="BF1337" s="23"/>
      <c r="BG1337" s="23"/>
      <c r="BH1337" s="23"/>
      <c r="BI1337" s="23"/>
      <c r="BJ1337" s="23"/>
      <c r="BK1337" s="23"/>
      <c r="BL1337" s="23"/>
      <c r="BM1337" s="23"/>
      <c r="BN1337" s="23"/>
      <c r="BO1337" s="23"/>
      <c r="BP1337" s="23"/>
      <c r="BQ1337" s="23"/>
      <c r="BR1337" s="23"/>
      <c r="BS1337" s="23"/>
      <c r="BT1337" s="23"/>
      <c r="BU1337" s="23"/>
      <c r="BV1337" s="23"/>
      <c r="BW1337" s="23"/>
      <c r="BX1337" s="23"/>
      <c r="BY1337" s="23"/>
      <c r="BZ1337" s="23"/>
      <c r="CA1337" s="23"/>
      <c r="CB1337" s="23"/>
      <c r="CC1337" s="23"/>
      <c r="CD1337" s="23"/>
      <c r="CE1337" s="23"/>
      <c r="CF1337" s="23"/>
      <c r="CG1337" s="23"/>
      <c r="CH1337" s="23"/>
      <c r="CI1337" s="23"/>
      <c r="CJ1337" s="23"/>
      <c r="CK1337" s="23"/>
      <c r="CL1337" s="23"/>
      <c r="CM1337" s="23"/>
      <c r="CN1337" s="23"/>
      <c r="CO1337" s="23"/>
      <c r="CP1337" s="23"/>
      <c r="CQ1337" s="23"/>
      <c r="CR1337" s="23"/>
      <c r="CS1337" s="23"/>
      <c r="CT1337" s="23"/>
      <c r="CU1337" s="23"/>
      <c r="CV1337" s="23"/>
      <c r="CW1337" s="23"/>
      <c r="CX1337" s="23"/>
      <c r="CY1337" s="23"/>
      <c r="CZ1337" s="23"/>
      <c r="DA1337" s="23"/>
      <c r="DB1337" s="23"/>
      <c r="DC1337" s="23"/>
      <c r="DD1337" s="23"/>
      <c r="DE1337" s="23"/>
      <c r="DF1337" s="23"/>
      <c r="DG1337" s="23"/>
      <c r="DH1337" s="23"/>
      <c r="DI1337" s="23"/>
      <c r="DJ1337" s="23"/>
      <c r="DK1337" s="23"/>
      <c r="DL1337" s="23"/>
      <c r="DM1337" s="23"/>
      <c r="DN1337" s="23"/>
      <c r="DO1337" s="23"/>
      <c r="DP1337" s="23"/>
      <c r="DQ1337" s="23"/>
      <c r="DR1337" s="23"/>
      <c r="DS1337" s="23"/>
      <c r="DT1337" s="23"/>
      <c r="DU1337" s="23"/>
      <c r="DV1337" s="23"/>
      <c r="DW1337" s="23"/>
      <c r="DX1337" s="23"/>
      <c r="DY1337" s="23"/>
    </row>
    <row r="1338" spans="1:129" s="29" customFormat="1" ht="45" x14ac:dyDescent="0.25">
      <c r="A1338" s="137"/>
      <c r="B1338" s="121" t="s">
        <v>399</v>
      </c>
      <c r="C1338" s="121"/>
      <c r="D1338" s="121"/>
      <c r="E1338" s="164"/>
      <c r="F1338" s="167"/>
      <c r="G1338" s="136"/>
      <c r="H1338" s="72" t="s">
        <v>58</v>
      </c>
      <c r="I1338" s="78" t="s">
        <v>31</v>
      </c>
      <c r="J1338" s="162">
        <v>250000</v>
      </c>
      <c r="K1338" s="162"/>
      <c r="L1338" s="162"/>
      <c r="M1338" s="162">
        <v>237500</v>
      </c>
      <c r="N1338" s="162">
        <v>12500</v>
      </c>
      <c r="O1338" s="475">
        <f t="shared" si="657"/>
        <v>250000</v>
      </c>
      <c r="P1338" s="555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/>
      <c r="AO1338" s="23"/>
      <c r="AP1338" s="23"/>
      <c r="AQ1338" s="23"/>
      <c r="AR1338" s="23"/>
      <c r="AS1338" s="23"/>
      <c r="AT1338" s="23"/>
      <c r="AU1338" s="23"/>
      <c r="AV1338" s="23"/>
      <c r="AW1338" s="23"/>
      <c r="AX1338" s="23"/>
      <c r="AY1338" s="23"/>
      <c r="AZ1338" s="23"/>
      <c r="BA1338" s="23"/>
      <c r="BB1338" s="23"/>
      <c r="BC1338" s="23"/>
      <c r="BD1338" s="23"/>
      <c r="BE1338" s="23"/>
      <c r="BF1338" s="23"/>
      <c r="BG1338" s="23"/>
      <c r="BH1338" s="23"/>
      <c r="BI1338" s="23"/>
      <c r="BJ1338" s="23"/>
      <c r="BK1338" s="23"/>
      <c r="BL1338" s="23"/>
      <c r="BM1338" s="23"/>
      <c r="BN1338" s="23"/>
      <c r="BO1338" s="23"/>
      <c r="BP1338" s="23"/>
      <c r="BQ1338" s="23"/>
      <c r="BR1338" s="23"/>
      <c r="BS1338" s="23"/>
      <c r="BT1338" s="23"/>
      <c r="BU1338" s="23"/>
      <c r="BV1338" s="23"/>
      <c r="BW1338" s="23"/>
      <c r="BX1338" s="23"/>
      <c r="BY1338" s="23"/>
      <c r="BZ1338" s="23"/>
      <c r="CA1338" s="23"/>
      <c r="CB1338" s="23"/>
      <c r="CC1338" s="23"/>
      <c r="CD1338" s="23"/>
      <c r="CE1338" s="23"/>
      <c r="CF1338" s="23"/>
      <c r="CG1338" s="23"/>
      <c r="CH1338" s="23"/>
      <c r="CI1338" s="23"/>
      <c r="CJ1338" s="23"/>
      <c r="CK1338" s="23"/>
      <c r="CL1338" s="23"/>
      <c r="CM1338" s="23"/>
      <c r="CN1338" s="23"/>
      <c r="CO1338" s="23"/>
      <c r="CP1338" s="23"/>
      <c r="CQ1338" s="23"/>
      <c r="CR1338" s="23"/>
      <c r="CS1338" s="23"/>
      <c r="CT1338" s="23"/>
      <c r="CU1338" s="23"/>
      <c r="CV1338" s="23"/>
      <c r="CW1338" s="23"/>
      <c r="CX1338" s="23"/>
      <c r="CY1338" s="23"/>
      <c r="CZ1338" s="23"/>
      <c r="DA1338" s="23"/>
      <c r="DB1338" s="23"/>
      <c r="DC1338" s="23"/>
      <c r="DD1338" s="23"/>
      <c r="DE1338" s="23"/>
      <c r="DF1338" s="23"/>
      <c r="DG1338" s="23"/>
      <c r="DH1338" s="23"/>
      <c r="DI1338" s="23"/>
      <c r="DJ1338" s="23"/>
      <c r="DK1338" s="23"/>
      <c r="DL1338" s="23"/>
      <c r="DM1338" s="23"/>
      <c r="DN1338" s="23"/>
      <c r="DO1338" s="23"/>
      <c r="DP1338" s="23"/>
      <c r="DQ1338" s="23"/>
      <c r="DR1338" s="23"/>
      <c r="DS1338" s="23"/>
      <c r="DT1338" s="23"/>
      <c r="DU1338" s="23"/>
      <c r="DV1338" s="23"/>
      <c r="DW1338" s="23"/>
      <c r="DX1338" s="23"/>
      <c r="DY1338" s="23"/>
    </row>
    <row r="1339" spans="1:129" s="29" customFormat="1" ht="75" x14ac:dyDescent="0.25">
      <c r="A1339" s="140"/>
      <c r="B1339" s="121" t="s">
        <v>399</v>
      </c>
      <c r="C1339" s="121"/>
      <c r="D1339" s="121"/>
      <c r="E1339" s="162"/>
      <c r="F1339" s="167"/>
      <c r="G1339" s="136"/>
      <c r="H1339" s="72" t="s">
        <v>57</v>
      </c>
      <c r="I1339" s="78" t="s">
        <v>136</v>
      </c>
      <c r="J1339" s="83">
        <v>45250</v>
      </c>
      <c r="K1339" s="123">
        <f>J1339</f>
        <v>45250</v>
      </c>
      <c r="L1339" s="162"/>
      <c r="M1339" s="83"/>
      <c r="N1339" s="83"/>
      <c r="O1339" s="475">
        <f t="shared" si="657"/>
        <v>45250</v>
      </c>
      <c r="P1339" s="555"/>
      <c r="Q1339" s="23"/>
      <c r="R1339" s="23"/>
      <c r="S1339" s="23"/>
      <c r="T1339" s="23"/>
      <c r="U1339" s="23"/>
      <c r="V1339" s="23"/>
      <c r="W1339" s="23"/>
      <c r="X1339" s="23"/>
      <c r="Y1339" s="23"/>
      <c r="Z1339" s="23"/>
      <c r="AA1339" s="23"/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/>
      <c r="AL1339" s="23"/>
      <c r="AM1339" s="23"/>
      <c r="AN1339" s="23"/>
      <c r="AO1339" s="23"/>
      <c r="AP1339" s="23"/>
      <c r="AQ1339" s="23"/>
      <c r="AR1339" s="23"/>
      <c r="AS1339" s="23"/>
      <c r="AT1339" s="23"/>
      <c r="AU1339" s="23"/>
      <c r="AV1339" s="23"/>
      <c r="AW1339" s="23"/>
      <c r="AX1339" s="23"/>
      <c r="AY1339" s="23"/>
      <c r="AZ1339" s="23"/>
      <c r="BA1339" s="23"/>
      <c r="BB1339" s="23"/>
      <c r="BC1339" s="23"/>
      <c r="BD1339" s="23"/>
      <c r="BE1339" s="23"/>
      <c r="BF1339" s="23"/>
      <c r="BG1339" s="23"/>
      <c r="BH1339" s="23"/>
      <c r="BI1339" s="23"/>
      <c r="BJ1339" s="23"/>
      <c r="BK1339" s="23"/>
      <c r="BL1339" s="23"/>
      <c r="BM1339" s="23"/>
      <c r="BN1339" s="23"/>
      <c r="BO1339" s="23"/>
      <c r="BP1339" s="23"/>
      <c r="BQ1339" s="23"/>
      <c r="BR1339" s="23"/>
      <c r="BS1339" s="23"/>
      <c r="BT1339" s="23"/>
      <c r="BU1339" s="23"/>
      <c r="BV1339" s="23"/>
      <c r="BW1339" s="23"/>
      <c r="BX1339" s="23"/>
      <c r="BY1339" s="23"/>
      <c r="BZ1339" s="23"/>
      <c r="CA1339" s="23"/>
      <c r="CB1339" s="23"/>
      <c r="CC1339" s="23"/>
      <c r="CD1339" s="23"/>
      <c r="CE1339" s="23"/>
      <c r="CF1339" s="23"/>
      <c r="CG1339" s="23"/>
      <c r="CH1339" s="23"/>
      <c r="CI1339" s="23"/>
      <c r="CJ1339" s="23"/>
      <c r="CK1339" s="23"/>
      <c r="CL1339" s="23"/>
      <c r="CM1339" s="23"/>
      <c r="CN1339" s="23"/>
      <c r="CO1339" s="23"/>
      <c r="CP1339" s="23"/>
      <c r="CQ1339" s="23"/>
      <c r="CR1339" s="23"/>
      <c r="CS1339" s="23"/>
      <c r="CT1339" s="23"/>
      <c r="CU1339" s="23"/>
      <c r="CV1339" s="23"/>
      <c r="CW1339" s="23"/>
      <c r="CX1339" s="23"/>
      <c r="CY1339" s="23"/>
      <c r="CZ1339" s="23"/>
      <c r="DA1339" s="23"/>
      <c r="DB1339" s="23"/>
      <c r="DC1339" s="23"/>
      <c r="DD1339" s="23"/>
      <c r="DE1339" s="23"/>
      <c r="DF1339" s="23"/>
      <c r="DG1339" s="23"/>
      <c r="DH1339" s="23"/>
      <c r="DI1339" s="23"/>
      <c r="DJ1339" s="23"/>
      <c r="DK1339" s="23"/>
      <c r="DL1339" s="23"/>
      <c r="DM1339" s="23"/>
      <c r="DN1339" s="23"/>
      <c r="DO1339" s="23"/>
      <c r="DP1339" s="23"/>
      <c r="DQ1339" s="23"/>
      <c r="DR1339" s="23"/>
      <c r="DS1339" s="23"/>
      <c r="DT1339" s="23"/>
      <c r="DU1339" s="23"/>
      <c r="DV1339" s="23"/>
      <c r="DW1339" s="23"/>
      <c r="DX1339" s="23"/>
      <c r="DY1339" s="23"/>
    </row>
    <row r="1340" spans="1:129" s="29" customFormat="1" ht="15.75" x14ac:dyDescent="0.25">
      <c r="A1340" s="133">
        <v>44</v>
      </c>
      <c r="B1340" s="121" t="s">
        <v>399</v>
      </c>
      <c r="C1340" s="121" t="s">
        <v>6</v>
      </c>
      <c r="D1340" s="121" t="s">
        <v>364</v>
      </c>
      <c r="E1340" s="164" t="s">
        <v>192</v>
      </c>
      <c r="F1340" s="165">
        <v>7373.6</v>
      </c>
      <c r="G1340" s="166">
        <v>325</v>
      </c>
      <c r="H1340" s="121" t="s">
        <v>30</v>
      </c>
      <c r="I1340" s="66" t="s">
        <v>1</v>
      </c>
      <c r="J1340" s="162">
        <f>J1341+J1342</f>
        <v>295250</v>
      </c>
      <c r="K1340" s="162">
        <f t="shared" ref="K1340:N1340" si="664">K1341+K1342</f>
        <v>45250</v>
      </c>
      <c r="L1340" s="162">
        <f t="shared" si="664"/>
        <v>0</v>
      </c>
      <c r="M1340" s="162">
        <f t="shared" si="664"/>
        <v>237500</v>
      </c>
      <c r="N1340" s="162">
        <f t="shared" si="664"/>
        <v>12500</v>
      </c>
      <c r="O1340" s="475">
        <f t="shared" si="657"/>
        <v>295250</v>
      </c>
      <c r="P1340" s="555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/>
      <c r="AL1340" s="23"/>
      <c r="AM1340" s="23"/>
      <c r="AN1340" s="23"/>
      <c r="AO1340" s="23"/>
      <c r="AP1340" s="23"/>
      <c r="AQ1340" s="23"/>
      <c r="AR1340" s="23"/>
      <c r="AS1340" s="23"/>
      <c r="AT1340" s="23"/>
      <c r="AU1340" s="23"/>
      <c r="AV1340" s="23"/>
      <c r="AW1340" s="23"/>
      <c r="AX1340" s="23"/>
      <c r="AY1340" s="23"/>
      <c r="AZ1340" s="23"/>
      <c r="BA1340" s="23"/>
      <c r="BB1340" s="23"/>
      <c r="BC1340" s="23"/>
      <c r="BD1340" s="23"/>
      <c r="BE1340" s="23"/>
      <c r="BF1340" s="23"/>
      <c r="BG1340" s="23"/>
      <c r="BH1340" s="23"/>
      <c r="BI1340" s="23"/>
      <c r="BJ1340" s="23"/>
      <c r="BK1340" s="23"/>
      <c r="BL1340" s="23"/>
      <c r="BM1340" s="23"/>
      <c r="BN1340" s="23"/>
      <c r="BO1340" s="23"/>
      <c r="BP1340" s="23"/>
      <c r="BQ1340" s="23"/>
      <c r="BR1340" s="23"/>
      <c r="BS1340" s="23"/>
      <c r="BT1340" s="23"/>
      <c r="BU1340" s="23"/>
      <c r="BV1340" s="23"/>
      <c r="BW1340" s="23"/>
      <c r="BX1340" s="23"/>
      <c r="BY1340" s="23"/>
      <c r="BZ1340" s="23"/>
      <c r="CA1340" s="23"/>
      <c r="CB1340" s="23"/>
      <c r="CC1340" s="23"/>
      <c r="CD1340" s="23"/>
      <c r="CE1340" s="23"/>
      <c r="CF1340" s="23"/>
      <c r="CG1340" s="23"/>
      <c r="CH1340" s="23"/>
      <c r="CI1340" s="23"/>
      <c r="CJ1340" s="23"/>
      <c r="CK1340" s="23"/>
      <c r="CL1340" s="23"/>
      <c r="CM1340" s="23"/>
      <c r="CN1340" s="23"/>
      <c r="CO1340" s="23"/>
      <c r="CP1340" s="23"/>
      <c r="CQ1340" s="23"/>
      <c r="CR1340" s="23"/>
      <c r="CS1340" s="23"/>
      <c r="CT1340" s="23"/>
      <c r="CU1340" s="23"/>
      <c r="CV1340" s="23"/>
      <c r="CW1340" s="23"/>
      <c r="CX1340" s="23"/>
      <c r="CY1340" s="23"/>
      <c r="CZ1340" s="23"/>
      <c r="DA1340" s="23"/>
      <c r="DB1340" s="23"/>
      <c r="DC1340" s="23"/>
      <c r="DD1340" s="23"/>
      <c r="DE1340" s="23"/>
      <c r="DF1340" s="23"/>
      <c r="DG1340" s="23"/>
      <c r="DH1340" s="23"/>
      <c r="DI1340" s="23"/>
      <c r="DJ1340" s="23"/>
      <c r="DK1340" s="23"/>
      <c r="DL1340" s="23"/>
      <c r="DM1340" s="23"/>
      <c r="DN1340" s="23"/>
      <c r="DO1340" s="23"/>
      <c r="DP1340" s="23"/>
      <c r="DQ1340" s="23"/>
      <c r="DR1340" s="23"/>
      <c r="DS1340" s="23"/>
      <c r="DT1340" s="23"/>
      <c r="DU1340" s="23"/>
      <c r="DV1340" s="23"/>
      <c r="DW1340" s="23"/>
      <c r="DX1340" s="23"/>
      <c r="DY1340" s="23"/>
    </row>
    <row r="1341" spans="1:129" s="29" customFormat="1" ht="45" x14ac:dyDescent="0.25">
      <c r="A1341" s="137"/>
      <c r="B1341" s="121" t="s">
        <v>399</v>
      </c>
      <c r="C1341" s="121"/>
      <c r="D1341" s="121"/>
      <c r="E1341" s="164"/>
      <c r="F1341" s="167"/>
      <c r="G1341" s="136"/>
      <c r="H1341" s="72" t="s">
        <v>58</v>
      </c>
      <c r="I1341" s="78" t="s">
        <v>31</v>
      </c>
      <c r="J1341" s="162">
        <v>250000</v>
      </c>
      <c r="K1341" s="162"/>
      <c r="L1341" s="162"/>
      <c r="M1341" s="162">
        <v>237500</v>
      </c>
      <c r="N1341" s="162">
        <v>12500</v>
      </c>
      <c r="O1341" s="475">
        <f t="shared" si="657"/>
        <v>250000</v>
      </c>
      <c r="P1341" s="555"/>
      <c r="Q1341" s="23"/>
      <c r="R1341" s="23"/>
      <c r="S1341" s="23"/>
      <c r="T1341" s="23"/>
      <c r="U1341" s="23"/>
      <c r="V1341" s="23"/>
      <c r="W1341" s="23"/>
      <c r="X1341" s="23"/>
      <c r="Y1341" s="23"/>
      <c r="Z1341" s="23"/>
      <c r="AA1341" s="23"/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/>
      <c r="AL1341" s="23"/>
      <c r="AM1341" s="23"/>
      <c r="AN1341" s="23"/>
      <c r="AO1341" s="23"/>
      <c r="AP1341" s="23"/>
      <c r="AQ1341" s="23"/>
      <c r="AR1341" s="23"/>
      <c r="AS1341" s="23"/>
      <c r="AT1341" s="23"/>
      <c r="AU1341" s="23"/>
      <c r="AV1341" s="23"/>
      <c r="AW1341" s="23"/>
      <c r="AX1341" s="23"/>
      <c r="AY1341" s="23"/>
      <c r="AZ1341" s="23"/>
      <c r="BA1341" s="23"/>
      <c r="BB1341" s="23"/>
      <c r="BC1341" s="23"/>
      <c r="BD1341" s="23"/>
      <c r="BE1341" s="23"/>
      <c r="BF1341" s="23"/>
      <c r="BG1341" s="23"/>
      <c r="BH1341" s="23"/>
      <c r="BI1341" s="23"/>
      <c r="BJ1341" s="23"/>
      <c r="BK1341" s="23"/>
      <c r="BL1341" s="23"/>
      <c r="BM1341" s="23"/>
      <c r="BN1341" s="23"/>
      <c r="BO1341" s="23"/>
      <c r="BP1341" s="23"/>
      <c r="BQ1341" s="23"/>
      <c r="BR1341" s="23"/>
      <c r="BS1341" s="23"/>
      <c r="BT1341" s="23"/>
      <c r="BU1341" s="23"/>
      <c r="BV1341" s="23"/>
      <c r="BW1341" s="23"/>
      <c r="BX1341" s="23"/>
      <c r="BY1341" s="23"/>
      <c r="BZ1341" s="23"/>
      <c r="CA1341" s="23"/>
      <c r="CB1341" s="23"/>
      <c r="CC1341" s="23"/>
      <c r="CD1341" s="23"/>
      <c r="CE1341" s="23"/>
      <c r="CF1341" s="23"/>
      <c r="CG1341" s="23"/>
      <c r="CH1341" s="23"/>
      <c r="CI1341" s="23"/>
      <c r="CJ1341" s="23"/>
      <c r="CK1341" s="23"/>
      <c r="CL1341" s="23"/>
      <c r="CM1341" s="23"/>
      <c r="CN1341" s="23"/>
      <c r="CO1341" s="23"/>
      <c r="CP1341" s="23"/>
      <c r="CQ1341" s="23"/>
      <c r="CR1341" s="23"/>
      <c r="CS1341" s="23"/>
      <c r="CT1341" s="23"/>
      <c r="CU1341" s="23"/>
      <c r="CV1341" s="23"/>
      <c r="CW1341" s="23"/>
      <c r="CX1341" s="23"/>
      <c r="CY1341" s="23"/>
      <c r="CZ1341" s="23"/>
      <c r="DA1341" s="23"/>
      <c r="DB1341" s="23"/>
      <c r="DC1341" s="23"/>
      <c r="DD1341" s="23"/>
      <c r="DE1341" s="23"/>
      <c r="DF1341" s="23"/>
      <c r="DG1341" s="23"/>
      <c r="DH1341" s="23"/>
      <c r="DI1341" s="23"/>
      <c r="DJ1341" s="23"/>
      <c r="DK1341" s="23"/>
      <c r="DL1341" s="23"/>
      <c r="DM1341" s="23"/>
      <c r="DN1341" s="23"/>
      <c r="DO1341" s="23"/>
      <c r="DP1341" s="23"/>
      <c r="DQ1341" s="23"/>
      <c r="DR1341" s="23"/>
      <c r="DS1341" s="23"/>
      <c r="DT1341" s="23"/>
      <c r="DU1341" s="23"/>
      <c r="DV1341" s="23"/>
      <c r="DW1341" s="23"/>
      <c r="DX1341" s="23"/>
      <c r="DY1341" s="23"/>
    </row>
    <row r="1342" spans="1:129" s="29" customFormat="1" ht="75" x14ac:dyDescent="0.25">
      <c r="A1342" s="140"/>
      <c r="B1342" s="121" t="s">
        <v>399</v>
      </c>
      <c r="C1342" s="121"/>
      <c r="D1342" s="121"/>
      <c r="E1342" s="162"/>
      <c r="F1342" s="167"/>
      <c r="G1342" s="136"/>
      <c r="H1342" s="72" t="s">
        <v>57</v>
      </c>
      <c r="I1342" s="78" t="s">
        <v>136</v>
      </c>
      <c r="J1342" s="83">
        <v>45250</v>
      </c>
      <c r="K1342" s="123">
        <f>J1342</f>
        <v>45250</v>
      </c>
      <c r="L1342" s="162"/>
      <c r="M1342" s="83"/>
      <c r="N1342" s="83"/>
      <c r="O1342" s="475">
        <f t="shared" si="657"/>
        <v>45250</v>
      </c>
      <c r="P1342" s="555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/>
      <c r="AL1342" s="23"/>
      <c r="AM1342" s="23"/>
      <c r="AN1342" s="23"/>
      <c r="AO1342" s="23"/>
      <c r="AP1342" s="23"/>
      <c r="AQ1342" s="23"/>
      <c r="AR1342" s="23"/>
      <c r="AS1342" s="23"/>
      <c r="AT1342" s="23"/>
      <c r="AU1342" s="23"/>
      <c r="AV1342" s="23"/>
      <c r="AW1342" s="23"/>
      <c r="AX1342" s="23"/>
      <c r="AY1342" s="23"/>
      <c r="AZ1342" s="23"/>
      <c r="BA1342" s="23"/>
      <c r="BB1342" s="23"/>
      <c r="BC1342" s="23"/>
      <c r="BD1342" s="23"/>
      <c r="BE1342" s="23"/>
      <c r="BF1342" s="23"/>
      <c r="BG1342" s="23"/>
      <c r="BH1342" s="23"/>
      <c r="BI1342" s="23"/>
      <c r="BJ1342" s="23"/>
      <c r="BK1342" s="23"/>
      <c r="BL1342" s="23"/>
      <c r="BM1342" s="23"/>
      <c r="BN1342" s="23"/>
      <c r="BO1342" s="23"/>
      <c r="BP1342" s="23"/>
      <c r="BQ1342" s="23"/>
      <c r="BR1342" s="23"/>
      <c r="BS1342" s="23"/>
      <c r="BT1342" s="23"/>
      <c r="BU1342" s="23"/>
      <c r="BV1342" s="23"/>
      <c r="BW1342" s="23"/>
      <c r="BX1342" s="23"/>
      <c r="BY1342" s="23"/>
      <c r="BZ1342" s="23"/>
      <c r="CA1342" s="23"/>
      <c r="CB1342" s="23"/>
      <c r="CC1342" s="23"/>
      <c r="CD1342" s="23"/>
      <c r="CE1342" s="23"/>
      <c r="CF1342" s="23"/>
      <c r="CG1342" s="23"/>
      <c r="CH1342" s="23"/>
      <c r="CI1342" s="23"/>
      <c r="CJ1342" s="23"/>
      <c r="CK1342" s="23"/>
      <c r="CL1342" s="23"/>
      <c r="CM1342" s="23"/>
      <c r="CN1342" s="23"/>
      <c r="CO1342" s="23"/>
      <c r="CP1342" s="23"/>
      <c r="CQ1342" s="23"/>
      <c r="CR1342" s="23"/>
      <c r="CS1342" s="23"/>
      <c r="CT1342" s="23"/>
      <c r="CU1342" s="23"/>
      <c r="CV1342" s="23"/>
      <c r="CW1342" s="23"/>
      <c r="CX1342" s="23"/>
      <c r="CY1342" s="23"/>
      <c r="CZ1342" s="23"/>
      <c r="DA1342" s="23"/>
      <c r="DB1342" s="23"/>
      <c r="DC1342" s="23"/>
      <c r="DD1342" s="23"/>
      <c r="DE1342" s="23"/>
      <c r="DF1342" s="23"/>
      <c r="DG1342" s="23"/>
      <c r="DH1342" s="23"/>
      <c r="DI1342" s="23"/>
      <c r="DJ1342" s="23"/>
      <c r="DK1342" s="23"/>
      <c r="DL1342" s="23"/>
      <c r="DM1342" s="23"/>
      <c r="DN1342" s="23"/>
      <c r="DO1342" s="23"/>
      <c r="DP1342" s="23"/>
      <c r="DQ1342" s="23"/>
      <c r="DR1342" s="23"/>
      <c r="DS1342" s="23"/>
      <c r="DT1342" s="23"/>
      <c r="DU1342" s="23"/>
      <c r="DV1342" s="23"/>
      <c r="DW1342" s="23"/>
      <c r="DX1342" s="23"/>
      <c r="DY1342" s="23"/>
    </row>
    <row r="1343" spans="1:129" s="29" customFormat="1" ht="15.75" x14ac:dyDescent="0.25">
      <c r="A1343" s="133">
        <v>45</v>
      </c>
      <c r="B1343" s="121" t="s">
        <v>399</v>
      </c>
      <c r="C1343" s="121" t="s">
        <v>6</v>
      </c>
      <c r="D1343" s="121" t="s">
        <v>366</v>
      </c>
      <c r="E1343" s="164" t="s">
        <v>166</v>
      </c>
      <c r="F1343" s="165">
        <v>7253.4</v>
      </c>
      <c r="G1343" s="166">
        <v>348</v>
      </c>
      <c r="H1343" s="121" t="s">
        <v>30</v>
      </c>
      <c r="I1343" s="66" t="s">
        <v>1</v>
      </c>
      <c r="J1343" s="162">
        <f>J1344+J1345</f>
        <v>295250</v>
      </c>
      <c r="K1343" s="162">
        <f t="shared" ref="K1343:N1343" si="665">K1344+K1345</f>
        <v>45250</v>
      </c>
      <c r="L1343" s="162">
        <f t="shared" si="665"/>
        <v>0</v>
      </c>
      <c r="M1343" s="162">
        <f t="shared" si="665"/>
        <v>237500</v>
      </c>
      <c r="N1343" s="162">
        <f t="shared" si="665"/>
        <v>12500</v>
      </c>
      <c r="O1343" s="475">
        <f t="shared" si="657"/>
        <v>295250</v>
      </c>
      <c r="P1343" s="555"/>
      <c r="Q1343" s="23"/>
      <c r="R1343" s="23"/>
      <c r="S1343" s="23"/>
      <c r="T1343" s="23"/>
      <c r="U1343" s="23"/>
      <c r="V1343" s="23"/>
      <c r="W1343" s="23"/>
      <c r="X1343" s="23"/>
      <c r="Y1343" s="23"/>
      <c r="Z1343" s="23"/>
      <c r="AA1343" s="23"/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  <c r="AR1343" s="23"/>
      <c r="AS1343" s="23"/>
      <c r="AT1343" s="23"/>
      <c r="AU1343" s="23"/>
      <c r="AV1343" s="23"/>
      <c r="AW1343" s="23"/>
      <c r="AX1343" s="23"/>
      <c r="AY1343" s="23"/>
      <c r="AZ1343" s="23"/>
      <c r="BA1343" s="23"/>
      <c r="BB1343" s="23"/>
      <c r="BC1343" s="23"/>
      <c r="BD1343" s="23"/>
      <c r="BE1343" s="23"/>
      <c r="BF1343" s="23"/>
      <c r="BG1343" s="23"/>
      <c r="BH1343" s="23"/>
      <c r="BI1343" s="23"/>
      <c r="BJ1343" s="23"/>
      <c r="BK1343" s="23"/>
      <c r="BL1343" s="23"/>
      <c r="BM1343" s="23"/>
      <c r="BN1343" s="23"/>
      <c r="BO1343" s="23"/>
      <c r="BP1343" s="23"/>
      <c r="BQ1343" s="23"/>
      <c r="BR1343" s="23"/>
      <c r="BS1343" s="23"/>
      <c r="BT1343" s="23"/>
      <c r="BU1343" s="23"/>
      <c r="BV1343" s="23"/>
      <c r="BW1343" s="23"/>
      <c r="BX1343" s="23"/>
      <c r="BY1343" s="23"/>
      <c r="BZ1343" s="23"/>
      <c r="CA1343" s="23"/>
      <c r="CB1343" s="23"/>
      <c r="CC1343" s="23"/>
      <c r="CD1343" s="23"/>
      <c r="CE1343" s="23"/>
      <c r="CF1343" s="23"/>
      <c r="CG1343" s="23"/>
      <c r="CH1343" s="23"/>
      <c r="CI1343" s="23"/>
      <c r="CJ1343" s="23"/>
      <c r="CK1343" s="23"/>
      <c r="CL1343" s="23"/>
      <c r="CM1343" s="23"/>
      <c r="CN1343" s="23"/>
      <c r="CO1343" s="23"/>
      <c r="CP1343" s="23"/>
      <c r="CQ1343" s="23"/>
      <c r="CR1343" s="23"/>
      <c r="CS1343" s="23"/>
      <c r="CT1343" s="23"/>
      <c r="CU1343" s="23"/>
      <c r="CV1343" s="23"/>
      <c r="CW1343" s="23"/>
      <c r="CX1343" s="23"/>
      <c r="CY1343" s="23"/>
      <c r="CZ1343" s="23"/>
      <c r="DA1343" s="23"/>
      <c r="DB1343" s="23"/>
      <c r="DC1343" s="23"/>
      <c r="DD1343" s="23"/>
      <c r="DE1343" s="23"/>
      <c r="DF1343" s="23"/>
      <c r="DG1343" s="23"/>
      <c r="DH1343" s="23"/>
      <c r="DI1343" s="23"/>
      <c r="DJ1343" s="23"/>
      <c r="DK1343" s="23"/>
      <c r="DL1343" s="23"/>
      <c r="DM1343" s="23"/>
      <c r="DN1343" s="23"/>
      <c r="DO1343" s="23"/>
      <c r="DP1343" s="23"/>
      <c r="DQ1343" s="23"/>
      <c r="DR1343" s="23"/>
      <c r="DS1343" s="23"/>
      <c r="DT1343" s="23"/>
      <c r="DU1343" s="23"/>
      <c r="DV1343" s="23"/>
      <c r="DW1343" s="23"/>
      <c r="DX1343" s="23"/>
      <c r="DY1343" s="23"/>
    </row>
    <row r="1344" spans="1:129" s="29" customFormat="1" ht="45" x14ac:dyDescent="0.25">
      <c r="A1344" s="137"/>
      <c r="B1344" s="121" t="s">
        <v>399</v>
      </c>
      <c r="C1344" s="121"/>
      <c r="D1344" s="121"/>
      <c r="E1344" s="164"/>
      <c r="F1344" s="167"/>
      <c r="G1344" s="136"/>
      <c r="H1344" s="72" t="s">
        <v>58</v>
      </c>
      <c r="I1344" s="78" t="s">
        <v>31</v>
      </c>
      <c r="J1344" s="162">
        <v>250000</v>
      </c>
      <c r="K1344" s="162"/>
      <c r="L1344" s="162"/>
      <c r="M1344" s="162">
        <v>237500</v>
      </c>
      <c r="N1344" s="162">
        <v>12500</v>
      </c>
      <c r="O1344" s="475">
        <f t="shared" si="657"/>
        <v>250000</v>
      </c>
      <c r="P1344" s="555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  <c r="AR1344" s="23"/>
      <c r="AS1344" s="23"/>
      <c r="AT1344" s="23"/>
      <c r="AU1344" s="23"/>
      <c r="AV1344" s="23"/>
      <c r="AW1344" s="23"/>
      <c r="AX1344" s="23"/>
      <c r="AY1344" s="23"/>
      <c r="AZ1344" s="23"/>
      <c r="BA1344" s="23"/>
      <c r="BB1344" s="23"/>
      <c r="BC1344" s="23"/>
      <c r="BD1344" s="23"/>
      <c r="BE1344" s="23"/>
      <c r="BF1344" s="23"/>
      <c r="BG1344" s="23"/>
      <c r="BH1344" s="23"/>
      <c r="BI1344" s="23"/>
      <c r="BJ1344" s="23"/>
      <c r="BK1344" s="23"/>
      <c r="BL1344" s="23"/>
      <c r="BM1344" s="23"/>
      <c r="BN1344" s="23"/>
      <c r="BO1344" s="23"/>
      <c r="BP1344" s="23"/>
      <c r="BQ1344" s="23"/>
      <c r="BR1344" s="23"/>
      <c r="BS1344" s="23"/>
      <c r="BT1344" s="23"/>
      <c r="BU1344" s="23"/>
      <c r="BV1344" s="23"/>
      <c r="BW1344" s="23"/>
      <c r="BX1344" s="23"/>
      <c r="BY1344" s="23"/>
      <c r="BZ1344" s="23"/>
      <c r="CA1344" s="23"/>
      <c r="CB1344" s="23"/>
      <c r="CC1344" s="23"/>
      <c r="CD1344" s="23"/>
      <c r="CE1344" s="23"/>
      <c r="CF1344" s="23"/>
      <c r="CG1344" s="23"/>
      <c r="CH1344" s="23"/>
      <c r="CI1344" s="23"/>
      <c r="CJ1344" s="23"/>
      <c r="CK1344" s="23"/>
      <c r="CL1344" s="23"/>
      <c r="CM1344" s="23"/>
      <c r="CN1344" s="23"/>
      <c r="CO1344" s="23"/>
      <c r="CP1344" s="23"/>
      <c r="CQ1344" s="23"/>
      <c r="CR1344" s="23"/>
      <c r="CS1344" s="23"/>
      <c r="CT1344" s="23"/>
      <c r="CU1344" s="23"/>
      <c r="CV1344" s="23"/>
      <c r="CW1344" s="23"/>
      <c r="CX1344" s="23"/>
      <c r="CY1344" s="23"/>
      <c r="CZ1344" s="23"/>
      <c r="DA1344" s="23"/>
      <c r="DB1344" s="23"/>
      <c r="DC1344" s="23"/>
      <c r="DD1344" s="23"/>
      <c r="DE1344" s="23"/>
      <c r="DF1344" s="23"/>
      <c r="DG1344" s="23"/>
      <c r="DH1344" s="23"/>
      <c r="DI1344" s="23"/>
      <c r="DJ1344" s="23"/>
      <c r="DK1344" s="23"/>
      <c r="DL1344" s="23"/>
      <c r="DM1344" s="23"/>
      <c r="DN1344" s="23"/>
      <c r="DO1344" s="23"/>
      <c r="DP1344" s="23"/>
      <c r="DQ1344" s="23"/>
      <c r="DR1344" s="23"/>
      <c r="DS1344" s="23"/>
      <c r="DT1344" s="23"/>
      <c r="DU1344" s="23"/>
      <c r="DV1344" s="23"/>
      <c r="DW1344" s="23"/>
      <c r="DX1344" s="23"/>
      <c r="DY1344" s="23"/>
    </row>
    <row r="1345" spans="1:129" s="29" customFormat="1" ht="75" x14ac:dyDescent="0.25">
      <c r="A1345" s="140"/>
      <c r="B1345" s="121" t="s">
        <v>399</v>
      </c>
      <c r="C1345" s="121"/>
      <c r="D1345" s="121"/>
      <c r="E1345" s="162"/>
      <c r="F1345" s="167"/>
      <c r="G1345" s="136"/>
      <c r="H1345" s="72" t="s">
        <v>57</v>
      </c>
      <c r="I1345" s="78" t="s">
        <v>136</v>
      </c>
      <c r="J1345" s="83">
        <v>45250</v>
      </c>
      <c r="K1345" s="123">
        <f>J1345</f>
        <v>45250</v>
      </c>
      <c r="L1345" s="162"/>
      <c r="M1345" s="83"/>
      <c r="N1345" s="83"/>
      <c r="O1345" s="475">
        <f t="shared" si="657"/>
        <v>45250</v>
      </c>
      <c r="P1345" s="555"/>
      <c r="Q1345" s="23"/>
      <c r="R1345" s="23"/>
      <c r="S1345" s="23"/>
      <c r="T1345" s="23"/>
      <c r="U1345" s="23"/>
      <c r="V1345" s="23"/>
      <c r="W1345" s="23"/>
      <c r="X1345" s="23"/>
      <c r="Y1345" s="23"/>
      <c r="Z1345" s="23"/>
      <c r="AA1345" s="23"/>
      <c r="AB1345" s="23"/>
      <c r="AC1345" s="23"/>
      <c r="AD1345" s="23"/>
      <c r="AE1345" s="23"/>
      <c r="AF1345" s="23"/>
      <c r="AG1345" s="23"/>
      <c r="AH1345" s="23"/>
      <c r="AI1345" s="23"/>
      <c r="AJ1345" s="23"/>
      <c r="AK1345" s="23"/>
      <c r="AL1345" s="23"/>
      <c r="AM1345" s="23"/>
      <c r="AN1345" s="23"/>
      <c r="AO1345" s="23"/>
      <c r="AP1345" s="23"/>
      <c r="AQ1345" s="23"/>
      <c r="AR1345" s="23"/>
      <c r="AS1345" s="23"/>
      <c r="AT1345" s="23"/>
      <c r="AU1345" s="23"/>
      <c r="AV1345" s="23"/>
      <c r="AW1345" s="23"/>
      <c r="AX1345" s="23"/>
      <c r="AY1345" s="23"/>
      <c r="AZ1345" s="23"/>
      <c r="BA1345" s="23"/>
      <c r="BB1345" s="23"/>
      <c r="BC1345" s="23"/>
      <c r="BD1345" s="23"/>
      <c r="BE1345" s="23"/>
      <c r="BF1345" s="23"/>
      <c r="BG1345" s="23"/>
      <c r="BH1345" s="23"/>
      <c r="BI1345" s="23"/>
      <c r="BJ1345" s="23"/>
      <c r="BK1345" s="23"/>
      <c r="BL1345" s="23"/>
      <c r="BM1345" s="23"/>
      <c r="BN1345" s="23"/>
      <c r="BO1345" s="23"/>
      <c r="BP1345" s="23"/>
      <c r="BQ1345" s="23"/>
      <c r="BR1345" s="23"/>
      <c r="BS1345" s="23"/>
      <c r="BT1345" s="23"/>
      <c r="BU1345" s="23"/>
      <c r="BV1345" s="23"/>
      <c r="BW1345" s="23"/>
      <c r="BX1345" s="23"/>
      <c r="BY1345" s="23"/>
      <c r="BZ1345" s="23"/>
      <c r="CA1345" s="23"/>
      <c r="CB1345" s="23"/>
      <c r="CC1345" s="23"/>
      <c r="CD1345" s="23"/>
      <c r="CE1345" s="23"/>
      <c r="CF1345" s="23"/>
      <c r="CG1345" s="23"/>
      <c r="CH1345" s="23"/>
      <c r="CI1345" s="23"/>
      <c r="CJ1345" s="23"/>
      <c r="CK1345" s="23"/>
      <c r="CL1345" s="23"/>
      <c r="CM1345" s="23"/>
      <c r="CN1345" s="23"/>
      <c r="CO1345" s="23"/>
      <c r="CP1345" s="23"/>
      <c r="CQ1345" s="23"/>
      <c r="CR1345" s="23"/>
      <c r="CS1345" s="23"/>
      <c r="CT1345" s="23"/>
      <c r="CU1345" s="23"/>
      <c r="CV1345" s="23"/>
      <c r="CW1345" s="23"/>
      <c r="CX1345" s="23"/>
      <c r="CY1345" s="23"/>
      <c r="CZ1345" s="23"/>
      <c r="DA1345" s="23"/>
      <c r="DB1345" s="23"/>
      <c r="DC1345" s="23"/>
      <c r="DD1345" s="23"/>
      <c r="DE1345" s="23"/>
      <c r="DF1345" s="23"/>
      <c r="DG1345" s="23"/>
      <c r="DH1345" s="23"/>
      <c r="DI1345" s="23"/>
      <c r="DJ1345" s="23"/>
      <c r="DK1345" s="23"/>
      <c r="DL1345" s="23"/>
      <c r="DM1345" s="23"/>
      <c r="DN1345" s="23"/>
      <c r="DO1345" s="23"/>
      <c r="DP1345" s="23"/>
      <c r="DQ1345" s="23"/>
      <c r="DR1345" s="23"/>
      <c r="DS1345" s="23"/>
      <c r="DT1345" s="23"/>
      <c r="DU1345" s="23"/>
      <c r="DV1345" s="23"/>
      <c r="DW1345" s="23"/>
      <c r="DX1345" s="23"/>
      <c r="DY1345" s="23"/>
    </row>
    <row r="1346" spans="1:129" s="29" customFormat="1" ht="15.75" x14ac:dyDescent="0.25">
      <c r="A1346" s="133">
        <v>46</v>
      </c>
      <c r="B1346" s="121" t="s">
        <v>399</v>
      </c>
      <c r="C1346" s="121" t="s">
        <v>6</v>
      </c>
      <c r="D1346" s="121" t="s">
        <v>366</v>
      </c>
      <c r="E1346" s="164" t="s">
        <v>167</v>
      </c>
      <c r="F1346" s="165">
        <v>9679.7999999999993</v>
      </c>
      <c r="G1346" s="166">
        <v>447</v>
      </c>
      <c r="H1346" s="121" t="s">
        <v>30</v>
      </c>
      <c r="I1346" s="66" t="s">
        <v>1</v>
      </c>
      <c r="J1346" s="162">
        <f>J1347+J1348</f>
        <v>295250</v>
      </c>
      <c r="K1346" s="162">
        <f t="shared" ref="K1346:N1346" si="666">K1347+K1348</f>
        <v>45250</v>
      </c>
      <c r="L1346" s="162">
        <f t="shared" si="666"/>
        <v>0</v>
      </c>
      <c r="M1346" s="162">
        <f t="shared" si="666"/>
        <v>237500</v>
      </c>
      <c r="N1346" s="162">
        <f t="shared" si="666"/>
        <v>12500</v>
      </c>
      <c r="O1346" s="475">
        <f t="shared" si="657"/>
        <v>295250</v>
      </c>
      <c r="P1346" s="555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  <c r="AR1346" s="23"/>
      <c r="AS1346" s="23"/>
      <c r="AT1346" s="23"/>
      <c r="AU1346" s="23"/>
      <c r="AV1346" s="23"/>
      <c r="AW1346" s="23"/>
      <c r="AX1346" s="23"/>
      <c r="AY1346" s="23"/>
      <c r="AZ1346" s="23"/>
      <c r="BA1346" s="23"/>
      <c r="BB1346" s="23"/>
      <c r="BC1346" s="23"/>
      <c r="BD1346" s="23"/>
      <c r="BE1346" s="23"/>
      <c r="BF1346" s="23"/>
      <c r="BG1346" s="23"/>
      <c r="BH1346" s="23"/>
      <c r="BI1346" s="23"/>
      <c r="BJ1346" s="23"/>
      <c r="BK1346" s="23"/>
      <c r="BL1346" s="23"/>
      <c r="BM1346" s="23"/>
      <c r="BN1346" s="23"/>
      <c r="BO1346" s="23"/>
      <c r="BP1346" s="23"/>
      <c r="BQ1346" s="23"/>
      <c r="BR1346" s="23"/>
      <c r="BS1346" s="23"/>
      <c r="BT1346" s="23"/>
      <c r="BU1346" s="23"/>
      <c r="BV1346" s="23"/>
      <c r="BW1346" s="23"/>
      <c r="BX1346" s="23"/>
      <c r="BY1346" s="23"/>
      <c r="BZ1346" s="23"/>
      <c r="CA1346" s="23"/>
      <c r="CB1346" s="23"/>
      <c r="CC1346" s="23"/>
      <c r="CD1346" s="23"/>
      <c r="CE1346" s="23"/>
      <c r="CF1346" s="23"/>
      <c r="CG1346" s="23"/>
      <c r="CH1346" s="23"/>
      <c r="CI1346" s="23"/>
      <c r="CJ1346" s="23"/>
      <c r="CK1346" s="23"/>
      <c r="CL1346" s="23"/>
      <c r="CM1346" s="23"/>
      <c r="CN1346" s="23"/>
      <c r="CO1346" s="23"/>
      <c r="CP1346" s="23"/>
      <c r="CQ1346" s="23"/>
      <c r="CR1346" s="23"/>
      <c r="CS1346" s="23"/>
      <c r="CT1346" s="23"/>
      <c r="CU1346" s="23"/>
      <c r="CV1346" s="23"/>
      <c r="CW1346" s="23"/>
      <c r="CX1346" s="23"/>
      <c r="CY1346" s="23"/>
      <c r="CZ1346" s="23"/>
      <c r="DA1346" s="23"/>
      <c r="DB1346" s="23"/>
      <c r="DC1346" s="23"/>
      <c r="DD1346" s="23"/>
      <c r="DE1346" s="23"/>
      <c r="DF1346" s="23"/>
      <c r="DG1346" s="23"/>
      <c r="DH1346" s="23"/>
      <c r="DI1346" s="23"/>
      <c r="DJ1346" s="23"/>
      <c r="DK1346" s="23"/>
      <c r="DL1346" s="23"/>
      <c r="DM1346" s="23"/>
      <c r="DN1346" s="23"/>
      <c r="DO1346" s="23"/>
      <c r="DP1346" s="23"/>
      <c r="DQ1346" s="23"/>
      <c r="DR1346" s="23"/>
      <c r="DS1346" s="23"/>
      <c r="DT1346" s="23"/>
      <c r="DU1346" s="23"/>
      <c r="DV1346" s="23"/>
      <c r="DW1346" s="23"/>
      <c r="DX1346" s="23"/>
      <c r="DY1346" s="23"/>
    </row>
    <row r="1347" spans="1:129" s="29" customFormat="1" ht="45" x14ac:dyDescent="0.25">
      <c r="A1347" s="137"/>
      <c r="B1347" s="121" t="s">
        <v>399</v>
      </c>
      <c r="C1347" s="121"/>
      <c r="D1347" s="121"/>
      <c r="E1347" s="164"/>
      <c r="F1347" s="167"/>
      <c r="G1347" s="136"/>
      <c r="H1347" s="72" t="s">
        <v>58</v>
      </c>
      <c r="I1347" s="78" t="s">
        <v>31</v>
      </c>
      <c r="J1347" s="162">
        <v>250000</v>
      </c>
      <c r="K1347" s="162"/>
      <c r="L1347" s="162"/>
      <c r="M1347" s="162">
        <v>237500</v>
      </c>
      <c r="N1347" s="162">
        <v>12500</v>
      </c>
      <c r="O1347" s="475">
        <f t="shared" si="657"/>
        <v>250000</v>
      </c>
      <c r="P1347" s="555"/>
      <c r="Q1347" s="23"/>
      <c r="R1347" s="23"/>
      <c r="S1347" s="23"/>
      <c r="T1347" s="23"/>
      <c r="U1347" s="23"/>
      <c r="V1347" s="23"/>
      <c r="W1347" s="23"/>
      <c r="X1347" s="23"/>
      <c r="Y1347" s="23"/>
      <c r="Z1347" s="23"/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/>
      <c r="AL1347" s="23"/>
      <c r="AM1347" s="23"/>
      <c r="AN1347" s="23"/>
      <c r="AO1347" s="23"/>
      <c r="AP1347" s="23"/>
      <c r="AQ1347" s="23"/>
      <c r="AR1347" s="23"/>
      <c r="AS1347" s="23"/>
      <c r="AT1347" s="23"/>
      <c r="AU1347" s="23"/>
      <c r="AV1347" s="23"/>
      <c r="AW1347" s="23"/>
      <c r="AX1347" s="23"/>
      <c r="AY1347" s="23"/>
      <c r="AZ1347" s="23"/>
      <c r="BA1347" s="23"/>
      <c r="BB1347" s="23"/>
      <c r="BC1347" s="23"/>
      <c r="BD1347" s="23"/>
      <c r="BE1347" s="23"/>
      <c r="BF1347" s="23"/>
      <c r="BG1347" s="23"/>
      <c r="BH1347" s="23"/>
      <c r="BI1347" s="23"/>
      <c r="BJ1347" s="23"/>
      <c r="BK1347" s="23"/>
      <c r="BL1347" s="23"/>
      <c r="BM1347" s="23"/>
      <c r="BN1347" s="23"/>
      <c r="BO1347" s="23"/>
      <c r="BP1347" s="23"/>
      <c r="BQ1347" s="23"/>
      <c r="BR1347" s="23"/>
      <c r="BS1347" s="23"/>
      <c r="BT1347" s="23"/>
      <c r="BU1347" s="23"/>
      <c r="BV1347" s="23"/>
      <c r="BW1347" s="23"/>
      <c r="BX1347" s="23"/>
      <c r="BY1347" s="23"/>
      <c r="BZ1347" s="23"/>
      <c r="CA1347" s="23"/>
      <c r="CB1347" s="23"/>
      <c r="CC1347" s="23"/>
      <c r="CD1347" s="23"/>
      <c r="CE1347" s="23"/>
      <c r="CF1347" s="23"/>
      <c r="CG1347" s="23"/>
      <c r="CH1347" s="23"/>
      <c r="CI1347" s="23"/>
      <c r="CJ1347" s="23"/>
      <c r="CK1347" s="23"/>
      <c r="CL1347" s="23"/>
      <c r="CM1347" s="23"/>
      <c r="CN1347" s="23"/>
      <c r="CO1347" s="23"/>
      <c r="CP1347" s="23"/>
      <c r="CQ1347" s="23"/>
      <c r="CR1347" s="23"/>
      <c r="CS1347" s="23"/>
      <c r="CT1347" s="23"/>
      <c r="CU1347" s="23"/>
      <c r="CV1347" s="23"/>
      <c r="CW1347" s="23"/>
      <c r="CX1347" s="23"/>
      <c r="CY1347" s="23"/>
      <c r="CZ1347" s="23"/>
      <c r="DA1347" s="23"/>
      <c r="DB1347" s="23"/>
      <c r="DC1347" s="23"/>
      <c r="DD1347" s="23"/>
      <c r="DE1347" s="23"/>
      <c r="DF1347" s="23"/>
      <c r="DG1347" s="23"/>
      <c r="DH1347" s="23"/>
      <c r="DI1347" s="23"/>
      <c r="DJ1347" s="23"/>
      <c r="DK1347" s="23"/>
      <c r="DL1347" s="23"/>
      <c r="DM1347" s="23"/>
      <c r="DN1347" s="23"/>
      <c r="DO1347" s="23"/>
      <c r="DP1347" s="23"/>
      <c r="DQ1347" s="23"/>
      <c r="DR1347" s="23"/>
      <c r="DS1347" s="23"/>
      <c r="DT1347" s="23"/>
      <c r="DU1347" s="23"/>
      <c r="DV1347" s="23"/>
      <c r="DW1347" s="23"/>
      <c r="DX1347" s="23"/>
      <c r="DY1347" s="23"/>
    </row>
    <row r="1348" spans="1:129" s="29" customFormat="1" ht="75" x14ac:dyDescent="0.25">
      <c r="A1348" s="140"/>
      <c r="B1348" s="121" t="s">
        <v>399</v>
      </c>
      <c r="C1348" s="121"/>
      <c r="D1348" s="121"/>
      <c r="E1348" s="162"/>
      <c r="F1348" s="167"/>
      <c r="G1348" s="136"/>
      <c r="H1348" s="72" t="s">
        <v>57</v>
      </c>
      <c r="I1348" s="78" t="s">
        <v>136</v>
      </c>
      <c r="J1348" s="83">
        <v>45250</v>
      </c>
      <c r="K1348" s="123">
        <f>J1348</f>
        <v>45250</v>
      </c>
      <c r="L1348" s="162"/>
      <c r="M1348" s="83"/>
      <c r="N1348" s="83"/>
      <c r="O1348" s="475">
        <f t="shared" si="657"/>
        <v>45250</v>
      </c>
      <c r="P1348" s="555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/>
      <c r="AL1348" s="23"/>
      <c r="AM1348" s="23"/>
      <c r="AN1348" s="23"/>
      <c r="AO1348" s="23"/>
      <c r="AP1348" s="23"/>
      <c r="AQ1348" s="23"/>
      <c r="AR1348" s="23"/>
      <c r="AS1348" s="23"/>
      <c r="AT1348" s="23"/>
      <c r="AU1348" s="23"/>
      <c r="AV1348" s="23"/>
      <c r="AW1348" s="23"/>
      <c r="AX1348" s="23"/>
      <c r="AY1348" s="23"/>
      <c r="AZ1348" s="23"/>
      <c r="BA1348" s="23"/>
      <c r="BB1348" s="23"/>
      <c r="BC1348" s="23"/>
      <c r="BD1348" s="23"/>
      <c r="BE1348" s="23"/>
      <c r="BF1348" s="23"/>
      <c r="BG1348" s="23"/>
      <c r="BH1348" s="23"/>
      <c r="BI1348" s="23"/>
      <c r="BJ1348" s="23"/>
      <c r="BK1348" s="23"/>
      <c r="BL1348" s="23"/>
      <c r="BM1348" s="23"/>
      <c r="BN1348" s="23"/>
      <c r="BO1348" s="23"/>
      <c r="BP1348" s="23"/>
      <c r="BQ1348" s="23"/>
      <c r="BR1348" s="23"/>
      <c r="BS1348" s="23"/>
      <c r="BT1348" s="23"/>
      <c r="BU1348" s="23"/>
      <c r="BV1348" s="23"/>
      <c r="BW1348" s="23"/>
      <c r="BX1348" s="23"/>
      <c r="BY1348" s="23"/>
      <c r="BZ1348" s="23"/>
      <c r="CA1348" s="23"/>
      <c r="CB1348" s="23"/>
      <c r="CC1348" s="23"/>
      <c r="CD1348" s="23"/>
      <c r="CE1348" s="23"/>
      <c r="CF1348" s="23"/>
      <c r="CG1348" s="23"/>
      <c r="CH1348" s="23"/>
      <c r="CI1348" s="23"/>
      <c r="CJ1348" s="23"/>
      <c r="CK1348" s="23"/>
      <c r="CL1348" s="23"/>
      <c r="CM1348" s="23"/>
      <c r="CN1348" s="23"/>
      <c r="CO1348" s="23"/>
      <c r="CP1348" s="23"/>
      <c r="CQ1348" s="23"/>
      <c r="CR1348" s="23"/>
      <c r="CS1348" s="23"/>
      <c r="CT1348" s="23"/>
      <c r="CU1348" s="23"/>
      <c r="CV1348" s="23"/>
      <c r="CW1348" s="23"/>
      <c r="CX1348" s="23"/>
      <c r="CY1348" s="23"/>
      <c r="CZ1348" s="23"/>
      <c r="DA1348" s="23"/>
      <c r="DB1348" s="23"/>
      <c r="DC1348" s="23"/>
      <c r="DD1348" s="23"/>
      <c r="DE1348" s="23"/>
      <c r="DF1348" s="23"/>
      <c r="DG1348" s="23"/>
      <c r="DH1348" s="23"/>
      <c r="DI1348" s="23"/>
      <c r="DJ1348" s="23"/>
      <c r="DK1348" s="23"/>
      <c r="DL1348" s="23"/>
      <c r="DM1348" s="23"/>
      <c r="DN1348" s="23"/>
      <c r="DO1348" s="23"/>
      <c r="DP1348" s="23"/>
      <c r="DQ1348" s="23"/>
      <c r="DR1348" s="23"/>
      <c r="DS1348" s="23"/>
      <c r="DT1348" s="23"/>
      <c r="DU1348" s="23"/>
      <c r="DV1348" s="23"/>
      <c r="DW1348" s="23"/>
      <c r="DX1348" s="23"/>
      <c r="DY1348" s="23"/>
    </row>
    <row r="1349" spans="1:129" s="29" customFormat="1" ht="15.75" x14ac:dyDescent="0.25">
      <c r="A1349" s="133">
        <v>47</v>
      </c>
      <c r="B1349" s="121" t="s">
        <v>399</v>
      </c>
      <c r="C1349" s="121" t="s">
        <v>6</v>
      </c>
      <c r="D1349" s="121" t="s">
        <v>366</v>
      </c>
      <c r="E1349" s="164" t="s">
        <v>207</v>
      </c>
      <c r="F1349" s="165">
        <v>7299.7</v>
      </c>
      <c r="G1349" s="166">
        <v>319</v>
      </c>
      <c r="H1349" s="121" t="s">
        <v>30</v>
      </c>
      <c r="I1349" s="66" t="s">
        <v>1</v>
      </c>
      <c r="J1349" s="162">
        <f>J1350+J1351</f>
        <v>295250</v>
      </c>
      <c r="K1349" s="162">
        <f t="shared" ref="K1349:N1349" si="667">K1350+K1351</f>
        <v>45250</v>
      </c>
      <c r="L1349" s="162">
        <f t="shared" si="667"/>
        <v>0</v>
      </c>
      <c r="M1349" s="162">
        <f t="shared" si="667"/>
        <v>237500</v>
      </c>
      <c r="N1349" s="162">
        <f t="shared" si="667"/>
        <v>12500</v>
      </c>
      <c r="O1349" s="475">
        <f t="shared" si="657"/>
        <v>295250</v>
      </c>
      <c r="P1349" s="555"/>
      <c r="Q1349" s="23"/>
      <c r="R1349" s="23"/>
      <c r="S1349" s="23"/>
      <c r="T1349" s="23"/>
      <c r="U1349" s="23"/>
      <c r="V1349" s="23"/>
      <c r="W1349" s="23"/>
      <c r="X1349" s="23"/>
      <c r="Y1349" s="23"/>
      <c r="Z1349" s="23"/>
      <c r="AA1349" s="23"/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/>
      <c r="AL1349" s="23"/>
      <c r="AM1349" s="23"/>
      <c r="AN1349" s="23"/>
      <c r="AO1349" s="23"/>
      <c r="AP1349" s="23"/>
      <c r="AQ1349" s="23"/>
      <c r="AR1349" s="23"/>
      <c r="AS1349" s="23"/>
      <c r="AT1349" s="23"/>
      <c r="AU1349" s="23"/>
      <c r="AV1349" s="23"/>
      <c r="AW1349" s="23"/>
      <c r="AX1349" s="23"/>
      <c r="AY1349" s="23"/>
      <c r="AZ1349" s="23"/>
      <c r="BA1349" s="23"/>
      <c r="BB1349" s="23"/>
      <c r="BC1349" s="23"/>
      <c r="BD1349" s="23"/>
      <c r="BE1349" s="23"/>
      <c r="BF1349" s="23"/>
      <c r="BG1349" s="23"/>
      <c r="BH1349" s="23"/>
      <c r="BI1349" s="23"/>
      <c r="BJ1349" s="23"/>
      <c r="BK1349" s="23"/>
      <c r="BL1349" s="23"/>
      <c r="BM1349" s="23"/>
      <c r="BN1349" s="23"/>
      <c r="BO1349" s="23"/>
      <c r="BP1349" s="23"/>
      <c r="BQ1349" s="23"/>
      <c r="BR1349" s="23"/>
      <c r="BS1349" s="23"/>
      <c r="BT1349" s="23"/>
      <c r="BU1349" s="23"/>
      <c r="BV1349" s="23"/>
      <c r="BW1349" s="23"/>
      <c r="BX1349" s="23"/>
      <c r="BY1349" s="23"/>
      <c r="BZ1349" s="23"/>
      <c r="CA1349" s="23"/>
      <c r="CB1349" s="23"/>
      <c r="CC1349" s="23"/>
      <c r="CD1349" s="23"/>
      <c r="CE1349" s="23"/>
      <c r="CF1349" s="23"/>
      <c r="CG1349" s="23"/>
      <c r="CH1349" s="23"/>
      <c r="CI1349" s="23"/>
      <c r="CJ1349" s="23"/>
      <c r="CK1349" s="23"/>
      <c r="CL1349" s="23"/>
      <c r="CM1349" s="23"/>
      <c r="CN1349" s="23"/>
      <c r="CO1349" s="23"/>
      <c r="CP1349" s="23"/>
      <c r="CQ1349" s="23"/>
      <c r="CR1349" s="23"/>
      <c r="CS1349" s="23"/>
      <c r="CT1349" s="23"/>
      <c r="CU1349" s="23"/>
      <c r="CV1349" s="23"/>
      <c r="CW1349" s="23"/>
      <c r="CX1349" s="23"/>
      <c r="CY1349" s="23"/>
      <c r="CZ1349" s="23"/>
      <c r="DA1349" s="23"/>
      <c r="DB1349" s="23"/>
      <c r="DC1349" s="23"/>
      <c r="DD1349" s="23"/>
      <c r="DE1349" s="23"/>
      <c r="DF1349" s="23"/>
      <c r="DG1349" s="23"/>
      <c r="DH1349" s="23"/>
      <c r="DI1349" s="23"/>
      <c r="DJ1349" s="23"/>
      <c r="DK1349" s="23"/>
      <c r="DL1349" s="23"/>
      <c r="DM1349" s="23"/>
      <c r="DN1349" s="23"/>
      <c r="DO1349" s="23"/>
      <c r="DP1349" s="23"/>
      <c r="DQ1349" s="23"/>
      <c r="DR1349" s="23"/>
      <c r="DS1349" s="23"/>
      <c r="DT1349" s="23"/>
      <c r="DU1349" s="23"/>
      <c r="DV1349" s="23"/>
      <c r="DW1349" s="23"/>
      <c r="DX1349" s="23"/>
      <c r="DY1349" s="23"/>
    </row>
    <row r="1350" spans="1:129" s="29" customFormat="1" ht="45" x14ac:dyDescent="0.25">
      <c r="A1350" s="137"/>
      <c r="B1350" s="121" t="s">
        <v>399</v>
      </c>
      <c r="C1350" s="121"/>
      <c r="D1350" s="121"/>
      <c r="E1350" s="164"/>
      <c r="F1350" s="167"/>
      <c r="G1350" s="136"/>
      <c r="H1350" s="72" t="s">
        <v>58</v>
      </c>
      <c r="I1350" s="78" t="s">
        <v>31</v>
      </c>
      <c r="J1350" s="162">
        <v>250000</v>
      </c>
      <c r="K1350" s="162"/>
      <c r="L1350" s="162"/>
      <c r="M1350" s="162">
        <v>237500</v>
      </c>
      <c r="N1350" s="162">
        <v>12500</v>
      </c>
      <c r="O1350" s="475">
        <f t="shared" si="657"/>
        <v>250000</v>
      </c>
      <c r="P1350" s="555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23"/>
      <c r="AP1350" s="23"/>
      <c r="AQ1350" s="23"/>
      <c r="AR1350" s="23"/>
      <c r="AS1350" s="23"/>
      <c r="AT1350" s="23"/>
      <c r="AU1350" s="23"/>
      <c r="AV1350" s="23"/>
      <c r="AW1350" s="23"/>
      <c r="AX1350" s="23"/>
      <c r="AY1350" s="23"/>
      <c r="AZ1350" s="23"/>
      <c r="BA1350" s="23"/>
      <c r="BB1350" s="23"/>
      <c r="BC1350" s="23"/>
      <c r="BD1350" s="23"/>
      <c r="BE1350" s="23"/>
      <c r="BF1350" s="23"/>
      <c r="BG1350" s="23"/>
      <c r="BH1350" s="23"/>
      <c r="BI1350" s="23"/>
      <c r="BJ1350" s="23"/>
      <c r="BK1350" s="23"/>
      <c r="BL1350" s="23"/>
      <c r="BM1350" s="23"/>
      <c r="BN1350" s="23"/>
      <c r="BO1350" s="23"/>
      <c r="BP1350" s="23"/>
      <c r="BQ1350" s="23"/>
      <c r="BR1350" s="23"/>
      <c r="BS1350" s="23"/>
      <c r="BT1350" s="23"/>
      <c r="BU1350" s="23"/>
      <c r="BV1350" s="23"/>
      <c r="BW1350" s="23"/>
      <c r="BX1350" s="23"/>
      <c r="BY1350" s="23"/>
      <c r="BZ1350" s="23"/>
      <c r="CA1350" s="23"/>
      <c r="CB1350" s="23"/>
      <c r="CC1350" s="23"/>
      <c r="CD1350" s="23"/>
      <c r="CE1350" s="23"/>
      <c r="CF1350" s="23"/>
      <c r="CG1350" s="23"/>
      <c r="CH1350" s="23"/>
      <c r="CI1350" s="23"/>
      <c r="CJ1350" s="23"/>
      <c r="CK1350" s="23"/>
      <c r="CL1350" s="23"/>
      <c r="CM1350" s="23"/>
      <c r="CN1350" s="23"/>
      <c r="CO1350" s="23"/>
      <c r="CP1350" s="23"/>
      <c r="CQ1350" s="23"/>
      <c r="CR1350" s="23"/>
      <c r="CS1350" s="23"/>
      <c r="CT1350" s="23"/>
      <c r="CU1350" s="23"/>
      <c r="CV1350" s="23"/>
      <c r="CW1350" s="23"/>
      <c r="CX1350" s="23"/>
      <c r="CY1350" s="23"/>
      <c r="CZ1350" s="23"/>
      <c r="DA1350" s="23"/>
      <c r="DB1350" s="23"/>
      <c r="DC1350" s="23"/>
      <c r="DD1350" s="23"/>
      <c r="DE1350" s="23"/>
      <c r="DF1350" s="23"/>
      <c r="DG1350" s="23"/>
      <c r="DH1350" s="23"/>
      <c r="DI1350" s="23"/>
      <c r="DJ1350" s="23"/>
      <c r="DK1350" s="23"/>
      <c r="DL1350" s="23"/>
      <c r="DM1350" s="23"/>
      <c r="DN1350" s="23"/>
      <c r="DO1350" s="23"/>
      <c r="DP1350" s="23"/>
      <c r="DQ1350" s="23"/>
      <c r="DR1350" s="23"/>
      <c r="DS1350" s="23"/>
      <c r="DT1350" s="23"/>
      <c r="DU1350" s="23"/>
      <c r="DV1350" s="23"/>
      <c r="DW1350" s="23"/>
      <c r="DX1350" s="23"/>
      <c r="DY1350" s="23"/>
    </row>
    <row r="1351" spans="1:129" s="29" customFormat="1" ht="75" x14ac:dyDescent="0.25">
      <c r="A1351" s="140"/>
      <c r="B1351" s="121" t="s">
        <v>399</v>
      </c>
      <c r="C1351" s="121"/>
      <c r="D1351" s="121"/>
      <c r="E1351" s="162"/>
      <c r="F1351" s="167"/>
      <c r="G1351" s="136"/>
      <c r="H1351" s="72" t="s">
        <v>57</v>
      </c>
      <c r="I1351" s="78" t="s">
        <v>136</v>
      </c>
      <c r="J1351" s="83">
        <v>45250</v>
      </c>
      <c r="K1351" s="123">
        <f>J1351</f>
        <v>45250</v>
      </c>
      <c r="L1351" s="162"/>
      <c r="M1351" s="83"/>
      <c r="N1351" s="83"/>
      <c r="O1351" s="475">
        <f t="shared" si="657"/>
        <v>45250</v>
      </c>
      <c r="P1351" s="555"/>
      <c r="Q1351" s="23"/>
      <c r="R1351" s="23"/>
      <c r="S1351" s="23"/>
      <c r="T1351" s="23"/>
      <c r="U1351" s="23"/>
      <c r="V1351" s="23"/>
      <c r="W1351" s="23"/>
      <c r="X1351" s="23"/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/>
      <c r="AQ1351" s="23"/>
      <c r="AR1351" s="23"/>
      <c r="AS1351" s="23"/>
      <c r="AT1351" s="23"/>
      <c r="AU1351" s="23"/>
      <c r="AV1351" s="23"/>
      <c r="AW1351" s="23"/>
      <c r="AX1351" s="23"/>
      <c r="AY1351" s="23"/>
      <c r="AZ1351" s="23"/>
      <c r="BA1351" s="23"/>
      <c r="BB1351" s="23"/>
      <c r="BC1351" s="23"/>
      <c r="BD1351" s="23"/>
      <c r="BE1351" s="23"/>
      <c r="BF1351" s="23"/>
      <c r="BG1351" s="23"/>
      <c r="BH1351" s="23"/>
      <c r="BI1351" s="23"/>
      <c r="BJ1351" s="23"/>
      <c r="BK1351" s="23"/>
      <c r="BL1351" s="23"/>
      <c r="BM1351" s="23"/>
      <c r="BN1351" s="23"/>
      <c r="BO1351" s="23"/>
      <c r="BP1351" s="23"/>
      <c r="BQ1351" s="23"/>
      <c r="BR1351" s="23"/>
      <c r="BS1351" s="23"/>
      <c r="BT1351" s="23"/>
      <c r="BU1351" s="23"/>
      <c r="BV1351" s="23"/>
      <c r="BW1351" s="23"/>
      <c r="BX1351" s="23"/>
      <c r="BY1351" s="23"/>
      <c r="BZ1351" s="23"/>
      <c r="CA1351" s="23"/>
      <c r="CB1351" s="23"/>
      <c r="CC1351" s="23"/>
      <c r="CD1351" s="23"/>
      <c r="CE1351" s="23"/>
      <c r="CF1351" s="23"/>
      <c r="CG1351" s="23"/>
      <c r="CH1351" s="23"/>
      <c r="CI1351" s="23"/>
      <c r="CJ1351" s="23"/>
      <c r="CK1351" s="23"/>
      <c r="CL1351" s="23"/>
      <c r="CM1351" s="23"/>
      <c r="CN1351" s="23"/>
      <c r="CO1351" s="23"/>
      <c r="CP1351" s="23"/>
      <c r="CQ1351" s="23"/>
      <c r="CR1351" s="23"/>
      <c r="CS1351" s="23"/>
      <c r="CT1351" s="23"/>
      <c r="CU1351" s="23"/>
      <c r="CV1351" s="23"/>
      <c r="CW1351" s="23"/>
      <c r="CX1351" s="23"/>
      <c r="CY1351" s="23"/>
      <c r="CZ1351" s="23"/>
      <c r="DA1351" s="23"/>
      <c r="DB1351" s="23"/>
      <c r="DC1351" s="23"/>
      <c r="DD1351" s="23"/>
      <c r="DE1351" s="23"/>
      <c r="DF1351" s="23"/>
      <c r="DG1351" s="23"/>
      <c r="DH1351" s="23"/>
      <c r="DI1351" s="23"/>
      <c r="DJ1351" s="23"/>
      <c r="DK1351" s="23"/>
      <c r="DL1351" s="23"/>
      <c r="DM1351" s="23"/>
      <c r="DN1351" s="23"/>
      <c r="DO1351" s="23"/>
      <c r="DP1351" s="23"/>
      <c r="DQ1351" s="23"/>
      <c r="DR1351" s="23"/>
      <c r="DS1351" s="23"/>
      <c r="DT1351" s="23"/>
      <c r="DU1351" s="23"/>
      <c r="DV1351" s="23"/>
      <c r="DW1351" s="23"/>
      <c r="DX1351" s="23"/>
      <c r="DY1351" s="23"/>
    </row>
    <row r="1352" spans="1:129" s="29" customFormat="1" ht="15.75" x14ac:dyDescent="0.25">
      <c r="A1352" s="133">
        <v>48</v>
      </c>
      <c r="B1352" s="121" t="s">
        <v>399</v>
      </c>
      <c r="C1352" s="121" t="s">
        <v>6</v>
      </c>
      <c r="D1352" s="121" t="s">
        <v>366</v>
      </c>
      <c r="E1352" s="164" t="s">
        <v>208</v>
      </c>
      <c r="F1352" s="165">
        <v>7308.7</v>
      </c>
      <c r="G1352" s="166">
        <v>314</v>
      </c>
      <c r="H1352" s="121" t="s">
        <v>30</v>
      </c>
      <c r="I1352" s="66" t="s">
        <v>1</v>
      </c>
      <c r="J1352" s="162">
        <f>J1353+J1354</f>
        <v>295250</v>
      </c>
      <c r="K1352" s="162">
        <f t="shared" ref="K1352:N1352" si="668">K1353+K1354</f>
        <v>45250</v>
      </c>
      <c r="L1352" s="162">
        <f t="shared" si="668"/>
        <v>0</v>
      </c>
      <c r="M1352" s="162">
        <f t="shared" si="668"/>
        <v>237500</v>
      </c>
      <c r="N1352" s="162">
        <f t="shared" si="668"/>
        <v>12500</v>
      </c>
      <c r="O1352" s="475">
        <f t="shared" si="657"/>
        <v>295250</v>
      </c>
      <c r="P1352" s="555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/>
      <c r="AL1352" s="23"/>
      <c r="AM1352" s="23"/>
      <c r="AN1352" s="23"/>
      <c r="AO1352" s="23"/>
      <c r="AP1352" s="23"/>
      <c r="AQ1352" s="23"/>
      <c r="AR1352" s="23"/>
      <c r="AS1352" s="23"/>
      <c r="AT1352" s="23"/>
      <c r="AU1352" s="23"/>
      <c r="AV1352" s="23"/>
      <c r="AW1352" s="23"/>
      <c r="AX1352" s="23"/>
      <c r="AY1352" s="23"/>
      <c r="AZ1352" s="23"/>
      <c r="BA1352" s="23"/>
      <c r="BB1352" s="23"/>
      <c r="BC1352" s="23"/>
      <c r="BD1352" s="23"/>
      <c r="BE1352" s="23"/>
      <c r="BF1352" s="23"/>
      <c r="BG1352" s="23"/>
      <c r="BH1352" s="23"/>
      <c r="BI1352" s="23"/>
      <c r="BJ1352" s="23"/>
      <c r="BK1352" s="23"/>
      <c r="BL1352" s="23"/>
      <c r="BM1352" s="23"/>
      <c r="BN1352" s="23"/>
      <c r="BO1352" s="23"/>
      <c r="BP1352" s="23"/>
      <c r="BQ1352" s="23"/>
      <c r="BR1352" s="23"/>
      <c r="BS1352" s="23"/>
      <c r="BT1352" s="23"/>
      <c r="BU1352" s="23"/>
      <c r="BV1352" s="23"/>
      <c r="BW1352" s="23"/>
      <c r="BX1352" s="23"/>
      <c r="BY1352" s="23"/>
      <c r="BZ1352" s="23"/>
      <c r="CA1352" s="23"/>
      <c r="CB1352" s="23"/>
      <c r="CC1352" s="23"/>
      <c r="CD1352" s="23"/>
      <c r="CE1352" s="23"/>
      <c r="CF1352" s="23"/>
      <c r="CG1352" s="23"/>
      <c r="CH1352" s="23"/>
      <c r="CI1352" s="23"/>
      <c r="CJ1352" s="23"/>
      <c r="CK1352" s="23"/>
      <c r="CL1352" s="23"/>
      <c r="CM1352" s="23"/>
      <c r="CN1352" s="23"/>
      <c r="CO1352" s="23"/>
      <c r="CP1352" s="23"/>
      <c r="CQ1352" s="23"/>
      <c r="CR1352" s="23"/>
      <c r="CS1352" s="23"/>
      <c r="CT1352" s="23"/>
      <c r="CU1352" s="23"/>
      <c r="CV1352" s="23"/>
      <c r="CW1352" s="23"/>
      <c r="CX1352" s="23"/>
      <c r="CY1352" s="23"/>
      <c r="CZ1352" s="23"/>
      <c r="DA1352" s="23"/>
      <c r="DB1352" s="23"/>
      <c r="DC1352" s="23"/>
      <c r="DD1352" s="23"/>
      <c r="DE1352" s="23"/>
      <c r="DF1352" s="23"/>
      <c r="DG1352" s="23"/>
      <c r="DH1352" s="23"/>
      <c r="DI1352" s="23"/>
      <c r="DJ1352" s="23"/>
      <c r="DK1352" s="23"/>
      <c r="DL1352" s="23"/>
      <c r="DM1352" s="23"/>
      <c r="DN1352" s="23"/>
      <c r="DO1352" s="23"/>
      <c r="DP1352" s="23"/>
      <c r="DQ1352" s="23"/>
      <c r="DR1352" s="23"/>
      <c r="DS1352" s="23"/>
      <c r="DT1352" s="23"/>
      <c r="DU1352" s="23"/>
      <c r="DV1352" s="23"/>
      <c r="DW1352" s="23"/>
      <c r="DX1352" s="23"/>
      <c r="DY1352" s="23"/>
    </row>
    <row r="1353" spans="1:129" s="29" customFormat="1" ht="45" x14ac:dyDescent="0.25">
      <c r="A1353" s="137"/>
      <c r="B1353" s="121" t="s">
        <v>399</v>
      </c>
      <c r="C1353" s="121"/>
      <c r="D1353" s="121"/>
      <c r="E1353" s="164"/>
      <c r="F1353" s="167"/>
      <c r="G1353" s="136"/>
      <c r="H1353" s="72" t="s">
        <v>58</v>
      </c>
      <c r="I1353" s="78" t="s">
        <v>31</v>
      </c>
      <c r="J1353" s="162">
        <v>250000</v>
      </c>
      <c r="K1353" s="162"/>
      <c r="L1353" s="162"/>
      <c r="M1353" s="162">
        <v>237500</v>
      </c>
      <c r="N1353" s="162">
        <v>12500</v>
      </c>
      <c r="O1353" s="475">
        <f t="shared" si="657"/>
        <v>250000</v>
      </c>
      <c r="P1353" s="555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/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/>
      <c r="AL1353" s="23"/>
      <c r="AM1353" s="23"/>
      <c r="AN1353" s="23"/>
      <c r="AO1353" s="23"/>
      <c r="AP1353" s="23"/>
      <c r="AQ1353" s="23"/>
      <c r="AR1353" s="23"/>
      <c r="AS1353" s="23"/>
      <c r="AT1353" s="23"/>
      <c r="AU1353" s="23"/>
      <c r="AV1353" s="23"/>
      <c r="AW1353" s="23"/>
      <c r="AX1353" s="23"/>
      <c r="AY1353" s="23"/>
      <c r="AZ1353" s="23"/>
      <c r="BA1353" s="23"/>
      <c r="BB1353" s="23"/>
      <c r="BC1353" s="23"/>
      <c r="BD1353" s="23"/>
      <c r="BE1353" s="23"/>
      <c r="BF1353" s="23"/>
      <c r="BG1353" s="23"/>
      <c r="BH1353" s="23"/>
      <c r="BI1353" s="23"/>
      <c r="BJ1353" s="23"/>
      <c r="BK1353" s="23"/>
      <c r="BL1353" s="23"/>
      <c r="BM1353" s="23"/>
      <c r="BN1353" s="23"/>
      <c r="BO1353" s="23"/>
      <c r="BP1353" s="23"/>
      <c r="BQ1353" s="23"/>
      <c r="BR1353" s="23"/>
      <c r="BS1353" s="23"/>
      <c r="BT1353" s="23"/>
      <c r="BU1353" s="23"/>
      <c r="BV1353" s="23"/>
      <c r="BW1353" s="23"/>
      <c r="BX1353" s="23"/>
      <c r="BY1353" s="23"/>
      <c r="BZ1353" s="23"/>
      <c r="CA1353" s="23"/>
      <c r="CB1353" s="23"/>
      <c r="CC1353" s="23"/>
      <c r="CD1353" s="23"/>
      <c r="CE1353" s="23"/>
      <c r="CF1353" s="23"/>
      <c r="CG1353" s="23"/>
      <c r="CH1353" s="23"/>
      <c r="CI1353" s="23"/>
      <c r="CJ1353" s="23"/>
      <c r="CK1353" s="23"/>
      <c r="CL1353" s="23"/>
      <c r="CM1353" s="23"/>
      <c r="CN1353" s="23"/>
      <c r="CO1353" s="23"/>
      <c r="CP1353" s="23"/>
      <c r="CQ1353" s="23"/>
      <c r="CR1353" s="23"/>
      <c r="CS1353" s="23"/>
      <c r="CT1353" s="23"/>
      <c r="CU1353" s="23"/>
      <c r="CV1353" s="23"/>
      <c r="CW1353" s="23"/>
      <c r="CX1353" s="23"/>
      <c r="CY1353" s="23"/>
      <c r="CZ1353" s="23"/>
      <c r="DA1353" s="23"/>
      <c r="DB1353" s="23"/>
      <c r="DC1353" s="23"/>
      <c r="DD1353" s="23"/>
      <c r="DE1353" s="23"/>
      <c r="DF1353" s="23"/>
      <c r="DG1353" s="23"/>
      <c r="DH1353" s="23"/>
      <c r="DI1353" s="23"/>
      <c r="DJ1353" s="23"/>
      <c r="DK1353" s="23"/>
      <c r="DL1353" s="23"/>
      <c r="DM1353" s="23"/>
      <c r="DN1353" s="23"/>
      <c r="DO1353" s="23"/>
      <c r="DP1353" s="23"/>
      <c r="DQ1353" s="23"/>
      <c r="DR1353" s="23"/>
      <c r="DS1353" s="23"/>
      <c r="DT1353" s="23"/>
      <c r="DU1353" s="23"/>
      <c r="DV1353" s="23"/>
      <c r="DW1353" s="23"/>
      <c r="DX1353" s="23"/>
      <c r="DY1353" s="23"/>
    </row>
    <row r="1354" spans="1:129" s="29" customFormat="1" ht="75" x14ac:dyDescent="0.25">
      <c r="A1354" s="140"/>
      <c r="B1354" s="121" t="s">
        <v>399</v>
      </c>
      <c r="C1354" s="121"/>
      <c r="D1354" s="121"/>
      <c r="E1354" s="162"/>
      <c r="F1354" s="167"/>
      <c r="G1354" s="136"/>
      <c r="H1354" s="72" t="s">
        <v>57</v>
      </c>
      <c r="I1354" s="78" t="s">
        <v>136</v>
      </c>
      <c r="J1354" s="83">
        <v>45250</v>
      </c>
      <c r="K1354" s="123">
        <f>J1354</f>
        <v>45250</v>
      </c>
      <c r="L1354" s="162"/>
      <c r="M1354" s="83"/>
      <c r="N1354" s="83"/>
      <c r="O1354" s="475">
        <f t="shared" si="657"/>
        <v>45250</v>
      </c>
      <c r="P1354" s="555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/>
      <c r="AL1354" s="23"/>
      <c r="AM1354" s="23"/>
      <c r="AN1354" s="23"/>
      <c r="AO1354" s="23"/>
      <c r="AP1354" s="23"/>
      <c r="AQ1354" s="23"/>
      <c r="AR1354" s="23"/>
      <c r="AS1354" s="23"/>
      <c r="AT1354" s="23"/>
      <c r="AU1354" s="23"/>
      <c r="AV1354" s="23"/>
      <c r="AW1354" s="23"/>
      <c r="AX1354" s="23"/>
      <c r="AY1354" s="23"/>
      <c r="AZ1354" s="23"/>
      <c r="BA1354" s="23"/>
      <c r="BB1354" s="23"/>
      <c r="BC1354" s="23"/>
      <c r="BD1354" s="23"/>
      <c r="BE1354" s="23"/>
      <c r="BF1354" s="23"/>
      <c r="BG1354" s="23"/>
      <c r="BH1354" s="23"/>
      <c r="BI1354" s="23"/>
      <c r="BJ1354" s="23"/>
      <c r="BK1354" s="23"/>
      <c r="BL1354" s="23"/>
      <c r="BM1354" s="23"/>
      <c r="BN1354" s="23"/>
      <c r="BO1354" s="23"/>
      <c r="BP1354" s="23"/>
      <c r="BQ1354" s="23"/>
      <c r="BR1354" s="23"/>
      <c r="BS1354" s="23"/>
      <c r="BT1354" s="23"/>
      <c r="BU1354" s="23"/>
      <c r="BV1354" s="23"/>
      <c r="BW1354" s="23"/>
      <c r="BX1354" s="23"/>
      <c r="BY1354" s="23"/>
      <c r="BZ1354" s="23"/>
      <c r="CA1354" s="23"/>
      <c r="CB1354" s="23"/>
      <c r="CC1354" s="23"/>
      <c r="CD1354" s="23"/>
      <c r="CE1354" s="23"/>
      <c r="CF1354" s="23"/>
      <c r="CG1354" s="23"/>
      <c r="CH1354" s="23"/>
      <c r="CI1354" s="23"/>
      <c r="CJ1354" s="23"/>
      <c r="CK1354" s="23"/>
      <c r="CL1354" s="23"/>
      <c r="CM1354" s="23"/>
      <c r="CN1354" s="23"/>
      <c r="CO1354" s="23"/>
      <c r="CP1354" s="23"/>
      <c r="CQ1354" s="23"/>
      <c r="CR1354" s="23"/>
      <c r="CS1354" s="23"/>
      <c r="CT1354" s="23"/>
      <c r="CU1354" s="23"/>
      <c r="CV1354" s="23"/>
      <c r="CW1354" s="23"/>
      <c r="CX1354" s="23"/>
      <c r="CY1354" s="23"/>
      <c r="CZ1354" s="23"/>
      <c r="DA1354" s="23"/>
      <c r="DB1354" s="23"/>
      <c r="DC1354" s="23"/>
      <c r="DD1354" s="23"/>
      <c r="DE1354" s="23"/>
      <c r="DF1354" s="23"/>
      <c r="DG1354" s="23"/>
      <c r="DH1354" s="23"/>
      <c r="DI1354" s="23"/>
      <c r="DJ1354" s="23"/>
      <c r="DK1354" s="23"/>
      <c r="DL1354" s="23"/>
      <c r="DM1354" s="23"/>
      <c r="DN1354" s="23"/>
      <c r="DO1354" s="23"/>
      <c r="DP1354" s="23"/>
      <c r="DQ1354" s="23"/>
      <c r="DR1354" s="23"/>
      <c r="DS1354" s="23"/>
      <c r="DT1354" s="23"/>
      <c r="DU1354" s="23"/>
      <c r="DV1354" s="23"/>
      <c r="DW1354" s="23"/>
      <c r="DX1354" s="23"/>
      <c r="DY1354" s="23"/>
    </row>
    <row r="1355" spans="1:129" s="29" customFormat="1" ht="15.75" x14ac:dyDescent="0.25">
      <c r="A1355" s="133">
        <v>49</v>
      </c>
      <c r="B1355" s="121" t="s">
        <v>399</v>
      </c>
      <c r="C1355" s="121" t="s">
        <v>6</v>
      </c>
      <c r="D1355" s="121" t="s">
        <v>366</v>
      </c>
      <c r="E1355" s="164" t="s">
        <v>209</v>
      </c>
      <c r="F1355" s="165">
        <v>4740.8</v>
      </c>
      <c r="G1355" s="166">
        <v>235</v>
      </c>
      <c r="H1355" s="121" t="s">
        <v>30</v>
      </c>
      <c r="I1355" s="66" t="s">
        <v>1</v>
      </c>
      <c r="J1355" s="162">
        <f>J1356+J1357</f>
        <v>295250</v>
      </c>
      <c r="K1355" s="162">
        <f t="shared" ref="K1355:N1355" si="669">K1356+K1357</f>
        <v>45250</v>
      </c>
      <c r="L1355" s="162">
        <f t="shared" si="669"/>
        <v>0</v>
      </c>
      <c r="M1355" s="162">
        <f t="shared" si="669"/>
        <v>237500</v>
      </c>
      <c r="N1355" s="162">
        <f t="shared" si="669"/>
        <v>12500</v>
      </c>
      <c r="O1355" s="475">
        <f t="shared" si="657"/>
        <v>295250</v>
      </c>
      <c r="P1355" s="555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/>
      <c r="AL1355" s="23"/>
      <c r="AM1355" s="23"/>
      <c r="AN1355" s="23"/>
      <c r="AO1355" s="23"/>
      <c r="AP1355" s="23"/>
      <c r="AQ1355" s="23"/>
      <c r="AR1355" s="23"/>
      <c r="AS1355" s="23"/>
      <c r="AT1355" s="23"/>
      <c r="AU1355" s="23"/>
      <c r="AV1355" s="23"/>
      <c r="AW1355" s="23"/>
      <c r="AX1355" s="23"/>
      <c r="AY1355" s="23"/>
      <c r="AZ1355" s="23"/>
      <c r="BA1355" s="23"/>
      <c r="BB1355" s="23"/>
      <c r="BC1355" s="23"/>
      <c r="BD1355" s="23"/>
      <c r="BE1355" s="23"/>
      <c r="BF1355" s="23"/>
      <c r="BG1355" s="23"/>
      <c r="BH1355" s="23"/>
      <c r="BI1355" s="23"/>
      <c r="BJ1355" s="23"/>
      <c r="BK1355" s="23"/>
      <c r="BL1355" s="23"/>
      <c r="BM1355" s="23"/>
      <c r="BN1355" s="23"/>
      <c r="BO1355" s="23"/>
      <c r="BP1355" s="23"/>
      <c r="BQ1355" s="23"/>
      <c r="BR1355" s="23"/>
      <c r="BS1355" s="23"/>
      <c r="BT1355" s="23"/>
      <c r="BU1355" s="23"/>
      <c r="BV1355" s="23"/>
      <c r="BW1355" s="23"/>
      <c r="BX1355" s="23"/>
      <c r="BY1355" s="23"/>
      <c r="BZ1355" s="23"/>
      <c r="CA1355" s="23"/>
      <c r="CB1355" s="23"/>
      <c r="CC1355" s="23"/>
      <c r="CD1355" s="23"/>
      <c r="CE1355" s="23"/>
      <c r="CF1355" s="23"/>
      <c r="CG1355" s="23"/>
      <c r="CH1355" s="23"/>
      <c r="CI1355" s="23"/>
      <c r="CJ1355" s="23"/>
      <c r="CK1355" s="23"/>
      <c r="CL1355" s="23"/>
      <c r="CM1355" s="23"/>
      <c r="CN1355" s="23"/>
      <c r="CO1355" s="23"/>
      <c r="CP1355" s="23"/>
      <c r="CQ1355" s="23"/>
      <c r="CR1355" s="23"/>
      <c r="CS1355" s="23"/>
      <c r="CT1355" s="23"/>
      <c r="CU1355" s="23"/>
      <c r="CV1355" s="23"/>
      <c r="CW1355" s="23"/>
      <c r="CX1355" s="23"/>
      <c r="CY1355" s="23"/>
      <c r="CZ1355" s="23"/>
      <c r="DA1355" s="23"/>
      <c r="DB1355" s="23"/>
      <c r="DC1355" s="23"/>
      <c r="DD1355" s="23"/>
      <c r="DE1355" s="23"/>
      <c r="DF1355" s="23"/>
      <c r="DG1355" s="23"/>
      <c r="DH1355" s="23"/>
      <c r="DI1355" s="23"/>
      <c r="DJ1355" s="23"/>
      <c r="DK1355" s="23"/>
      <c r="DL1355" s="23"/>
      <c r="DM1355" s="23"/>
      <c r="DN1355" s="23"/>
      <c r="DO1355" s="23"/>
      <c r="DP1355" s="23"/>
      <c r="DQ1355" s="23"/>
      <c r="DR1355" s="23"/>
      <c r="DS1355" s="23"/>
      <c r="DT1355" s="23"/>
      <c r="DU1355" s="23"/>
      <c r="DV1355" s="23"/>
      <c r="DW1355" s="23"/>
      <c r="DX1355" s="23"/>
      <c r="DY1355" s="23"/>
    </row>
    <row r="1356" spans="1:129" s="29" customFormat="1" ht="45" x14ac:dyDescent="0.25">
      <c r="A1356" s="137"/>
      <c r="B1356" s="121" t="s">
        <v>399</v>
      </c>
      <c r="C1356" s="121"/>
      <c r="D1356" s="121"/>
      <c r="E1356" s="164"/>
      <c r="F1356" s="167"/>
      <c r="G1356" s="136"/>
      <c r="H1356" s="72" t="s">
        <v>58</v>
      </c>
      <c r="I1356" s="78" t="s">
        <v>31</v>
      </c>
      <c r="J1356" s="162">
        <v>250000</v>
      </c>
      <c r="K1356" s="162"/>
      <c r="L1356" s="162"/>
      <c r="M1356" s="162">
        <v>237500</v>
      </c>
      <c r="N1356" s="162">
        <v>12500</v>
      </c>
      <c r="O1356" s="475">
        <f t="shared" si="657"/>
        <v>250000</v>
      </c>
      <c r="P1356" s="555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/>
      <c r="AP1356" s="23"/>
      <c r="AQ1356" s="23"/>
      <c r="AR1356" s="23"/>
      <c r="AS1356" s="23"/>
      <c r="AT1356" s="23"/>
      <c r="AU1356" s="23"/>
      <c r="AV1356" s="23"/>
      <c r="AW1356" s="23"/>
      <c r="AX1356" s="23"/>
      <c r="AY1356" s="23"/>
      <c r="AZ1356" s="23"/>
      <c r="BA1356" s="23"/>
      <c r="BB1356" s="23"/>
      <c r="BC1356" s="23"/>
      <c r="BD1356" s="23"/>
      <c r="BE1356" s="23"/>
      <c r="BF1356" s="23"/>
      <c r="BG1356" s="23"/>
      <c r="BH1356" s="23"/>
      <c r="BI1356" s="23"/>
      <c r="BJ1356" s="23"/>
      <c r="BK1356" s="23"/>
      <c r="BL1356" s="23"/>
      <c r="BM1356" s="23"/>
      <c r="BN1356" s="23"/>
      <c r="BO1356" s="23"/>
      <c r="BP1356" s="23"/>
      <c r="BQ1356" s="23"/>
      <c r="BR1356" s="23"/>
      <c r="BS1356" s="23"/>
      <c r="BT1356" s="23"/>
      <c r="BU1356" s="23"/>
      <c r="BV1356" s="23"/>
      <c r="BW1356" s="23"/>
      <c r="BX1356" s="23"/>
      <c r="BY1356" s="23"/>
      <c r="BZ1356" s="23"/>
      <c r="CA1356" s="23"/>
      <c r="CB1356" s="23"/>
      <c r="CC1356" s="23"/>
      <c r="CD1356" s="23"/>
      <c r="CE1356" s="23"/>
      <c r="CF1356" s="23"/>
      <c r="CG1356" s="23"/>
      <c r="CH1356" s="23"/>
      <c r="CI1356" s="23"/>
      <c r="CJ1356" s="23"/>
      <c r="CK1356" s="23"/>
      <c r="CL1356" s="23"/>
      <c r="CM1356" s="23"/>
      <c r="CN1356" s="23"/>
      <c r="CO1356" s="23"/>
      <c r="CP1356" s="23"/>
      <c r="CQ1356" s="23"/>
      <c r="CR1356" s="23"/>
      <c r="CS1356" s="23"/>
      <c r="CT1356" s="23"/>
      <c r="CU1356" s="23"/>
      <c r="CV1356" s="23"/>
      <c r="CW1356" s="23"/>
      <c r="CX1356" s="23"/>
      <c r="CY1356" s="23"/>
      <c r="CZ1356" s="23"/>
      <c r="DA1356" s="23"/>
      <c r="DB1356" s="23"/>
      <c r="DC1356" s="23"/>
      <c r="DD1356" s="23"/>
      <c r="DE1356" s="23"/>
      <c r="DF1356" s="23"/>
      <c r="DG1356" s="23"/>
      <c r="DH1356" s="23"/>
      <c r="DI1356" s="23"/>
      <c r="DJ1356" s="23"/>
      <c r="DK1356" s="23"/>
      <c r="DL1356" s="23"/>
      <c r="DM1356" s="23"/>
      <c r="DN1356" s="23"/>
      <c r="DO1356" s="23"/>
      <c r="DP1356" s="23"/>
      <c r="DQ1356" s="23"/>
      <c r="DR1356" s="23"/>
      <c r="DS1356" s="23"/>
      <c r="DT1356" s="23"/>
      <c r="DU1356" s="23"/>
      <c r="DV1356" s="23"/>
      <c r="DW1356" s="23"/>
      <c r="DX1356" s="23"/>
      <c r="DY1356" s="23"/>
    </row>
    <row r="1357" spans="1:129" s="29" customFormat="1" ht="75" x14ac:dyDescent="0.25">
      <c r="A1357" s="140"/>
      <c r="B1357" s="121" t="s">
        <v>399</v>
      </c>
      <c r="C1357" s="121"/>
      <c r="D1357" s="121"/>
      <c r="E1357" s="162"/>
      <c r="F1357" s="167"/>
      <c r="G1357" s="136"/>
      <c r="H1357" s="72" t="s">
        <v>57</v>
      </c>
      <c r="I1357" s="78" t="s">
        <v>136</v>
      </c>
      <c r="J1357" s="83">
        <v>45250</v>
      </c>
      <c r="K1357" s="123">
        <f>J1357</f>
        <v>45250</v>
      </c>
      <c r="L1357" s="162"/>
      <c r="M1357" s="83"/>
      <c r="N1357" s="83"/>
      <c r="O1357" s="475">
        <f t="shared" si="657"/>
        <v>45250</v>
      </c>
      <c r="P1357" s="555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/>
      <c r="AB1357" s="23"/>
      <c r="AC1357" s="23"/>
      <c r="AD1357" s="23"/>
      <c r="AE1357" s="23"/>
      <c r="AF1357" s="23"/>
      <c r="AG1357" s="23"/>
      <c r="AH1357" s="23"/>
      <c r="AI1357" s="23"/>
      <c r="AJ1357" s="23"/>
      <c r="AK1357" s="23"/>
      <c r="AL1357" s="23"/>
      <c r="AM1357" s="23"/>
      <c r="AN1357" s="23"/>
      <c r="AO1357" s="23"/>
      <c r="AP1357" s="23"/>
      <c r="AQ1357" s="23"/>
      <c r="AR1357" s="23"/>
      <c r="AS1357" s="23"/>
      <c r="AT1357" s="23"/>
      <c r="AU1357" s="23"/>
      <c r="AV1357" s="23"/>
      <c r="AW1357" s="23"/>
      <c r="AX1357" s="23"/>
      <c r="AY1357" s="23"/>
      <c r="AZ1357" s="23"/>
      <c r="BA1357" s="23"/>
      <c r="BB1357" s="23"/>
      <c r="BC1357" s="23"/>
      <c r="BD1357" s="23"/>
      <c r="BE1357" s="23"/>
      <c r="BF1357" s="23"/>
      <c r="BG1357" s="23"/>
      <c r="BH1357" s="23"/>
      <c r="BI1357" s="23"/>
      <c r="BJ1357" s="23"/>
      <c r="BK1357" s="23"/>
      <c r="BL1357" s="23"/>
      <c r="BM1357" s="23"/>
      <c r="BN1357" s="23"/>
      <c r="BO1357" s="23"/>
      <c r="BP1357" s="23"/>
      <c r="BQ1357" s="23"/>
      <c r="BR1357" s="23"/>
      <c r="BS1357" s="23"/>
      <c r="BT1357" s="23"/>
      <c r="BU1357" s="23"/>
      <c r="BV1357" s="23"/>
      <c r="BW1357" s="23"/>
      <c r="BX1357" s="23"/>
      <c r="BY1357" s="23"/>
      <c r="BZ1357" s="23"/>
      <c r="CA1357" s="23"/>
      <c r="CB1357" s="23"/>
      <c r="CC1357" s="23"/>
      <c r="CD1357" s="23"/>
      <c r="CE1357" s="23"/>
      <c r="CF1357" s="23"/>
      <c r="CG1357" s="23"/>
      <c r="CH1357" s="23"/>
      <c r="CI1357" s="23"/>
      <c r="CJ1357" s="23"/>
      <c r="CK1357" s="23"/>
      <c r="CL1357" s="23"/>
      <c r="CM1357" s="23"/>
      <c r="CN1357" s="23"/>
      <c r="CO1357" s="23"/>
      <c r="CP1357" s="23"/>
      <c r="CQ1357" s="23"/>
      <c r="CR1357" s="23"/>
      <c r="CS1357" s="23"/>
      <c r="CT1357" s="23"/>
      <c r="CU1357" s="23"/>
      <c r="CV1357" s="23"/>
      <c r="CW1357" s="23"/>
      <c r="CX1357" s="23"/>
      <c r="CY1357" s="23"/>
      <c r="CZ1357" s="23"/>
      <c r="DA1357" s="23"/>
      <c r="DB1357" s="23"/>
      <c r="DC1357" s="23"/>
      <c r="DD1357" s="23"/>
      <c r="DE1357" s="23"/>
      <c r="DF1357" s="23"/>
      <c r="DG1357" s="23"/>
      <c r="DH1357" s="23"/>
      <c r="DI1357" s="23"/>
      <c r="DJ1357" s="23"/>
      <c r="DK1357" s="23"/>
      <c r="DL1357" s="23"/>
      <c r="DM1357" s="23"/>
      <c r="DN1357" s="23"/>
      <c r="DO1357" s="23"/>
      <c r="DP1357" s="23"/>
      <c r="DQ1357" s="23"/>
      <c r="DR1357" s="23"/>
      <c r="DS1357" s="23"/>
      <c r="DT1357" s="23"/>
      <c r="DU1357" s="23"/>
      <c r="DV1357" s="23"/>
      <c r="DW1357" s="23"/>
      <c r="DX1357" s="23"/>
      <c r="DY1357" s="23"/>
    </row>
    <row r="1358" spans="1:129" s="29" customFormat="1" ht="15.75" x14ac:dyDescent="0.25">
      <c r="A1358" s="133">
        <v>50</v>
      </c>
      <c r="B1358" s="121" t="s">
        <v>399</v>
      </c>
      <c r="C1358" s="121" t="s">
        <v>6</v>
      </c>
      <c r="D1358" s="121" t="s">
        <v>366</v>
      </c>
      <c r="E1358" s="164" t="s">
        <v>210</v>
      </c>
      <c r="F1358" s="165">
        <v>4269.8999999999996</v>
      </c>
      <c r="G1358" s="166">
        <v>225</v>
      </c>
      <c r="H1358" s="121" t="s">
        <v>30</v>
      </c>
      <c r="I1358" s="66" t="s">
        <v>1</v>
      </c>
      <c r="J1358" s="162">
        <f>J1359+J1360</f>
        <v>295250</v>
      </c>
      <c r="K1358" s="162">
        <f t="shared" ref="K1358:N1358" si="670">K1359+K1360</f>
        <v>45250</v>
      </c>
      <c r="L1358" s="162">
        <f t="shared" si="670"/>
        <v>0</v>
      </c>
      <c r="M1358" s="162">
        <f t="shared" si="670"/>
        <v>237500</v>
      </c>
      <c r="N1358" s="162">
        <f t="shared" si="670"/>
        <v>12500</v>
      </c>
      <c r="O1358" s="475">
        <f t="shared" si="657"/>
        <v>295250</v>
      </c>
      <c r="P1358" s="555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/>
      <c r="AL1358" s="23"/>
      <c r="AM1358" s="23"/>
      <c r="AN1358" s="23"/>
      <c r="AO1358" s="23"/>
      <c r="AP1358" s="23"/>
      <c r="AQ1358" s="23"/>
      <c r="AR1358" s="23"/>
      <c r="AS1358" s="23"/>
      <c r="AT1358" s="23"/>
      <c r="AU1358" s="23"/>
      <c r="AV1358" s="23"/>
      <c r="AW1358" s="23"/>
      <c r="AX1358" s="23"/>
      <c r="AY1358" s="23"/>
      <c r="AZ1358" s="23"/>
      <c r="BA1358" s="23"/>
      <c r="BB1358" s="23"/>
      <c r="BC1358" s="23"/>
      <c r="BD1358" s="23"/>
      <c r="BE1358" s="23"/>
      <c r="BF1358" s="23"/>
      <c r="BG1358" s="23"/>
      <c r="BH1358" s="23"/>
      <c r="BI1358" s="23"/>
      <c r="BJ1358" s="23"/>
      <c r="BK1358" s="23"/>
      <c r="BL1358" s="23"/>
      <c r="BM1358" s="23"/>
      <c r="BN1358" s="23"/>
      <c r="BO1358" s="23"/>
      <c r="BP1358" s="23"/>
      <c r="BQ1358" s="23"/>
      <c r="BR1358" s="23"/>
      <c r="BS1358" s="23"/>
      <c r="BT1358" s="23"/>
      <c r="BU1358" s="23"/>
      <c r="BV1358" s="23"/>
      <c r="BW1358" s="23"/>
      <c r="BX1358" s="23"/>
      <c r="BY1358" s="23"/>
      <c r="BZ1358" s="23"/>
      <c r="CA1358" s="23"/>
      <c r="CB1358" s="23"/>
      <c r="CC1358" s="23"/>
      <c r="CD1358" s="23"/>
      <c r="CE1358" s="23"/>
      <c r="CF1358" s="23"/>
      <c r="CG1358" s="23"/>
      <c r="CH1358" s="23"/>
      <c r="CI1358" s="23"/>
      <c r="CJ1358" s="23"/>
      <c r="CK1358" s="23"/>
      <c r="CL1358" s="23"/>
      <c r="CM1358" s="23"/>
      <c r="CN1358" s="23"/>
      <c r="CO1358" s="23"/>
      <c r="CP1358" s="23"/>
      <c r="CQ1358" s="23"/>
      <c r="CR1358" s="23"/>
      <c r="CS1358" s="23"/>
      <c r="CT1358" s="23"/>
      <c r="CU1358" s="23"/>
      <c r="CV1358" s="23"/>
      <c r="CW1358" s="23"/>
      <c r="CX1358" s="23"/>
      <c r="CY1358" s="23"/>
      <c r="CZ1358" s="23"/>
      <c r="DA1358" s="23"/>
      <c r="DB1358" s="23"/>
      <c r="DC1358" s="23"/>
      <c r="DD1358" s="23"/>
      <c r="DE1358" s="23"/>
      <c r="DF1358" s="23"/>
      <c r="DG1358" s="23"/>
      <c r="DH1358" s="23"/>
      <c r="DI1358" s="23"/>
      <c r="DJ1358" s="23"/>
      <c r="DK1358" s="23"/>
      <c r="DL1358" s="23"/>
      <c r="DM1358" s="23"/>
      <c r="DN1358" s="23"/>
      <c r="DO1358" s="23"/>
      <c r="DP1358" s="23"/>
      <c r="DQ1358" s="23"/>
      <c r="DR1358" s="23"/>
      <c r="DS1358" s="23"/>
      <c r="DT1358" s="23"/>
      <c r="DU1358" s="23"/>
      <c r="DV1358" s="23"/>
      <c r="DW1358" s="23"/>
      <c r="DX1358" s="23"/>
      <c r="DY1358" s="23"/>
    </row>
    <row r="1359" spans="1:129" s="29" customFormat="1" ht="45" x14ac:dyDescent="0.25">
      <c r="A1359" s="137"/>
      <c r="B1359" s="121" t="s">
        <v>399</v>
      </c>
      <c r="C1359" s="121"/>
      <c r="D1359" s="121"/>
      <c r="E1359" s="164"/>
      <c r="F1359" s="167"/>
      <c r="G1359" s="136"/>
      <c r="H1359" s="72" t="s">
        <v>58</v>
      </c>
      <c r="I1359" s="78" t="s">
        <v>31</v>
      </c>
      <c r="J1359" s="162">
        <v>250000</v>
      </c>
      <c r="K1359" s="162"/>
      <c r="L1359" s="162"/>
      <c r="M1359" s="162">
        <v>237500</v>
      </c>
      <c r="N1359" s="162">
        <v>12500</v>
      </c>
      <c r="O1359" s="475">
        <f t="shared" si="657"/>
        <v>250000</v>
      </c>
      <c r="P1359" s="555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/>
      <c r="AL1359" s="23"/>
      <c r="AM1359" s="23"/>
      <c r="AN1359" s="23"/>
      <c r="AO1359" s="23"/>
      <c r="AP1359" s="23"/>
      <c r="AQ1359" s="23"/>
      <c r="AR1359" s="23"/>
      <c r="AS1359" s="23"/>
      <c r="AT1359" s="23"/>
      <c r="AU1359" s="23"/>
      <c r="AV1359" s="23"/>
      <c r="AW1359" s="23"/>
      <c r="AX1359" s="23"/>
      <c r="AY1359" s="23"/>
      <c r="AZ1359" s="23"/>
      <c r="BA1359" s="23"/>
      <c r="BB1359" s="23"/>
      <c r="BC1359" s="23"/>
      <c r="BD1359" s="23"/>
      <c r="BE1359" s="23"/>
      <c r="BF1359" s="23"/>
      <c r="BG1359" s="23"/>
      <c r="BH1359" s="23"/>
      <c r="BI1359" s="23"/>
      <c r="BJ1359" s="23"/>
      <c r="BK1359" s="23"/>
      <c r="BL1359" s="23"/>
      <c r="BM1359" s="23"/>
      <c r="BN1359" s="23"/>
      <c r="BO1359" s="23"/>
      <c r="BP1359" s="23"/>
      <c r="BQ1359" s="23"/>
      <c r="BR1359" s="23"/>
      <c r="BS1359" s="23"/>
      <c r="BT1359" s="23"/>
      <c r="BU1359" s="23"/>
      <c r="BV1359" s="23"/>
      <c r="BW1359" s="23"/>
      <c r="BX1359" s="23"/>
      <c r="BY1359" s="23"/>
      <c r="BZ1359" s="23"/>
      <c r="CA1359" s="23"/>
      <c r="CB1359" s="23"/>
      <c r="CC1359" s="23"/>
      <c r="CD1359" s="23"/>
      <c r="CE1359" s="23"/>
      <c r="CF1359" s="23"/>
      <c r="CG1359" s="23"/>
      <c r="CH1359" s="23"/>
      <c r="CI1359" s="23"/>
      <c r="CJ1359" s="23"/>
      <c r="CK1359" s="23"/>
      <c r="CL1359" s="23"/>
      <c r="CM1359" s="23"/>
      <c r="CN1359" s="23"/>
      <c r="CO1359" s="23"/>
      <c r="CP1359" s="23"/>
      <c r="CQ1359" s="23"/>
      <c r="CR1359" s="23"/>
      <c r="CS1359" s="23"/>
      <c r="CT1359" s="23"/>
      <c r="CU1359" s="23"/>
      <c r="CV1359" s="23"/>
      <c r="CW1359" s="23"/>
      <c r="CX1359" s="23"/>
      <c r="CY1359" s="23"/>
      <c r="CZ1359" s="23"/>
      <c r="DA1359" s="23"/>
      <c r="DB1359" s="23"/>
      <c r="DC1359" s="23"/>
      <c r="DD1359" s="23"/>
      <c r="DE1359" s="23"/>
      <c r="DF1359" s="23"/>
      <c r="DG1359" s="23"/>
      <c r="DH1359" s="23"/>
      <c r="DI1359" s="23"/>
      <c r="DJ1359" s="23"/>
      <c r="DK1359" s="23"/>
      <c r="DL1359" s="23"/>
      <c r="DM1359" s="23"/>
      <c r="DN1359" s="23"/>
      <c r="DO1359" s="23"/>
      <c r="DP1359" s="23"/>
      <c r="DQ1359" s="23"/>
      <c r="DR1359" s="23"/>
      <c r="DS1359" s="23"/>
      <c r="DT1359" s="23"/>
      <c r="DU1359" s="23"/>
      <c r="DV1359" s="23"/>
      <c r="DW1359" s="23"/>
      <c r="DX1359" s="23"/>
      <c r="DY1359" s="23"/>
    </row>
    <row r="1360" spans="1:129" s="29" customFormat="1" ht="75" x14ac:dyDescent="0.25">
      <c r="A1360" s="140"/>
      <c r="B1360" s="121" t="s">
        <v>399</v>
      </c>
      <c r="C1360" s="121"/>
      <c r="D1360" s="121"/>
      <c r="E1360" s="162"/>
      <c r="F1360" s="167"/>
      <c r="G1360" s="136"/>
      <c r="H1360" s="72" t="s">
        <v>57</v>
      </c>
      <c r="I1360" s="78" t="s">
        <v>136</v>
      </c>
      <c r="J1360" s="83">
        <v>45250</v>
      </c>
      <c r="K1360" s="123">
        <f>J1360</f>
        <v>45250</v>
      </c>
      <c r="L1360" s="162"/>
      <c r="M1360" s="83"/>
      <c r="N1360" s="83"/>
      <c r="O1360" s="475">
        <f t="shared" si="657"/>
        <v>45250</v>
      </c>
      <c r="P1360" s="555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/>
      <c r="AL1360" s="23"/>
      <c r="AM1360" s="23"/>
      <c r="AN1360" s="23"/>
      <c r="AO1360" s="23"/>
      <c r="AP1360" s="23"/>
      <c r="AQ1360" s="23"/>
      <c r="AR1360" s="23"/>
      <c r="AS1360" s="23"/>
      <c r="AT1360" s="23"/>
      <c r="AU1360" s="23"/>
      <c r="AV1360" s="23"/>
      <c r="AW1360" s="23"/>
      <c r="AX1360" s="23"/>
      <c r="AY1360" s="23"/>
      <c r="AZ1360" s="23"/>
      <c r="BA1360" s="23"/>
      <c r="BB1360" s="23"/>
      <c r="BC1360" s="23"/>
      <c r="BD1360" s="23"/>
      <c r="BE1360" s="23"/>
      <c r="BF1360" s="23"/>
      <c r="BG1360" s="23"/>
      <c r="BH1360" s="23"/>
      <c r="BI1360" s="23"/>
      <c r="BJ1360" s="23"/>
      <c r="BK1360" s="23"/>
      <c r="BL1360" s="23"/>
      <c r="BM1360" s="23"/>
      <c r="BN1360" s="23"/>
      <c r="BO1360" s="23"/>
      <c r="BP1360" s="23"/>
      <c r="BQ1360" s="23"/>
      <c r="BR1360" s="23"/>
      <c r="BS1360" s="23"/>
      <c r="BT1360" s="23"/>
      <c r="BU1360" s="23"/>
      <c r="BV1360" s="23"/>
      <c r="BW1360" s="23"/>
      <c r="BX1360" s="23"/>
      <c r="BY1360" s="23"/>
      <c r="BZ1360" s="23"/>
      <c r="CA1360" s="23"/>
      <c r="CB1360" s="23"/>
      <c r="CC1360" s="23"/>
      <c r="CD1360" s="23"/>
      <c r="CE1360" s="23"/>
      <c r="CF1360" s="23"/>
      <c r="CG1360" s="23"/>
      <c r="CH1360" s="23"/>
      <c r="CI1360" s="23"/>
      <c r="CJ1360" s="23"/>
      <c r="CK1360" s="23"/>
      <c r="CL1360" s="23"/>
      <c r="CM1360" s="23"/>
      <c r="CN1360" s="23"/>
      <c r="CO1360" s="23"/>
      <c r="CP1360" s="23"/>
      <c r="CQ1360" s="23"/>
      <c r="CR1360" s="23"/>
      <c r="CS1360" s="23"/>
      <c r="CT1360" s="23"/>
      <c r="CU1360" s="23"/>
      <c r="CV1360" s="23"/>
      <c r="CW1360" s="23"/>
      <c r="CX1360" s="23"/>
      <c r="CY1360" s="23"/>
      <c r="CZ1360" s="23"/>
      <c r="DA1360" s="23"/>
      <c r="DB1360" s="23"/>
      <c r="DC1360" s="23"/>
      <c r="DD1360" s="23"/>
      <c r="DE1360" s="23"/>
      <c r="DF1360" s="23"/>
      <c r="DG1360" s="23"/>
      <c r="DH1360" s="23"/>
      <c r="DI1360" s="23"/>
      <c r="DJ1360" s="23"/>
      <c r="DK1360" s="23"/>
      <c r="DL1360" s="23"/>
      <c r="DM1360" s="23"/>
      <c r="DN1360" s="23"/>
      <c r="DO1360" s="23"/>
      <c r="DP1360" s="23"/>
      <c r="DQ1360" s="23"/>
      <c r="DR1360" s="23"/>
      <c r="DS1360" s="23"/>
      <c r="DT1360" s="23"/>
      <c r="DU1360" s="23"/>
      <c r="DV1360" s="23"/>
      <c r="DW1360" s="23"/>
      <c r="DX1360" s="23"/>
      <c r="DY1360" s="23"/>
    </row>
    <row r="1361" spans="1:129" s="29" customFormat="1" ht="15.75" customHeight="1" x14ac:dyDescent="0.25">
      <c r="A1361" s="133">
        <v>51</v>
      </c>
      <c r="B1361" s="121" t="s">
        <v>399</v>
      </c>
      <c r="C1361" s="121" t="s">
        <v>6</v>
      </c>
      <c r="D1361" s="121" t="s">
        <v>366</v>
      </c>
      <c r="E1361" s="164" t="s">
        <v>211</v>
      </c>
      <c r="F1361" s="165">
        <v>4351.8</v>
      </c>
      <c r="G1361" s="166">
        <v>225</v>
      </c>
      <c r="H1361" s="121" t="s">
        <v>30</v>
      </c>
      <c r="I1361" s="66" t="s">
        <v>1</v>
      </c>
      <c r="J1361" s="162">
        <f>J1362+J1363</f>
        <v>295250</v>
      </c>
      <c r="K1361" s="162">
        <f t="shared" ref="K1361:N1361" si="671">K1362+K1363</f>
        <v>45250</v>
      </c>
      <c r="L1361" s="162">
        <f t="shared" si="671"/>
        <v>0</v>
      </c>
      <c r="M1361" s="162">
        <f t="shared" si="671"/>
        <v>237500</v>
      </c>
      <c r="N1361" s="162">
        <f t="shared" si="671"/>
        <v>12500</v>
      </c>
      <c r="O1361" s="475">
        <f t="shared" si="657"/>
        <v>295250</v>
      </c>
      <c r="P1361" s="555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/>
      <c r="AL1361" s="23"/>
      <c r="AM1361" s="23"/>
      <c r="AN1361" s="23"/>
      <c r="AO1361" s="23"/>
      <c r="AP1361" s="23"/>
      <c r="AQ1361" s="23"/>
      <c r="AR1361" s="23"/>
      <c r="AS1361" s="23"/>
      <c r="AT1361" s="23"/>
      <c r="AU1361" s="23"/>
      <c r="AV1361" s="23"/>
      <c r="AW1361" s="23"/>
      <c r="AX1361" s="23"/>
      <c r="AY1361" s="23"/>
      <c r="AZ1361" s="23"/>
      <c r="BA1361" s="23"/>
      <c r="BB1361" s="23"/>
      <c r="BC1361" s="23"/>
      <c r="BD1361" s="23"/>
      <c r="BE1361" s="23"/>
      <c r="BF1361" s="23"/>
      <c r="BG1361" s="23"/>
      <c r="BH1361" s="23"/>
      <c r="BI1361" s="23"/>
      <c r="BJ1361" s="23"/>
      <c r="BK1361" s="23"/>
      <c r="BL1361" s="23"/>
      <c r="BM1361" s="23"/>
      <c r="BN1361" s="23"/>
      <c r="BO1361" s="23"/>
      <c r="BP1361" s="23"/>
      <c r="BQ1361" s="23"/>
      <c r="BR1361" s="23"/>
      <c r="BS1361" s="23"/>
      <c r="BT1361" s="23"/>
      <c r="BU1361" s="23"/>
      <c r="BV1361" s="23"/>
      <c r="BW1361" s="23"/>
      <c r="BX1361" s="23"/>
      <c r="BY1361" s="23"/>
      <c r="BZ1361" s="23"/>
      <c r="CA1361" s="23"/>
      <c r="CB1361" s="23"/>
      <c r="CC1361" s="23"/>
      <c r="CD1361" s="23"/>
      <c r="CE1361" s="23"/>
      <c r="CF1361" s="23"/>
      <c r="CG1361" s="23"/>
      <c r="CH1361" s="23"/>
      <c r="CI1361" s="23"/>
      <c r="CJ1361" s="23"/>
      <c r="CK1361" s="23"/>
      <c r="CL1361" s="23"/>
      <c r="CM1361" s="23"/>
      <c r="CN1361" s="23"/>
      <c r="CO1361" s="23"/>
      <c r="CP1361" s="23"/>
      <c r="CQ1361" s="23"/>
      <c r="CR1361" s="23"/>
      <c r="CS1361" s="23"/>
      <c r="CT1361" s="23"/>
      <c r="CU1361" s="23"/>
      <c r="CV1361" s="23"/>
      <c r="CW1361" s="23"/>
      <c r="CX1361" s="23"/>
      <c r="CY1361" s="23"/>
      <c r="CZ1361" s="23"/>
      <c r="DA1361" s="23"/>
      <c r="DB1361" s="23"/>
      <c r="DC1361" s="23"/>
      <c r="DD1361" s="23"/>
      <c r="DE1361" s="23"/>
      <c r="DF1361" s="23"/>
      <c r="DG1361" s="23"/>
      <c r="DH1361" s="23"/>
      <c r="DI1361" s="23"/>
      <c r="DJ1361" s="23"/>
      <c r="DK1361" s="23"/>
      <c r="DL1361" s="23"/>
      <c r="DM1361" s="23"/>
      <c r="DN1361" s="23"/>
      <c r="DO1361" s="23"/>
      <c r="DP1361" s="23"/>
      <c r="DQ1361" s="23"/>
      <c r="DR1361" s="23"/>
      <c r="DS1361" s="23"/>
      <c r="DT1361" s="23"/>
      <c r="DU1361" s="23"/>
      <c r="DV1361" s="23"/>
      <c r="DW1361" s="23"/>
      <c r="DX1361" s="23"/>
      <c r="DY1361" s="23"/>
    </row>
    <row r="1362" spans="1:129" s="29" customFormat="1" ht="45" x14ac:dyDescent="0.25">
      <c r="A1362" s="137"/>
      <c r="B1362" s="121" t="s">
        <v>399</v>
      </c>
      <c r="C1362" s="121"/>
      <c r="D1362" s="121"/>
      <c r="E1362" s="164"/>
      <c r="F1362" s="167"/>
      <c r="G1362" s="136"/>
      <c r="H1362" s="72" t="s">
        <v>58</v>
      </c>
      <c r="I1362" s="78" t="s">
        <v>31</v>
      </c>
      <c r="J1362" s="162">
        <v>250000</v>
      </c>
      <c r="K1362" s="162"/>
      <c r="L1362" s="162"/>
      <c r="M1362" s="162">
        <v>237500</v>
      </c>
      <c r="N1362" s="162">
        <v>12500</v>
      </c>
      <c r="O1362" s="475">
        <f t="shared" si="657"/>
        <v>250000</v>
      </c>
      <c r="P1362" s="555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/>
      <c r="AP1362" s="23"/>
      <c r="AQ1362" s="23"/>
      <c r="AR1362" s="23"/>
      <c r="AS1362" s="23"/>
      <c r="AT1362" s="23"/>
      <c r="AU1362" s="23"/>
      <c r="AV1362" s="23"/>
      <c r="AW1362" s="23"/>
      <c r="AX1362" s="23"/>
      <c r="AY1362" s="23"/>
      <c r="AZ1362" s="23"/>
      <c r="BA1362" s="23"/>
      <c r="BB1362" s="23"/>
      <c r="BC1362" s="23"/>
      <c r="BD1362" s="23"/>
      <c r="BE1362" s="23"/>
      <c r="BF1362" s="23"/>
      <c r="BG1362" s="23"/>
      <c r="BH1362" s="23"/>
      <c r="BI1362" s="23"/>
      <c r="BJ1362" s="23"/>
      <c r="BK1362" s="23"/>
      <c r="BL1362" s="23"/>
      <c r="BM1362" s="23"/>
      <c r="BN1362" s="23"/>
      <c r="BO1362" s="23"/>
      <c r="BP1362" s="23"/>
      <c r="BQ1362" s="23"/>
      <c r="BR1362" s="23"/>
      <c r="BS1362" s="23"/>
      <c r="BT1362" s="23"/>
      <c r="BU1362" s="23"/>
      <c r="BV1362" s="23"/>
      <c r="BW1362" s="23"/>
      <c r="BX1362" s="23"/>
      <c r="BY1362" s="23"/>
      <c r="BZ1362" s="23"/>
      <c r="CA1362" s="23"/>
      <c r="CB1362" s="23"/>
      <c r="CC1362" s="23"/>
      <c r="CD1362" s="23"/>
      <c r="CE1362" s="23"/>
      <c r="CF1362" s="23"/>
      <c r="CG1362" s="23"/>
      <c r="CH1362" s="23"/>
      <c r="CI1362" s="23"/>
      <c r="CJ1362" s="23"/>
      <c r="CK1362" s="23"/>
      <c r="CL1362" s="23"/>
      <c r="CM1362" s="23"/>
      <c r="CN1362" s="23"/>
      <c r="CO1362" s="23"/>
      <c r="CP1362" s="23"/>
      <c r="CQ1362" s="23"/>
      <c r="CR1362" s="23"/>
      <c r="CS1362" s="23"/>
      <c r="CT1362" s="23"/>
      <c r="CU1362" s="23"/>
      <c r="CV1362" s="23"/>
      <c r="CW1362" s="23"/>
      <c r="CX1362" s="23"/>
      <c r="CY1362" s="23"/>
      <c r="CZ1362" s="23"/>
      <c r="DA1362" s="23"/>
      <c r="DB1362" s="23"/>
      <c r="DC1362" s="23"/>
      <c r="DD1362" s="23"/>
      <c r="DE1362" s="23"/>
      <c r="DF1362" s="23"/>
      <c r="DG1362" s="23"/>
      <c r="DH1362" s="23"/>
      <c r="DI1362" s="23"/>
      <c r="DJ1362" s="23"/>
      <c r="DK1362" s="23"/>
      <c r="DL1362" s="23"/>
      <c r="DM1362" s="23"/>
      <c r="DN1362" s="23"/>
      <c r="DO1362" s="23"/>
      <c r="DP1362" s="23"/>
      <c r="DQ1362" s="23"/>
      <c r="DR1362" s="23"/>
      <c r="DS1362" s="23"/>
      <c r="DT1362" s="23"/>
      <c r="DU1362" s="23"/>
      <c r="DV1362" s="23"/>
      <c r="DW1362" s="23"/>
      <c r="DX1362" s="23"/>
      <c r="DY1362" s="23"/>
    </row>
    <row r="1363" spans="1:129" s="29" customFormat="1" ht="75" x14ac:dyDescent="0.25">
      <c r="A1363" s="140"/>
      <c r="B1363" s="121" t="s">
        <v>399</v>
      </c>
      <c r="C1363" s="121"/>
      <c r="D1363" s="121"/>
      <c r="E1363" s="162"/>
      <c r="F1363" s="167"/>
      <c r="G1363" s="136"/>
      <c r="H1363" s="72" t="s">
        <v>57</v>
      </c>
      <c r="I1363" s="78" t="s">
        <v>136</v>
      </c>
      <c r="J1363" s="83">
        <v>45250</v>
      </c>
      <c r="K1363" s="123">
        <f>J1363</f>
        <v>45250</v>
      </c>
      <c r="L1363" s="162"/>
      <c r="M1363" s="83"/>
      <c r="N1363" s="83"/>
      <c r="O1363" s="475">
        <f t="shared" si="657"/>
        <v>45250</v>
      </c>
      <c r="P1363" s="555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/>
      <c r="AL1363" s="23"/>
      <c r="AM1363" s="23"/>
      <c r="AN1363" s="23"/>
      <c r="AO1363" s="23"/>
      <c r="AP1363" s="23"/>
      <c r="AQ1363" s="23"/>
      <c r="AR1363" s="23"/>
      <c r="AS1363" s="23"/>
      <c r="AT1363" s="23"/>
      <c r="AU1363" s="23"/>
      <c r="AV1363" s="23"/>
      <c r="AW1363" s="23"/>
      <c r="AX1363" s="23"/>
      <c r="AY1363" s="23"/>
      <c r="AZ1363" s="23"/>
      <c r="BA1363" s="23"/>
      <c r="BB1363" s="23"/>
      <c r="BC1363" s="23"/>
      <c r="BD1363" s="23"/>
      <c r="BE1363" s="23"/>
      <c r="BF1363" s="23"/>
      <c r="BG1363" s="23"/>
      <c r="BH1363" s="23"/>
      <c r="BI1363" s="23"/>
      <c r="BJ1363" s="23"/>
      <c r="BK1363" s="23"/>
      <c r="BL1363" s="23"/>
      <c r="BM1363" s="23"/>
      <c r="BN1363" s="23"/>
      <c r="BO1363" s="23"/>
      <c r="BP1363" s="23"/>
      <c r="BQ1363" s="23"/>
      <c r="BR1363" s="23"/>
      <c r="BS1363" s="23"/>
      <c r="BT1363" s="23"/>
      <c r="BU1363" s="23"/>
      <c r="BV1363" s="23"/>
      <c r="BW1363" s="23"/>
      <c r="BX1363" s="23"/>
      <c r="BY1363" s="23"/>
      <c r="BZ1363" s="23"/>
      <c r="CA1363" s="23"/>
      <c r="CB1363" s="23"/>
      <c r="CC1363" s="23"/>
      <c r="CD1363" s="23"/>
      <c r="CE1363" s="23"/>
      <c r="CF1363" s="23"/>
      <c r="CG1363" s="23"/>
      <c r="CH1363" s="23"/>
      <c r="CI1363" s="23"/>
      <c r="CJ1363" s="23"/>
      <c r="CK1363" s="23"/>
      <c r="CL1363" s="23"/>
      <c r="CM1363" s="23"/>
      <c r="CN1363" s="23"/>
      <c r="CO1363" s="23"/>
      <c r="CP1363" s="23"/>
      <c r="CQ1363" s="23"/>
      <c r="CR1363" s="23"/>
      <c r="CS1363" s="23"/>
      <c r="CT1363" s="23"/>
      <c r="CU1363" s="23"/>
      <c r="CV1363" s="23"/>
      <c r="CW1363" s="23"/>
      <c r="CX1363" s="23"/>
      <c r="CY1363" s="23"/>
      <c r="CZ1363" s="23"/>
      <c r="DA1363" s="23"/>
      <c r="DB1363" s="23"/>
      <c r="DC1363" s="23"/>
      <c r="DD1363" s="23"/>
      <c r="DE1363" s="23"/>
      <c r="DF1363" s="23"/>
      <c r="DG1363" s="23"/>
      <c r="DH1363" s="23"/>
      <c r="DI1363" s="23"/>
      <c r="DJ1363" s="23"/>
      <c r="DK1363" s="23"/>
      <c r="DL1363" s="23"/>
      <c r="DM1363" s="23"/>
      <c r="DN1363" s="23"/>
      <c r="DO1363" s="23"/>
      <c r="DP1363" s="23"/>
      <c r="DQ1363" s="23"/>
      <c r="DR1363" s="23"/>
      <c r="DS1363" s="23"/>
      <c r="DT1363" s="23"/>
      <c r="DU1363" s="23"/>
      <c r="DV1363" s="23"/>
      <c r="DW1363" s="23"/>
      <c r="DX1363" s="23"/>
      <c r="DY1363" s="23"/>
    </row>
    <row r="1364" spans="1:129" s="29" customFormat="1" ht="15.75" x14ac:dyDescent="0.25">
      <c r="A1364" s="133">
        <v>52</v>
      </c>
      <c r="B1364" s="121" t="s">
        <v>399</v>
      </c>
      <c r="C1364" s="121" t="s">
        <v>6</v>
      </c>
      <c r="D1364" s="121" t="s">
        <v>367</v>
      </c>
      <c r="E1364" s="164" t="s">
        <v>81</v>
      </c>
      <c r="F1364" s="165">
        <v>16536.099999999999</v>
      </c>
      <c r="G1364" s="166">
        <v>252</v>
      </c>
      <c r="H1364" s="121" t="s">
        <v>30</v>
      </c>
      <c r="I1364" s="66" t="s">
        <v>1</v>
      </c>
      <c r="J1364" s="162">
        <f>J1365+J1366</f>
        <v>295250</v>
      </c>
      <c r="K1364" s="162">
        <f t="shared" ref="K1364:N1364" si="672">K1365+K1366</f>
        <v>45250</v>
      </c>
      <c r="L1364" s="162">
        <f t="shared" si="672"/>
        <v>0</v>
      </c>
      <c r="M1364" s="162">
        <f t="shared" si="672"/>
        <v>237500</v>
      </c>
      <c r="N1364" s="162">
        <f t="shared" si="672"/>
        <v>12500</v>
      </c>
      <c r="O1364" s="475">
        <f t="shared" si="657"/>
        <v>295250</v>
      </c>
      <c r="P1364" s="555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/>
      <c r="AL1364" s="23"/>
      <c r="AM1364" s="23"/>
      <c r="AN1364" s="23"/>
      <c r="AO1364" s="23"/>
      <c r="AP1364" s="23"/>
      <c r="AQ1364" s="23"/>
      <c r="AR1364" s="23"/>
      <c r="AS1364" s="23"/>
      <c r="AT1364" s="23"/>
      <c r="AU1364" s="23"/>
      <c r="AV1364" s="23"/>
      <c r="AW1364" s="23"/>
      <c r="AX1364" s="23"/>
      <c r="AY1364" s="23"/>
      <c r="AZ1364" s="23"/>
      <c r="BA1364" s="23"/>
      <c r="BB1364" s="23"/>
      <c r="BC1364" s="23"/>
      <c r="BD1364" s="23"/>
      <c r="BE1364" s="23"/>
      <c r="BF1364" s="23"/>
      <c r="BG1364" s="23"/>
      <c r="BH1364" s="23"/>
      <c r="BI1364" s="23"/>
      <c r="BJ1364" s="23"/>
      <c r="BK1364" s="23"/>
      <c r="BL1364" s="23"/>
      <c r="BM1364" s="23"/>
      <c r="BN1364" s="23"/>
      <c r="BO1364" s="23"/>
      <c r="BP1364" s="23"/>
      <c r="BQ1364" s="23"/>
      <c r="BR1364" s="23"/>
      <c r="BS1364" s="23"/>
      <c r="BT1364" s="23"/>
      <c r="BU1364" s="23"/>
      <c r="BV1364" s="23"/>
      <c r="BW1364" s="23"/>
      <c r="BX1364" s="23"/>
      <c r="BY1364" s="23"/>
      <c r="BZ1364" s="23"/>
      <c r="CA1364" s="23"/>
      <c r="CB1364" s="23"/>
      <c r="CC1364" s="23"/>
      <c r="CD1364" s="23"/>
      <c r="CE1364" s="23"/>
      <c r="CF1364" s="23"/>
      <c r="CG1364" s="23"/>
      <c r="CH1364" s="23"/>
      <c r="CI1364" s="23"/>
      <c r="CJ1364" s="23"/>
      <c r="CK1364" s="23"/>
      <c r="CL1364" s="23"/>
      <c r="CM1364" s="23"/>
      <c r="CN1364" s="23"/>
      <c r="CO1364" s="23"/>
      <c r="CP1364" s="23"/>
      <c r="CQ1364" s="23"/>
      <c r="CR1364" s="23"/>
      <c r="CS1364" s="23"/>
      <c r="CT1364" s="23"/>
      <c r="CU1364" s="23"/>
      <c r="CV1364" s="23"/>
      <c r="CW1364" s="23"/>
      <c r="CX1364" s="23"/>
      <c r="CY1364" s="23"/>
      <c r="CZ1364" s="23"/>
      <c r="DA1364" s="23"/>
      <c r="DB1364" s="23"/>
      <c r="DC1364" s="23"/>
      <c r="DD1364" s="23"/>
      <c r="DE1364" s="23"/>
      <c r="DF1364" s="23"/>
      <c r="DG1364" s="23"/>
      <c r="DH1364" s="23"/>
      <c r="DI1364" s="23"/>
      <c r="DJ1364" s="23"/>
      <c r="DK1364" s="23"/>
      <c r="DL1364" s="23"/>
      <c r="DM1364" s="23"/>
      <c r="DN1364" s="23"/>
      <c r="DO1364" s="23"/>
      <c r="DP1364" s="23"/>
      <c r="DQ1364" s="23"/>
      <c r="DR1364" s="23"/>
      <c r="DS1364" s="23"/>
      <c r="DT1364" s="23"/>
      <c r="DU1364" s="23"/>
      <c r="DV1364" s="23"/>
      <c r="DW1364" s="23"/>
      <c r="DX1364" s="23"/>
      <c r="DY1364" s="23"/>
    </row>
    <row r="1365" spans="1:129" s="29" customFormat="1" ht="45" x14ac:dyDescent="0.25">
      <c r="A1365" s="137"/>
      <c r="B1365" s="121" t="s">
        <v>399</v>
      </c>
      <c r="C1365" s="121"/>
      <c r="D1365" s="121"/>
      <c r="E1365" s="164"/>
      <c r="F1365" s="167"/>
      <c r="G1365" s="136"/>
      <c r="H1365" s="72" t="s">
        <v>58</v>
      </c>
      <c r="I1365" s="78" t="s">
        <v>31</v>
      </c>
      <c r="J1365" s="162">
        <v>250000</v>
      </c>
      <c r="K1365" s="162"/>
      <c r="L1365" s="162"/>
      <c r="M1365" s="162">
        <v>237500</v>
      </c>
      <c r="N1365" s="162">
        <v>12500</v>
      </c>
      <c r="O1365" s="475">
        <f t="shared" si="657"/>
        <v>250000</v>
      </c>
      <c r="P1365" s="555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/>
      <c r="AP1365" s="23"/>
      <c r="AQ1365" s="23"/>
      <c r="AR1365" s="23"/>
      <c r="AS1365" s="23"/>
      <c r="AT1365" s="23"/>
      <c r="AU1365" s="23"/>
      <c r="AV1365" s="23"/>
      <c r="AW1365" s="23"/>
      <c r="AX1365" s="23"/>
      <c r="AY1365" s="23"/>
      <c r="AZ1365" s="23"/>
      <c r="BA1365" s="23"/>
      <c r="BB1365" s="23"/>
      <c r="BC1365" s="23"/>
      <c r="BD1365" s="23"/>
      <c r="BE1365" s="23"/>
      <c r="BF1365" s="23"/>
      <c r="BG1365" s="23"/>
      <c r="BH1365" s="23"/>
      <c r="BI1365" s="23"/>
      <c r="BJ1365" s="23"/>
      <c r="BK1365" s="23"/>
      <c r="BL1365" s="23"/>
      <c r="BM1365" s="23"/>
      <c r="BN1365" s="23"/>
      <c r="BO1365" s="23"/>
      <c r="BP1365" s="23"/>
      <c r="BQ1365" s="23"/>
      <c r="BR1365" s="23"/>
      <c r="BS1365" s="23"/>
      <c r="BT1365" s="23"/>
      <c r="BU1365" s="23"/>
      <c r="BV1365" s="23"/>
      <c r="BW1365" s="23"/>
      <c r="BX1365" s="23"/>
      <c r="BY1365" s="23"/>
      <c r="BZ1365" s="23"/>
      <c r="CA1365" s="23"/>
      <c r="CB1365" s="23"/>
      <c r="CC1365" s="23"/>
      <c r="CD1365" s="23"/>
      <c r="CE1365" s="23"/>
      <c r="CF1365" s="23"/>
      <c r="CG1365" s="23"/>
      <c r="CH1365" s="23"/>
      <c r="CI1365" s="23"/>
      <c r="CJ1365" s="23"/>
      <c r="CK1365" s="23"/>
      <c r="CL1365" s="23"/>
      <c r="CM1365" s="23"/>
      <c r="CN1365" s="23"/>
      <c r="CO1365" s="23"/>
      <c r="CP1365" s="23"/>
      <c r="CQ1365" s="23"/>
      <c r="CR1365" s="23"/>
      <c r="CS1365" s="23"/>
      <c r="CT1365" s="23"/>
      <c r="CU1365" s="23"/>
      <c r="CV1365" s="23"/>
      <c r="CW1365" s="23"/>
      <c r="CX1365" s="23"/>
      <c r="CY1365" s="23"/>
      <c r="CZ1365" s="23"/>
      <c r="DA1365" s="23"/>
      <c r="DB1365" s="23"/>
      <c r="DC1365" s="23"/>
      <c r="DD1365" s="23"/>
      <c r="DE1365" s="23"/>
      <c r="DF1365" s="23"/>
      <c r="DG1365" s="23"/>
      <c r="DH1365" s="23"/>
      <c r="DI1365" s="23"/>
      <c r="DJ1365" s="23"/>
      <c r="DK1365" s="23"/>
      <c r="DL1365" s="23"/>
      <c r="DM1365" s="23"/>
      <c r="DN1365" s="23"/>
      <c r="DO1365" s="23"/>
      <c r="DP1365" s="23"/>
      <c r="DQ1365" s="23"/>
      <c r="DR1365" s="23"/>
      <c r="DS1365" s="23"/>
      <c r="DT1365" s="23"/>
      <c r="DU1365" s="23"/>
      <c r="DV1365" s="23"/>
      <c r="DW1365" s="23"/>
      <c r="DX1365" s="23"/>
      <c r="DY1365" s="23"/>
    </row>
    <row r="1366" spans="1:129" s="29" customFormat="1" ht="75" x14ac:dyDescent="0.25">
      <c r="A1366" s="140"/>
      <c r="B1366" s="121" t="s">
        <v>399</v>
      </c>
      <c r="C1366" s="121"/>
      <c r="D1366" s="121"/>
      <c r="E1366" s="162"/>
      <c r="F1366" s="167"/>
      <c r="G1366" s="136"/>
      <c r="H1366" s="72" t="s">
        <v>57</v>
      </c>
      <c r="I1366" s="78" t="s">
        <v>136</v>
      </c>
      <c r="J1366" s="83">
        <v>45250</v>
      </c>
      <c r="K1366" s="123">
        <f>J1366</f>
        <v>45250</v>
      </c>
      <c r="L1366" s="162"/>
      <c r="M1366" s="83"/>
      <c r="N1366" s="83"/>
      <c r="O1366" s="475">
        <f t="shared" si="657"/>
        <v>45250</v>
      </c>
      <c r="P1366" s="555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/>
      <c r="AO1366" s="23"/>
      <c r="AP1366" s="23"/>
      <c r="AQ1366" s="23"/>
      <c r="AR1366" s="23"/>
      <c r="AS1366" s="23"/>
      <c r="AT1366" s="23"/>
      <c r="AU1366" s="23"/>
      <c r="AV1366" s="23"/>
      <c r="AW1366" s="23"/>
      <c r="AX1366" s="23"/>
      <c r="AY1366" s="23"/>
      <c r="AZ1366" s="23"/>
      <c r="BA1366" s="23"/>
      <c r="BB1366" s="23"/>
      <c r="BC1366" s="23"/>
      <c r="BD1366" s="23"/>
      <c r="BE1366" s="23"/>
      <c r="BF1366" s="23"/>
      <c r="BG1366" s="23"/>
      <c r="BH1366" s="23"/>
      <c r="BI1366" s="23"/>
      <c r="BJ1366" s="23"/>
      <c r="BK1366" s="23"/>
      <c r="BL1366" s="23"/>
      <c r="BM1366" s="23"/>
      <c r="BN1366" s="23"/>
      <c r="BO1366" s="23"/>
      <c r="BP1366" s="23"/>
      <c r="BQ1366" s="23"/>
      <c r="BR1366" s="23"/>
      <c r="BS1366" s="23"/>
      <c r="BT1366" s="23"/>
      <c r="BU1366" s="23"/>
      <c r="BV1366" s="23"/>
      <c r="BW1366" s="23"/>
      <c r="BX1366" s="23"/>
      <c r="BY1366" s="23"/>
      <c r="BZ1366" s="23"/>
      <c r="CA1366" s="23"/>
      <c r="CB1366" s="23"/>
      <c r="CC1366" s="23"/>
      <c r="CD1366" s="23"/>
      <c r="CE1366" s="23"/>
      <c r="CF1366" s="23"/>
      <c r="CG1366" s="23"/>
      <c r="CH1366" s="23"/>
      <c r="CI1366" s="23"/>
      <c r="CJ1366" s="23"/>
      <c r="CK1366" s="23"/>
      <c r="CL1366" s="23"/>
      <c r="CM1366" s="23"/>
      <c r="CN1366" s="23"/>
      <c r="CO1366" s="23"/>
      <c r="CP1366" s="23"/>
      <c r="CQ1366" s="23"/>
      <c r="CR1366" s="23"/>
      <c r="CS1366" s="23"/>
      <c r="CT1366" s="23"/>
      <c r="CU1366" s="23"/>
      <c r="CV1366" s="23"/>
      <c r="CW1366" s="23"/>
      <c r="CX1366" s="23"/>
      <c r="CY1366" s="23"/>
      <c r="CZ1366" s="23"/>
      <c r="DA1366" s="23"/>
      <c r="DB1366" s="23"/>
      <c r="DC1366" s="23"/>
      <c r="DD1366" s="23"/>
      <c r="DE1366" s="23"/>
      <c r="DF1366" s="23"/>
      <c r="DG1366" s="23"/>
      <c r="DH1366" s="23"/>
      <c r="DI1366" s="23"/>
      <c r="DJ1366" s="23"/>
      <c r="DK1366" s="23"/>
      <c r="DL1366" s="23"/>
      <c r="DM1366" s="23"/>
      <c r="DN1366" s="23"/>
      <c r="DO1366" s="23"/>
      <c r="DP1366" s="23"/>
      <c r="DQ1366" s="23"/>
      <c r="DR1366" s="23"/>
      <c r="DS1366" s="23"/>
      <c r="DT1366" s="23"/>
      <c r="DU1366" s="23"/>
      <c r="DV1366" s="23"/>
      <c r="DW1366" s="23"/>
      <c r="DX1366" s="23"/>
      <c r="DY1366" s="23"/>
    </row>
    <row r="1367" spans="1:129" s="29" customFormat="1" ht="15.75" x14ac:dyDescent="0.25">
      <c r="A1367" s="133">
        <v>53</v>
      </c>
      <c r="B1367" s="121" t="s">
        <v>399</v>
      </c>
      <c r="C1367" s="121" t="s">
        <v>6</v>
      </c>
      <c r="D1367" s="121" t="s">
        <v>339</v>
      </c>
      <c r="E1367" s="164" t="s">
        <v>175</v>
      </c>
      <c r="F1367" s="162">
        <v>2564.6</v>
      </c>
      <c r="G1367" s="131">
        <v>123</v>
      </c>
      <c r="H1367" s="121" t="s">
        <v>30</v>
      </c>
      <c r="I1367" s="66" t="s">
        <v>1</v>
      </c>
      <c r="J1367" s="162">
        <f>J1368+J1369</f>
        <v>295250</v>
      </c>
      <c r="K1367" s="162">
        <f t="shared" ref="K1367:N1367" si="673">K1368+K1369</f>
        <v>45250</v>
      </c>
      <c r="L1367" s="162">
        <f t="shared" si="673"/>
        <v>0</v>
      </c>
      <c r="M1367" s="162">
        <f t="shared" si="673"/>
        <v>237500</v>
      </c>
      <c r="N1367" s="162">
        <f t="shared" si="673"/>
        <v>12500</v>
      </c>
      <c r="O1367" s="475">
        <f t="shared" si="657"/>
        <v>295250</v>
      </c>
      <c r="P1367" s="555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/>
      <c r="AG1367" s="23"/>
      <c r="AH1367" s="23"/>
      <c r="AI1367" s="23"/>
      <c r="AJ1367" s="23"/>
      <c r="AK1367" s="23"/>
      <c r="AL1367" s="23"/>
      <c r="AM1367" s="23"/>
      <c r="AN1367" s="23"/>
      <c r="AO1367" s="23"/>
      <c r="AP1367" s="23"/>
      <c r="AQ1367" s="23"/>
      <c r="AR1367" s="23"/>
      <c r="AS1367" s="23"/>
      <c r="AT1367" s="23"/>
      <c r="AU1367" s="23"/>
      <c r="AV1367" s="23"/>
      <c r="AW1367" s="23"/>
      <c r="AX1367" s="23"/>
      <c r="AY1367" s="23"/>
      <c r="AZ1367" s="23"/>
      <c r="BA1367" s="23"/>
      <c r="BB1367" s="23"/>
      <c r="BC1367" s="23"/>
      <c r="BD1367" s="23"/>
      <c r="BE1367" s="23"/>
      <c r="BF1367" s="23"/>
      <c r="BG1367" s="23"/>
      <c r="BH1367" s="23"/>
      <c r="BI1367" s="23"/>
      <c r="BJ1367" s="23"/>
      <c r="BK1367" s="23"/>
      <c r="BL1367" s="23"/>
      <c r="BM1367" s="23"/>
      <c r="BN1367" s="23"/>
      <c r="BO1367" s="23"/>
      <c r="BP1367" s="23"/>
      <c r="BQ1367" s="23"/>
      <c r="BR1367" s="23"/>
      <c r="BS1367" s="23"/>
      <c r="BT1367" s="23"/>
      <c r="BU1367" s="23"/>
      <c r="BV1367" s="23"/>
      <c r="BW1367" s="23"/>
      <c r="BX1367" s="23"/>
      <c r="BY1367" s="23"/>
      <c r="BZ1367" s="23"/>
      <c r="CA1367" s="23"/>
      <c r="CB1367" s="23"/>
      <c r="CC1367" s="23"/>
      <c r="CD1367" s="23"/>
      <c r="CE1367" s="23"/>
      <c r="CF1367" s="23"/>
      <c r="CG1367" s="23"/>
      <c r="CH1367" s="23"/>
      <c r="CI1367" s="23"/>
      <c r="CJ1367" s="23"/>
      <c r="CK1367" s="23"/>
      <c r="CL1367" s="23"/>
      <c r="CM1367" s="23"/>
      <c r="CN1367" s="23"/>
      <c r="CO1367" s="23"/>
      <c r="CP1367" s="23"/>
      <c r="CQ1367" s="23"/>
      <c r="CR1367" s="23"/>
      <c r="CS1367" s="23"/>
      <c r="CT1367" s="23"/>
      <c r="CU1367" s="23"/>
      <c r="CV1367" s="23"/>
      <c r="CW1367" s="23"/>
      <c r="CX1367" s="23"/>
      <c r="CY1367" s="23"/>
      <c r="CZ1367" s="23"/>
      <c r="DA1367" s="23"/>
      <c r="DB1367" s="23"/>
      <c r="DC1367" s="23"/>
      <c r="DD1367" s="23"/>
      <c r="DE1367" s="23"/>
      <c r="DF1367" s="23"/>
      <c r="DG1367" s="23"/>
      <c r="DH1367" s="23"/>
      <c r="DI1367" s="23"/>
      <c r="DJ1367" s="23"/>
      <c r="DK1367" s="23"/>
      <c r="DL1367" s="23"/>
      <c r="DM1367" s="23"/>
      <c r="DN1367" s="23"/>
      <c r="DO1367" s="23"/>
      <c r="DP1367" s="23"/>
      <c r="DQ1367" s="23"/>
      <c r="DR1367" s="23"/>
      <c r="DS1367" s="23"/>
      <c r="DT1367" s="23"/>
      <c r="DU1367" s="23"/>
      <c r="DV1367" s="23"/>
      <c r="DW1367" s="23"/>
      <c r="DX1367" s="23"/>
      <c r="DY1367" s="23"/>
    </row>
    <row r="1368" spans="1:129" s="29" customFormat="1" ht="45" x14ac:dyDescent="0.25">
      <c r="A1368" s="137"/>
      <c r="B1368" s="121" t="s">
        <v>399</v>
      </c>
      <c r="C1368" s="121"/>
      <c r="D1368" s="121"/>
      <c r="E1368" s="164"/>
      <c r="F1368" s="167"/>
      <c r="G1368" s="136"/>
      <c r="H1368" s="72" t="s">
        <v>58</v>
      </c>
      <c r="I1368" s="78" t="s">
        <v>31</v>
      </c>
      <c r="J1368" s="162">
        <v>250000</v>
      </c>
      <c r="K1368" s="162"/>
      <c r="L1368" s="162"/>
      <c r="M1368" s="162">
        <v>237500</v>
      </c>
      <c r="N1368" s="162">
        <v>12500</v>
      </c>
      <c r="O1368" s="475">
        <f t="shared" si="657"/>
        <v>250000</v>
      </c>
      <c r="P1368" s="555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23"/>
      <c r="AP1368" s="23"/>
      <c r="AQ1368" s="23"/>
      <c r="AR1368" s="23"/>
      <c r="AS1368" s="23"/>
      <c r="AT1368" s="23"/>
      <c r="AU1368" s="23"/>
      <c r="AV1368" s="23"/>
      <c r="AW1368" s="23"/>
      <c r="AX1368" s="23"/>
      <c r="AY1368" s="23"/>
      <c r="AZ1368" s="23"/>
      <c r="BA1368" s="23"/>
      <c r="BB1368" s="23"/>
      <c r="BC1368" s="23"/>
      <c r="BD1368" s="23"/>
      <c r="BE1368" s="23"/>
      <c r="BF1368" s="23"/>
      <c r="BG1368" s="23"/>
      <c r="BH1368" s="23"/>
      <c r="BI1368" s="23"/>
      <c r="BJ1368" s="23"/>
      <c r="BK1368" s="23"/>
      <c r="BL1368" s="23"/>
      <c r="BM1368" s="23"/>
      <c r="BN1368" s="23"/>
      <c r="BO1368" s="23"/>
      <c r="BP1368" s="23"/>
      <c r="BQ1368" s="23"/>
      <c r="BR1368" s="23"/>
      <c r="BS1368" s="23"/>
      <c r="BT1368" s="23"/>
      <c r="BU1368" s="23"/>
      <c r="BV1368" s="23"/>
      <c r="BW1368" s="23"/>
      <c r="BX1368" s="23"/>
      <c r="BY1368" s="23"/>
      <c r="BZ1368" s="23"/>
      <c r="CA1368" s="23"/>
      <c r="CB1368" s="23"/>
      <c r="CC1368" s="23"/>
      <c r="CD1368" s="23"/>
      <c r="CE1368" s="23"/>
      <c r="CF1368" s="23"/>
      <c r="CG1368" s="23"/>
      <c r="CH1368" s="23"/>
      <c r="CI1368" s="23"/>
      <c r="CJ1368" s="23"/>
      <c r="CK1368" s="23"/>
      <c r="CL1368" s="23"/>
      <c r="CM1368" s="23"/>
      <c r="CN1368" s="23"/>
      <c r="CO1368" s="23"/>
      <c r="CP1368" s="23"/>
      <c r="CQ1368" s="23"/>
      <c r="CR1368" s="23"/>
      <c r="CS1368" s="23"/>
      <c r="CT1368" s="23"/>
      <c r="CU1368" s="23"/>
      <c r="CV1368" s="23"/>
      <c r="CW1368" s="23"/>
      <c r="CX1368" s="23"/>
      <c r="CY1368" s="23"/>
      <c r="CZ1368" s="23"/>
      <c r="DA1368" s="23"/>
      <c r="DB1368" s="23"/>
      <c r="DC1368" s="23"/>
      <c r="DD1368" s="23"/>
      <c r="DE1368" s="23"/>
      <c r="DF1368" s="23"/>
      <c r="DG1368" s="23"/>
      <c r="DH1368" s="23"/>
      <c r="DI1368" s="23"/>
      <c r="DJ1368" s="23"/>
      <c r="DK1368" s="23"/>
      <c r="DL1368" s="23"/>
      <c r="DM1368" s="23"/>
      <c r="DN1368" s="23"/>
      <c r="DO1368" s="23"/>
      <c r="DP1368" s="23"/>
      <c r="DQ1368" s="23"/>
      <c r="DR1368" s="23"/>
      <c r="DS1368" s="23"/>
      <c r="DT1368" s="23"/>
      <c r="DU1368" s="23"/>
      <c r="DV1368" s="23"/>
      <c r="DW1368" s="23"/>
      <c r="DX1368" s="23"/>
      <c r="DY1368" s="23"/>
    </row>
    <row r="1369" spans="1:129" s="29" customFormat="1" ht="75" x14ac:dyDescent="0.25">
      <c r="A1369" s="140"/>
      <c r="B1369" s="121" t="s">
        <v>399</v>
      </c>
      <c r="C1369" s="121"/>
      <c r="D1369" s="121"/>
      <c r="E1369" s="162"/>
      <c r="F1369" s="167"/>
      <c r="G1369" s="136"/>
      <c r="H1369" s="72" t="s">
        <v>57</v>
      </c>
      <c r="I1369" s="78" t="s">
        <v>136</v>
      </c>
      <c r="J1369" s="83">
        <v>45250</v>
      </c>
      <c r="K1369" s="123">
        <f>J1369</f>
        <v>45250</v>
      </c>
      <c r="L1369" s="162"/>
      <c r="M1369" s="83"/>
      <c r="N1369" s="83"/>
      <c r="O1369" s="475">
        <f t="shared" si="657"/>
        <v>45250</v>
      </c>
      <c r="P1369" s="555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23"/>
      <c r="AS1369" s="23"/>
      <c r="AT1369" s="23"/>
      <c r="AU1369" s="23"/>
      <c r="AV1369" s="23"/>
      <c r="AW1369" s="23"/>
      <c r="AX1369" s="23"/>
      <c r="AY1369" s="23"/>
      <c r="AZ1369" s="23"/>
      <c r="BA1369" s="23"/>
      <c r="BB1369" s="23"/>
      <c r="BC1369" s="23"/>
      <c r="BD1369" s="23"/>
      <c r="BE1369" s="23"/>
      <c r="BF1369" s="23"/>
      <c r="BG1369" s="23"/>
      <c r="BH1369" s="23"/>
      <c r="BI1369" s="23"/>
      <c r="BJ1369" s="23"/>
      <c r="BK1369" s="23"/>
      <c r="BL1369" s="23"/>
      <c r="BM1369" s="23"/>
      <c r="BN1369" s="23"/>
      <c r="BO1369" s="23"/>
      <c r="BP1369" s="23"/>
      <c r="BQ1369" s="23"/>
      <c r="BR1369" s="23"/>
      <c r="BS1369" s="23"/>
      <c r="BT1369" s="23"/>
      <c r="BU1369" s="23"/>
      <c r="BV1369" s="23"/>
      <c r="BW1369" s="23"/>
      <c r="BX1369" s="23"/>
      <c r="BY1369" s="23"/>
      <c r="BZ1369" s="23"/>
      <c r="CA1369" s="23"/>
      <c r="CB1369" s="23"/>
      <c r="CC1369" s="23"/>
      <c r="CD1369" s="23"/>
      <c r="CE1369" s="23"/>
      <c r="CF1369" s="23"/>
      <c r="CG1369" s="23"/>
      <c r="CH1369" s="23"/>
      <c r="CI1369" s="23"/>
      <c r="CJ1369" s="23"/>
      <c r="CK1369" s="23"/>
      <c r="CL1369" s="23"/>
      <c r="CM1369" s="23"/>
      <c r="CN1369" s="23"/>
      <c r="CO1369" s="23"/>
      <c r="CP1369" s="23"/>
      <c r="CQ1369" s="23"/>
      <c r="CR1369" s="23"/>
      <c r="CS1369" s="23"/>
      <c r="CT1369" s="23"/>
      <c r="CU1369" s="23"/>
      <c r="CV1369" s="23"/>
      <c r="CW1369" s="23"/>
      <c r="CX1369" s="23"/>
      <c r="CY1369" s="23"/>
      <c r="CZ1369" s="23"/>
      <c r="DA1369" s="23"/>
      <c r="DB1369" s="23"/>
      <c r="DC1369" s="23"/>
      <c r="DD1369" s="23"/>
      <c r="DE1369" s="23"/>
      <c r="DF1369" s="23"/>
      <c r="DG1369" s="23"/>
      <c r="DH1369" s="23"/>
      <c r="DI1369" s="23"/>
      <c r="DJ1369" s="23"/>
      <c r="DK1369" s="23"/>
      <c r="DL1369" s="23"/>
      <c r="DM1369" s="23"/>
      <c r="DN1369" s="23"/>
      <c r="DO1369" s="23"/>
      <c r="DP1369" s="23"/>
      <c r="DQ1369" s="23"/>
      <c r="DR1369" s="23"/>
      <c r="DS1369" s="23"/>
      <c r="DT1369" s="23"/>
      <c r="DU1369" s="23"/>
      <c r="DV1369" s="23"/>
      <c r="DW1369" s="23"/>
      <c r="DX1369" s="23"/>
      <c r="DY1369" s="23"/>
    </row>
    <row r="1370" spans="1:129" s="29" customFormat="1" ht="15.75" x14ac:dyDescent="0.25">
      <c r="A1370" s="133">
        <v>54</v>
      </c>
      <c r="B1370" s="121" t="s">
        <v>399</v>
      </c>
      <c r="C1370" s="121" t="s">
        <v>6</v>
      </c>
      <c r="D1370" s="121" t="s">
        <v>339</v>
      </c>
      <c r="E1370" s="164" t="s">
        <v>205</v>
      </c>
      <c r="F1370" s="165">
        <v>6628.3</v>
      </c>
      <c r="G1370" s="166">
        <v>292</v>
      </c>
      <c r="H1370" s="121" t="s">
        <v>30</v>
      </c>
      <c r="I1370" s="66" t="s">
        <v>1</v>
      </c>
      <c r="J1370" s="162">
        <f>J1371+J1372</f>
        <v>295250</v>
      </c>
      <c r="K1370" s="162">
        <f t="shared" ref="K1370:N1370" si="674">K1371+K1372</f>
        <v>45250</v>
      </c>
      <c r="L1370" s="162">
        <f t="shared" si="674"/>
        <v>0</v>
      </c>
      <c r="M1370" s="162">
        <f t="shared" si="674"/>
        <v>237500</v>
      </c>
      <c r="N1370" s="162">
        <f t="shared" si="674"/>
        <v>12500</v>
      </c>
      <c r="O1370" s="475">
        <f t="shared" si="657"/>
        <v>295250</v>
      </c>
      <c r="P1370" s="555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/>
      <c r="AL1370" s="23"/>
      <c r="AM1370" s="23"/>
      <c r="AN1370" s="23"/>
      <c r="AO1370" s="23"/>
      <c r="AP1370" s="23"/>
      <c r="AQ1370" s="23"/>
      <c r="AR1370" s="23"/>
      <c r="AS1370" s="23"/>
      <c r="AT1370" s="23"/>
      <c r="AU1370" s="23"/>
      <c r="AV1370" s="23"/>
      <c r="AW1370" s="23"/>
      <c r="AX1370" s="23"/>
      <c r="AY1370" s="23"/>
      <c r="AZ1370" s="23"/>
      <c r="BA1370" s="23"/>
      <c r="BB1370" s="23"/>
      <c r="BC1370" s="23"/>
      <c r="BD1370" s="23"/>
      <c r="BE1370" s="23"/>
      <c r="BF1370" s="23"/>
      <c r="BG1370" s="23"/>
      <c r="BH1370" s="23"/>
      <c r="BI1370" s="23"/>
      <c r="BJ1370" s="23"/>
      <c r="BK1370" s="23"/>
      <c r="BL1370" s="23"/>
      <c r="BM1370" s="23"/>
      <c r="BN1370" s="23"/>
      <c r="BO1370" s="23"/>
      <c r="BP1370" s="23"/>
      <c r="BQ1370" s="23"/>
      <c r="BR1370" s="23"/>
      <c r="BS1370" s="23"/>
      <c r="BT1370" s="23"/>
      <c r="BU1370" s="23"/>
      <c r="BV1370" s="23"/>
      <c r="BW1370" s="23"/>
      <c r="BX1370" s="23"/>
      <c r="BY1370" s="23"/>
      <c r="BZ1370" s="23"/>
      <c r="CA1370" s="23"/>
      <c r="CB1370" s="23"/>
      <c r="CC1370" s="23"/>
      <c r="CD1370" s="23"/>
      <c r="CE1370" s="23"/>
      <c r="CF1370" s="23"/>
      <c r="CG1370" s="23"/>
      <c r="CH1370" s="23"/>
      <c r="CI1370" s="23"/>
      <c r="CJ1370" s="23"/>
      <c r="CK1370" s="23"/>
      <c r="CL1370" s="23"/>
      <c r="CM1370" s="23"/>
      <c r="CN1370" s="23"/>
      <c r="CO1370" s="23"/>
      <c r="CP1370" s="23"/>
      <c r="CQ1370" s="23"/>
      <c r="CR1370" s="23"/>
      <c r="CS1370" s="23"/>
      <c r="CT1370" s="23"/>
      <c r="CU1370" s="23"/>
      <c r="CV1370" s="23"/>
      <c r="CW1370" s="23"/>
      <c r="CX1370" s="23"/>
      <c r="CY1370" s="23"/>
      <c r="CZ1370" s="23"/>
      <c r="DA1370" s="23"/>
      <c r="DB1370" s="23"/>
      <c r="DC1370" s="23"/>
      <c r="DD1370" s="23"/>
      <c r="DE1370" s="23"/>
      <c r="DF1370" s="23"/>
      <c r="DG1370" s="23"/>
      <c r="DH1370" s="23"/>
      <c r="DI1370" s="23"/>
      <c r="DJ1370" s="23"/>
      <c r="DK1370" s="23"/>
      <c r="DL1370" s="23"/>
      <c r="DM1370" s="23"/>
      <c r="DN1370" s="23"/>
      <c r="DO1370" s="23"/>
      <c r="DP1370" s="23"/>
      <c r="DQ1370" s="23"/>
      <c r="DR1370" s="23"/>
      <c r="DS1370" s="23"/>
      <c r="DT1370" s="23"/>
      <c r="DU1370" s="23"/>
      <c r="DV1370" s="23"/>
      <c r="DW1370" s="23"/>
      <c r="DX1370" s="23"/>
      <c r="DY1370" s="23"/>
    </row>
    <row r="1371" spans="1:129" s="29" customFormat="1" ht="45" x14ac:dyDescent="0.25">
      <c r="A1371" s="137"/>
      <c r="B1371" s="121" t="s">
        <v>399</v>
      </c>
      <c r="C1371" s="121"/>
      <c r="D1371" s="121"/>
      <c r="E1371" s="164"/>
      <c r="F1371" s="167"/>
      <c r="G1371" s="136"/>
      <c r="H1371" s="72" t="s">
        <v>58</v>
      </c>
      <c r="I1371" s="78" t="s">
        <v>31</v>
      </c>
      <c r="J1371" s="162">
        <v>250000</v>
      </c>
      <c r="K1371" s="162"/>
      <c r="L1371" s="162"/>
      <c r="M1371" s="162">
        <v>237500</v>
      </c>
      <c r="N1371" s="162">
        <v>12500</v>
      </c>
      <c r="O1371" s="475">
        <f t="shared" si="657"/>
        <v>250000</v>
      </c>
      <c r="P1371" s="555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/>
      <c r="AL1371" s="23"/>
      <c r="AM1371" s="23"/>
      <c r="AN1371" s="23"/>
      <c r="AO1371" s="23"/>
      <c r="AP1371" s="23"/>
      <c r="AQ1371" s="23"/>
      <c r="AR1371" s="23"/>
      <c r="AS1371" s="23"/>
      <c r="AT1371" s="23"/>
      <c r="AU1371" s="23"/>
      <c r="AV1371" s="23"/>
      <c r="AW1371" s="23"/>
      <c r="AX1371" s="23"/>
      <c r="AY1371" s="23"/>
      <c r="AZ1371" s="23"/>
      <c r="BA1371" s="23"/>
      <c r="BB1371" s="23"/>
      <c r="BC1371" s="23"/>
      <c r="BD1371" s="23"/>
      <c r="BE1371" s="23"/>
      <c r="BF1371" s="23"/>
      <c r="BG1371" s="23"/>
      <c r="BH1371" s="23"/>
      <c r="BI1371" s="23"/>
      <c r="BJ1371" s="23"/>
      <c r="BK1371" s="23"/>
      <c r="BL1371" s="23"/>
      <c r="BM1371" s="23"/>
      <c r="BN1371" s="23"/>
      <c r="BO1371" s="23"/>
      <c r="BP1371" s="23"/>
      <c r="BQ1371" s="23"/>
      <c r="BR1371" s="23"/>
      <c r="BS1371" s="23"/>
      <c r="BT1371" s="23"/>
      <c r="BU1371" s="23"/>
      <c r="BV1371" s="23"/>
      <c r="BW1371" s="23"/>
      <c r="BX1371" s="23"/>
      <c r="BY1371" s="23"/>
      <c r="BZ1371" s="23"/>
      <c r="CA1371" s="23"/>
      <c r="CB1371" s="23"/>
      <c r="CC1371" s="23"/>
      <c r="CD1371" s="23"/>
      <c r="CE1371" s="23"/>
      <c r="CF1371" s="23"/>
      <c r="CG1371" s="23"/>
      <c r="CH1371" s="23"/>
      <c r="CI1371" s="23"/>
      <c r="CJ1371" s="23"/>
      <c r="CK1371" s="23"/>
      <c r="CL1371" s="23"/>
      <c r="CM1371" s="23"/>
      <c r="CN1371" s="23"/>
      <c r="CO1371" s="23"/>
      <c r="CP1371" s="23"/>
      <c r="CQ1371" s="23"/>
      <c r="CR1371" s="23"/>
      <c r="CS1371" s="23"/>
      <c r="CT1371" s="23"/>
      <c r="CU1371" s="23"/>
      <c r="CV1371" s="23"/>
      <c r="CW1371" s="23"/>
      <c r="CX1371" s="23"/>
      <c r="CY1371" s="23"/>
      <c r="CZ1371" s="23"/>
      <c r="DA1371" s="23"/>
      <c r="DB1371" s="23"/>
      <c r="DC1371" s="23"/>
      <c r="DD1371" s="23"/>
      <c r="DE1371" s="23"/>
      <c r="DF1371" s="23"/>
      <c r="DG1371" s="23"/>
      <c r="DH1371" s="23"/>
      <c r="DI1371" s="23"/>
      <c r="DJ1371" s="23"/>
      <c r="DK1371" s="23"/>
      <c r="DL1371" s="23"/>
      <c r="DM1371" s="23"/>
      <c r="DN1371" s="23"/>
      <c r="DO1371" s="23"/>
      <c r="DP1371" s="23"/>
      <c r="DQ1371" s="23"/>
      <c r="DR1371" s="23"/>
      <c r="DS1371" s="23"/>
      <c r="DT1371" s="23"/>
      <c r="DU1371" s="23"/>
      <c r="DV1371" s="23"/>
      <c r="DW1371" s="23"/>
      <c r="DX1371" s="23"/>
      <c r="DY1371" s="23"/>
    </row>
    <row r="1372" spans="1:129" s="29" customFormat="1" ht="75" x14ac:dyDescent="0.25">
      <c r="A1372" s="140"/>
      <c r="B1372" s="121" t="s">
        <v>399</v>
      </c>
      <c r="C1372" s="121"/>
      <c r="D1372" s="121"/>
      <c r="E1372" s="162"/>
      <c r="F1372" s="167"/>
      <c r="G1372" s="136"/>
      <c r="H1372" s="72" t="s">
        <v>57</v>
      </c>
      <c r="I1372" s="78" t="s">
        <v>136</v>
      </c>
      <c r="J1372" s="83">
        <v>45250</v>
      </c>
      <c r="K1372" s="123">
        <f>J1372</f>
        <v>45250</v>
      </c>
      <c r="L1372" s="162"/>
      <c r="M1372" s="83"/>
      <c r="N1372" s="83"/>
      <c r="O1372" s="475">
        <f t="shared" si="657"/>
        <v>45250</v>
      </c>
      <c r="P1372" s="555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/>
      <c r="AL1372" s="23"/>
      <c r="AM1372" s="23"/>
      <c r="AN1372" s="23"/>
      <c r="AO1372" s="23"/>
      <c r="AP1372" s="23"/>
      <c r="AQ1372" s="23"/>
      <c r="AR1372" s="23"/>
      <c r="AS1372" s="23"/>
      <c r="AT1372" s="23"/>
      <c r="AU1372" s="23"/>
      <c r="AV1372" s="23"/>
      <c r="AW1372" s="23"/>
      <c r="AX1372" s="23"/>
      <c r="AY1372" s="23"/>
      <c r="AZ1372" s="23"/>
      <c r="BA1372" s="23"/>
      <c r="BB1372" s="23"/>
      <c r="BC1372" s="23"/>
      <c r="BD1372" s="23"/>
      <c r="BE1372" s="23"/>
      <c r="BF1372" s="23"/>
      <c r="BG1372" s="23"/>
      <c r="BH1372" s="23"/>
      <c r="BI1372" s="23"/>
      <c r="BJ1372" s="23"/>
      <c r="BK1372" s="23"/>
      <c r="BL1372" s="23"/>
      <c r="BM1372" s="23"/>
      <c r="BN1372" s="23"/>
      <c r="BO1372" s="23"/>
      <c r="BP1372" s="23"/>
      <c r="BQ1372" s="23"/>
      <c r="BR1372" s="23"/>
      <c r="BS1372" s="23"/>
      <c r="BT1372" s="23"/>
      <c r="BU1372" s="23"/>
      <c r="BV1372" s="23"/>
      <c r="BW1372" s="23"/>
      <c r="BX1372" s="23"/>
      <c r="BY1372" s="23"/>
      <c r="BZ1372" s="23"/>
      <c r="CA1372" s="23"/>
      <c r="CB1372" s="23"/>
      <c r="CC1372" s="23"/>
      <c r="CD1372" s="23"/>
      <c r="CE1372" s="23"/>
      <c r="CF1372" s="23"/>
      <c r="CG1372" s="23"/>
      <c r="CH1372" s="23"/>
      <c r="CI1372" s="23"/>
      <c r="CJ1372" s="23"/>
      <c r="CK1372" s="23"/>
      <c r="CL1372" s="23"/>
      <c r="CM1372" s="23"/>
      <c r="CN1372" s="23"/>
      <c r="CO1372" s="23"/>
      <c r="CP1372" s="23"/>
      <c r="CQ1372" s="23"/>
      <c r="CR1372" s="23"/>
      <c r="CS1372" s="23"/>
      <c r="CT1372" s="23"/>
      <c r="CU1372" s="23"/>
      <c r="CV1372" s="23"/>
      <c r="CW1372" s="23"/>
      <c r="CX1372" s="23"/>
      <c r="CY1372" s="23"/>
      <c r="CZ1372" s="23"/>
      <c r="DA1372" s="23"/>
      <c r="DB1372" s="23"/>
      <c r="DC1372" s="23"/>
      <c r="DD1372" s="23"/>
      <c r="DE1372" s="23"/>
      <c r="DF1372" s="23"/>
      <c r="DG1372" s="23"/>
      <c r="DH1372" s="23"/>
      <c r="DI1372" s="23"/>
      <c r="DJ1372" s="23"/>
      <c r="DK1372" s="23"/>
      <c r="DL1372" s="23"/>
      <c r="DM1372" s="23"/>
      <c r="DN1372" s="23"/>
      <c r="DO1372" s="23"/>
      <c r="DP1372" s="23"/>
      <c r="DQ1372" s="23"/>
      <c r="DR1372" s="23"/>
      <c r="DS1372" s="23"/>
      <c r="DT1372" s="23"/>
      <c r="DU1372" s="23"/>
      <c r="DV1372" s="23"/>
      <c r="DW1372" s="23"/>
      <c r="DX1372" s="23"/>
      <c r="DY1372" s="23"/>
    </row>
    <row r="1373" spans="1:129" s="29" customFormat="1" ht="19.5" customHeight="1" x14ac:dyDescent="0.25">
      <c r="A1373" s="133">
        <v>55</v>
      </c>
      <c r="B1373" s="121" t="s">
        <v>399</v>
      </c>
      <c r="C1373" s="121" t="s">
        <v>6</v>
      </c>
      <c r="D1373" s="121" t="s">
        <v>368</v>
      </c>
      <c r="E1373" s="164" t="s">
        <v>212</v>
      </c>
      <c r="F1373" s="165">
        <v>11067.7</v>
      </c>
      <c r="G1373" s="166">
        <v>144</v>
      </c>
      <c r="H1373" s="121" t="s">
        <v>30</v>
      </c>
      <c r="I1373" s="66" t="s">
        <v>1</v>
      </c>
      <c r="J1373" s="162">
        <f>J1374+J1375</f>
        <v>295250</v>
      </c>
      <c r="K1373" s="162">
        <f t="shared" ref="K1373:N1373" si="675">K1374+K1375</f>
        <v>45250</v>
      </c>
      <c r="L1373" s="162">
        <f t="shared" si="675"/>
        <v>0</v>
      </c>
      <c r="M1373" s="162">
        <f t="shared" si="675"/>
        <v>237500</v>
      </c>
      <c r="N1373" s="162">
        <f t="shared" si="675"/>
        <v>12500</v>
      </c>
      <c r="O1373" s="475">
        <f t="shared" si="657"/>
        <v>295250</v>
      </c>
      <c r="P1373" s="555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  <c r="AR1373" s="23"/>
      <c r="AS1373" s="23"/>
      <c r="AT1373" s="23"/>
      <c r="AU1373" s="23"/>
      <c r="AV1373" s="23"/>
      <c r="AW1373" s="23"/>
      <c r="AX1373" s="23"/>
      <c r="AY1373" s="23"/>
      <c r="AZ1373" s="23"/>
      <c r="BA1373" s="23"/>
      <c r="BB1373" s="23"/>
      <c r="BC1373" s="23"/>
      <c r="BD1373" s="23"/>
      <c r="BE1373" s="23"/>
      <c r="BF1373" s="23"/>
      <c r="BG1373" s="23"/>
      <c r="BH1373" s="23"/>
      <c r="BI1373" s="23"/>
      <c r="BJ1373" s="23"/>
      <c r="BK1373" s="23"/>
      <c r="BL1373" s="23"/>
      <c r="BM1373" s="23"/>
      <c r="BN1373" s="23"/>
      <c r="BO1373" s="23"/>
      <c r="BP1373" s="23"/>
      <c r="BQ1373" s="23"/>
      <c r="BR1373" s="23"/>
      <c r="BS1373" s="23"/>
      <c r="BT1373" s="23"/>
      <c r="BU1373" s="23"/>
      <c r="BV1373" s="23"/>
      <c r="BW1373" s="23"/>
      <c r="BX1373" s="23"/>
      <c r="BY1373" s="23"/>
      <c r="BZ1373" s="23"/>
      <c r="CA1373" s="23"/>
      <c r="CB1373" s="23"/>
      <c r="CC1373" s="23"/>
      <c r="CD1373" s="23"/>
      <c r="CE1373" s="23"/>
      <c r="CF1373" s="23"/>
      <c r="CG1373" s="23"/>
      <c r="CH1373" s="23"/>
      <c r="CI1373" s="23"/>
      <c r="CJ1373" s="23"/>
      <c r="CK1373" s="23"/>
      <c r="CL1373" s="23"/>
      <c r="CM1373" s="23"/>
      <c r="CN1373" s="23"/>
      <c r="CO1373" s="23"/>
      <c r="CP1373" s="23"/>
      <c r="CQ1373" s="23"/>
      <c r="CR1373" s="23"/>
      <c r="CS1373" s="23"/>
      <c r="CT1373" s="23"/>
      <c r="CU1373" s="23"/>
      <c r="CV1373" s="23"/>
      <c r="CW1373" s="23"/>
      <c r="CX1373" s="23"/>
      <c r="CY1373" s="23"/>
      <c r="CZ1373" s="23"/>
      <c r="DA1373" s="23"/>
      <c r="DB1373" s="23"/>
      <c r="DC1373" s="23"/>
      <c r="DD1373" s="23"/>
      <c r="DE1373" s="23"/>
      <c r="DF1373" s="23"/>
      <c r="DG1373" s="23"/>
      <c r="DH1373" s="23"/>
      <c r="DI1373" s="23"/>
      <c r="DJ1373" s="23"/>
      <c r="DK1373" s="23"/>
      <c r="DL1373" s="23"/>
      <c r="DM1373" s="23"/>
      <c r="DN1373" s="23"/>
      <c r="DO1373" s="23"/>
      <c r="DP1373" s="23"/>
      <c r="DQ1373" s="23"/>
      <c r="DR1373" s="23"/>
      <c r="DS1373" s="23"/>
      <c r="DT1373" s="23"/>
      <c r="DU1373" s="23"/>
      <c r="DV1373" s="23"/>
      <c r="DW1373" s="23"/>
      <c r="DX1373" s="23"/>
      <c r="DY1373" s="23"/>
    </row>
    <row r="1374" spans="1:129" s="29" customFormat="1" ht="45" x14ac:dyDescent="0.25">
      <c r="A1374" s="137"/>
      <c r="B1374" s="121" t="s">
        <v>399</v>
      </c>
      <c r="C1374" s="121"/>
      <c r="D1374" s="121"/>
      <c r="E1374" s="164"/>
      <c r="F1374" s="167"/>
      <c r="G1374" s="136"/>
      <c r="H1374" s="72" t="s">
        <v>58</v>
      </c>
      <c r="I1374" s="78" t="s">
        <v>31</v>
      </c>
      <c r="J1374" s="162">
        <v>250000</v>
      </c>
      <c r="K1374" s="162"/>
      <c r="L1374" s="162"/>
      <c r="M1374" s="162">
        <v>237500</v>
      </c>
      <c r="N1374" s="162">
        <v>12500</v>
      </c>
      <c r="O1374" s="475">
        <f t="shared" si="657"/>
        <v>250000</v>
      </c>
      <c r="P1374" s="555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/>
      <c r="AL1374" s="23"/>
      <c r="AM1374" s="23"/>
      <c r="AN1374" s="23"/>
      <c r="AO1374" s="23"/>
      <c r="AP1374" s="23"/>
      <c r="AQ1374" s="23"/>
      <c r="AR1374" s="23"/>
      <c r="AS1374" s="23"/>
      <c r="AT1374" s="23"/>
      <c r="AU1374" s="23"/>
      <c r="AV1374" s="23"/>
      <c r="AW1374" s="23"/>
      <c r="AX1374" s="23"/>
      <c r="AY1374" s="23"/>
      <c r="AZ1374" s="23"/>
      <c r="BA1374" s="23"/>
      <c r="BB1374" s="23"/>
      <c r="BC1374" s="23"/>
      <c r="BD1374" s="23"/>
      <c r="BE1374" s="23"/>
      <c r="BF1374" s="23"/>
      <c r="BG1374" s="23"/>
      <c r="BH1374" s="23"/>
      <c r="BI1374" s="23"/>
      <c r="BJ1374" s="23"/>
      <c r="BK1374" s="23"/>
      <c r="BL1374" s="23"/>
      <c r="BM1374" s="23"/>
      <c r="BN1374" s="23"/>
      <c r="BO1374" s="23"/>
      <c r="BP1374" s="23"/>
      <c r="BQ1374" s="23"/>
      <c r="BR1374" s="23"/>
      <c r="BS1374" s="23"/>
      <c r="BT1374" s="23"/>
      <c r="BU1374" s="23"/>
      <c r="BV1374" s="23"/>
      <c r="BW1374" s="23"/>
      <c r="BX1374" s="23"/>
      <c r="BY1374" s="23"/>
      <c r="BZ1374" s="23"/>
      <c r="CA1374" s="23"/>
      <c r="CB1374" s="23"/>
      <c r="CC1374" s="23"/>
      <c r="CD1374" s="23"/>
      <c r="CE1374" s="23"/>
      <c r="CF1374" s="23"/>
      <c r="CG1374" s="23"/>
      <c r="CH1374" s="23"/>
      <c r="CI1374" s="23"/>
      <c r="CJ1374" s="23"/>
      <c r="CK1374" s="23"/>
      <c r="CL1374" s="23"/>
      <c r="CM1374" s="23"/>
      <c r="CN1374" s="23"/>
      <c r="CO1374" s="23"/>
      <c r="CP1374" s="23"/>
      <c r="CQ1374" s="23"/>
      <c r="CR1374" s="23"/>
      <c r="CS1374" s="23"/>
      <c r="CT1374" s="23"/>
      <c r="CU1374" s="23"/>
      <c r="CV1374" s="23"/>
      <c r="CW1374" s="23"/>
      <c r="CX1374" s="23"/>
      <c r="CY1374" s="23"/>
      <c r="CZ1374" s="23"/>
      <c r="DA1374" s="23"/>
      <c r="DB1374" s="23"/>
      <c r="DC1374" s="23"/>
      <c r="DD1374" s="23"/>
      <c r="DE1374" s="23"/>
      <c r="DF1374" s="23"/>
      <c r="DG1374" s="23"/>
      <c r="DH1374" s="23"/>
      <c r="DI1374" s="23"/>
      <c r="DJ1374" s="23"/>
      <c r="DK1374" s="23"/>
      <c r="DL1374" s="23"/>
      <c r="DM1374" s="23"/>
      <c r="DN1374" s="23"/>
      <c r="DO1374" s="23"/>
      <c r="DP1374" s="23"/>
      <c r="DQ1374" s="23"/>
      <c r="DR1374" s="23"/>
      <c r="DS1374" s="23"/>
      <c r="DT1374" s="23"/>
      <c r="DU1374" s="23"/>
      <c r="DV1374" s="23"/>
      <c r="DW1374" s="23"/>
      <c r="DX1374" s="23"/>
      <c r="DY1374" s="23"/>
    </row>
    <row r="1375" spans="1:129" s="29" customFormat="1" ht="75" x14ac:dyDescent="0.25">
      <c r="A1375" s="140"/>
      <c r="B1375" s="121" t="s">
        <v>399</v>
      </c>
      <c r="C1375" s="121"/>
      <c r="D1375" s="121"/>
      <c r="E1375" s="162"/>
      <c r="F1375" s="167"/>
      <c r="G1375" s="136"/>
      <c r="H1375" s="72" t="s">
        <v>57</v>
      </c>
      <c r="I1375" s="78" t="s">
        <v>136</v>
      </c>
      <c r="J1375" s="83">
        <v>45250</v>
      </c>
      <c r="K1375" s="123">
        <f>J1375</f>
        <v>45250</v>
      </c>
      <c r="L1375" s="162"/>
      <c r="M1375" s="83"/>
      <c r="N1375" s="83"/>
      <c r="O1375" s="475">
        <f t="shared" si="657"/>
        <v>45250</v>
      </c>
      <c r="P1375" s="555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/>
      <c r="AP1375" s="23"/>
      <c r="AQ1375" s="23"/>
      <c r="AR1375" s="23"/>
      <c r="AS1375" s="23"/>
      <c r="AT1375" s="23"/>
      <c r="AU1375" s="23"/>
      <c r="AV1375" s="23"/>
      <c r="AW1375" s="23"/>
      <c r="AX1375" s="23"/>
      <c r="AY1375" s="23"/>
      <c r="AZ1375" s="23"/>
      <c r="BA1375" s="23"/>
      <c r="BB1375" s="23"/>
      <c r="BC1375" s="23"/>
      <c r="BD1375" s="23"/>
      <c r="BE1375" s="23"/>
      <c r="BF1375" s="23"/>
      <c r="BG1375" s="23"/>
      <c r="BH1375" s="23"/>
      <c r="BI1375" s="23"/>
      <c r="BJ1375" s="23"/>
      <c r="BK1375" s="23"/>
      <c r="BL1375" s="23"/>
      <c r="BM1375" s="23"/>
      <c r="BN1375" s="23"/>
      <c r="BO1375" s="23"/>
      <c r="BP1375" s="23"/>
      <c r="BQ1375" s="23"/>
      <c r="BR1375" s="23"/>
      <c r="BS1375" s="23"/>
      <c r="BT1375" s="23"/>
      <c r="BU1375" s="23"/>
      <c r="BV1375" s="23"/>
      <c r="BW1375" s="23"/>
      <c r="BX1375" s="23"/>
      <c r="BY1375" s="23"/>
      <c r="BZ1375" s="23"/>
      <c r="CA1375" s="23"/>
      <c r="CB1375" s="23"/>
      <c r="CC1375" s="23"/>
      <c r="CD1375" s="23"/>
      <c r="CE1375" s="23"/>
      <c r="CF1375" s="23"/>
      <c r="CG1375" s="23"/>
      <c r="CH1375" s="23"/>
      <c r="CI1375" s="23"/>
      <c r="CJ1375" s="23"/>
      <c r="CK1375" s="23"/>
      <c r="CL1375" s="23"/>
      <c r="CM1375" s="23"/>
      <c r="CN1375" s="23"/>
      <c r="CO1375" s="23"/>
      <c r="CP1375" s="23"/>
      <c r="CQ1375" s="23"/>
      <c r="CR1375" s="23"/>
      <c r="CS1375" s="23"/>
      <c r="CT1375" s="23"/>
      <c r="CU1375" s="23"/>
      <c r="CV1375" s="23"/>
      <c r="CW1375" s="23"/>
      <c r="CX1375" s="23"/>
      <c r="CY1375" s="23"/>
      <c r="CZ1375" s="23"/>
      <c r="DA1375" s="23"/>
      <c r="DB1375" s="23"/>
      <c r="DC1375" s="23"/>
      <c r="DD1375" s="23"/>
      <c r="DE1375" s="23"/>
      <c r="DF1375" s="23"/>
      <c r="DG1375" s="23"/>
      <c r="DH1375" s="23"/>
      <c r="DI1375" s="23"/>
      <c r="DJ1375" s="23"/>
      <c r="DK1375" s="23"/>
      <c r="DL1375" s="23"/>
      <c r="DM1375" s="23"/>
      <c r="DN1375" s="23"/>
      <c r="DO1375" s="23"/>
      <c r="DP1375" s="23"/>
      <c r="DQ1375" s="23"/>
      <c r="DR1375" s="23"/>
      <c r="DS1375" s="23"/>
      <c r="DT1375" s="23"/>
      <c r="DU1375" s="23"/>
      <c r="DV1375" s="23"/>
      <c r="DW1375" s="23"/>
      <c r="DX1375" s="23"/>
      <c r="DY1375" s="23"/>
    </row>
    <row r="1376" spans="1:129" s="29" customFormat="1" ht="15.75" x14ac:dyDescent="0.25">
      <c r="A1376" s="133">
        <v>56</v>
      </c>
      <c r="B1376" s="121" t="s">
        <v>399</v>
      </c>
      <c r="C1376" s="121" t="s">
        <v>6</v>
      </c>
      <c r="D1376" s="121" t="s">
        <v>368</v>
      </c>
      <c r="E1376" s="164" t="s">
        <v>76</v>
      </c>
      <c r="F1376" s="162">
        <v>4429.8999999999996</v>
      </c>
      <c r="G1376" s="180">
        <v>108</v>
      </c>
      <c r="H1376" s="121" t="s">
        <v>30</v>
      </c>
      <c r="I1376" s="66" t="s">
        <v>1</v>
      </c>
      <c r="J1376" s="162">
        <f>J1377+J1378</f>
        <v>295250</v>
      </c>
      <c r="K1376" s="162">
        <f t="shared" ref="K1376:N1376" si="676">K1377+K1378</f>
        <v>45250</v>
      </c>
      <c r="L1376" s="162">
        <f t="shared" si="676"/>
        <v>0</v>
      </c>
      <c r="M1376" s="162">
        <f t="shared" si="676"/>
        <v>237500</v>
      </c>
      <c r="N1376" s="162">
        <f t="shared" si="676"/>
        <v>12500</v>
      </c>
      <c r="O1376" s="475">
        <f t="shared" si="657"/>
        <v>295250</v>
      </c>
      <c r="P1376" s="555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/>
      <c r="AO1376" s="23"/>
      <c r="AP1376" s="23"/>
      <c r="AQ1376" s="23"/>
      <c r="AR1376" s="23"/>
      <c r="AS1376" s="23"/>
      <c r="AT1376" s="23"/>
      <c r="AU1376" s="23"/>
      <c r="AV1376" s="23"/>
      <c r="AW1376" s="23"/>
      <c r="AX1376" s="23"/>
      <c r="AY1376" s="23"/>
      <c r="AZ1376" s="23"/>
      <c r="BA1376" s="23"/>
      <c r="BB1376" s="23"/>
      <c r="BC1376" s="23"/>
      <c r="BD1376" s="23"/>
      <c r="BE1376" s="23"/>
      <c r="BF1376" s="23"/>
      <c r="BG1376" s="23"/>
      <c r="BH1376" s="23"/>
      <c r="BI1376" s="23"/>
      <c r="BJ1376" s="23"/>
      <c r="BK1376" s="23"/>
      <c r="BL1376" s="23"/>
      <c r="BM1376" s="23"/>
      <c r="BN1376" s="23"/>
      <c r="BO1376" s="23"/>
      <c r="BP1376" s="23"/>
      <c r="BQ1376" s="23"/>
      <c r="BR1376" s="23"/>
      <c r="BS1376" s="23"/>
      <c r="BT1376" s="23"/>
      <c r="BU1376" s="23"/>
      <c r="BV1376" s="23"/>
      <c r="BW1376" s="23"/>
      <c r="BX1376" s="23"/>
      <c r="BY1376" s="23"/>
      <c r="BZ1376" s="23"/>
      <c r="CA1376" s="23"/>
      <c r="CB1376" s="23"/>
      <c r="CC1376" s="23"/>
      <c r="CD1376" s="23"/>
      <c r="CE1376" s="23"/>
      <c r="CF1376" s="23"/>
      <c r="CG1376" s="23"/>
      <c r="CH1376" s="23"/>
      <c r="CI1376" s="23"/>
      <c r="CJ1376" s="23"/>
      <c r="CK1376" s="23"/>
      <c r="CL1376" s="23"/>
      <c r="CM1376" s="23"/>
      <c r="CN1376" s="23"/>
      <c r="CO1376" s="23"/>
      <c r="CP1376" s="23"/>
      <c r="CQ1376" s="23"/>
      <c r="CR1376" s="23"/>
      <c r="CS1376" s="23"/>
      <c r="CT1376" s="23"/>
      <c r="CU1376" s="23"/>
      <c r="CV1376" s="23"/>
      <c r="CW1376" s="23"/>
      <c r="CX1376" s="23"/>
      <c r="CY1376" s="23"/>
      <c r="CZ1376" s="23"/>
      <c r="DA1376" s="23"/>
      <c r="DB1376" s="23"/>
      <c r="DC1376" s="23"/>
      <c r="DD1376" s="23"/>
      <c r="DE1376" s="23"/>
      <c r="DF1376" s="23"/>
      <c r="DG1376" s="23"/>
      <c r="DH1376" s="23"/>
      <c r="DI1376" s="23"/>
      <c r="DJ1376" s="23"/>
      <c r="DK1376" s="23"/>
      <c r="DL1376" s="23"/>
      <c r="DM1376" s="23"/>
      <c r="DN1376" s="23"/>
      <c r="DO1376" s="23"/>
      <c r="DP1376" s="23"/>
      <c r="DQ1376" s="23"/>
      <c r="DR1376" s="23"/>
      <c r="DS1376" s="23"/>
      <c r="DT1376" s="23"/>
      <c r="DU1376" s="23"/>
      <c r="DV1376" s="23"/>
      <c r="DW1376" s="23"/>
      <c r="DX1376" s="23"/>
      <c r="DY1376" s="23"/>
    </row>
    <row r="1377" spans="1:129" s="29" customFormat="1" ht="45" x14ac:dyDescent="0.25">
      <c r="A1377" s="137"/>
      <c r="B1377" s="121" t="s">
        <v>399</v>
      </c>
      <c r="C1377" s="121"/>
      <c r="D1377" s="121"/>
      <c r="E1377" s="164"/>
      <c r="F1377" s="167"/>
      <c r="G1377" s="136"/>
      <c r="H1377" s="72" t="s">
        <v>58</v>
      </c>
      <c r="I1377" s="78" t="s">
        <v>31</v>
      </c>
      <c r="J1377" s="162">
        <v>250000</v>
      </c>
      <c r="K1377" s="162"/>
      <c r="L1377" s="162"/>
      <c r="M1377" s="162">
        <v>237500</v>
      </c>
      <c r="N1377" s="162">
        <v>12500</v>
      </c>
      <c r="O1377" s="475">
        <f t="shared" si="657"/>
        <v>250000</v>
      </c>
      <c r="P1377" s="555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/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/>
      <c r="AL1377" s="23"/>
      <c r="AM1377" s="23"/>
      <c r="AN1377" s="23"/>
      <c r="AO1377" s="23"/>
      <c r="AP1377" s="23"/>
      <c r="AQ1377" s="23"/>
      <c r="AR1377" s="23"/>
      <c r="AS1377" s="23"/>
      <c r="AT1377" s="23"/>
      <c r="AU1377" s="23"/>
      <c r="AV1377" s="23"/>
      <c r="AW1377" s="23"/>
      <c r="AX1377" s="23"/>
      <c r="AY1377" s="23"/>
      <c r="AZ1377" s="23"/>
      <c r="BA1377" s="23"/>
      <c r="BB1377" s="23"/>
      <c r="BC1377" s="23"/>
      <c r="BD1377" s="23"/>
      <c r="BE1377" s="23"/>
      <c r="BF1377" s="23"/>
      <c r="BG1377" s="23"/>
      <c r="BH1377" s="23"/>
      <c r="BI1377" s="23"/>
      <c r="BJ1377" s="23"/>
      <c r="BK1377" s="23"/>
      <c r="BL1377" s="23"/>
      <c r="BM1377" s="23"/>
      <c r="BN1377" s="23"/>
      <c r="BO1377" s="23"/>
      <c r="BP1377" s="23"/>
      <c r="BQ1377" s="23"/>
      <c r="BR1377" s="23"/>
      <c r="BS1377" s="23"/>
      <c r="BT1377" s="23"/>
      <c r="BU1377" s="23"/>
      <c r="BV1377" s="23"/>
      <c r="BW1377" s="23"/>
      <c r="BX1377" s="23"/>
      <c r="BY1377" s="23"/>
      <c r="BZ1377" s="23"/>
      <c r="CA1377" s="23"/>
      <c r="CB1377" s="23"/>
      <c r="CC1377" s="23"/>
      <c r="CD1377" s="23"/>
      <c r="CE1377" s="23"/>
      <c r="CF1377" s="23"/>
      <c r="CG1377" s="23"/>
      <c r="CH1377" s="23"/>
      <c r="CI1377" s="23"/>
      <c r="CJ1377" s="23"/>
      <c r="CK1377" s="23"/>
      <c r="CL1377" s="23"/>
      <c r="CM1377" s="23"/>
      <c r="CN1377" s="23"/>
      <c r="CO1377" s="23"/>
      <c r="CP1377" s="23"/>
      <c r="CQ1377" s="23"/>
      <c r="CR1377" s="23"/>
      <c r="CS1377" s="23"/>
      <c r="CT1377" s="23"/>
      <c r="CU1377" s="23"/>
      <c r="CV1377" s="23"/>
      <c r="CW1377" s="23"/>
      <c r="CX1377" s="23"/>
      <c r="CY1377" s="23"/>
      <c r="CZ1377" s="23"/>
      <c r="DA1377" s="23"/>
      <c r="DB1377" s="23"/>
      <c r="DC1377" s="23"/>
      <c r="DD1377" s="23"/>
      <c r="DE1377" s="23"/>
      <c r="DF1377" s="23"/>
      <c r="DG1377" s="23"/>
      <c r="DH1377" s="23"/>
      <c r="DI1377" s="23"/>
      <c r="DJ1377" s="23"/>
      <c r="DK1377" s="23"/>
      <c r="DL1377" s="23"/>
      <c r="DM1377" s="23"/>
      <c r="DN1377" s="23"/>
      <c r="DO1377" s="23"/>
      <c r="DP1377" s="23"/>
      <c r="DQ1377" s="23"/>
      <c r="DR1377" s="23"/>
      <c r="DS1377" s="23"/>
      <c r="DT1377" s="23"/>
      <c r="DU1377" s="23"/>
      <c r="DV1377" s="23"/>
      <c r="DW1377" s="23"/>
      <c r="DX1377" s="23"/>
      <c r="DY1377" s="23"/>
    </row>
    <row r="1378" spans="1:129" s="29" customFormat="1" ht="75" x14ac:dyDescent="0.25">
      <c r="A1378" s="140"/>
      <c r="B1378" s="121" t="s">
        <v>399</v>
      </c>
      <c r="C1378" s="121"/>
      <c r="D1378" s="121"/>
      <c r="E1378" s="162"/>
      <c r="F1378" s="167"/>
      <c r="G1378" s="136"/>
      <c r="H1378" s="72" t="s">
        <v>57</v>
      </c>
      <c r="I1378" s="78" t="s">
        <v>136</v>
      </c>
      <c r="J1378" s="83">
        <v>45250</v>
      </c>
      <c r="K1378" s="123">
        <f>J1378</f>
        <v>45250</v>
      </c>
      <c r="L1378" s="162"/>
      <c r="M1378" s="83"/>
      <c r="N1378" s="83"/>
      <c r="O1378" s="475">
        <f t="shared" si="657"/>
        <v>45250</v>
      </c>
      <c r="P1378" s="555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23"/>
      <c r="AP1378" s="23"/>
      <c r="AQ1378" s="23"/>
      <c r="AR1378" s="23"/>
      <c r="AS1378" s="23"/>
      <c r="AT1378" s="23"/>
      <c r="AU1378" s="23"/>
      <c r="AV1378" s="23"/>
      <c r="AW1378" s="23"/>
      <c r="AX1378" s="23"/>
      <c r="AY1378" s="23"/>
      <c r="AZ1378" s="23"/>
      <c r="BA1378" s="23"/>
      <c r="BB1378" s="23"/>
      <c r="BC1378" s="23"/>
      <c r="BD1378" s="23"/>
      <c r="BE1378" s="23"/>
      <c r="BF1378" s="23"/>
      <c r="BG1378" s="23"/>
      <c r="BH1378" s="23"/>
      <c r="BI1378" s="23"/>
      <c r="BJ1378" s="23"/>
      <c r="BK1378" s="23"/>
      <c r="BL1378" s="23"/>
      <c r="BM1378" s="23"/>
      <c r="BN1378" s="23"/>
      <c r="BO1378" s="23"/>
      <c r="BP1378" s="23"/>
      <c r="BQ1378" s="23"/>
      <c r="BR1378" s="23"/>
      <c r="BS1378" s="23"/>
      <c r="BT1378" s="23"/>
      <c r="BU1378" s="23"/>
      <c r="BV1378" s="23"/>
      <c r="BW1378" s="23"/>
      <c r="BX1378" s="23"/>
      <c r="BY1378" s="23"/>
      <c r="BZ1378" s="23"/>
      <c r="CA1378" s="23"/>
      <c r="CB1378" s="23"/>
      <c r="CC1378" s="23"/>
      <c r="CD1378" s="23"/>
      <c r="CE1378" s="23"/>
      <c r="CF1378" s="23"/>
      <c r="CG1378" s="23"/>
      <c r="CH1378" s="23"/>
      <c r="CI1378" s="23"/>
      <c r="CJ1378" s="23"/>
      <c r="CK1378" s="23"/>
      <c r="CL1378" s="23"/>
      <c r="CM1378" s="23"/>
      <c r="CN1378" s="23"/>
      <c r="CO1378" s="23"/>
      <c r="CP1378" s="23"/>
      <c r="CQ1378" s="23"/>
      <c r="CR1378" s="23"/>
      <c r="CS1378" s="23"/>
      <c r="CT1378" s="23"/>
      <c r="CU1378" s="23"/>
      <c r="CV1378" s="23"/>
      <c r="CW1378" s="23"/>
      <c r="CX1378" s="23"/>
      <c r="CY1378" s="23"/>
      <c r="CZ1378" s="23"/>
      <c r="DA1378" s="23"/>
      <c r="DB1378" s="23"/>
      <c r="DC1378" s="23"/>
      <c r="DD1378" s="23"/>
      <c r="DE1378" s="23"/>
      <c r="DF1378" s="23"/>
      <c r="DG1378" s="23"/>
      <c r="DH1378" s="23"/>
      <c r="DI1378" s="23"/>
      <c r="DJ1378" s="23"/>
      <c r="DK1378" s="23"/>
      <c r="DL1378" s="23"/>
      <c r="DM1378" s="23"/>
      <c r="DN1378" s="23"/>
      <c r="DO1378" s="23"/>
      <c r="DP1378" s="23"/>
      <c r="DQ1378" s="23"/>
      <c r="DR1378" s="23"/>
      <c r="DS1378" s="23"/>
      <c r="DT1378" s="23"/>
      <c r="DU1378" s="23"/>
      <c r="DV1378" s="23"/>
      <c r="DW1378" s="23"/>
      <c r="DX1378" s="23"/>
      <c r="DY1378" s="23"/>
    </row>
    <row r="1379" spans="1:129" s="29" customFormat="1" ht="15.75" x14ac:dyDescent="0.25">
      <c r="A1379" s="133">
        <v>57</v>
      </c>
      <c r="B1379" s="121" t="s">
        <v>399</v>
      </c>
      <c r="C1379" s="121" t="s">
        <v>6</v>
      </c>
      <c r="D1379" s="121" t="s">
        <v>368</v>
      </c>
      <c r="E1379" s="164" t="s">
        <v>213</v>
      </c>
      <c r="F1379" s="162">
        <v>7928</v>
      </c>
      <c r="G1379" s="180">
        <v>261</v>
      </c>
      <c r="H1379" s="121" t="s">
        <v>30</v>
      </c>
      <c r="I1379" s="66" t="s">
        <v>1</v>
      </c>
      <c r="J1379" s="162">
        <f>J1380+J1381</f>
        <v>295250</v>
      </c>
      <c r="K1379" s="162">
        <f t="shared" ref="K1379:N1379" si="677">K1380+K1381</f>
        <v>45250</v>
      </c>
      <c r="L1379" s="162">
        <f t="shared" si="677"/>
        <v>0</v>
      </c>
      <c r="M1379" s="162">
        <f t="shared" si="677"/>
        <v>237500</v>
      </c>
      <c r="N1379" s="162">
        <f t="shared" si="677"/>
        <v>12500</v>
      </c>
      <c r="O1379" s="475">
        <f t="shared" si="657"/>
        <v>295250</v>
      </c>
      <c r="P1379" s="555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/>
      <c r="AP1379" s="23"/>
      <c r="AQ1379" s="23"/>
      <c r="AR1379" s="23"/>
      <c r="AS1379" s="23"/>
      <c r="AT1379" s="23"/>
      <c r="AU1379" s="23"/>
      <c r="AV1379" s="23"/>
      <c r="AW1379" s="23"/>
      <c r="AX1379" s="23"/>
      <c r="AY1379" s="23"/>
      <c r="AZ1379" s="23"/>
      <c r="BA1379" s="23"/>
      <c r="BB1379" s="23"/>
      <c r="BC1379" s="23"/>
      <c r="BD1379" s="23"/>
      <c r="BE1379" s="23"/>
      <c r="BF1379" s="23"/>
      <c r="BG1379" s="23"/>
      <c r="BH1379" s="23"/>
      <c r="BI1379" s="23"/>
      <c r="BJ1379" s="23"/>
      <c r="BK1379" s="23"/>
      <c r="BL1379" s="23"/>
      <c r="BM1379" s="23"/>
      <c r="BN1379" s="23"/>
      <c r="BO1379" s="23"/>
      <c r="BP1379" s="23"/>
      <c r="BQ1379" s="23"/>
      <c r="BR1379" s="23"/>
      <c r="BS1379" s="23"/>
      <c r="BT1379" s="23"/>
      <c r="BU1379" s="23"/>
      <c r="BV1379" s="23"/>
      <c r="BW1379" s="23"/>
      <c r="BX1379" s="23"/>
      <c r="BY1379" s="23"/>
      <c r="BZ1379" s="23"/>
      <c r="CA1379" s="23"/>
      <c r="CB1379" s="23"/>
      <c r="CC1379" s="23"/>
      <c r="CD1379" s="23"/>
      <c r="CE1379" s="23"/>
      <c r="CF1379" s="23"/>
      <c r="CG1379" s="23"/>
      <c r="CH1379" s="23"/>
      <c r="CI1379" s="23"/>
      <c r="CJ1379" s="23"/>
      <c r="CK1379" s="23"/>
      <c r="CL1379" s="23"/>
      <c r="CM1379" s="23"/>
      <c r="CN1379" s="23"/>
      <c r="CO1379" s="23"/>
      <c r="CP1379" s="23"/>
      <c r="CQ1379" s="23"/>
      <c r="CR1379" s="23"/>
      <c r="CS1379" s="23"/>
      <c r="CT1379" s="23"/>
      <c r="CU1379" s="23"/>
      <c r="CV1379" s="23"/>
      <c r="CW1379" s="23"/>
      <c r="CX1379" s="23"/>
      <c r="CY1379" s="23"/>
      <c r="CZ1379" s="23"/>
      <c r="DA1379" s="23"/>
      <c r="DB1379" s="23"/>
      <c r="DC1379" s="23"/>
      <c r="DD1379" s="23"/>
      <c r="DE1379" s="23"/>
      <c r="DF1379" s="23"/>
      <c r="DG1379" s="23"/>
      <c r="DH1379" s="23"/>
      <c r="DI1379" s="23"/>
      <c r="DJ1379" s="23"/>
      <c r="DK1379" s="23"/>
      <c r="DL1379" s="23"/>
      <c r="DM1379" s="23"/>
      <c r="DN1379" s="23"/>
      <c r="DO1379" s="23"/>
      <c r="DP1379" s="23"/>
      <c r="DQ1379" s="23"/>
      <c r="DR1379" s="23"/>
      <c r="DS1379" s="23"/>
      <c r="DT1379" s="23"/>
      <c r="DU1379" s="23"/>
      <c r="DV1379" s="23"/>
      <c r="DW1379" s="23"/>
      <c r="DX1379" s="23"/>
      <c r="DY1379" s="23"/>
    </row>
    <row r="1380" spans="1:129" s="29" customFormat="1" ht="45" x14ac:dyDescent="0.25">
      <c r="A1380" s="137"/>
      <c r="B1380" s="121" t="s">
        <v>399</v>
      </c>
      <c r="C1380" s="121"/>
      <c r="D1380" s="121"/>
      <c r="E1380" s="164"/>
      <c r="F1380" s="167"/>
      <c r="G1380" s="136"/>
      <c r="H1380" s="72" t="s">
        <v>58</v>
      </c>
      <c r="I1380" s="78" t="s">
        <v>31</v>
      </c>
      <c r="J1380" s="162">
        <v>250000</v>
      </c>
      <c r="K1380" s="162"/>
      <c r="L1380" s="162"/>
      <c r="M1380" s="162">
        <v>237500</v>
      </c>
      <c r="N1380" s="162">
        <v>12500</v>
      </c>
      <c r="O1380" s="475">
        <f t="shared" si="657"/>
        <v>250000</v>
      </c>
      <c r="P1380" s="555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23"/>
      <c r="AP1380" s="23"/>
      <c r="AQ1380" s="23"/>
      <c r="AR1380" s="23"/>
      <c r="AS1380" s="23"/>
      <c r="AT1380" s="23"/>
      <c r="AU1380" s="23"/>
      <c r="AV1380" s="23"/>
      <c r="AW1380" s="23"/>
      <c r="AX1380" s="23"/>
      <c r="AY1380" s="23"/>
      <c r="AZ1380" s="23"/>
      <c r="BA1380" s="23"/>
      <c r="BB1380" s="23"/>
      <c r="BC1380" s="23"/>
      <c r="BD1380" s="23"/>
      <c r="BE1380" s="23"/>
      <c r="BF1380" s="23"/>
      <c r="BG1380" s="23"/>
      <c r="BH1380" s="23"/>
      <c r="BI1380" s="23"/>
      <c r="BJ1380" s="23"/>
      <c r="BK1380" s="23"/>
      <c r="BL1380" s="23"/>
      <c r="BM1380" s="23"/>
      <c r="BN1380" s="23"/>
      <c r="BO1380" s="23"/>
      <c r="BP1380" s="23"/>
      <c r="BQ1380" s="23"/>
      <c r="BR1380" s="23"/>
      <c r="BS1380" s="23"/>
      <c r="BT1380" s="23"/>
      <c r="BU1380" s="23"/>
      <c r="BV1380" s="23"/>
      <c r="BW1380" s="23"/>
      <c r="BX1380" s="23"/>
      <c r="BY1380" s="23"/>
      <c r="BZ1380" s="23"/>
      <c r="CA1380" s="23"/>
      <c r="CB1380" s="23"/>
      <c r="CC1380" s="23"/>
      <c r="CD1380" s="23"/>
      <c r="CE1380" s="23"/>
      <c r="CF1380" s="23"/>
      <c r="CG1380" s="23"/>
      <c r="CH1380" s="23"/>
      <c r="CI1380" s="23"/>
      <c r="CJ1380" s="23"/>
      <c r="CK1380" s="23"/>
      <c r="CL1380" s="23"/>
      <c r="CM1380" s="23"/>
      <c r="CN1380" s="23"/>
      <c r="CO1380" s="23"/>
      <c r="CP1380" s="23"/>
      <c r="CQ1380" s="23"/>
      <c r="CR1380" s="23"/>
      <c r="CS1380" s="23"/>
      <c r="CT1380" s="23"/>
      <c r="CU1380" s="23"/>
      <c r="CV1380" s="23"/>
      <c r="CW1380" s="23"/>
      <c r="CX1380" s="23"/>
      <c r="CY1380" s="23"/>
      <c r="CZ1380" s="23"/>
      <c r="DA1380" s="23"/>
      <c r="DB1380" s="23"/>
      <c r="DC1380" s="23"/>
      <c r="DD1380" s="23"/>
      <c r="DE1380" s="23"/>
      <c r="DF1380" s="23"/>
      <c r="DG1380" s="23"/>
      <c r="DH1380" s="23"/>
      <c r="DI1380" s="23"/>
      <c r="DJ1380" s="23"/>
      <c r="DK1380" s="23"/>
      <c r="DL1380" s="23"/>
      <c r="DM1380" s="23"/>
      <c r="DN1380" s="23"/>
      <c r="DO1380" s="23"/>
      <c r="DP1380" s="23"/>
      <c r="DQ1380" s="23"/>
      <c r="DR1380" s="23"/>
      <c r="DS1380" s="23"/>
      <c r="DT1380" s="23"/>
      <c r="DU1380" s="23"/>
      <c r="DV1380" s="23"/>
      <c r="DW1380" s="23"/>
      <c r="DX1380" s="23"/>
      <c r="DY1380" s="23"/>
    </row>
    <row r="1381" spans="1:129" s="29" customFormat="1" ht="75" x14ac:dyDescent="0.25">
      <c r="A1381" s="140"/>
      <c r="B1381" s="121" t="s">
        <v>399</v>
      </c>
      <c r="C1381" s="121"/>
      <c r="D1381" s="121"/>
      <c r="E1381" s="162"/>
      <c r="F1381" s="167"/>
      <c r="G1381" s="136"/>
      <c r="H1381" s="72" t="s">
        <v>57</v>
      </c>
      <c r="I1381" s="78" t="s">
        <v>136</v>
      </c>
      <c r="J1381" s="83">
        <v>45250</v>
      </c>
      <c r="K1381" s="123">
        <f>J1381</f>
        <v>45250</v>
      </c>
      <c r="L1381" s="162"/>
      <c r="M1381" s="83"/>
      <c r="N1381" s="83"/>
      <c r="O1381" s="475">
        <f t="shared" si="657"/>
        <v>45250</v>
      </c>
      <c r="P1381" s="555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23"/>
      <c r="AP1381" s="23"/>
      <c r="AQ1381" s="23"/>
      <c r="AR1381" s="23"/>
      <c r="AS1381" s="23"/>
      <c r="AT1381" s="23"/>
      <c r="AU1381" s="23"/>
      <c r="AV1381" s="23"/>
      <c r="AW1381" s="23"/>
      <c r="AX1381" s="23"/>
      <c r="AY1381" s="23"/>
      <c r="AZ1381" s="23"/>
      <c r="BA1381" s="23"/>
      <c r="BB1381" s="23"/>
      <c r="BC1381" s="23"/>
      <c r="BD1381" s="23"/>
      <c r="BE1381" s="23"/>
      <c r="BF1381" s="23"/>
      <c r="BG1381" s="23"/>
      <c r="BH1381" s="23"/>
      <c r="BI1381" s="23"/>
      <c r="BJ1381" s="23"/>
      <c r="BK1381" s="23"/>
      <c r="BL1381" s="23"/>
      <c r="BM1381" s="23"/>
      <c r="BN1381" s="23"/>
      <c r="BO1381" s="23"/>
      <c r="BP1381" s="23"/>
      <c r="BQ1381" s="23"/>
      <c r="BR1381" s="23"/>
      <c r="BS1381" s="23"/>
      <c r="BT1381" s="23"/>
      <c r="BU1381" s="23"/>
      <c r="BV1381" s="23"/>
      <c r="BW1381" s="23"/>
      <c r="BX1381" s="23"/>
      <c r="BY1381" s="23"/>
      <c r="BZ1381" s="23"/>
      <c r="CA1381" s="23"/>
      <c r="CB1381" s="23"/>
      <c r="CC1381" s="23"/>
      <c r="CD1381" s="23"/>
      <c r="CE1381" s="23"/>
      <c r="CF1381" s="23"/>
      <c r="CG1381" s="23"/>
      <c r="CH1381" s="23"/>
      <c r="CI1381" s="23"/>
      <c r="CJ1381" s="23"/>
      <c r="CK1381" s="23"/>
      <c r="CL1381" s="23"/>
      <c r="CM1381" s="23"/>
      <c r="CN1381" s="23"/>
      <c r="CO1381" s="23"/>
      <c r="CP1381" s="23"/>
      <c r="CQ1381" s="23"/>
      <c r="CR1381" s="23"/>
      <c r="CS1381" s="23"/>
      <c r="CT1381" s="23"/>
      <c r="CU1381" s="23"/>
      <c r="CV1381" s="23"/>
      <c r="CW1381" s="23"/>
      <c r="CX1381" s="23"/>
      <c r="CY1381" s="23"/>
      <c r="CZ1381" s="23"/>
      <c r="DA1381" s="23"/>
      <c r="DB1381" s="23"/>
      <c r="DC1381" s="23"/>
      <c r="DD1381" s="23"/>
      <c r="DE1381" s="23"/>
      <c r="DF1381" s="23"/>
      <c r="DG1381" s="23"/>
      <c r="DH1381" s="23"/>
      <c r="DI1381" s="23"/>
      <c r="DJ1381" s="23"/>
      <c r="DK1381" s="23"/>
      <c r="DL1381" s="23"/>
      <c r="DM1381" s="23"/>
      <c r="DN1381" s="23"/>
      <c r="DO1381" s="23"/>
      <c r="DP1381" s="23"/>
      <c r="DQ1381" s="23"/>
      <c r="DR1381" s="23"/>
      <c r="DS1381" s="23"/>
      <c r="DT1381" s="23"/>
      <c r="DU1381" s="23"/>
      <c r="DV1381" s="23"/>
      <c r="DW1381" s="23"/>
      <c r="DX1381" s="23"/>
      <c r="DY1381" s="23"/>
    </row>
    <row r="1382" spans="1:129" s="29" customFormat="1" ht="15.75" x14ac:dyDescent="0.25">
      <c r="A1382" s="133">
        <v>58</v>
      </c>
      <c r="B1382" s="121" t="s">
        <v>399</v>
      </c>
      <c r="C1382" s="121" t="s">
        <v>6</v>
      </c>
      <c r="D1382" s="121" t="s">
        <v>368</v>
      </c>
      <c r="E1382" s="164" t="s">
        <v>214</v>
      </c>
      <c r="F1382" s="165">
        <v>24249.5</v>
      </c>
      <c r="G1382" s="166">
        <v>528</v>
      </c>
      <c r="H1382" s="121" t="s">
        <v>30</v>
      </c>
      <c r="I1382" s="66" t="s">
        <v>1</v>
      </c>
      <c r="J1382" s="162">
        <f>J1383+J1384</f>
        <v>295250</v>
      </c>
      <c r="K1382" s="162">
        <f t="shared" ref="K1382:N1382" si="678">K1383+K1384</f>
        <v>45250</v>
      </c>
      <c r="L1382" s="162">
        <f t="shared" si="678"/>
        <v>0</v>
      </c>
      <c r="M1382" s="162">
        <f t="shared" si="678"/>
        <v>237500</v>
      </c>
      <c r="N1382" s="162">
        <f t="shared" si="678"/>
        <v>12500</v>
      </c>
      <c r="O1382" s="475">
        <f t="shared" si="657"/>
        <v>295250</v>
      </c>
      <c r="P1382" s="555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/>
      <c r="AR1382" s="23"/>
      <c r="AS1382" s="23"/>
      <c r="AT1382" s="23"/>
      <c r="AU1382" s="23"/>
      <c r="AV1382" s="23"/>
      <c r="AW1382" s="23"/>
      <c r="AX1382" s="23"/>
      <c r="AY1382" s="23"/>
      <c r="AZ1382" s="23"/>
      <c r="BA1382" s="23"/>
      <c r="BB1382" s="23"/>
      <c r="BC1382" s="23"/>
      <c r="BD1382" s="23"/>
      <c r="BE1382" s="23"/>
      <c r="BF1382" s="23"/>
      <c r="BG1382" s="23"/>
      <c r="BH1382" s="23"/>
      <c r="BI1382" s="23"/>
      <c r="BJ1382" s="23"/>
      <c r="BK1382" s="23"/>
      <c r="BL1382" s="23"/>
      <c r="BM1382" s="23"/>
      <c r="BN1382" s="23"/>
      <c r="BO1382" s="23"/>
      <c r="BP1382" s="23"/>
      <c r="BQ1382" s="23"/>
      <c r="BR1382" s="23"/>
      <c r="BS1382" s="23"/>
      <c r="BT1382" s="23"/>
      <c r="BU1382" s="23"/>
      <c r="BV1382" s="23"/>
      <c r="BW1382" s="23"/>
      <c r="BX1382" s="23"/>
      <c r="BY1382" s="23"/>
      <c r="BZ1382" s="23"/>
      <c r="CA1382" s="23"/>
      <c r="CB1382" s="23"/>
      <c r="CC1382" s="23"/>
      <c r="CD1382" s="23"/>
      <c r="CE1382" s="23"/>
      <c r="CF1382" s="23"/>
      <c r="CG1382" s="23"/>
      <c r="CH1382" s="23"/>
      <c r="CI1382" s="23"/>
      <c r="CJ1382" s="23"/>
      <c r="CK1382" s="23"/>
      <c r="CL1382" s="23"/>
      <c r="CM1382" s="23"/>
      <c r="CN1382" s="23"/>
      <c r="CO1382" s="23"/>
      <c r="CP1382" s="23"/>
      <c r="CQ1382" s="23"/>
      <c r="CR1382" s="23"/>
      <c r="CS1382" s="23"/>
      <c r="CT1382" s="23"/>
      <c r="CU1382" s="23"/>
      <c r="CV1382" s="23"/>
      <c r="CW1382" s="23"/>
      <c r="CX1382" s="23"/>
      <c r="CY1382" s="23"/>
      <c r="CZ1382" s="23"/>
      <c r="DA1382" s="23"/>
      <c r="DB1382" s="23"/>
      <c r="DC1382" s="23"/>
      <c r="DD1382" s="23"/>
      <c r="DE1382" s="23"/>
      <c r="DF1382" s="23"/>
      <c r="DG1382" s="23"/>
      <c r="DH1382" s="23"/>
      <c r="DI1382" s="23"/>
      <c r="DJ1382" s="23"/>
      <c r="DK1382" s="23"/>
      <c r="DL1382" s="23"/>
      <c r="DM1382" s="23"/>
      <c r="DN1382" s="23"/>
      <c r="DO1382" s="23"/>
      <c r="DP1382" s="23"/>
      <c r="DQ1382" s="23"/>
      <c r="DR1382" s="23"/>
      <c r="DS1382" s="23"/>
      <c r="DT1382" s="23"/>
      <c r="DU1382" s="23"/>
      <c r="DV1382" s="23"/>
      <c r="DW1382" s="23"/>
      <c r="DX1382" s="23"/>
      <c r="DY1382" s="23"/>
    </row>
    <row r="1383" spans="1:129" s="29" customFormat="1" ht="45" x14ac:dyDescent="0.25">
      <c r="A1383" s="137"/>
      <c r="B1383" s="121" t="s">
        <v>399</v>
      </c>
      <c r="C1383" s="121"/>
      <c r="D1383" s="121"/>
      <c r="E1383" s="164"/>
      <c r="F1383" s="167"/>
      <c r="G1383" s="136"/>
      <c r="H1383" s="72" t="s">
        <v>58</v>
      </c>
      <c r="I1383" s="78" t="s">
        <v>31</v>
      </c>
      <c r="J1383" s="162">
        <v>250000</v>
      </c>
      <c r="K1383" s="162"/>
      <c r="L1383" s="162"/>
      <c r="M1383" s="162">
        <v>237500</v>
      </c>
      <c r="N1383" s="162">
        <v>12500</v>
      </c>
      <c r="O1383" s="475">
        <f t="shared" si="657"/>
        <v>250000</v>
      </c>
      <c r="P1383" s="555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23"/>
      <c r="AQ1383" s="23"/>
      <c r="AR1383" s="23"/>
      <c r="AS1383" s="23"/>
      <c r="AT1383" s="23"/>
      <c r="AU1383" s="23"/>
      <c r="AV1383" s="23"/>
      <c r="AW1383" s="23"/>
      <c r="AX1383" s="23"/>
      <c r="AY1383" s="23"/>
      <c r="AZ1383" s="23"/>
      <c r="BA1383" s="23"/>
      <c r="BB1383" s="23"/>
      <c r="BC1383" s="23"/>
      <c r="BD1383" s="23"/>
      <c r="BE1383" s="23"/>
      <c r="BF1383" s="23"/>
      <c r="BG1383" s="23"/>
      <c r="BH1383" s="23"/>
      <c r="BI1383" s="23"/>
      <c r="BJ1383" s="23"/>
      <c r="BK1383" s="23"/>
      <c r="BL1383" s="23"/>
      <c r="BM1383" s="23"/>
      <c r="BN1383" s="23"/>
      <c r="BO1383" s="23"/>
      <c r="BP1383" s="23"/>
      <c r="BQ1383" s="23"/>
      <c r="BR1383" s="23"/>
      <c r="BS1383" s="23"/>
      <c r="BT1383" s="23"/>
      <c r="BU1383" s="23"/>
      <c r="BV1383" s="23"/>
      <c r="BW1383" s="23"/>
      <c r="BX1383" s="23"/>
      <c r="BY1383" s="23"/>
      <c r="BZ1383" s="23"/>
      <c r="CA1383" s="23"/>
      <c r="CB1383" s="23"/>
      <c r="CC1383" s="23"/>
      <c r="CD1383" s="23"/>
      <c r="CE1383" s="23"/>
      <c r="CF1383" s="23"/>
      <c r="CG1383" s="23"/>
      <c r="CH1383" s="23"/>
      <c r="CI1383" s="23"/>
      <c r="CJ1383" s="23"/>
      <c r="CK1383" s="23"/>
      <c r="CL1383" s="23"/>
      <c r="CM1383" s="23"/>
      <c r="CN1383" s="23"/>
      <c r="CO1383" s="23"/>
      <c r="CP1383" s="23"/>
      <c r="CQ1383" s="23"/>
      <c r="CR1383" s="23"/>
      <c r="CS1383" s="23"/>
      <c r="CT1383" s="23"/>
      <c r="CU1383" s="23"/>
      <c r="CV1383" s="23"/>
      <c r="CW1383" s="23"/>
      <c r="CX1383" s="23"/>
      <c r="CY1383" s="23"/>
      <c r="CZ1383" s="23"/>
      <c r="DA1383" s="23"/>
      <c r="DB1383" s="23"/>
      <c r="DC1383" s="23"/>
      <c r="DD1383" s="23"/>
      <c r="DE1383" s="23"/>
      <c r="DF1383" s="23"/>
      <c r="DG1383" s="23"/>
      <c r="DH1383" s="23"/>
      <c r="DI1383" s="23"/>
      <c r="DJ1383" s="23"/>
      <c r="DK1383" s="23"/>
      <c r="DL1383" s="23"/>
      <c r="DM1383" s="23"/>
      <c r="DN1383" s="23"/>
      <c r="DO1383" s="23"/>
      <c r="DP1383" s="23"/>
      <c r="DQ1383" s="23"/>
      <c r="DR1383" s="23"/>
      <c r="DS1383" s="23"/>
      <c r="DT1383" s="23"/>
      <c r="DU1383" s="23"/>
      <c r="DV1383" s="23"/>
      <c r="DW1383" s="23"/>
      <c r="DX1383" s="23"/>
      <c r="DY1383" s="23"/>
    </row>
    <row r="1384" spans="1:129" s="29" customFormat="1" ht="75" x14ac:dyDescent="0.25">
      <c r="A1384" s="140"/>
      <c r="B1384" s="121" t="s">
        <v>399</v>
      </c>
      <c r="C1384" s="121"/>
      <c r="D1384" s="121"/>
      <c r="E1384" s="162"/>
      <c r="F1384" s="167"/>
      <c r="G1384" s="136"/>
      <c r="H1384" s="72" t="s">
        <v>57</v>
      </c>
      <c r="I1384" s="78" t="s">
        <v>136</v>
      </c>
      <c r="J1384" s="83">
        <v>45250</v>
      </c>
      <c r="K1384" s="123">
        <f>J1384</f>
        <v>45250</v>
      </c>
      <c r="L1384" s="162"/>
      <c r="M1384" s="83"/>
      <c r="N1384" s="83"/>
      <c r="O1384" s="475">
        <f t="shared" si="657"/>
        <v>45250</v>
      </c>
      <c r="P1384" s="555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23"/>
      <c r="AQ1384" s="23"/>
      <c r="AR1384" s="23"/>
      <c r="AS1384" s="23"/>
      <c r="AT1384" s="23"/>
      <c r="AU1384" s="23"/>
      <c r="AV1384" s="23"/>
      <c r="AW1384" s="23"/>
      <c r="AX1384" s="23"/>
      <c r="AY1384" s="23"/>
      <c r="AZ1384" s="23"/>
      <c r="BA1384" s="23"/>
      <c r="BB1384" s="23"/>
      <c r="BC1384" s="23"/>
      <c r="BD1384" s="23"/>
      <c r="BE1384" s="23"/>
      <c r="BF1384" s="23"/>
      <c r="BG1384" s="23"/>
      <c r="BH1384" s="23"/>
      <c r="BI1384" s="23"/>
      <c r="BJ1384" s="23"/>
      <c r="BK1384" s="23"/>
      <c r="BL1384" s="23"/>
      <c r="BM1384" s="23"/>
      <c r="BN1384" s="23"/>
      <c r="BO1384" s="23"/>
      <c r="BP1384" s="23"/>
      <c r="BQ1384" s="23"/>
      <c r="BR1384" s="23"/>
      <c r="BS1384" s="23"/>
      <c r="BT1384" s="23"/>
      <c r="BU1384" s="23"/>
      <c r="BV1384" s="23"/>
      <c r="BW1384" s="23"/>
      <c r="BX1384" s="23"/>
      <c r="BY1384" s="23"/>
      <c r="BZ1384" s="23"/>
      <c r="CA1384" s="23"/>
      <c r="CB1384" s="23"/>
      <c r="CC1384" s="23"/>
      <c r="CD1384" s="23"/>
      <c r="CE1384" s="23"/>
      <c r="CF1384" s="23"/>
      <c r="CG1384" s="23"/>
      <c r="CH1384" s="23"/>
      <c r="CI1384" s="23"/>
      <c r="CJ1384" s="23"/>
      <c r="CK1384" s="23"/>
      <c r="CL1384" s="23"/>
      <c r="CM1384" s="23"/>
      <c r="CN1384" s="23"/>
      <c r="CO1384" s="23"/>
      <c r="CP1384" s="23"/>
      <c r="CQ1384" s="23"/>
      <c r="CR1384" s="23"/>
      <c r="CS1384" s="23"/>
      <c r="CT1384" s="23"/>
      <c r="CU1384" s="23"/>
      <c r="CV1384" s="23"/>
      <c r="CW1384" s="23"/>
      <c r="CX1384" s="23"/>
      <c r="CY1384" s="23"/>
      <c r="CZ1384" s="23"/>
      <c r="DA1384" s="23"/>
      <c r="DB1384" s="23"/>
      <c r="DC1384" s="23"/>
      <c r="DD1384" s="23"/>
      <c r="DE1384" s="23"/>
      <c r="DF1384" s="23"/>
      <c r="DG1384" s="23"/>
      <c r="DH1384" s="23"/>
      <c r="DI1384" s="23"/>
      <c r="DJ1384" s="23"/>
      <c r="DK1384" s="23"/>
      <c r="DL1384" s="23"/>
      <c r="DM1384" s="23"/>
      <c r="DN1384" s="23"/>
      <c r="DO1384" s="23"/>
      <c r="DP1384" s="23"/>
      <c r="DQ1384" s="23"/>
      <c r="DR1384" s="23"/>
      <c r="DS1384" s="23"/>
      <c r="DT1384" s="23"/>
      <c r="DU1384" s="23"/>
      <c r="DV1384" s="23"/>
      <c r="DW1384" s="23"/>
      <c r="DX1384" s="23"/>
      <c r="DY1384" s="23"/>
    </row>
    <row r="1385" spans="1:129" s="29" customFormat="1" ht="15.75" x14ac:dyDescent="0.25">
      <c r="A1385" s="133">
        <v>59</v>
      </c>
      <c r="B1385" s="121" t="s">
        <v>399</v>
      </c>
      <c r="C1385" s="121" t="s">
        <v>6</v>
      </c>
      <c r="D1385" s="121" t="s">
        <v>196</v>
      </c>
      <c r="E1385" s="164" t="s">
        <v>215</v>
      </c>
      <c r="F1385" s="162">
        <v>5715.1</v>
      </c>
      <c r="G1385" s="180">
        <v>246</v>
      </c>
      <c r="H1385" s="121" t="s">
        <v>30</v>
      </c>
      <c r="I1385" s="66" t="s">
        <v>1</v>
      </c>
      <c r="J1385" s="162">
        <f>J1386+J1387</f>
        <v>295250</v>
      </c>
      <c r="K1385" s="162">
        <f t="shared" ref="K1385:N1385" si="679">K1386+K1387</f>
        <v>45250</v>
      </c>
      <c r="L1385" s="162">
        <f t="shared" si="679"/>
        <v>0</v>
      </c>
      <c r="M1385" s="162">
        <f t="shared" si="679"/>
        <v>237500</v>
      </c>
      <c r="N1385" s="162">
        <f t="shared" si="679"/>
        <v>12500</v>
      </c>
      <c r="O1385" s="475">
        <f t="shared" ref="O1385:O1417" si="680">K1385+L1385+M1385+N1385</f>
        <v>295250</v>
      </c>
      <c r="P1385" s="555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23"/>
      <c r="AQ1385" s="23"/>
      <c r="AR1385" s="23"/>
      <c r="AS1385" s="23"/>
      <c r="AT1385" s="23"/>
      <c r="AU1385" s="23"/>
      <c r="AV1385" s="23"/>
      <c r="AW1385" s="23"/>
      <c r="AX1385" s="23"/>
      <c r="AY1385" s="23"/>
      <c r="AZ1385" s="23"/>
      <c r="BA1385" s="23"/>
      <c r="BB1385" s="23"/>
      <c r="BC1385" s="23"/>
      <c r="BD1385" s="23"/>
      <c r="BE1385" s="23"/>
      <c r="BF1385" s="23"/>
      <c r="BG1385" s="23"/>
      <c r="BH1385" s="23"/>
      <c r="BI1385" s="23"/>
      <c r="BJ1385" s="23"/>
      <c r="BK1385" s="23"/>
      <c r="BL1385" s="23"/>
      <c r="BM1385" s="23"/>
      <c r="BN1385" s="23"/>
      <c r="BO1385" s="23"/>
      <c r="BP1385" s="23"/>
      <c r="BQ1385" s="23"/>
      <c r="BR1385" s="23"/>
      <c r="BS1385" s="23"/>
      <c r="BT1385" s="23"/>
      <c r="BU1385" s="23"/>
      <c r="BV1385" s="23"/>
      <c r="BW1385" s="23"/>
      <c r="BX1385" s="23"/>
      <c r="BY1385" s="23"/>
      <c r="BZ1385" s="23"/>
      <c r="CA1385" s="23"/>
      <c r="CB1385" s="23"/>
      <c r="CC1385" s="23"/>
      <c r="CD1385" s="23"/>
      <c r="CE1385" s="23"/>
      <c r="CF1385" s="23"/>
      <c r="CG1385" s="23"/>
      <c r="CH1385" s="23"/>
      <c r="CI1385" s="23"/>
      <c r="CJ1385" s="23"/>
      <c r="CK1385" s="23"/>
      <c r="CL1385" s="23"/>
      <c r="CM1385" s="23"/>
      <c r="CN1385" s="23"/>
      <c r="CO1385" s="23"/>
      <c r="CP1385" s="23"/>
      <c r="CQ1385" s="23"/>
      <c r="CR1385" s="23"/>
      <c r="CS1385" s="23"/>
      <c r="CT1385" s="23"/>
      <c r="CU1385" s="23"/>
      <c r="CV1385" s="23"/>
      <c r="CW1385" s="23"/>
      <c r="CX1385" s="23"/>
      <c r="CY1385" s="23"/>
      <c r="CZ1385" s="23"/>
      <c r="DA1385" s="23"/>
      <c r="DB1385" s="23"/>
      <c r="DC1385" s="23"/>
      <c r="DD1385" s="23"/>
      <c r="DE1385" s="23"/>
      <c r="DF1385" s="23"/>
      <c r="DG1385" s="23"/>
      <c r="DH1385" s="23"/>
      <c r="DI1385" s="23"/>
      <c r="DJ1385" s="23"/>
      <c r="DK1385" s="23"/>
      <c r="DL1385" s="23"/>
      <c r="DM1385" s="23"/>
      <c r="DN1385" s="23"/>
      <c r="DO1385" s="23"/>
      <c r="DP1385" s="23"/>
      <c r="DQ1385" s="23"/>
      <c r="DR1385" s="23"/>
      <c r="DS1385" s="23"/>
      <c r="DT1385" s="23"/>
      <c r="DU1385" s="23"/>
      <c r="DV1385" s="23"/>
      <c r="DW1385" s="23"/>
      <c r="DX1385" s="23"/>
      <c r="DY1385" s="23"/>
    </row>
    <row r="1386" spans="1:129" s="29" customFormat="1" ht="45" x14ac:dyDescent="0.25">
      <c r="A1386" s="137"/>
      <c r="B1386" s="121" t="s">
        <v>399</v>
      </c>
      <c r="C1386" s="121"/>
      <c r="D1386" s="121"/>
      <c r="E1386" s="164"/>
      <c r="F1386" s="167"/>
      <c r="G1386" s="136"/>
      <c r="H1386" s="72" t="s">
        <v>58</v>
      </c>
      <c r="I1386" s="78" t="s">
        <v>31</v>
      </c>
      <c r="J1386" s="162">
        <v>250000</v>
      </c>
      <c r="K1386" s="162"/>
      <c r="L1386" s="162"/>
      <c r="M1386" s="162">
        <v>237500</v>
      </c>
      <c r="N1386" s="162">
        <v>12500</v>
      </c>
      <c r="O1386" s="475">
        <f t="shared" si="680"/>
        <v>250000</v>
      </c>
      <c r="P1386" s="555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23"/>
      <c r="AQ1386" s="23"/>
      <c r="AR1386" s="23"/>
      <c r="AS1386" s="23"/>
      <c r="AT1386" s="23"/>
      <c r="AU1386" s="23"/>
      <c r="AV1386" s="23"/>
      <c r="AW1386" s="23"/>
      <c r="AX1386" s="23"/>
      <c r="AY1386" s="23"/>
      <c r="AZ1386" s="23"/>
      <c r="BA1386" s="23"/>
      <c r="BB1386" s="23"/>
      <c r="BC1386" s="23"/>
      <c r="BD1386" s="23"/>
      <c r="BE1386" s="23"/>
      <c r="BF1386" s="23"/>
      <c r="BG1386" s="23"/>
      <c r="BH1386" s="23"/>
      <c r="BI1386" s="23"/>
      <c r="BJ1386" s="23"/>
      <c r="BK1386" s="23"/>
      <c r="BL1386" s="23"/>
      <c r="BM1386" s="23"/>
      <c r="BN1386" s="23"/>
      <c r="BO1386" s="23"/>
      <c r="BP1386" s="23"/>
      <c r="BQ1386" s="23"/>
      <c r="BR1386" s="23"/>
      <c r="BS1386" s="23"/>
      <c r="BT1386" s="23"/>
      <c r="BU1386" s="23"/>
      <c r="BV1386" s="23"/>
      <c r="BW1386" s="23"/>
      <c r="BX1386" s="23"/>
      <c r="BY1386" s="23"/>
      <c r="BZ1386" s="23"/>
      <c r="CA1386" s="23"/>
      <c r="CB1386" s="23"/>
      <c r="CC1386" s="23"/>
      <c r="CD1386" s="23"/>
      <c r="CE1386" s="23"/>
      <c r="CF1386" s="23"/>
      <c r="CG1386" s="23"/>
      <c r="CH1386" s="23"/>
      <c r="CI1386" s="23"/>
      <c r="CJ1386" s="23"/>
      <c r="CK1386" s="23"/>
      <c r="CL1386" s="23"/>
      <c r="CM1386" s="23"/>
      <c r="CN1386" s="23"/>
      <c r="CO1386" s="23"/>
      <c r="CP1386" s="23"/>
      <c r="CQ1386" s="23"/>
      <c r="CR1386" s="23"/>
      <c r="CS1386" s="23"/>
      <c r="CT1386" s="23"/>
      <c r="CU1386" s="23"/>
      <c r="CV1386" s="23"/>
      <c r="CW1386" s="23"/>
      <c r="CX1386" s="23"/>
      <c r="CY1386" s="23"/>
      <c r="CZ1386" s="23"/>
      <c r="DA1386" s="23"/>
      <c r="DB1386" s="23"/>
      <c r="DC1386" s="23"/>
      <c r="DD1386" s="23"/>
      <c r="DE1386" s="23"/>
      <c r="DF1386" s="23"/>
      <c r="DG1386" s="23"/>
      <c r="DH1386" s="23"/>
      <c r="DI1386" s="23"/>
      <c r="DJ1386" s="23"/>
      <c r="DK1386" s="23"/>
      <c r="DL1386" s="23"/>
      <c r="DM1386" s="23"/>
      <c r="DN1386" s="23"/>
      <c r="DO1386" s="23"/>
      <c r="DP1386" s="23"/>
      <c r="DQ1386" s="23"/>
      <c r="DR1386" s="23"/>
      <c r="DS1386" s="23"/>
      <c r="DT1386" s="23"/>
      <c r="DU1386" s="23"/>
      <c r="DV1386" s="23"/>
      <c r="DW1386" s="23"/>
      <c r="DX1386" s="23"/>
      <c r="DY1386" s="23"/>
    </row>
    <row r="1387" spans="1:129" s="29" customFormat="1" ht="75" x14ac:dyDescent="0.25">
      <c r="A1387" s="140"/>
      <c r="B1387" s="121" t="s">
        <v>399</v>
      </c>
      <c r="C1387" s="121"/>
      <c r="D1387" s="121"/>
      <c r="E1387" s="162"/>
      <c r="F1387" s="167"/>
      <c r="G1387" s="136"/>
      <c r="H1387" s="72" t="s">
        <v>57</v>
      </c>
      <c r="I1387" s="78" t="s">
        <v>136</v>
      </c>
      <c r="J1387" s="83">
        <v>45250</v>
      </c>
      <c r="K1387" s="123">
        <f>J1387</f>
        <v>45250</v>
      </c>
      <c r="L1387" s="162"/>
      <c r="M1387" s="83"/>
      <c r="N1387" s="83"/>
      <c r="O1387" s="475">
        <f t="shared" si="680"/>
        <v>45250</v>
      </c>
      <c r="P1387" s="555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23"/>
      <c r="AQ1387" s="23"/>
      <c r="AR1387" s="23"/>
      <c r="AS1387" s="23"/>
      <c r="AT1387" s="23"/>
      <c r="AU1387" s="23"/>
      <c r="AV1387" s="23"/>
      <c r="AW1387" s="23"/>
      <c r="AX1387" s="23"/>
      <c r="AY1387" s="23"/>
      <c r="AZ1387" s="23"/>
      <c r="BA1387" s="23"/>
      <c r="BB1387" s="23"/>
      <c r="BC1387" s="23"/>
      <c r="BD1387" s="23"/>
      <c r="BE1387" s="23"/>
      <c r="BF1387" s="23"/>
      <c r="BG1387" s="23"/>
      <c r="BH1387" s="23"/>
      <c r="BI1387" s="23"/>
      <c r="BJ1387" s="23"/>
      <c r="BK1387" s="23"/>
      <c r="BL1387" s="23"/>
      <c r="BM1387" s="23"/>
      <c r="BN1387" s="23"/>
      <c r="BO1387" s="23"/>
      <c r="BP1387" s="23"/>
      <c r="BQ1387" s="23"/>
      <c r="BR1387" s="23"/>
      <c r="BS1387" s="23"/>
      <c r="BT1387" s="23"/>
      <c r="BU1387" s="23"/>
      <c r="BV1387" s="23"/>
      <c r="BW1387" s="23"/>
      <c r="BX1387" s="23"/>
      <c r="BY1387" s="23"/>
      <c r="BZ1387" s="23"/>
      <c r="CA1387" s="23"/>
      <c r="CB1387" s="23"/>
      <c r="CC1387" s="23"/>
      <c r="CD1387" s="23"/>
      <c r="CE1387" s="23"/>
      <c r="CF1387" s="23"/>
      <c r="CG1387" s="23"/>
      <c r="CH1387" s="23"/>
      <c r="CI1387" s="23"/>
      <c r="CJ1387" s="23"/>
      <c r="CK1387" s="23"/>
      <c r="CL1387" s="23"/>
      <c r="CM1387" s="23"/>
      <c r="CN1387" s="23"/>
      <c r="CO1387" s="23"/>
      <c r="CP1387" s="23"/>
      <c r="CQ1387" s="23"/>
      <c r="CR1387" s="23"/>
      <c r="CS1387" s="23"/>
      <c r="CT1387" s="23"/>
      <c r="CU1387" s="23"/>
      <c r="CV1387" s="23"/>
      <c r="CW1387" s="23"/>
      <c r="CX1387" s="23"/>
      <c r="CY1387" s="23"/>
      <c r="CZ1387" s="23"/>
      <c r="DA1387" s="23"/>
      <c r="DB1387" s="23"/>
      <c r="DC1387" s="23"/>
      <c r="DD1387" s="23"/>
      <c r="DE1387" s="23"/>
      <c r="DF1387" s="23"/>
      <c r="DG1387" s="23"/>
      <c r="DH1387" s="23"/>
      <c r="DI1387" s="23"/>
      <c r="DJ1387" s="23"/>
      <c r="DK1387" s="23"/>
      <c r="DL1387" s="23"/>
      <c r="DM1387" s="23"/>
      <c r="DN1387" s="23"/>
      <c r="DO1387" s="23"/>
      <c r="DP1387" s="23"/>
      <c r="DQ1387" s="23"/>
      <c r="DR1387" s="23"/>
      <c r="DS1387" s="23"/>
      <c r="DT1387" s="23"/>
      <c r="DU1387" s="23"/>
      <c r="DV1387" s="23"/>
      <c r="DW1387" s="23"/>
      <c r="DX1387" s="23"/>
      <c r="DY1387" s="23"/>
    </row>
    <row r="1388" spans="1:129" s="29" customFormat="1" ht="15.75" x14ac:dyDescent="0.25">
      <c r="A1388" s="133">
        <v>60</v>
      </c>
      <c r="B1388" s="121" t="s">
        <v>399</v>
      </c>
      <c r="C1388" s="121" t="s">
        <v>6</v>
      </c>
      <c r="D1388" s="121" t="s">
        <v>202</v>
      </c>
      <c r="E1388" s="164" t="s">
        <v>84</v>
      </c>
      <c r="F1388" s="165">
        <v>7165.1</v>
      </c>
      <c r="G1388" s="166">
        <v>320</v>
      </c>
      <c r="H1388" s="121" t="s">
        <v>30</v>
      </c>
      <c r="I1388" s="66" t="s">
        <v>1</v>
      </c>
      <c r="J1388" s="162">
        <f>J1389+J1390</f>
        <v>295250</v>
      </c>
      <c r="K1388" s="162">
        <f t="shared" ref="K1388:N1388" si="681">K1389+K1390</f>
        <v>45250</v>
      </c>
      <c r="L1388" s="162">
        <f t="shared" si="681"/>
        <v>0</v>
      </c>
      <c r="M1388" s="162">
        <f t="shared" si="681"/>
        <v>237500</v>
      </c>
      <c r="N1388" s="162">
        <f t="shared" si="681"/>
        <v>12500</v>
      </c>
      <c r="O1388" s="475">
        <f t="shared" si="680"/>
        <v>295250</v>
      </c>
      <c r="P1388" s="555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23"/>
      <c r="AQ1388" s="23"/>
      <c r="AR1388" s="23"/>
      <c r="AS1388" s="23"/>
      <c r="AT1388" s="23"/>
      <c r="AU1388" s="23"/>
      <c r="AV1388" s="23"/>
      <c r="AW1388" s="23"/>
      <c r="AX1388" s="23"/>
      <c r="AY1388" s="23"/>
      <c r="AZ1388" s="23"/>
      <c r="BA1388" s="23"/>
      <c r="BB1388" s="23"/>
      <c r="BC1388" s="23"/>
      <c r="BD1388" s="23"/>
      <c r="BE1388" s="23"/>
      <c r="BF1388" s="23"/>
      <c r="BG1388" s="23"/>
      <c r="BH1388" s="23"/>
      <c r="BI1388" s="23"/>
      <c r="BJ1388" s="23"/>
      <c r="BK1388" s="23"/>
      <c r="BL1388" s="23"/>
      <c r="BM1388" s="23"/>
      <c r="BN1388" s="23"/>
      <c r="BO1388" s="23"/>
      <c r="BP1388" s="23"/>
      <c r="BQ1388" s="23"/>
      <c r="BR1388" s="23"/>
      <c r="BS1388" s="23"/>
      <c r="BT1388" s="23"/>
      <c r="BU1388" s="23"/>
      <c r="BV1388" s="23"/>
      <c r="BW1388" s="23"/>
      <c r="BX1388" s="23"/>
      <c r="BY1388" s="23"/>
      <c r="BZ1388" s="23"/>
      <c r="CA1388" s="23"/>
      <c r="CB1388" s="23"/>
      <c r="CC1388" s="23"/>
      <c r="CD1388" s="23"/>
      <c r="CE1388" s="23"/>
      <c r="CF1388" s="23"/>
      <c r="CG1388" s="23"/>
      <c r="CH1388" s="23"/>
      <c r="CI1388" s="23"/>
      <c r="CJ1388" s="23"/>
      <c r="CK1388" s="23"/>
      <c r="CL1388" s="23"/>
      <c r="CM1388" s="23"/>
      <c r="CN1388" s="23"/>
      <c r="CO1388" s="23"/>
      <c r="CP1388" s="23"/>
      <c r="CQ1388" s="23"/>
      <c r="CR1388" s="23"/>
      <c r="CS1388" s="23"/>
      <c r="CT1388" s="23"/>
      <c r="CU1388" s="23"/>
      <c r="CV1388" s="23"/>
      <c r="CW1388" s="23"/>
      <c r="CX1388" s="23"/>
      <c r="CY1388" s="23"/>
      <c r="CZ1388" s="23"/>
      <c r="DA1388" s="23"/>
      <c r="DB1388" s="23"/>
      <c r="DC1388" s="23"/>
      <c r="DD1388" s="23"/>
      <c r="DE1388" s="23"/>
      <c r="DF1388" s="23"/>
      <c r="DG1388" s="23"/>
      <c r="DH1388" s="23"/>
      <c r="DI1388" s="23"/>
      <c r="DJ1388" s="23"/>
      <c r="DK1388" s="23"/>
      <c r="DL1388" s="23"/>
      <c r="DM1388" s="23"/>
      <c r="DN1388" s="23"/>
      <c r="DO1388" s="23"/>
      <c r="DP1388" s="23"/>
      <c r="DQ1388" s="23"/>
      <c r="DR1388" s="23"/>
      <c r="DS1388" s="23"/>
      <c r="DT1388" s="23"/>
      <c r="DU1388" s="23"/>
      <c r="DV1388" s="23"/>
      <c r="DW1388" s="23"/>
      <c r="DX1388" s="23"/>
      <c r="DY1388" s="23"/>
    </row>
    <row r="1389" spans="1:129" s="29" customFormat="1" ht="45" x14ac:dyDescent="0.25">
      <c r="A1389" s="137"/>
      <c r="B1389" s="121" t="s">
        <v>399</v>
      </c>
      <c r="C1389" s="121"/>
      <c r="D1389" s="121"/>
      <c r="E1389" s="164"/>
      <c r="F1389" s="167"/>
      <c r="G1389" s="136"/>
      <c r="H1389" s="72" t="s">
        <v>58</v>
      </c>
      <c r="I1389" s="78" t="s">
        <v>31</v>
      </c>
      <c r="J1389" s="162">
        <v>250000</v>
      </c>
      <c r="K1389" s="162"/>
      <c r="L1389" s="162"/>
      <c r="M1389" s="162">
        <v>237500</v>
      </c>
      <c r="N1389" s="162">
        <v>12500</v>
      </c>
      <c r="O1389" s="475">
        <f t="shared" si="680"/>
        <v>250000</v>
      </c>
      <c r="P1389" s="555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23"/>
      <c r="AQ1389" s="23"/>
      <c r="AR1389" s="23"/>
      <c r="AS1389" s="23"/>
      <c r="AT1389" s="23"/>
      <c r="AU1389" s="23"/>
      <c r="AV1389" s="23"/>
      <c r="AW1389" s="23"/>
      <c r="AX1389" s="23"/>
      <c r="AY1389" s="23"/>
      <c r="AZ1389" s="23"/>
      <c r="BA1389" s="23"/>
      <c r="BB1389" s="23"/>
      <c r="BC1389" s="23"/>
      <c r="BD1389" s="23"/>
      <c r="BE1389" s="23"/>
      <c r="BF1389" s="23"/>
      <c r="BG1389" s="23"/>
      <c r="BH1389" s="23"/>
      <c r="BI1389" s="23"/>
      <c r="BJ1389" s="23"/>
      <c r="BK1389" s="23"/>
      <c r="BL1389" s="23"/>
      <c r="BM1389" s="23"/>
      <c r="BN1389" s="23"/>
      <c r="BO1389" s="23"/>
      <c r="BP1389" s="23"/>
      <c r="BQ1389" s="23"/>
      <c r="BR1389" s="23"/>
      <c r="BS1389" s="23"/>
      <c r="BT1389" s="23"/>
      <c r="BU1389" s="23"/>
      <c r="BV1389" s="23"/>
      <c r="BW1389" s="23"/>
      <c r="BX1389" s="23"/>
      <c r="BY1389" s="23"/>
      <c r="BZ1389" s="23"/>
      <c r="CA1389" s="23"/>
      <c r="CB1389" s="23"/>
      <c r="CC1389" s="23"/>
      <c r="CD1389" s="23"/>
      <c r="CE1389" s="23"/>
      <c r="CF1389" s="23"/>
      <c r="CG1389" s="23"/>
      <c r="CH1389" s="23"/>
      <c r="CI1389" s="23"/>
      <c r="CJ1389" s="23"/>
      <c r="CK1389" s="23"/>
      <c r="CL1389" s="23"/>
      <c r="CM1389" s="23"/>
      <c r="CN1389" s="23"/>
      <c r="CO1389" s="23"/>
      <c r="CP1389" s="23"/>
      <c r="CQ1389" s="23"/>
      <c r="CR1389" s="23"/>
      <c r="CS1389" s="23"/>
      <c r="CT1389" s="23"/>
      <c r="CU1389" s="23"/>
      <c r="CV1389" s="23"/>
      <c r="CW1389" s="23"/>
      <c r="CX1389" s="23"/>
      <c r="CY1389" s="23"/>
      <c r="CZ1389" s="23"/>
      <c r="DA1389" s="23"/>
      <c r="DB1389" s="23"/>
      <c r="DC1389" s="23"/>
      <c r="DD1389" s="23"/>
      <c r="DE1389" s="23"/>
      <c r="DF1389" s="23"/>
      <c r="DG1389" s="23"/>
      <c r="DH1389" s="23"/>
      <c r="DI1389" s="23"/>
      <c r="DJ1389" s="23"/>
      <c r="DK1389" s="23"/>
      <c r="DL1389" s="23"/>
      <c r="DM1389" s="23"/>
      <c r="DN1389" s="23"/>
      <c r="DO1389" s="23"/>
      <c r="DP1389" s="23"/>
      <c r="DQ1389" s="23"/>
      <c r="DR1389" s="23"/>
      <c r="DS1389" s="23"/>
      <c r="DT1389" s="23"/>
      <c r="DU1389" s="23"/>
      <c r="DV1389" s="23"/>
      <c r="DW1389" s="23"/>
      <c r="DX1389" s="23"/>
      <c r="DY1389" s="23"/>
    </row>
    <row r="1390" spans="1:129" s="29" customFormat="1" ht="75" x14ac:dyDescent="0.25">
      <c r="A1390" s="140"/>
      <c r="B1390" s="121" t="s">
        <v>399</v>
      </c>
      <c r="C1390" s="121"/>
      <c r="D1390" s="121"/>
      <c r="E1390" s="162"/>
      <c r="F1390" s="167"/>
      <c r="G1390" s="136"/>
      <c r="H1390" s="72" t="s">
        <v>57</v>
      </c>
      <c r="I1390" s="78" t="s">
        <v>136</v>
      </c>
      <c r="J1390" s="83">
        <v>45250</v>
      </c>
      <c r="K1390" s="123">
        <f>J1390</f>
        <v>45250</v>
      </c>
      <c r="L1390" s="162"/>
      <c r="M1390" s="83"/>
      <c r="N1390" s="83"/>
      <c r="O1390" s="475">
        <f t="shared" si="680"/>
        <v>45250</v>
      </c>
      <c r="P1390" s="555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23"/>
      <c r="AQ1390" s="23"/>
      <c r="AR1390" s="23"/>
      <c r="AS1390" s="23"/>
      <c r="AT1390" s="23"/>
      <c r="AU1390" s="23"/>
      <c r="AV1390" s="23"/>
      <c r="AW1390" s="23"/>
      <c r="AX1390" s="23"/>
      <c r="AY1390" s="23"/>
      <c r="AZ1390" s="23"/>
      <c r="BA1390" s="23"/>
      <c r="BB1390" s="23"/>
      <c r="BC1390" s="23"/>
      <c r="BD1390" s="23"/>
      <c r="BE1390" s="23"/>
      <c r="BF1390" s="23"/>
      <c r="BG1390" s="23"/>
      <c r="BH1390" s="23"/>
      <c r="BI1390" s="23"/>
      <c r="BJ1390" s="23"/>
      <c r="BK1390" s="23"/>
      <c r="BL1390" s="23"/>
      <c r="BM1390" s="23"/>
      <c r="BN1390" s="23"/>
      <c r="BO1390" s="23"/>
      <c r="BP1390" s="23"/>
      <c r="BQ1390" s="23"/>
      <c r="BR1390" s="23"/>
      <c r="BS1390" s="23"/>
      <c r="BT1390" s="23"/>
      <c r="BU1390" s="23"/>
      <c r="BV1390" s="23"/>
      <c r="BW1390" s="23"/>
      <c r="BX1390" s="23"/>
      <c r="BY1390" s="23"/>
      <c r="BZ1390" s="23"/>
      <c r="CA1390" s="23"/>
      <c r="CB1390" s="23"/>
      <c r="CC1390" s="23"/>
      <c r="CD1390" s="23"/>
      <c r="CE1390" s="23"/>
      <c r="CF1390" s="23"/>
      <c r="CG1390" s="23"/>
      <c r="CH1390" s="23"/>
      <c r="CI1390" s="23"/>
      <c r="CJ1390" s="23"/>
      <c r="CK1390" s="23"/>
      <c r="CL1390" s="23"/>
      <c r="CM1390" s="23"/>
      <c r="CN1390" s="23"/>
      <c r="CO1390" s="23"/>
      <c r="CP1390" s="23"/>
      <c r="CQ1390" s="23"/>
      <c r="CR1390" s="23"/>
      <c r="CS1390" s="23"/>
      <c r="CT1390" s="23"/>
      <c r="CU1390" s="23"/>
      <c r="CV1390" s="23"/>
      <c r="CW1390" s="23"/>
      <c r="CX1390" s="23"/>
      <c r="CY1390" s="23"/>
      <c r="CZ1390" s="23"/>
      <c r="DA1390" s="23"/>
      <c r="DB1390" s="23"/>
      <c r="DC1390" s="23"/>
      <c r="DD1390" s="23"/>
      <c r="DE1390" s="23"/>
      <c r="DF1390" s="23"/>
      <c r="DG1390" s="23"/>
      <c r="DH1390" s="23"/>
      <c r="DI1390" s="23"/>
      <c r="DJ1390" s="23"/>
      <c r="DK1390" s="23"/>
      <c r="DL1390" s="23"/>
      <c r="DM1390" s="23"/>
      <c r="DN1390" s="23"/>
      <c r="DO1390" s="23"/>
      <c r="DP1390" s="23"/>
      <c r="DQ1390" s="23"/>
      <c r="DR1390" s="23"/>
      <c r="DS1390" s="23"/>
      <c r="DT1390" s="23"/>
      <c r="DU1390" s="23"/>
      <c r="DV1390" s="23"/>
      <c r="DW1390" s="23"/>
      <c r="DX1390" s="23"/>
      <c r="DY1390" s="23"/>
    </row>
    <row r="1391" spans="1:129" s="29" customFormat="1" ht="15.75" x14ac:dyDescent="0.25">
      <c r="A1391" s="133">
        <v>61</v>
      </c>
      <c r="B1391" s="121" t="s">
        <v>399</v>
      </c>
      <c r="C1391" s="121" t="s">
        <v>6</v>
      </c>
      <c r="D1391" s="121" t="s">
        <v>174</v>
      </c>
      <c r="E1391" s="164" t="s">
        <v>216</v>
      </c>
      <c r="F1391" s="165">
        <v>4883.3999999999996</v>
      </c>
      <c r="G1391" s="166">
        <v>262</v>
      </c>
      <c r="H1391" s="121" t="s">
        <v>30</v>
      </c>
      <c r="I1391" s="66" t="s">
        <v>1</v>
      </c>
      <c r="J1391" s="162">
        <f>J1392+J1393</f>
        <v>295250</v>
      </c>
      <c r="K1391" s="162">
        <f t="shared" ref="K1391:N1391" si="682">K1392+K1393</f>
        <v>45250</v>
      </c>
      <c r="L1391" s="162">
        <f t="shared" si="682"/>
        <v>0</v>
      </c>
      <c r="M1391" s="162">
        <f t="shared" si="682"/>
        <v>237500</v>
      </c>
      <c r="N1391" s="162">
        <f t="shared" si="682"/>
        <v>12500</v>
      </c>
      <c r="O1391" s="475">
        <f t="shared" si="680"/>
        <v>295250</v>
      </c>
      <c r="P1391" s="555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/>
      <c r="AL1391" s="23"/>
      <c r="AM1391" s="23"/>
      <c r="AN1391" s="23"/>
      <c r="AO1391" s="23"/>
      <c r="AP1391" s="23"/>
      <c r="AQ1391" s="23"/>
      <c r="AR1391" s="23"/>
      <c r="AS1391" s="23"/>
      <c r="AT1391" s="23"/>
      <c r="AU1391" s="23"/>
      <c r="AV1391" s="23"/>
      <c r="AW1391" s="23"/>
      <c r="AX1391" s="23"/>
      <c r="AY1391" s="23"/>
      <c r="AZ1391" s="23"/>
      <c r="BA1391" s="23"/>
      <c r="BB1391" s="23"/>
      <c r="BC1391" s="23"/>
      <c r="BD1391" s="23"/>
      <c r="BE1391" s="23"/>
      <c r="BF1391" s="23"/>
      <c r="BG1391" s="23"/>
      <c r="BH1391" s="23"/>
      <c r="BI1391" s="23"/>
      <c r="BJ1391" s="23"/>
      <c r="BK1391" s="23"/>
      <c r="BL1391" s="23"/>
      <c r="BM1391" s="23"/>
      <c r="BN1391" s="23"/>
      <c r="BO1391" s="23"/>
      <c r="BP1391" s="23"/>
      <c r="BQ1391" s="23"/>
      <c r="BR1391" s="23"/>
      <c r="BS1391" s="23"/>
      <c r="BT1391" s="23"/>
      <c r="BU1391" s="23"/>
      <c r="BV1391" s="23"/>
      <c r="BW1391" s="23"/>
      <c r="BX1391" s="23"/>
      <c r="BY1391" s="23"/>
      <c r="BZ1391" s="23"/>
      <c r="CA1391" s="23"/>
      <c r="CB1391" s="23"/>
      <c r="CC1391" s="23"/>
      <c r="CD1391" s="23"/>
      <c r="CE1391" s="23"/>
      <c r="CF1391" s="23"/>
      <c r="CG1391" s="23"/>
      <c r="CH1391" s="23"/>
      <c r="CI1391" s="23"/>
      <c r="CJ1391" s="23"/>
      <c r="CK1391" s="23"/>
      <c r="CL1391" s="23"/>
      <c r="CM1391" s="23"/>
      <c r="CN1391" s="23"/>
      <c r="CO1391" s="23"/>
      <c r="CP1391" s="23"/>
      <c r="CQ1391" s="23"/>
      <c r="CR1391" s="23"/>
      <c r="CS1391" s="23"/>
      <c r="CT1391" s="23"/>
      <c r="CU1391" s="23"/>
      <c r="CV1391" s="23"/>
      <c r="CW1391" s="23"/>
      <c r="CX1391" s="23"/>
      <c r="CY1391" s="23"/>
      <c r="CZ1391" s="23"/>
      <c r="DA1391" s="23"/>
      <c r="DB1391" s="23"/>
      <c r="DC1391" s="23"/>
      <c r="DD1391" s="23"/>
      <c r="DE1391" s="23"/>
      <c r="DF1391" s="23"/>
      <c r="DG1391" s="23"/>
      <c r="DH1391" s="23"/>
      <c r="DI1391" s="23"/>
      <c r="DJ1391" s="23"/>
      <c r="DK1391" s="23"/>
      <c r="DL1391" s="23"/>
      <c r="DM1391" s="23"/>
      <c r="DN1391" s="23"/>
      <c r="DO1391" s="23"/>
      <c r="DP1391" s="23"/>
      <c r="DQ1391" s="23"/>
      <c r="DR1391" s="23"/>
      <c r="DS1391" s="23"/>
      <c r="DT1391" s="23"/>
      <c r="DU1391" s="23"/>
      <c r="DV1391" s="23"/>
      <c r="DW1391" s="23"/>
      <c r="DX1391" s="23"/>
      <c r="DY1391" s="23"/>
    </row>
    <row r="1392" spans="1:129" s="29" customFormat="1" ht="45" x14ac:dyDescent="0.25">
      <c r="A1392" s="137"/>
      <c r="B1392" s="121" t="s">
        <v>399</v>
      </c>
      <c r="C1392" s="121"/>
      <c r="D1392" s="121"/>
      <c r="E1392" s="164"/>
      <c r="F1392" s="167"/>
      <c r="G1392" s="136"/>
      <c r="H1392" s="72" t="s">
        <v>58</v>
      </c>
      <c r="I1392" s="78" t="s">
        <v>31</v>
      </c>
      <c r="J1392" s="162">
        <v>250000</v>
      </c>
      <c r="K1392" s="162"/>
      <c r="L1392" s="162"/>
      <c r="M1392" s="162">
        <v>237500</v>
      </c>
      <c r="N1392" s="162">
        <v>12500</v>
      </c>
      <c r="O1392" s="475">
        <f t="shared" si="680"/>
        <v>250000</v>
      </c>
      <c r="P1392" s="555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23"/>
      <c r="AG1392" s="23"/>
      <c r="AH1392" s="23"/>
      <c r="AI1392" s="23"/>
      <c r="AJ1392" s="23"/>
      <c r="AK1392" s="23"/>
      <c r="AL1392" s="23"/>
      <c r="AM1392" s="23"/>
      <c r="AN1392" s="23"/>
      <c r="AO1392" s="23"/>
      <c r="AP1392" s="23"/>
      <c r="AQ1392" s="23"/>
      <c r="AR1392" s="23"/>
      <c r="AS1392" s="23"/>
      <c r="AT1392" s="23"/>
      <c r="AU1392" s="23"/>
      <c r="AV1392" s="23"/>
      <c r="AW1392" s="23"/>
      <c r="AX1392" s="23"/>
      <c r="AY1392" s="23"/>
      <c r="AZ1392" s="23"/>
      <c r="BA1392" s="23"/>
      <c r="BB1392" s="23"/>
      <c r="BC1392" s="23"/>
      <c r="BD1392" s="23"/>
      <c r="BE1392" s="23"/>
      <c r="BF1392" s="23"/>
      <c r="BG1392" s="23"/>
      <c r="BH1392" s="23"/>
      <c r="BI1392" s="23"/>
      <c r="BJ1392" s="23"/>
      <c r="BK1392" s="23"/>
      <c r="BL1392" s="23"/>
      <c r="BM1392" s="23"/>
      <c r="BN1392" s="23"/>
      <c r="BO1392" s="23"/>
      <c r="BP1392" s="23"/>
      <c r="BQ1392" s="23"/>
      <c r="BR1392" s="23"/>
      <c r="BS1392" s="23"/>
      <c r="BT1392" s="23"/>
      <c r="BU1392" s="23"/>
      <c r="BV1392" s="23"/>
      <c r="BW1392" s="23"/>
      <c r="BX1392" s="23"/>
      <c r="BY1392" s="23"/>
      <c r="BZ1392" s="23"/>
      <c r="CA1392" s="23"/>
      <c r="CB1392" s="23"/>
      <c r="CC1392" s="23"/>
      <c r="CD1392" s="23"/>
      <c r="CE1392" s="23"/>
      <c r="CF1392" s="23"/>
      <c r="CG1392" s="23"/>
      <c r="CH1392" s="23"/>
      <c r="CI1392" s="23"/>
      <c r="CJ1392" s="23"/>
      <c r="CK1392" s="23"/>
      <c r="CL1392" s="23"/>
      <c r="CM1392" s="23"/>
      <c r="CN1392" s="23"/>
      <c r="CO1392" s="23"/>
      <c r="CP1392" s="23"/>
      <c r="CQ1392" s="23"/>
      <c r="CR1392" s="23"/>
      <c r="CS1392" s="23"/>
      <c r="CT1392" s="23"/>
      <c r="CU1392" s="23"/>
      <c r="CV1392" s="23"/>
      <c r="CW1392" s="23"/>
      <c r="CX1392" s="23"/>
      <c r="CY1392" s="23"/>
      <c r="CZ1392" s="23"/>
      <c r="DA1392" s="23"/>
      <c r="DB1392" s="23"/>
      <c r="DC1392" s="23"/>
      <c r="DD1392" s="23"/>
      <c r="DE1392" s="23"/>
      <c r="DF1392" s="23"/>
      <c r="DG1392" s="23"/>
      <c r="DH1392" s="23"/>
      <c r="DI1392" s="23"/>
      <c r="DJ1392" s="23"/>
      <c r="DK1392" s="23"/>
      <c r="DL1392" s="23"/>
      <c r="DM1392" s="23"/>
      <c r="DN1392" s="23"/>
      <c r="DO1392" s="23"/>
      <c r="DP1392" s="23"/>
      <c r="DQ1392" s="23"/>
      <c r="DR1392" s="23"/>
      <c r="DS1392" s="23"/>
      <c r="DT1392" s="23"/>
      <c r="DU1392" s="23"/>
      <c r="DV1392" s="23"/>
      <c r="DW1392" s="23"/>
      <c r="DX1392" s="23"/>
      <c r="DY1392" s="23"/>
    </row>
    <row r="1393" spans="1:129" s="29" customFormat="1" ht="75" x14ac:dyDescent="0.25">
      <c r="A1393" s="140"/>
      <c r="B1393" s="121" t="s">
        <v>399</v>
      </c>
      <c r="C1393" s="121"/>
      <c r="D1393" s="121"/>
      <c r="E1393" s="162"/>
      <c r="F1393" s="167"/>
      <c r="G1393" s="136"/>
      <c r="H1393" s="72" t="s">
        <v>57</v>
      </c>
      <c r="I1393" s="78" t="s">
        <v>136</v>
      </c>
      <c r="J1393" s="83">
        <v>45250</v>
      </c>
      <c r="K1393" s="123">
        <f>J1393</f>
        <v>45250</v>
      </c>
      <c r="L1393" s="162"/>
      <c r="M1393" s="83"/>
      <c r="N1393" s="83"/>
      <c r="O1393" s="475">
        <f t="shared" si="680"/>
        <v>45250</v>
      </c>
      <c r="P1393" s="555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/>
      <c r="AL1393" s="23"/>
      <c r="AM1393" s="23"/>
      <c r="AN1393" s="23"/>
      <c r="AO1393" s="23"/>
      <c r="AP1393" s="23"/>
      <c r="AQ1393" s="23"/>
      <c r="AR1393" s="23"/>
      <c r="AS1393" s="23"/>
      <c r="AT1393" s="23"/>
      <c r="AU1393" s="23"/>
      <c r="AV1393" s="23"/>
      <c r="AW1393" s="23"/>
      <c r="AX1393" s="23"/>
      <c r="AY1393" s="23"/>
      <c r="AZ1393" s="23"/>
      <c r="BA1393" s="23"/>
      <c r="BB1393" s="23"/>
      <c r="BC1393" s="23"/>
      <c r="BD1393" s="23"/>
      <c r="BE1393" s="23"/>
      <c r="BF1393" s="23"/>
      <c r="BG1393" s="23"/>
      <c r="BH1393" s="23"/>
      <c r="BI1393" s="23"/>
      <c r="BJ1393" s="23"/>
      <c r="BK1393" s="23"/>
      <c r="BL1393" s="23"/>
      <c r="BM1393" s="23"/>
      <c r="BN1393" s="23"/>
      <c r="BO1393" s="23"/>
      <c r="BP1393" s="23"/>
      <c r="BQ1393" s="23"/>
      <c r="BR1393" s="23"/>
      <c r="BS1393" s="23"/>
      <c r="BT1393" s="23"/>
      <c r="BU1393" s="23"/>
      <c r="BV1393" s="23"/>
      <c r="BW1393" s="23"/>
      <c r="BX1393" s="23"/>
      <c r="BY1393" s="23"/>
      <c r="BZ1393" s="23"/>
      <c r="CA1393" s="23"/>
      <c r="CB1393" s="23"/>
      <c r="CC1393" s="23"/>
      <c r="CD1393" s="23"/>
      <c r="CE1393" s="23"/>
      <c r="CF1393" s="23"/>
      <c r="CG1393" s="23"/>
      <c r="CH1393" s="23"/>
      <c r="CI1393" s="23"/>
      <c r="CJ1393" s="23"/>
      <c r="CK1393" s="23"/>
      <c r="CL1393" s="23"/>
      <c r="CM1393" s="23"/>
      <c r="CN1393" s="23"/>
      <c r="CO1393" s="23"/>
      <c r="CP1393" s="23"/>
      <c r="CQ1393" s="23"/>
      <c r="CR1393" s="23"/>
      <c r="CS1393" s="23"/>
      <c r="CT1393" s="23"/>
      <c r="CU1393" s="23"/>
      <c r="CV1393" s="23"/>
      <c r="CW1393" s="23"/>
      <c r="CX1393" s="23"/>
      <c r="CY1393" s="23"/>
      <c r="CZ1393" s="23"/>
      <c r="DA1393" s="23"/>
      <c r="DB1393" s="23"/>
      <c r="DC1393" s="23"/>
      <c r="DD1393" s="23"/>
      <c r="DE1393" s="23"/>
      <c r="DF1393" s="23"/>
      <c r="DG1393" s="23"/>
      <c r="DH1393" s="23"/>
      <c r="DI1393" s="23"/>
      <c r="DJ1393" s="23"/>
      <c r="DK1393" s="23"/>
      <c r="DL1393" s="23"/>
      <c r="DM1393" s="23"/>
      <c r="DN1393" s="23"/>
      <c r="DO1393" s="23"/>
      <c r="DP1393" s="23"/>
      <c r="DQ1393" s="23"/>
      <c r="DR1393" s="23"/>
      <c r="DS1393" s="23"/>
      <c r="DT1393" s="23"/>
      <c r="DU1393" s="23"/>
      <c r="DV1393" s="23"/>
      <c r="DW1393" s="23"/>
      <c r="DX1393" s="23"/>
      <c r="DY1393" s="23"/>
    </row>
    <row r="1394" spans="1:129" s="29" customFormat="1" ht="15.75" x14ac:dyDescent="0.25">
      <c r="A1394" s="133">
        <v>62</v>
      </c>
      <c r="B1394" s="121" t="s">
        <v>399</v>
      </c>
      <c r="C1394" s="121" t="s">
        <v>6</v>
      </c>
      <c r="D1394" s="121" t="s">
        <v>174</v>
      </c>
      <c r="E1394" s="164" t="s">
        <v>217</v>
      </c>
      <c r="F1394" s="165">
        <v>5476.1</v>
      </c>
      <c r="G1394" s="166">
        <v>294</v>
      </c>
      <c r="H1394" s="121" t="s">
        <v>30</v>
      </c>
      <c r="I1394" s="66" t="s">
        <v>1</v>
      </c>
      <c r="J1394" s="162">
        <f>J1395+J1396</f>
        <v>295250</v>
      </c>
      <c r="K1394" s="162">
        <f t="shared" ref="K1394:M1394" si="683">K1395+K1396</f>
        <v>45250</v>
      </c>
      <c r="L1394" s="162">
        <f t="shared" si="683"/>
        <v>0</v>
      </c>
      <c r="M1394" s="162">
        <f t="shared" si="683"/>
        <v>237500</v>
      </c>
      <c r="N1394" s="162">
        <v>12500</v>
      </c>
      <c r="O1394" s="475">
        <f t="shared" si="680"/>
        <v>295250</v>
      </c>
      <c r="P1394" s="555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23"/>
      <c r="AP1394" s="23"/>
      <c r="AQ1394" s="23"/>
      <c r="AR1394" s="23"/>
      <c r="AS1394" s="23"/>
      <c r="AT1394" s="23"/>
      <c r="AU1394" s="23"/>
      <c r="AV1394" s="23"/>
      <c r="AW1394" s="23"/>
      <c r="AX1394" s="23"/>
      <c r="AY1394" s="23"/>
      <c r="AZ1394" s="23"/>
      <c r="BA1394" s="23"/>
      <c r="BB1394" s="23"/>
      <c r="BC1394" s="23"/>
      <c r="BD1394" s="23"/>
      <c r="BE1394" s="23"/>
      <c r="BF1394" s="23"/>
      <c r="BG1394" s="23"/>
      <c r="BH1394" s="23"/>
      <c r="BI1394" s="23"/>
      <c r="BJ1394" s="23"/>
      <c r="BK1394" s="23"/>
      <c r="BL1394" s="23"/>
      <c r="BM1394" s="23"/>
      <c r="BN1394" s="23"/>
      <c r="BO1394" s="23"/>
      <c r="BP1394" s="23"/>
      <c r="BQ1394" s="23"/>
      <c r="BR1394" s="23"/>
      <c r="BS1394" s="23"/>
      <c r="BT1394" s="23"/>
      <c r="BU1394" s="23"/>
      <c r="BV1394" s="23"/>
      <c r="BW1394" s="23"/>
      <c r="BX1394" s="23"/>
      <c r="BY1394" s="23"/>
      <c r="BZ1394" s="23"/>
      <c r="CA1394" s="23"/>
      <c r="CB1394" s="23"/>
      <c r="CC1394" s="23"/>
      <c r="CD1394" s="23"/>
      <c r="CE1394" s="23"/>
      <c r="CF1394" s="23"/>
      <c r="CG1394" s="23"/>
      <c r="CH1394" s="23"/>
      <c r="CI1394" s="23"/>
      <c r="CJ1394" s="23"/>
      <c r="CK1394" s="23"/>
      <c r="CL1394" s="23"/>
      <c r="CM1394" s="23"/>
      <c r="CN1394" s="23"/>
      <c r="CO1394" s="23"/>
      <c r="CP1394" s="23"/>
      <c r="CQ1394" s="23"/>
      <c r="CR1394" s="23"/>
      <c r="CS1394" s="23"/>
      <c r="CT1394" s="23"/>
      <c r="CU1394" s="23"/>
      <c r="CV1394" s="23"/>
      <c r="CW1394" s="23"/>
      <c r="CX1394" s="23"/>
      <c r="CY1394" s="23"/>
      <c r="CZ1394" s="23"/>
      <c r="DA1394" s="23"/>
      <c r="DB1394" s="23"/>
      <c r="DC1394" s="23"/>
      <c r="DD1394" s="23"/>
      <c r="DE1394" s="23"/>
      <c r="DF1394" s="23"/>
      <c r="DG1394" s="23"/>
      <c r="DH1394" s="23"/>
      <c r="DI1394" s="23"/>
      <c r="DJ1394" s="23"/>
      <c r="DK1394" s="23"/>
      <c r="DL1394" s="23"/>
      <c r="DM1394" s="23"/>
      <c r="DN1394" s="23"/>
      <c r="DO1394" s="23"/>
      <c r="DP1394" s="23"/>
      <c r="DQ1394" s="23"/>
      <c r="DR1394" s="23"/>
      <c r="DS1394" s="23"/>
      <c r="DT1394" s="23"/>
      <c r="DU1394" s="23"/>
      <c r="DV1394" s="23"/>
      <c r="DW1394" s="23"/>
      <c r="DX1394" s="23"/>
      <c r="DY1394" s="23"/>
    </row>
    <row r="1395" spans="1:129" s="29" customFormat="1" ht="45" x14ac:dyDescent="0.25">
      <c r="A1395" s="137"/>
      <c r="B1395" s="121" t="s">
        <v>399</v>
      </c>
      <c r="C1395" s="121"/>
      <c r="D1395" s="121"/>
      <c r="E1395" s="164"/>
      <c r="F1395" s="167"/>
      <c r="G1395" s="136"/>
      <c r="H1395" s="72" t="s">
        <v>58</v>
      </c>
      <c r="I1395" s="78" t="s">
        <v>31</v>
      </c>
      <c r="J1395" s="162">
        <v>250000</v>
      </c>
      <c r="K1395" s="162"/>
      <c r="L1395" s="162"/>
      <c r="M1395" s="162">
        <v>237500</v>
      </c>
      <c r="N1395" s="162">
        <v>12500</v>
      </c>
      <c r="O1395" s="475">
        <f t="shared" si="680"/>
        <v>250000</v>
      </c>
      <c r="P1395" s="555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/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/>
      <c r="AL1395" s="23"/>
      <c r="AM1395" s="23"/>
      <c r="AN1395" s="23"/>
      <c r="AO1395" s="23"/>
      <c r="AP1395" s="23"/>
      <c r="AQ1395" s="23"/>
      <c r="AR1395" s="23"/>
      <c r="AS1395" s="23"/>
      <c r="AT1395" s="23"/>
      <c r="AU1395" s="23"/>
      <c r="AV1395" s="23"/>
      <c r="AW1395" s="23"/>
      <c r="AX1395" s="23"/>
      <c r="AY1395" s="23"/>
      <c r="AZ1395" s="23"/>
      <c r="BA1395" s="23"/>
      <c r="BB1395" s="23"/>
      <c r="BC1395" s="23"/>
      <c r="BD1395" s="23"/>
      <c r="BE1395" s="23"/>
      <c r="BF1395" s="23"/>
      <c r="BG1395" s="23"/>
      <c r="BH1395" s="23"/>
      <c r="BI1395" s="23"/>
      <c r="BJ1395" s="23"/>
      <c r="BK1395" s="23"/>
      <c r="BL1395" s="23"/>
      <c r="BM1395" s="23"/>
      <c r="BN1395" s="23"/>
      <c r="BO1395" s="23"/>
      <c r="BP1395" s="23"/>
      <c r="BQ1395" s="23"/>
      <c r="BR1395" s="23"/>
      <c r="BS1395" s="23"/>
      <c r="BT1395" s="23"/>
      <c r="BU1395" s="23"/>
      <c r="BV1395" s="23"/>
      <c r="BW1395" s="23"/>
      <c r="BX1395" s="23"/>
      <c r="BY1395" s="23"/>
      <c r="BZ1395" s="23"/>
      <c r="CA1395" s="23"/>
      <c r="CB1395" s="23"/>
      <c r="CC1395" s="23"/>
      <c r="CD1395" s="23"/>
      <c r="CE1395" s="23"/>
      <c r="CF1395" s="23"/>
      <c r="CG1395" s="23"/>
      <c r="CH1395" s="23"/>
      <c r="CI1395" s="23"/>
      <c r="CJ1395" s="23"/>
      <c r="CK1395" s="23"/>
      <c r="CL1395" s="23"/>
      <c r="CM1395" s="23"/>
      <c r="CN1395" s="23"/>
      <c r="CO1395" s="23"/>
      <c r="CP1395" s="23"/>
      <c r="CQ1395" s="23"/>
      <c r="CR1395" s="23"/>
      <c r="CS1395" s="23"/>
      <c r="CT1395" s="23"/>
      <c r="CU1395" s="23"/>
      <c r="CV1395" s="23"/>
      <c r="CW1395" s="23"/>
      <c r="CX1395" s="23"/>
      <c r="CY1395" s="23"/>
      <c r="CZ1395" s="23"/>
      <c r="DA1395" s="23"/>
      <c r="DB1395" s="23"/>
      <c r="DC1395" s="23"/>
      <c r="DD1395" s="23"/>
      <c r="DE1395" s="23"/>
      <c r="DF1395" s="23"/>
      <c r="DG1395" s="23"/>
      <c r="DH1395" s="23"/>
      <c r="DI1395" s="23"/>
      <c r="DJ1395" s="23"/>
      <c r="DK1395" s="23"/>
      <c r="DL1395" s="23"/>
      <c r="DM1395" s="23"/>
      <c r="DN1395" s="23"/>
      <c r="DO1395" s="23"/>
      <c r="DP1395" s="23"/>
      <c r="DQ1395" s="23"/>
      <c r="DR1395" s="23"/>
      <c r="DS1395" s="23"/>
      <c r="DT1395" s="23"/>
      <c r="DU1395" s="23"/>
      <c r="DV1395" s="23"/>
      <c r="DW1395" s="23"/>
      <c r="DX1395" s="23"/>
      <c r="DY1395" s="23"/>
    </row>
    <row r="1396" spans="1:129" s="29" customFormat="1" ht="75" x14ac:dyDescent="0.25">
      <c r="A1396" s="140"/>
      <c r="B1396" s="121" t="s">
        <v>399</v>
      </c>
      <c r="C1396" s="121"/>
      <c r="D1396" s="121"/>
      <c r="E1396" s="162"/>
      <c r="F1396" s="167"/>
      <c r="G1396" s="136"/>
      <c r="H1396" s="72" t="s">
        <v>57</v>
      </c>
      <c r="I1396" s="78" t="s">
        <v>136</v>
      </c>
      <c r="J1396" s="83">
        <v>45250</v>
      </c>
      <c r="K1396" s="123">
        <f>J1396</f>
        <v>45250</v>
      </c>
      <c r="L1396" s="162"/>
      <c r="M1396" s="83"/>
      <c r="N1396" s="83"/>
      <c r="O1396" s="475">
        <f t="shared" si="680"/>
        <v>45250</v>
      </c>
      <c r="P1396" s="555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/>
      <c r="AO1396" s="23"/>
      <c r="AP1396" s="23"/>
      <c r="AQ1396" s="23"/>
      <c r="AR1396" s="23"/>
      <c r="AS1396" s="23"/>
      <c r="AT1396" s="23"/>
      <c r="AU1396" s="23"/>
      <c r="AV1396" s="23"/>
      <c r="AW1396" s="23"/>
      <c r="AX1396" s="23"/>
      <c r="AY1396" s="23"/>
      <c r="AZ1396" s="23"/>
      <c r="BA1396" s="23"/>
      <c r="BB1396" s="23"/>
      <c r="BC1396" s="23"/>
      <c r="BD1396" s="23"/>
      <c r="BE1396" s="23"/>
      <c r="BF1396" s="23"/>
      <c r="BG1396" s="23"/>
      <c r="BH1396" s="23"/>
      <c r="BI1396" s="23"/>
      <c r="BJ1396" s="23"/>
      <c r="BK1396" s="23"/>
      <c r="BL1396" s="23"/>
      <c r="BM1396" s="23"/>
      <c r="BN1396" s="23"/>
      <c r="BO1396" s="23"/>
      <c r="BP1396" s="23"/>
      <c r="BQ1396" s="23"/>
      <c r="BR1396" s="23"/>
      <c r="BS1396" s="23"/>
      <c r="BT1396" s="23"/>
      <c r="BU1396" s="23"/>
      <c r="BV1396" s="23"/>
      <c r="BW1396" s="23"/>
      <c r="BX1396" s="23"/>
      <c r="BY1396" s="23"/>
      <c r="BZ1396" s="23"/>
      <c r="CA1396" s="23"/>
      <c r="CB1396" s="23"/>
      <c r="CC1396" s="23"/>
      <c r="CD1396" s="23"/>
      <c r="CE1396" s="23"/>
      <c r="CF1396" s="23"/>
      <c r="CG1396" s="23"/>
      <c r="CH1396" s="23"/>
      <c r="CI1396" s="23"/>
      <c r="CJ1396" s="23"/>
      <c r="CK1396" s="23"/>
      <c r="CL1396" s="23"/>
      <c r="CM1396" s="23"/>
      <c r="CN1396" s="23"/>
      <c r="CO1396" s="23"/>
      <c r="CP1396" s="23"/>
      <c r="CQ1396" s="23"/>
      <c r="CR1396" s="23"/>
      <c r="CS1396" s="23"/>
      <c r="CT1396" s="23"/>
      <c r="CU1396" s="23"/>
      <c r="CV1396" s="23"/>
      <c r="CW1396" s="23"/>
      <c r="CX1396" s="23"/>
      <c r="CY1396" s="23"/>
      <c r="CZ1396" s="23"/>
      <c r="DA1396" s="23"/>
      <c r="DB1396" s="23"/>
      <c r="DC1396" s="23"/>
      <c r="DD1396" s="23"/>
      <c r="DE1396" s="23"/>
      <c r="DF1396" s="23"/>
      <c r="DG1396" s="23"/>
      <c r="DH1396" s="23"/>
      <c r="DI1396" s="23"/>
      <c r="DJ1396" s="23"/>
      <c r="DK1396" s="23"/>
      <c r="DL1396" s="23"/>
      <c r="DM1396" s="23"/>
      <c r="DN1396" s="23"/>
      <c r="DO1396" s="23"/>
      <c r="DP1396" s="23"/>
      <c r="DQ1396" s="23"/>
      <c r="DR1396" s="23"/>
      <c r="DS1396" s="23"/>
      <c r="DT1396" s="23"/>
      <c r="DU1396" s="23"/>
      <c r="DV1396" s="23"/>
      <c r="DW1396" s="23"/>
      <c r="DX1396" s="23"/>
      <c r="DY1396" s="23"/>
    </row>
    <row r="1397" spans="1:129" s="29" customFormat="1" ht="15.75" x14ac:dyDescent="0.25">
      <c r="A1397" s="133">
        <v>63</v>
      </c>
      <c r="B1397" s="121" t="s">
        <v>399</v>
      </c>
      <c r="C1397" s="121" t="s">
        <v>6</v>
      </c>
      <c r="D1397" s="121" t="s">
        <v>174</v>
      </c>
      <c r="E1397" s="164" t="s">
        <v>218</v>
      </c>
      <c r="F1397" s="165">
        <v>4861.3</v>
      </c>
      <c r="G1397" s="166">
        <v>243</v>
      </c>
      <c r="H1397" s="121" t="s">
        <v>30</v>
      </c>
      <c r="I1397" s="66" t="s">
        <v>1</v>
      </c>
      <c r="J1397" s="162">
        <f>J1398+J1399</f>
        <v>295250</v>
      </c>
      <c r="K1397" s="162">
        <f t="shared" ref="K1397:N1397" si="684">K1398+K1399</f>
        <v>45250</v>
      </c>
      <c r="L1397" s="162">
        <f t="shared" si="684"/>
        <v>0</v>
      </c>
      <c r="M1397" s="162">
        <f t="shared" si="684"/>
        <v>237500</v>
      </c>
      <c r="N1397" s="162">
        <f t="shared" si="684"/>
        <v>12500</v>
      </c>
      <c r="O1397" s="475">
        <f t="shared" si="680"/>
        <v>295250</v>
      </c>
      <c r="P1397" s="555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/>
      <c r="AO1397" s="23"/>
      <c r="AP1397" s="23"/>
      <c r="AQ1397" s="23"/>
      <c r="AR1397" s="23"/>
      <c r="AS1397" s="23"/>
      <c r="AT1397" s="23"/>
      <c r="AU1397" s="23"/>
      <c r="AV1397" s="23"/>
      <c r="AW1397" s="23"/>
      <c r="AX1397" s="23"/>
      <c r="AY1397" s="23"/>
      <c r="AZ1397" s="23"/>
      <c r="BA1397" s="23"/>
      <c r="BB1397" s="23"/>
      <c r="BC1397" s="23"/>
      <c r="BD1397" s="23"/>
      <c r="BE1397" s="23"/>
      <c r="BF1397" s="23"/>
      <c r="BG1397" s="23"/>
      <c r="BH1397" s="23"/>
      <c r="BI1397" s="23"/>
      <c r="BJ1397" s="23"/>
      <c r="BK1397" s="23"/>
      <c r="BL1397" s="23"/>
      <c r="BM1397" s="23"/>
      <c r="BN1397" s="23"/>
      <c r="BO1397" s="23"/>
      <c r="BP1397" s="23"/>
      <c r="BQ1397" s="23"/>
      <c r="BR1397" s="23"/>
      <c r="BS1397" s="23"/>
      <c r="BT1397" s="23"/>
      <c r="BU1397" s="23"/>
      <c r="BV1397" s="23"/>
      <c r="BW1397" s="23"/>
      <c r="BX1397" s="23"/>
      <c r="BY1397" s="23"/>
      <c r="BZ1397" s="23"/>
      <c r="CA1397" s="23"/>
      <c r="CB1397" s="23"/>
      <c r="CC1397" s="23"/>
      <c r="CD1397" s="23"/>
      <c r="CE1397" s="23"/>
      <c r="CF1397" s="23"/>
      <c r="CG1397" s="23"/>
      <c r="CH1397" s="23"/>
      <c r="CI1397" s="23"/>
      <c r="CJ1397" s="23"/>
      <c r="CK1397" s="23"/>
      <c r="CL1397" s="23"/>
      <c r="CM1397" s="23"/>
      <c r="CN1397" s="23"/>
      <c r="CO1397" s="23"/>
      <c r="CP1397" s="23"/>
      <c r="CQ1397" s="23"/>
      <c r="CR1397" s="23"/>
      <c r="CS1397" s="23"/>
      <c r="CT1397" s="23"/>
      <c r="CU1397" s="23"/>
      <c r="CV1397" s="23"/>
      <c r="CW1397" s="23"/>
      <c r="CX1397" s="23"/>
      <c r="CY1397" s="23"/>
      <c r="CZ1397" s="23"/>
      <c r="DA1397" s="23"/>
      <c r="DB1397" s="23"/>
      <c r="DC1397" s="23"/>
      <c r="DD1397" s="23"/>
      <c r="DE1397" s="23"/>
      <c r="DF1397" s="23"/>
      <c r="DG1397" s="23"/>
      <c r="DH1397" s="23"/>
      <c r="DI1397" s="23"/>
      <c r="DJ1397" s="23"/>
      <c r="DK1397" s="23"/>
      <c r="DL1397" s="23"/>
      <c r="DM1397" s="23"/>
      <c r="DN1397" s="23"/>
      <c r="DO1397" s="23"/>
      <c r="DP1397" s="23"/>
      <c r="DQ1397" s="23"/>
      <c r="DR1397" s="23"/>
      <c r="DS1397" s="23"/>
      <c r="DT1397" s="23"/>
      <c r="DU1397" s="23"/>
      <c r="DV1397" s="23"/>
      <c r="DW1397" s="23"/>
      <c r="DX1397" s="23"/>
      <c r="DY1397" s="23"/>
    </row>
    <row r="1398" spans="1:129" s="29" customFormat="1" ht="45" x14ac:dyDescent="0.25">
      <c r="A1398" s="137"/>
      <c r="B1398" s="121" t="s">
        <v>399</v>
      </c>
      <c r="C1398" s="121"/>
      <c r="D1398" s="121"/>
      <c r="E1398" s="164"/>
      <c r="F1398" s="167"/>
      <c r="G1398" s="136"/>
      <c r="H1398" s="72" t="s">
        <v>58</v>
      </c>
      <c r="I1398" s="78" t="s">
        <v>31</v>
      </c>
      <c r="J1398" s="162">
        <v>250000</v>
      </c>
      <c r="K1398" s="162"/>
      <c r="L1398" s="162"/>
      <c r="M1398" s="162">
        <v>237500</v>
      </c>
      <c r="N1398" s="162">
        <v>12500</v>
      </c>
      <c r="O1398" s="475">
        <f t="shared" si="680"/>
        <v>250000</v>
      </c>
      <c r="P1398" s="555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23"/>
      <c r="AR1398" s="23"/>
      <c r="AS1398" s="23"/>
      <c r="AT1398" s="23"/>
      <c r="AU1398" s="23"/>
      <c r="AV1398" s="23"/>
      <c r="AW1398" s="23"/>
      <c r="AX1398" s="23"/>
      <c r="AY1398" s="23"/>
      <c r="AZ1398" s="23"/>
      <c r="BA1398" s="23"/>
      <c r="BB1398" s="23"/>
      <c r="BC1398" s="23"/>
      <c r="BD1398" s="23"/>
      <c r="BE1398" s="23"/>
      <c r="BF1398" s="23"/>
      <c r="BG1398" s="23"/>
      <c r="BH1398" s="23"/>
      <c r="BI1398" s="23"/>
      <c r="BJ1398" s="23"/>
      <c r="BK1398" s="23"/>
      <c r="BL1398" s="23"/>
      <c r="BM1398" s="23"/>
      <c r="BN1398" s="23"/>
      <c r="BO1398" s="23"/>
      <c r="BP1398" s="23"/>
      <c r="BQ1398" s="23"/>
      <c r="BR1398" s="23"/>
      <c r="BS1398" s="23"/>
      <c r="BT1398" s="23"/>
      <c r="BU1398" s="23"/>
      <c r="BV1398" s="23"/>
      <c r="BW1398" s="23"/>
      <c r="BX1398" s="23"/>
      <c r="BY1398" s="23"/>
      <c r="BZ1398" s="23"/>
      <c r="CA1398" s="23"/>
      <c r="CB1398" s="23"/>
      <c r="CC1398" s="23"/>
      <c r="CD1398" s="23"/>
      <c r="CE1398" s="23"/>
      <c r="CF1398" s="23"/>
      <c r="CG1398" s="23"/>
      <c r="CH1398" s="23"/>
      <c r="CI1398" s="23"/>
      <c r="CJ1398" s="23"/>
      <c r="CK1398" s="23"/>
      <c r="CL1398" s="23"/>
      <c r="CM1398" s="23"/>
      <c r="CN1398" s="23"/>
      <c r="CO1398" s="23"/>
      <c r="CP1398" s="23"/>
      <c r="CQ1398" s="23"/>
      <c r="CR1398" s="23"/>
      <c r="CS1398" s="23"/>
      <c r="CT1398" s="23"/>
      <c r="CU1398" s="23"/>
      <c r="CV1398" s="23"/>
      <c r="CW1398" s="23"/>
      <c r="CX1398" s="23"/>
      <c r="CY1398" s="23"/>
      <c r="CZ1398" s="23"/>
      <c r="DA1398" s="23"/>
      <c r="DB1398" s="23"/>
      <c r="DC1398" s="23"/>
      <c r="DD1398" s="23"/>
      <c r="DE1398" s="23"/>
      <c r="DF1398" s="23"/>
      <c r="DG1398" s="23"/>
      <c r="DH1398" s="23"/>
      <c r="DI1398" s="23"/>
      <c r="DJ1398" s="23"/>
      <c r="DK1398" s="23"/>
      <c r="DL1398" s="23"/>
      <c r="DM1398" s="23"/>
      <c r="DN1398" s="23"/>
      <c r="DO1398" s="23"/>
      <c r="DP1398" s="23"/>
      <c r="DQ1398" s="23"/>
      <c r="DR1398" s="23"/>
      <c r="DS1398" s="23"/>
      <c r="DT1398" s="23"/>
      <c r="DU1398" s="23"/>
      <c r="DV1398" s="23"/>
      <c r="DW1398" s="23"/>
      <c r="DX1398" s="23"/>
      <c r="DY1398" s="23"/>
    </row>
    <row r="1399" spans="1:129" s="29" customFormat="1" ht="75" x14ac:dyDescent="0.25">
      <c r="A1399" s="140"/>
      <c r="B1399" s="121" t="s">
        <v>399</v>
      </c>
      <c r="C1399" s="121"/>
      <c r="D1399" s="121"/>
      <c r="E1399" s="162"/>
      <c r="F1399" s="167"/>
      <c r="G1399" s="136"/>
      <c r="H1399" s="72" t="s">
        <v>57</v>
      </c>
      <c r="I1399" s="78" t="s">
        <v>136</v>
      </c>
      <c r="J1399" s="83">
        <v>45250</v>
      </c>
      <c r="K1399" s="123">
        <f>J1399</f>
        <v>45250</v>
      </c>
      <c r="L1399" s="162"/>
      <c r="M1399" s="83"/>
      <c r="N1399" s="83"/>
      <c r="O1399" s="475">
        <f t="shared" si="680"/>
        <v>45250</v>
      </c>
      <c r="P1399" s="555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/>
      <c r="AL1399" s="23"/>
      <c r="AM1399" s="23"/>
      <c r="AN1399" s="23"/>
      <c r="AO1399" s="23"/>
      <c r="AP1399" s="23"/>
      <c r="AQ1399" s="23"/>
      <c r="AR1399" s="23"/>
      <c r="AS1399" s="23"/>
      <c r="AT1399" s="23"/>
      <c r="AU1399" s="23"/>
      <c r="AV1399" s="23"/>
      <c r="AW1399" s="23"/>
      <c r="AX1399" s="23"/>
      <c r="AY1399" s="23"/>
      <c r="AZ1399" s="23"/>
      <c r="BA1399" s="23"/>
      <c r="BB1399" s="23"/>
      <c r="BC1399" s="23"/>
      <c r="BD1399" s="23"/>
      <c r="BE1399" s="23"/>
      <c r="BF1399" s="23"/>
      <c r="BG1399" s="23"/>
      <c r="BH1399" s="23"/>
      <c r="BI1399" s="23"/>
      <c r="BJ1399" s="23"/>
      <c r="BK1399" s="23"/>
      <c r="BL1399" s="23"/>
      <c r="BM1399" s="23"/>
      <c r="BN1399" s="23"/>
      <c r="BO1399" s="23"/>
      <c r="BP1399" s="23"/>
      <c r="BQ1399" s="23"/>
      <c r="BR1399" s="23"/>
      <c r="BS1399" s="23"/>
      <c r="BT1399" s="23"/>
      <c r="BU1399" s="23"/>
      <c r="BV1399" s="23"/>
      <c r="BW1399" s="23"/>
      <c r="BX1399" s="23"/>
      <c r="BY1399" s="23"/>
      <c r="BZ1399" s="23"/>
      <c r="CA1399" s="23"/>
      <c r="CB1399" s="23"/>
      <c r="CC1399" s="23"/>
      <c r="CD1399" s="23"/>
      <c r="CE1399" s="23"/>
      <c r="CF1399" s="23"/>
      <c r="CG1399" s="23"/>
      <c r="CH1399" s="23"/>
      <c r="CI1399" s="23"/>
      <c r="CJ1399" s="23"/>
      <c r="CK1399" s="23"/>
      <c r="CL1399" s="23"/>
      <c r="CM1399" s="23"/>
      <c r="CN1399" s="23"/>
      <c r="CO1399" s="23"/>
      <c r="CP1399" s="23"/>
      <c r="CQ1399" s="23"/>
      <c r="CR1399" s="23"/>
      <c r="CS1399" s="23"/>
      <c r="CT1399" s="23"/>
      <c r="CU1399" s="23"/>
      <c r="CV1399" s="23"/>
      <c r="CW1399" s="23"/>
      <c r="CX1399" s="23"/>
      <c r="CY1399" s="23"/>
      <c r="CZ1399" s="23"/>
      <c r="DA1399" s="23"/>
      <c r="DB1399" s="23"/>
      <c r="DC1399" s="23"/>
      <c r="DD1399" s="23"/>
      <c r="DE1399" s="23"/>
      <c r="DF1399" s="23"/>
      <c r="DG1399" s="23"/>
      <c r="DH1399" s="23"/>
      <c r="DI1399" s="23"/>
      <c r="DJ1399" s="23"/>
      <c r="DK1399" s="23"/>
      <c r="DL1399" s="23"/>
      <c r="DM1399" s="23"/>
      <c r="DN1399" s="23"/>
      <c r="DO1399" s="23"/>
      <c r="DP1399" s="23"/>
      <c r="DQ1399" s="23"/>
      <c r="DR1399" s="23"/>
      <c r="DS1399" s="23"/>
      <c r="DT1399" s="23"/>
      <c r="DU1399" s="23"/>
      <c r="DV1399" s="23"/>
      <c r="DW1399" s="23"/>
      <c r="DX1399" s="23"/>
      <c r="DY1399" s="23"/>
    </row>
    <row r="1400" spans="1:129" s="29" customFormat="1" ht="15.75" x14ac:dyDescent="0.25">
      <c r="A1400" s="133">
        <v>64</v>
      </c>
      <c r="B1400" s="121" t="s">
        <v>399</v>
      </c>
      <c r="C1400" s="121" t="s">
        <v>6</v>
      </c>
      <c r="D1400" s="121" t="s">
        <v>174</v>
      </c>
      <c r="E1400" s="164" t="s">
        <v>219</v>
      </c>
      <c r="F1400" s="165">
        <v>5375.6</v>
      </c>
      <c r="G1400" s="166">
        <v>81</v>
      </c>
      <c r="H1400" s="121" t="s">
        <v>30</v>
      </c>
      <c r="I1400" s="66" t="s">
        <v>1</v>
      </c>
      <c r="J1400" s="162">
        <f>J1401+J1402</f>
        <v>295250</v>
      </c>
      <c r="K1400" s="162">
        <f t="shared" ref="K1400:N1400" si="685">K1401+K1402</f>
        <v>45250</v>
      </c>
      <c r="L1400" s="162">
        <f t="shared" si="685"/>
        <v>0</v>
      </c>
      <c r="M1400" s="162">
        <f t="shared" si="685"/>
        <v>237500</v>
      </c>
      <c r="N1400" s="162">
        <f t="shared" si="685"/>
        <v>12500</v>
      </c>
      <c r="O1400" s="475">
        <f t="shared" si="680"/>
        <v>295250</v>
      </c>
      <c r="P1400" s="555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/>
      <c r="AO1400" s="23"/>
      <c r="AP1400" s="23"/>
      <c r="AQ1400" s="23"/>
      <c r="AR1400" s="23"/>
      <c r="AS1400" s="23"/>
      <c r="AT1400" s="23"/>
      <c r="AU1400" s="23"/>
      <c r="AV1400" s="23"/>
      <c r="AW1400" s="23"/>
      <c r="AX1400" s="23"/>
      <c r="AY1400" s="23"/>
      <c r="AZ1400" s="23"/>
      <c r="BA1400" s="23"/>
      <c r="BB1400" s="23"/>
      <c r="BC1400" s="23"/>
      <c r="BD1400" s="23"/>
      <c r="BE1400" s="23"/>
      <c r="BF1400" s="23"/>
      <c r="BG1400" s="23"/>
      <c r="BH1400" s="23"/>
      <c r="BI1400" s="23"/>
      <c r="BJ1400" s="23"/>
      <c r="BK1400" s="23"/>
      <c r="BL1400" s="23"/>
      <c r="BM1400" s="23"/>
      <c r="BN1400" s="23"/>
      <c r="BO1400" s="23"/>
      <c r="BP1400" s="23"/>
      <c r="BQ1400" s="23"/>
      <c r="BR1400" s="23"/>
      <c r="BS1400" s="23"/>
      <c r="BT1400" s="23"/>
      <c r="BU1400" s="23"/>
      <c r="BV1400" s="23"/>
      <c r="BW1400" s="23"/>
      <c r="BX1400" s="23"/>
      <c r="BY1400" s="23"/>
      <c r="BZ1400" s="23"/>
      <c r="CA1400" s="23"/>
      <c r="CB1400" s="23"/>
      <c r="CC1400" s="23"/>
      <c r="CD1400" s="23"/>
      <c r="CE1400" s="23"/>
      <c r="CF1400" s="23"/>
      <c r="CG1400" s="23"/>
      <c r="CH1400" s="23"/>
      <c r="CI1400" s="23"/>
      <c r="CJ1400" s="23"/>
      <c r="CK1400" s="23"/>
      <c r="CL1400" s="23"/>
      <c r="CM1400" s="23"/>
      <c r="CN1400" s="23"/>
      <c r="CO1400" s="23"/>
      <c r="CP1400" s="23"/>
      <c r="CQ1400" s="23"/>
      <c r="CR1400" s="23"/>
      <c r="CS1400" s="23"/>
      <c r="CT1400" s="23"/>
      <c r="CU1400" s="23"/>
      <c r="CV1400" s="23"/>
      <c r="CW1400" s="23"/>
      <c r="CX1400" s="23"/>
      <c r="CY1400" s="23"/>
      <c r="CZ1400" s="23"/>
      <c r="DA1400" s="23"/>
      <c r="DB1400" s="23"/>
      <c r="DC1400" s="23"/>
      <c r="DD1400" s="23"/>
      <c r="DE1400" s="23"/>
      <c r="DF1400" s="23"/>
      <c r="DG1400" s="23"/>
      <c r="DH1400" s="23"/>
      <c r="DI1400" s="23"/>
      <c r="DJ1400" s="23"/>
      <c r="DK1400" s="23"/>
      <c r="DL1400" s="23"/>
      <c r="DM1400" s="23"/>
      <c r="DN1400" s="23"/>
      <c r="DO1400" s="23"/>
      <c r="DP1400" s="23"/>
      <c r="DQ1400" s="23"/>
      <c r="DR1400" s="23"/>
      <c r="DS1400" s="23"/>
      <c r="DT1400" s="23"/>
      <c r="DU1400" s="23"/>
      <c r="DV1400" s="23"/>
      <c r="DW1400" s="23"/>
      <c r="DX1400" s="23"/>
      <c r="DY1400" s="23"/>
    </row>
    <row r="1401" spans="1:129" s="29" customFormat="1" ht="45" x14ac:dyDescent="0.25">
      <c r="A1401" s="137"/>
      <c r="B1401" s="121" t="s">
        <v>399</v>
      </c>
      <c r="C1401" s="121"/>
      <c r="D1401" s="121"/>
      <c r="E1401" s="164"/>
      <c r="F1401" s="167"/>
      <c r="G1401" s="136"/>
      <c r="H1401" s="72" t="s">
        <v>58</v>
      </c>
      <c r="I1401" s="78" t="s">
        <v>31</v>
      </c>
      <c r="J1401" s="162">
        <v>250000</v>
      </c>
      <c r="K1401" s="162"/>
      <c r="L1401" s="162"/>
      <c r="M1401" s="162">
        <v>237500</v>
      </c>
      <c r="N1401" s="162">
        <v>12500</v>
      </c>
      <c r="O1401" s="475">
        <f t="shared" si="680"/>
        <v>250000</v>
      </c>
      <c r="P1401" s="555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23"/>
      <c r="AP1401" s="23"/>
      <c r="AQ1401" s="23"/>
      <c r="AR1401" s="23"/>
      <c r="AS1401" s="23"/>
      <c r="AT1401" s="23"/>
      <c r="AU1401" s="23"/>
      <c r="AV1401" s="23"/>
      <c r="AW1401" s="23"/>
      <c r="AX1401" s="23"/>
      <c r="AY1401" s="23"/>
      <c r="AZ1401" s="23"/>
      <c r="BA1401" s="23"/>
      <c r="BB1401" s="23"/>
      <c r="BC1401" s="23"/>
      <c r="BD1401" s="23"/>
      <c r="BE1401" s="23"/>
      <c r="BF1401" s="23"/>
      <c r="BG1401" s="23"/>
      <c r="BH1401" s="23"/>
      <c r="BI1401" s="23"/>
      <c r="BJ1401" s="23"/>
      <c r="BK1401" s="23"/>
      <c r="BL1401" s="23"/>
      <c r="BM1401" s="23"/>
      <c r="BN1401" s="23"/>
      <c r="BO1401" s="23"/>
      <c r="BP1401" s="23"/>
      <c r="BQ1401" s="23"/>
      <c r="BR1401" s="23"/>
      <c r="BS1401" s="23"/>
      <c r="BT1401" s="23"/>
      <c r="BU1401" s="23"/>
      <c r="BV1401" s="23"/>
      <c r="BW1401" s="23"/>
      <c r="BX1401" s="23"/>
      <c r="BY1401" s="23"/>
      <c r="BZ1401" s="23"/>
      <c r="CA1401" s="23"/>
      <c r="CB1401" s="23"/>
      <c r="CC1401" s="23"/>
      <c r="CD1401" s="23"/>
      <c r="CE1401" s="23"/>
      <c r="CF1401" s="23"/>
      <c r="CG1401" s="23"/>
      <c r="CH1401" s="23"/>
      <c r="CI1401" s="23"/>
      <c r="CJ1401" s="23"/>
      <c r="CK1401" s="23"/>
      <c r="CL1401" s="23"/>
      <c r="CM1401" s="23"/>
      <c r="CN1401" s="23"/>
      <c r="CO1401" s="23"/>
      <c r="CP1401" s="23"/>
      <c r="CQ1401" s="23"/>
      <c r="CR1401" s="23"/>
      <c r="CS1401" s="23"/>
      <c r="CT1401" s="23"/>
      <c r="CU1401" s="23"/>
      <c r="CV1401" s="23"/>
      <c r="CW1401" s="23"/>
      <c r="CX1401" s="23"/>
      <c r="CY1401" s="23"/>
      <c r="CZ1401" s="23"/>
      <c r="DA1401" s="23"/>
      <c r="DB1401" s="23"/>
      <c r="DC1401" s="23"/>
      <c r="DD1401" s="23"/>
      <c r="DE1401" s="23"/>
      <c r="DF1401" s="23"/>
      <c r="DG1401" s="23"/>
      <c r="DH1401" s="23"/>
      <c r="DI1401" s="23"/>
      <c r="DJ1401" s="23"/>
      <c r="DK1401" s="23"/>
      <c r="DL1401" s="23"/>
      <c r="DM1401" s="23"/>
      <c r="DN1401" s="23"/>
      <c r="DO1401" s="23"/>
      <c r="DP1401" s="23"/>
      <c r="DQ1401" s="23"/>
      <c r="DR1401" s="23"/>
      <c r="DS1401" s="23"/>
      <c r="DT1401" s="23"/>
      <c r="DU1401" s="23"/>
      <c r="DV1401" s="23"/>
      <c r="DW1401" s="23"/>
      <c r="DX1401" s="23"/>
      <c r="DY1401" s="23"/>
    </row>
    <row r="1402" spans="1:129" s="29" customFormat="1" ht="75" x14ac:dyDescent="0.25">
      <c r="A1402" s="140"/>
      <c r="B1402" s="121" t="s">
        <v>399</v>
      </c>
      <c r="C1402" s="121"/>
      <c r="D1402" s="121"/>
      <c r="E1402" s="162"/>
      <c r="F1402" s="167"/>
      <c r="G1402" s="136"/>
      <c r="H1402" s="72" t="s">
        <v>57</v>
      </c>
      <c r="I1402" s="78" t="s">
        <v>136</v>
      </c>
      <c r="J1402" s="83">
        <v>45250</v>
      </c>
      <c r="K1402" s="123">
        <f>J1402</f>
        <v>45250</v>
      </c>
      <c r="L1402" s="162"/>
      <c r="M1402" s="83"/>
      <c r="N1402" s="83"/>
      <c r="O1402" s="475">
        <f t="shared" si="680"/>
        <v>45250</v>
      </c>
      <c r="P1402" s="555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23"/>
      <c r="AP1402" s="23"/>
      <c r="AQ1402" s="23"/>
      <c r="AR1402" s="23"/>
      <c r="AS1402" s="23"/>
      <c r="AT1402" s="23"/>
      <c r="AU1402" s="23"/>
      <c r="AV1402" s="23"/>
      <c r="AW1402" s="23"/>
      <c r="AX1402" s="23"/>
      <c r="AY1402" s="23"/>
      <c r="AZ1402" s="23"/>
      <c r="BA1402" s="23"/>
      <c r="BB1402" s="23"/>
      <c r="BC1402" s="23"/>
      <c r="BD1402" s="23"/>
      <c r="BE1402" s="23"/>
      <c r="BF1402" s="23"/>
      <c r="BG1402" s="23"/>
      <c r="BH1402" s="23"/>
      <c r="BI1402" s="23"/>
      <c r="BJ1402" s="23"/>
      <c r="BK1402" s="23"/>
      <c r="BL1402" s="23"/>
      <c r="BM1402" s="23"/>
      <c r="BN1402" s="23"/>
      <c r="BO1402" s="23"/>
      <c r="BP1402" s="23"/>
      <c r="BQ1402" s="23"/>
      <c r="BR1402" s="23"/>
      <c r="BS1402" s="23"/>
      <c r="BT1402" s="23"/>
      <c r="BU1402" s="23"/>
      <c r="BV1402" s="23"/>
      <c r="BW1402" s="23"/>
      <c r="BX1402" s="23"/>
      <c r="BY1402" s="23"/>
      <c r="BZ1402" s="23"/>
      <c r="CA1402" s="23"/>
      <c r="CB1402" s="23"/>
      <c r="CC1402" s="23"/>
      <c r="CD1402" s="23"/>
      <c r="CE1402" s="23"/>
      <c r="CF1402" s="23"/>
      <c r="CG1402" s="23"/>
      <c r="CH1402" s="23"/>
      <c r="CI1402" s="23"/>
      <c r="CJ1402" s="23"/>
      <c r="CK1402" s="23"/>
      <c r="CL1402" s="23"/>
      <c r="CM1402" s="23"/>
      <c r="CN1402" s="23"/>
      <c r="CO1402" s="23"/>
      <c r="CP1402" s="23"/>
      <c r="CQ1402" s="23"/>
      <c r="CR1402" s="23"/>
      <c r="CS1402" s="23"/>
      <c r="CT1402" s="23"/>
      <c r="CU1402" s="23"/>
      <c r="CV1402" s="23"/>
      <c r="CW1402" s="23"/>
      <c r="CX1402" s="23"/>
      <c r="CY1402" s="23"/>
      <c r="CZ1402" s="23"/>
      <c r="DA1402" s="23"/>
      <c r="DB1402" s="23"/>
      <c r="DC1402" s="23"/>
      <c r="DD1402" s="23"/>
      <c r="DE1402" s="23"/>
      <c r="DF1402" s="23"/>
      <c r="DG1402" s="23"/>
      <c r="DH1402" s="23"/>
      <c r="DI1402" s="23"/>
      <c r="DJ1402" s="23"/>
      <c r="DK1402" s="23"/>
      <c r="DL1402" s="23"/>
      <c r="DM1402" s="23"/>
      <c r="DN1402" s="23"/>
      <c r="DO1402" s="23"/>
      <c r="DP1402" s="23"/>
      <c r="DQ1402" s="23"/>
      <c r="DR1402" s="23"/>
      <c r="DS1402" s="23"/>
      <c r="DT1402" s="23"/>
      <c r="DU1402" s="23"/>
      <c r="DV1402" s="23"/>
      <c r="DW1402" s="23"/>
      <c r="DX1402" s="23"/>
      <c r="DY1402" s="23"/>
    </row>
    <row r="1403" spans="1:129" s="29" customFormat="1" ht="15.75" x14ac:dyDescent="0.25">
      <c r="A1403" s="133">
        <v>65</v>
      </c>
      <c r="B1403" s="121" t="s">
        <v>399</v>
      </c>
      <c r="C1403" s="121" t="s">
        <v>6</v>
      </c>
      <c r="D1403" s="121" t="s">
        <v>203</v>
      </c>
      <c r="E1403" s="164" t="s">
        <v>180</v>
      </c>
      <c r="F1403" s="165">
        <v>4929.8999999999996</v>
      </c>
      <c r="G1403" s="166">
        <v>218</v>
      </c>
      <c r="H1403" s="121" t="s">
        <v>30</v>
      </c>
      <c r="I1403" s="66" t="s">
        <v>1</v>
      </c>
      <c r="J1403" s="162">
        <f>J1404+J1405</f>
        <v>295250</v>
      </c>
      <c r="K1403" s="162">
        <f t="shared" ref="K1403:N1403" si="686">K1404+K1405</f>
        <v>45250</v>
      </c>
      <c r="L1403" s="162">
        <f t="shared" si="686"/>
        <v>0</v>
      </c>
      <c r="M1403" s="162">
        <f t="shared" si="686"/>
        <v>237500</v>
      </c>
      <c r="N1403" s="162">
        <f t="shared" si="686"/>
        <v>12500</v>
      </c>
      <c r="O1403" s="475">
        <f t="shared" si="680"/>
        <v>295250</v>
      </c>
      <c r="P1403" s="555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/>
      <c r="AL1403" s="23"/>
      <c r="AM1403" s="23"/>
      <c r="AN1403" s="23"/>
      <c r="AO1403" s="23"/>
      <c r="AP1403" s="23"/>
      <c r="AQ1403" s="23"/>
      <c r="AR1403" s="23"/>
      <c r="AS1403" s="23"/>
      <c r="AT1403" s="23"/>
      <c r="AU1403" s="23"/>
      <c r="AV1403" s="23"/>
      <c r="AW1403" s="23"/>
      <c r="AX1403" s="23"/>
      <c r="AY1403" s="23"/>
      <c r="AZ1403" s="23"/>
      <c r="BA1403" s="23"/>
      <c r="BB1403" s="23"/>
      <c r="BC1403" s="23"/>
      <c r="BD1403" s="23"/>
      <c r="BE1403" s="23"/>
      <c r="BF1403" s="23"/>
      <c r="BG1403" s="23"/>
      <c r="BH1403" s="23"/>
      <c r="BI1403" s="23"/>
      <c r="BJ1403" s="23"/>
      <c r="BK1403" s="23"/>
      <c r="BL1403" s="23"/>
      <c r="BM1403" s="23"/>
      <c r="BN1403" s="23"/>
      <c r="BO1403" s="23"/>
      <c r="BP1403" s="23"/>
      <c r="BQ1403" s="23"/>
      <c r="BR1403" s="23"/>
      <c r="BS1403" s="23"/>
      <c r="BT1403" s="23"/>
      <c r="BU1403" s="23"/>
      <c r="BV1403" s="23"/>
      <c r="BW1403" s="23"/>
      <c r="BX1403" s="23"/>
      <c r="BY1403" s="23"/>
      <c r="BZ1403" s="23"/>
      <c r="CA1403" s="23"/>
      <c r="CB1403" s="23"/>
      <c r="CC1403" s="23"/>
      <c r="CD1403" s="23"/>
      <c r="CE1403" s="23"/>
      <c r="CF1403" s="23"/>
      <c r="CG1403" s="23"/>
      <c r="CH1403" s="23"/>
      <c r="CI1403" s="23"/>
      <c r="CJ1403" s="23"/>
      <c r="CK1403" s="23"/>
      <c r="CL1403" s="23"/>
      <c r="CM1403" s="23"/>
      <c r="CN1403" s="23"/>
      <c r="CO1403" s="23"/>
      <c r="CP1403" s="23"/>
      <c r="CQ1403" s="23"/>
      <c r="CR1403" s="23"/>
      <c r="CS1403" s="23"/>
      <c r="CT1403" s="23"/>
      <c r="CU1403" s="23"/>
      <c r="CV1403" s="23"/>
      <c r="CW1403" s="23"/>
      <c r="CX1403" s="23"/>
      <c r="CY1403" s="23"/>
      <c r="CZ1403" s="23"/>
      <c r="DA1403" s="23"/>
      <c r="DB1403" s="23"/>
      <c r="DC1403" s="23"/>
      <c r="DD1403" s="23"/>
      <c r="DE1403" s="23"/>
      <c r="DF1403" s="23"/>
      <c r="DG1403" s="23"/>
      <c r="DH1403" s="23"/>
      <c r="DI1403" s="23"/>
      <c r="DJ1403" s="23"/>
      <c r="DK1403" s="23"/>
      <c r="DL1403" s="23"/>
      <c r="DM1403" s="23"/>
      <c r="DN1403" s="23"/>
      <c r="DO1403" s="23"/>
      <c r="DP1403" s="23"/>
      <c r="DQ1403" s="23"/>
      <c r="DR1403" s="23"/>
      <c r="DS1403" s="23"/>
      <c r="DT1403" s="23"/>
      <c r="DU1403" s="23"/>
      <c r="DV1403" s="23"/>
      <c r="DW1403" s="23"/>
      <c r="DX1403" s="23"/>
      <c r="DY1403" s="23"/>
    </row>
    <row r="1404" spans="1:129" s="29" customFormat="1" ht="45" x14ac:dyDescent="0.25">
      <c r="A1404" s="137"/>
      <c r="B1404" s="121" t="s">
        <v>399</v>
      </c>
      <c r="C1404" s="121"/>
      <c r="D1404" s="121"/>
      <c r="E1404" s="164"/>
      <c r="F1404" s="167"/>
      <c r="G1404" s="136"/>
      <c r="H1404" s="72" t="s">
        <v>58</v>
      </c>
      <c r="I1404" s="78" t="s">
        <v>31</v>
      </c>
      <c r="J1404" s="162">
        <v>250000</v>
      </c>
      <c r="K1404" s="162"/>
      <c r="L1404" s="162"/>
      <c r="M1404" s="162">
        <v>237500</v>
      </c>
      <c r="N1404" s="162">
        <v>12500</v>
      </c>
      <c r="O1404" s="475">
        <f t="shared" si="680"/>
        <v>250000</v>
      </c>
      <c r="P1404" s="555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/>
      <c r="AO1404" s="23"/>
      <c r="AP1404" s="23"/>
      <c r="AQ1404" s="23"/>
      <c r="AR1404" s="23"/>
      <c r="AS1404" s="23"/>
      <c r="AT1404" s="23"/>
      <c r="AU1404" s="23"/>
      <c r="AV1404" s="23"/>
      <c r="AW1404" s="23"/>
      <c r="AX1404" s="23"/>
      <c r="AY1404" s="23"/>
      <c r="AZ1404" s="23"/>
      <c r="BA1404" s="23"/>
      <c r="BB1404" s="23"/>
      <c r="BC1404" s="23"/>
      <c r="BD1404" s="23"/>
      <c r="BE1404" s="23"/>
      <c r="BF1404" s="23"/>
      <c r="BG1404" s="23"/>
      <c r="BH1404" s="23"/>
      <c r="BI1404" s="23"/>
      <c r="BJ1404" s="23"/>
      <c r="BK1404" s="23"/>
      <c r="BL1404" s="23"/>
      <c r="BM1404" s="23"/>
      <c r="BN1404" s="23"/>
      <c r="BO1404" s="23"/>
      <c r="BP1404" s="23"/>
      <c r="BQ1404" s="23"/>
      <c r="BR1404" s="23"/>
      <c r="BS1404" s="23"/>
      <c r="BT1404" s="23"/>
      <c r="BU1404" s="23"/>
      <c r="BV1404" s="23"/>
      <c r="BW1404" s="23"/>
      <c r="BX1404" s="23"/>
      <c r="BY1404" s="23"/>
      <c r="BZ1404" s="23"/>
      <c r="CA1404" s="23"/>
      <c r="CB1404" s="23"/>
      <c r="CC1404" s="23"/>
      <c r="CD1404" s="23"/>
      <c r="CE1404" s="23"/>
      <c r="CF1404" s="23"/>
      <c r="CG1404" s="23"/>
      <c r="CH1404" s="23"/>
      <c r="CI1404" s="23"/>
      <c r="CJ1404" s="23"/>
      <c r="CK1404" s="23"/>
      <c r="CL1404" s="23"/>
      <c r="CM1404" s="23"/>
      <c r="CN1404" s="23"/>
      <c r="CO1404" s="23"/>
      <c r="CP1404" s="23"/>
      <c r="CQ1404" s="23"/>
      <c r="CR1404" s="23"/>
      <c r="CS1404" s="23"/>
      <c r="CT1404" s="23"/>
      <c r="CU1404" s="23"/>
      <c r="CV1404" s="23"/>
      <c r="CW1404" s="23"/>
      <c r="CX1404" s="23"/>
      <c r="CY1404" s="23"/>
      <c r="CZ1404" s="23"/>
      <c r="DA1404" s="23"/>
      <c r="DB1404" s="23"/>
      <c r="DC1404" s="23"/>
      <c r="DD1404" s="23"/>
      <c r="DE1404" s="23"/>
      <c r="DF1404" s="23"/>
      <c r="DG1404" s="23"/>
      <c r="DH1404" s="23"/>
      <c r="DI1404" s="23"/>
      <c r="DJ1404" s="23"/>
      <c r="DK1404" s="23"/>
      <c r="DL1404" s="23"/>
      <c r="DM1404" s="23"/>
      <c r="DN1404" s="23"/>
      <c r="DO1404" s="23"/>
      <c r="DP1404" s="23"/>
      <c r="DQ1404" s="23"/>
      <c r="DR1404" s="23"/>
      <c r="DS1404" s="23"/>
      <c r="DT1404" s="23"/>
      <c r="DU1404" s="23"/>
      <c r="DV1404" s="23"/>
      <c r="DW1404" s="23"/>
      <c r="DX1404" s="23"/>
      <c r="DY1404" s="23"/>
    </row>
    <row r="1405" spans="1:129" s="29" customFormat="1" ht="75" x14ac:dyDescent="0.25">
      <c r="A1405" s="140"/>
      <c r="B1405" s="121" t="s">
        <v>399</v>
      </c>
      <c r="C1405" s="121"/>
      <c r="D1405" s="121"/>
      <c r="E1405" s="162"/>
      <c r="F1405" s="167"/>
      <c r="G1405" s="136"/>
      <c r="H1405" s="72" t="s">
        <v>57</v>
      </c>
      <c r="I1405" s="78" t="s">
        <v>136</v>
      </c>
      <c r="J1405" s="83">
        <v>45250</v>
      </c>
      <c r="K1405" s="123">
        <f>J1405</f>
        <v>45250</v>
      </c>
      <c r="L1405" s="162"/>
      <c r="M1405" s="83"/>
      <c r="N1405" s="83"/>
      <c r="O1405" s="475">
        <f t="shared" si="680"/>
        <v>45250</v>
      </c>
      <c r="P1405" s="555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/>
      <c r="AO1405" s="23"/>
      <c r="AP1405" s="23"/>
      <c r="AQ1405" s="23"/>
      <c r="AR1405" s="23"/>
      <c r="AS1405" s="23"/>
      <c r="AT1405" s="23"/>
      <c r="AU1405" s="23"/>
      <c r="AV1405" s="23"/>
      <c r="AW1405" s="23"/>
      <c r="AX1405" s="23"/>
      <c r="AY1405" s="23"/>
      <c r="AZ1405" s="23"/>
      <c r="BA1405" s="23"/>
      <c r="BB1405" s="23"/>
      <c r="BC1405" s="23"/>
      <c r="BD1405" s="23"/>
      <c r="BE1405" s="23"/>
      <c r="BF1405" s="23"/>
      <c r="BG1405" s="23"/>
      <c r="BH1405" s="23"/>
      <c r="BI1405" s="23"/>
      <c r="BJ1405" s="23"/>
      <c r="BK1405" s="23"/>
      <c r="BL1405" s="23"/>
      <c r="BM1405" s="23"/>
      <c r="BN1405" s="23"/>
      <c r="BO1405" s="23"/>
      <c r="BP1405" s="23"/>
      <c r="BQ1405" s="23"/>
      <c r="BR1405" s="23"/>
      <c r="BS1405" s="23"/>
      <c r="BT1405" s="23"/>
      <c r="BU1405" s="23"/>
      <c r="BV1405" s="23"/>
      <c r="BW1405" s="23"/>
      <c r="BX1405" s="23"/>
      <c r="BY1405" s="23"/>
      <c r="BZ1405" s="23"/>
      <c r="CA1405" s="23"/>
      <c r="CB1405" s="23"/>
      <c r="CC1405" s="23"/>
      <c r="CD1405" s="23"/>
      <c r="CE1405" s="23"/>
      <c r="CF1405" s="23"/>
      <c r="CG1405" s="23"/>
      <c r="CH1405" s="23"/>
      <c r="CI1405" s="23"/>
      <c r="CJ1405" s="23"/>
      <c r="CK1405" s="23"/>
      <c r="CL1405" s="23"/>
      <c r="CM1405" s="23"/>
      <c r="CN1405" s="23"/>
      <c r="CO1405" s="23"/>
      <c r="CP1405" s="23"/>
      <c r="CQ1405" s="23"/>
      <c r="CR1405" s="23"/>
      <c r="CS1405" s="23"/>
      <c r="CT1405" s="23"/>
      <c r="CU1405" s="23"/>
      <c r="CV1405" s="23"/>
      <c r="CW1405" s="23"/>
      <c r="CX1405" s="23"/>
      <c r="CY1405" s="23"/>
      <c r="CZ1405" s="23"/>
      <c r="DA1405" s="23"/>
      <c r="DB1405" s="23"/>
      <c r="DC1405" s="23"/>
      <c r="DD1405" s="23"/>
      <c r="DE1405" s="23"/>
      <c r="DF1405" s="23"/>
      <c r="DG1405" s="23"/>
      <c r="DH1405" s="23"/>
      <c r="DI1405" s="23"/>
      <c r="DJ1405" s="23"/>
      <c r="DK1405" s="23"/>
      <c r="DL1405" s="23"/>
      <c r="DM1405" s="23"/>
      <c r="DN1405" s="23"/>
      <c r="DO1405" s="23"/>
      <c r="DP1405" s="23"/>
      <c r="DQ1405" s="23"/>
      <c r="DR1405" s="23"/>
      <c r="DS1405" s="23"/>
      <c r="DT1405" s="23"/>
      <c r="DU1405" s="23"/>
      <c r="DV1405" s="23"/>
      <c r="DW1405" s="23"/>
      <c r="DX1405" s="23"/>
      <c r="DY1405" s="23"/>
    </row>
    <row r="1406" spans="1:129" s="29" customFormat="1" ht="15.75" x14ac:dyDescent="0.25">
      <c r="A1406" s="133">
        <v>66</v>
      </c>
      <c r="B1406" s="121" t="s">
        <v>399</v>
      </c>
      <c r="C1406" s="121" t="s">
        <v>6</v>
      </c>
      <c r="D1406" s="121" t="s">
        <v>220</v>
      </c>
      <c r="E1406" s="164" t="s">
        <v>52</v>
      </c>
      <c r="F1406" s="165">
        <v>4607.5</v>
      </c>
      <c r="G1406" s="166">
        <v>222</v>
      </c>
      <c r="H1406" s="121" t="s">
        <v>30</v>
      </c>
      <c r="I1406" s="66" t="s">
        <v>1</v>
      </c>
      <c r="J1406" s="162">
        <f>J1407+J1408</f>
        <v>295250</v>
      </c>
      <c r="K1406" s="162">
        <f t="shared" ref="K1406:N1406" si="687">K1407+K1408</f>
        <v>45250</v>
      </c>
      <c r="L1406" s="162">
        <f t="shared" si="687"/>
        <v>0</v>
      </c>
      <c r="M1406" s="162">
        <f t="shared" si="687"/>
        <v>237500</v>
      </c>
      <c r="N1406" s="162">
        <f t="shared" si="687"/>
        <v>12500</v>
      </c>
      <c r="O1406" s="475">
        <f t="shared" si="680"/>
        <v>295250</v>
      </c>
      <c r="P1406" s="555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/>
      <c r="AP1406" s="23"/>
      <c r="AQ1406" s="23"/>
      <c r="AR1406" s="23"/>
      <c r="AS1406" s="23"/>
      <c r="AT1406" s="23"/>
      <c r="AU1406" s="23"/>
      <c r="AV1406" s="23"/>
      <c r="AW1406" s="23"/>
      <c r="AX1406" s="23"/>
      <c r="AY1406" s="23"/>
      <c r="AZ1406" s="23"/>
      <c r="BA1406" s="23"/>
      <c r="BB1406" s="23"/>
      <c r="BC1406" s="23"/>
      <c r="BD1406" s="23"/>
      <c r="BE1406" s="23"/>
      <c r="BF1406" s="23"/>
      <c r="BG1406" s="23"/>
      <c r="BH1406" s="23"/>
      <c r="BI1406" s="23"/>
      <c r="BJ1406" s="23"/>
      <c r="BK1406" s="23"/>
      <c r="BL1406" s="23"/>
      <c r="BM1406" s="23"/>
      <c r="BN1406" s="23"/>
      <c r="BO1406" s="23"/>
      <c r="BP1406" s="23"/>
      <c r="BQ1406" s="23"/>
      <c r="BR1406" s="23"/>
      <c r="BS1406" s="23"/>
      <c r="BT1406" s="23"/>
      <c r="BU1406" s="23"/>
      <c r="BV1406" s="23"/>
      <c r="BW1406" s="23"/>
      <c r="BX1406" s="23"/>
      <c r="BY1406" s="23"/>
      <c r="BZ1406" s="23"/>
      <c r="CA1406" s="23"/>
      <c r="CB1406" s="23"/>
      <c r="CC1406" s="23"/>
      <c r="CD1406" s="23"/>
      <c r="CE1406" s="23"/>
      <c r="CF1406" s="23"/>
      <c r="CG1406" s="23"/>
      <c r="CH1406" s="23"/>
      <c r="CI1406" s="23"/>
      <c r="CJ1406" s="23"/>
      <c r="CK1406" s="23"/>
      <c r="CL1406" s="23"/>
      <c r="CM1406" s="23"/>
      <c r="CN1406" s="23"/>
      <c r="CO1406" s="23"/>
      <c r="CP1406" s="23"/>
      <c r="CQ1406" s="23"/>
      <c r="CR1406" s="23"/>
      <c r="CS1406" s="23"/>
      <c r="CT1406" s="23"/>
      <c r="CU1406" s="23"/>
      <c r="CV1406" s="23"/>
      <c r="CW1406" s="23"/>
      <c r="CX1406" s="23"/>
      <c r="CY1406" s="23"/>
      <c r="CZ1406" s="23"/>
      <c r="DA1406" s="23"/>
      <c r="DB1406" s="23"/>
      <c r="DC1406" s="23"/>
      <c r="DD1406" s="23"/>
      <c r="DE1406" s="23"/>
      <c r="DF1406" s="23"/>
      <c r="DG1406" s="23"/>
      <c r="DH1406" s="23"/>
      <c r="DI1406" s="23"/>
      <c r="DJ1406" s="23"/>
      <c r="DK1406" s="23"/>
      <c r="DL1406" s="23"/>
      <c r="DM1406" s="23"/>
      <c r="DN1406" s="23"/>
      <c r="DO1406" s="23"/>
      <c r="DP1406" s="23"/>
      <c r="DQ1406" s="23"/>
      <c r="DR1406" s="23"/>
      <c r="DS1406" s="23"/>
      <c r="DT1406" s="23"/>
      <c r="DU1406" s="23"/>
      <c r="DV1406" s="23"/>
      <c r="DW1406" s="23"/>
      <c r="DX1406" s="23"/>
      <c r="DY1406" s="23"/>
    </row>
    <row r="1407" spans="1:129" s="29" customFormat="1" ht="45" x14ac:dyDescent="0.25">
      <c r="A1407" s="137"/>
      <c r="B1407" s="121" t="s">
        <v>399</v>
      </c>
      <c r="C1407" s="121"/>
      <c r="D1407" s="121"/>
      <c r="E1407" s="164"/>
      <c r="F1407" s="167"/>
      <c r="G1407" s="136"/>
      <c r="H1407" s="72" t="s">
        <v>58</v>
      </c>
      <c r="I1407" s="78" t="s">
        <v>31</v>
      </c>
      <c r="J1407" s="162">
        <v>250000</v>
      </c>
      <c r="K1407" s="162"/>
      <c r="L1407" s="162"/>
      <c r="M1407" s="162">
        <v>237500</v>
      </c>
      <c r="N1407" s="162">
        <v>12500</v>
      </c>
      <c r="O1407" s="475">
        <f t="shared" si="680"/>
        <v>250000</v>
      </c>
      <c r="P1407" s="555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/>
      <c r="AL1407" s="23"/>
      <c r="AM1407" s="23"/>
      <c r="AN1407" s="23"/>
      <c r="AO1407" s="23"/>
      <c r="AP1407" s="23"/>
      <c r="AQ1407" s="23"/>
      <c r="AR1407" s="23"/>
      <c r="AS1407" s="23"/>
      <c r="AT1407" s="23"/>
      <c r="AU1407" s="23"/>
      <c r="AV1407" s="23"/>
      <c r="AW1407" s="23"/>
      <c r="AX1407" s="23"/>
      <c r="AY1407" s="23"/>
      <c r="AZ1407" s="23"/>
      <c r="BA1407" s="23"/>
      <c r="BB1407" s="23"/>
      <c r="BC1407" s="23"/>
      <c r="BD1407" s="23"/>
      <c r="BE1407" s="23"/>
      <c r="BF1407" s="23"/>
      <c r="BG1407" s="23"/>
      <c r="BH1407" s="23"/>
      <c r="BI1407" s="23"/>
      <c r="BJ1407" s="23"/>
      <c r="BK1407" s="23"/>
      <c r="BL1407" s="23"/>
      <c r="BM1407" s="23"/>
      <c r="BN1407" s="23"/>
      <c r="BO1407" s="23"/>
      <c r="BP1407" s="23"/>
      <c r="BQ1407" s="23"/>
      <c r="BR1407" s="23"/>
      <c r="BS1407" s="23"/>
      <c r="BT1407" s="23"/>
      <c r="BU1407" s="23"/>
      <c r="BV1407" s="23"/>
      <c r="BW1407" s="23"/>
      <c r="BX1407" s="23"/>
      <c r="BY1407" s="23"/>
      <c r="BZ1407" s="23"/>
      <c r="CA1407" s="23"/>
      <c r="CB1407" s="23"/>
      <c r="CC1407" s="23"/>
      <c r="CD1407" s="23"/>
      <c r="CE1407" s="23"/>
      <c r="CF1407" s="23"/>
      <c r="CG1407" s="23"/>
      <c r="CH1407" s="23"/>
      <c r="CI1407" s="23"/>
      <c r="CJ1407" s="23"/>
      <c r="CK1407" s="23"/>
      <c r="CL1407" s="23"/>
      <c r="CM1407" s="23"/>
      <c r="CN1407" s="23"/>
      <c r="CO1407" s="23"/>
      <c r="CP1407" s="23"/>
      <c r="CQ1407" s="23"/>
      <c r="CR1407" s="23"/>
      <c r="CS1407" s="23"/>
      <c r="CT1407" s="23"/>
      <c r="CU1407" s="23"/>
      <c r="CV1407" s="23"/>
      <c r="CW1407" s="23"/>
      <c r="CX1407" s="23"/>
      <c r="CY1407" s="23"/>
      <c r="CZ1407" s="23"/>
      <c r="DA1407" s="23"/>
      <c r="DB1407" s="23"/>
      <c r="DC1407" s="23"/>
      <c r="DD1407" s="23"/>
      <c r="DE1407" s="23"/>
      <c r="DF1407" s="23"/>
      <c r="DG1407" s="23"/>
      <c r="DH1407" s="23"/>
      <c r="DI1407" s="23"/>
      <c r="DJ1407" s="23"/>
      <c r="DK1407" s="23"/>
      <c r="DL1407" s="23"/>
      <c r="DM1407" s="23"/>
      <c r="DN1407" s="23"/>
      <c r="DO1407" s="23"/>
      <c r="DP1407" s="23"/>
      <c r="DQ1407" s="23"/>
      <c r="DR1407" s="23"/>
      <c r="DS1407" s="23"/>
      <c r="DT1407" s="23"/>
      <c r="DU1407" s="23"/>
      <c r="DV1407" s="23"/>
      <c r="DW1407" s="23"/>
      <c r="DX1407" s="23"/>
      <c r="DY1407" s="23"/>
    </row>
    <row r="1408" spans="1:129" s="29" customFormat="1" ht="75" x14ac:dyDescent="0.25">
      <c r="A1408" s="140"/>
      <c r="B1408" s="121" t="s">
        <v>399</v>
      </c>
      <c r="C1408" s="121"/>
      <c r="D1408" s="121"/>
      <c r="E1408" s="162"/>
      <c r="F1408" s="167"/>
      <c r="G1408" s="136"/>
      <c r="H1408" s="72" t="s">
        <v>57</v>
      </c>
      <c r="I1408" s="78" t="s">
        <v>136</v>
      </c>
      <c r="J1408" s="83">
        <v>45250</v>
      </c>
      <c r="K1408" s="123">
        <f>J1408</f>
        <v>45250</v>
      </c>
      <c r="L1408" s="162"/>
      <c r="M1408" s="83"/>
      <c r="N1408" s="83"/>
      <c r="O1408" s="475">
        <f t="shared" si="680"/>
        <v>45250</v>
      </c>
      <c r="P1408" s="555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/>
      <c r="AP1408" s="23"/>
      <c r="AQ1408" s="23"/>
      <c r="AR1408" s="23"/>
      <c r="AS1408" s="23"/>
      <c r="AT1408" s="23"/>
      <c r="AU1408" s="23"/>
      <c r="AV1408" s="23"/>
      <c r="AW1408" s="23"/>
      <c r="AX1408" s="23"/>
      <c r="AY1408" s="23"/>
      <c r="AZ1408" s="23"/>
      <c r="BA1408" s="23"/>
      <c r="BB1408" s="23"/>
      <c r="BC1408" s="23"/>
      <c r="BD1408" s="23"/>
      <c r="BE1408" s="23"/>
      <c r="BF1408" s="23"/>
      <c r="BG1408" s="23"/>
      <c r="BH1408" s="23"/>
      <c r="BI1408" s="23"/>
      <c r="BJ1408" s="23"/>
      <c r="BK1408" s="23"/>
      <c r="BL1408" s="23"/>
      <c r="BM1408" s="23"/>
      <c r="BN1408" s="23"/>
      <c r="BO1408" s="23"/>
      <c r="BP1408" s="23"/>
      <c r="BQ1408" s="23"/>
      <c r="BR1408" s="23"/>
      <c r="BS1408" s="23"/>
      <c r="BT1408" s="23"/>
      <c r="BU1408" s="23"/>
      <c r="BV1408" s="23"/>
      <c r="BW1408" s="23"/>
      <c r="BX1408" s="23"/>
      <c r="BY1408" s="23"/>
      <c r="BZ1408" s="23"/>
      <c r="CA1408" s="23"/>
      <c r="CB1408" s="23"/>
      <c r="CC1408" s="23"/>
      <c r="CD1408" s="23"/>
      <c r="CE1408" s="23"/>
      <c r="CF1408" s="23"/>
      <c r="CG1408" s="23"/>
      <c r="CH1408" s="23"/>
      <c r="CI1408" s="23"/>
      <c r="CJ1408" s="23"/>
      <c r="CK1408" s="23"/>
      <c r="CL1408" s="23"/>
      <c r="CM1408" s="23"/>
      <c r="CN1408" s="23"/>
      <c r="CO1408" s="23"/>
      <c r="CP1408" s="23"/>
      <c r="CQ1408" s="23"/>
      <c r="CR1408" s="23"/>
      <c r="CS1408" s="23"/>
      <c r="CT1408" s="23"/>
      <c r="CU1408" s="23"/>
      <c r="CV1408" s="23"/>
      <c r="CW1408" s="23"/>
      <c r="CX1408" s="23"/>
      <c r="CY1408" s="23"/>
      <c r="CZ1408" s="23"/>
      <c r="DA1408" s="23"/>
      <c r="DB1408" s="23"/>
      <c r="DC1408" s="23"/>
      <c r="DD1408" s="23"/>
      <c r="DE1408" s="23"/>
      <c r="DF1408" s="23"/>
      <c r="DG1408" s="23"/>
      <c r="DH1408" s="23"/>
      <c r="DI1408" s="23"/>
      <c r="DJ1408" s="23"/>
      <c r="DK1408" s="23"/>
      <c r="DL1408" s="23"/>
      <c r="DM1408" s="23"/>
      <c r="DN1408" s="23"/>
      <c r="DO1408" s="23"/>
      <c r="DP1408" s="23"/>
      <c r="DQ1408" s="23"/>
      <c r="DR1408" s="23"/>
      <c r="DS1408" s="23"/>
      <c r="DT1408" s="23"/>
      <c r="DU1408" s="23"/>
      <c r="DV1408" s="23"/>
      <c r="DW1408" s="23"/>
      <c r="DX1408" s="23"/>
      <c r="DY1408" s="23"/>
    </row>
    <row r="1409" spans="1:129" s="29" customFormat="1" ht="15.75" x14ac:dyDescent="0.25">
      <c r="A1409" s="133">
        <v>67</v>
      </c>
      <c r="B1409" s="121" t="s">
        <v>399</v>
      </c>
      <c r="C1409" s="121" t="s">
        <v>6</v>
      </c>
      <c r="D1409" s="121" t="s">
        <v>220</v>
      </c>
      <c r="E1409" s="164" t="s">
        <v>221</v>
      </c>
      <c r="F1409" s="165">
        <v>4727.7</v>
      </c>
      <c r="G1409" s="166">
        <v>251</v>
      </c>
      <c r="H1409" s="121" t="s">
        <v>30</v>
      </c>
      <c r="I1409" s="66" t="s">
        <v>1</v>
      </c>
      <c r="J1409" s="162">
        <f>J1410+J1411</f>
        <v>295250</v>
      </c>
      <c r="K1409" s="162">
        <f t="shared" ref="K1409:N1409" si="688">K1410+K1411</f>
        <v>45250</v>
      </c>
      <c r="L1409" s="162">
        <f t="shared" si="688"/>
        <v>0</v>
      </c>
      <c r="M1409" s="162">
        <f t="shared" si="688"/>
        <v>237500</v>
      </c>
      <c r="N1409" s="162">
        <f t="shared" si="688"/>
        <v>12500</v>
      </c>
      <c r="O1409" s="475">
        <f t="shared" si="680"/>
        <v>295250</v>
      </c>
      <c r="P1409" s="555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23"/>
      <c r="AP1409" s="23"/>
      <c r="AQ1409" s="23"/>
      <c r="AR1409" s="23"/>
      <c r="AS1409" s="23"/>
      <c r="AT1409" s="23"/>
      <c r="AU1409" s="23"/>
      <c r="AV1409" s="23"/>
      <c r="AW1409" s="23"/>
      <c r="AX1409" s="23"/>
      <c r="AY1409" s="23"/>
      <c r="AZ1409" s="23"/>
      <c r="BA1409" s="23"/>
      <c r="BB1409" s="23"/>
      <c r="BC1409" s="23"/>
      <c r="BD1409" s="23"/>
      <c r="BE1409" s="23"/>
      <c r="BF1409" s="23"/>
      <c r="BG1409" s="23"/>
      <c r="BH1409" s="23"/>
      <c r="BI1409" s="23"/>
      <c r="BJ1409" s="23"/>
      <c r="BK1409" s="23"/>
      <c r="BL1409" s="23"/>
      <c r="BM1409" s="23"/>
      <c r="BN1409" s="23"/>
      <c r="BO1409" s="23"/>
      <c r="BP1409" s="23"/>
      <c r="BQ1409" s="23"/>
      <c r="BR1409" s="23"/>
      <c r="BS1409" s="23"/>
      <c r="BT1409" s="23"/>
      <c r="BU1409" s="23"/>
      <c r="BV1409" s="23"/>
      <c r="BW1409" s="23"/>
      <c r="BX1409" s="23"/>
      <c r="BY1409" s="23"/>
      <c r="BZ1409" s="23"/>
      <c r="CA1409" s="23"/>
      <c r="CB1409" s="23"/>
      <c r="CC1409" s="23"/>
      <c r="CD1409" s="23"/>
      <c r="CE1409" s="23"/>
      <c r="CF1409" s="23"/>
      <c r="CG1409" s="23"/>
      <c r="CH1409" s="23"/>
      <c r="CI1409" s="23"/>
      <c r="CJ1409" s="23"/>
      <c r="CK1409" s="23"/>
      <c r="CL1409" s="23"/>
      <c r="CM1409" s="23"/>
      <c r="CN1409" s="23"/>
      <c r="CO1409" s="23"/>
      <c r="CP1409" s="23"/>
      <c r="CQ1409" s="23"/>
      <c r="CR1409" s="23"/>
      <c r="CS1409" s="23"/>
      <c r="CT1409" s="23"/>
      <c r="CU1409" s="23"/>
      <c r="CV1409" s="23"/>
      <c r="CW1409" s="23"/>
      <c r="CX1409" s="23"/>
      <c r="CY1409" s="23"/>
      <c r="CZ1409" s="23"/>
      <c r="DA1409" s="23"/>
      <c r="DB1409" s="23"/>
      <c r="DC1409" s="23"/>
      <c r="DD1409" s="23"/>
      <c r="DE1409" s="23"/>
      <c r="DF1409" s="23"/>
      <c r="DG1409" s="23"/>
      <c r="DH1409" s="23"/>
      <c r="DI1409" s="23"/>
      <c r="DJ1409" s="23"/>
      <c r="DK1409" s="23"/>
      <c r="DL1409" s="23"/>
      <c r="DM1409" s="23"/>
      <c r="DN1409" s="23"/>
      <c r="DO1409" s="23"/>
      <c r="DP1409" s="23"/>
      <c r="DQ1409" s="23"/>
      <c r="DR1409" s="23"/>
      <c r="DS1409" s="23"/>
      <c r="DT1409" s="23"/>
      <c r="DU1409" s="23"/>
      <c r="DV1409" s="23"/>
      <c r="DW1409" s="23"/>
      <c r="DX1409" s="23"/>
      <c r="DY1409" s="23"/>
    </row>
    <row r="1410" spans="1:129" s="29" customFormat="1" ht="45" x14ac:dyDescent="0.25">
      <c r="A1410" s="137"/>
      <c r="B1410" s="121" t="s">
        <v>399</v>
      </c>
      <c r="C1410" s="121"/>
      <c r="D1410" s="121"/>
      <c r="E1410" s="164"/>
      <c r="F1410" s="167"/>
      <c r="G1410" s="136"/>
      <c r="H1410" s="72" t="s">
        <v>58</v>
      </c>
      <c r="I1410" s="78" t="s">
        <v>31</v>
      </c>
      <c r="J1410" s="162">
        <v>250000</v>
      </c>
      <c r="K1410" s="162"/>
      <c r="L1410" s="162"/>
      <c r="M1410" s="162">
        <v>237500</v>
      </c>
      <c r="N1410" s="162">
        <v>12500</v>
      </c>
      <c r="O1410" s="475">
        <f t="shared" si="680"/>
        <v>250000</v>
      </c>
      <c r="P1410" s="555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23"/>
      <c r="AP1410" s="23"/>
      <c r="AQ1410" s="23"/>
      <c r="AR1410" s="23"/>
      <c r="AS1410" s="23"/>
      <c r="AT1410" s="23"/>
      <c r="AU1410" s="23"/>
      <c r="AV1410" s="23"/>
      <c r="AW1410" s="23"/>
      <c r="AX1410" s="23"/>
      <c r="AY1410" s="23"/>
      <c r="AZ1410" s="23"/>
      <c r="BA1410" s="23"/>
      <c r="BB1410" s="23"/>
      <c r="BC1410" s="23"/>
      <c r="BD1410" s="23"/>
      <c r="BE1410" s="23"/>
      <c r="BF1410" s="23"/>
      <c r="BG1410" s="23"/>
      <c r="BH1410" s="23"/>
      <c r="BI1410" s="23"/>
      <c r="BJ1410" s="23"/>
      <c r="BK1410" s="23"/>
      <c r="BL1410" s="23"/>
      <c r="BM1410" s="23"/>
      <c r="BN1410" s="23"/>
      <c r="BO1410" s="23"/>
      <c r="BP1410" s="23"/>
      <c r="BQ1410" s="23"/>
      <c r="BR1410" s="23"/>
      <c r="BS1410" s="23"/>
      <c r="BT1410" s="23"/>
      <c r="BU1410" s="23"/>
      <c r="BV1410" s="23"/>
      <c r="BW1410" s="23"/>
      <c r="BX1410" s="23"/>
      <c r="BY1410" s="23"/>
      <c r="BZ1410" s="23"/>
      <c r="CA1410" s="23"/>
      <c r="CB1410" s="23"/>
      <c r="CC1410" s="23"/>
      <c r="CD1410" s="23"/>
      <c r="CE1410" s="23"/>
      <c r="CF1410" s="23"/>
      <c r="CG1410" s="23"/>
      <c r="CH1410" s="23"/>
      <c r="CI1410" s="23"/>
      <c r="CJ1410" s="23"/>
      <c r="CK1410" s="23"/>
      <c r="CL1410" s="23"/>
      <c r="CM1410" s="23"/>
      <c r="CN1410" s="23"/>
      <c r="CO1410" s="23"/>
      <c r="CP1410" s="23"/>
      <c r="CQ1410" s="23"/>
      <c r="CR1410" s="23"/>
      <c r="CS1410" s="23"/>
      <c r="CT1410" s="23"/>
      <c r="CU1410" s="23"/>
      <c r="CV1410" s="23"/>
      <c r="CW1410" s="23"/>
      <c r="CX1410" s="23"/>
      <c r="CY1410" s="23"/>
      <c r="CZ1410" s="23"/>
      <c r="DA1410" s="23"/>
      <c r="DB1410" s="23"/>
      <c r="DC1410" s="23"/>
      <c r="DD1410" s="23"/>
      <c r="DE1410" s="23"/>
      <c r="DF1410" s="23"/>
      <c r="DG1410" s="23"/>
      <c r="DH1410" s="23"/>
      <c r="DI1410" s="23"/>
      <c r="DJ1410" s="23"/>
      <c r="DK1410" s="23"/>
      <c r="DL1410" s="23"/>
      <c r="DM1410" s="23"/>
      <c r="DN1410" s="23"/>
      <c r="DO1410" s="23"/>
      <c r="DP1410" s="23"/>
      <c r="DQ1410" s="23"/>
      <c r="DR1410" s="23"/>
      <c r="DS1410" s="23"/>
      <c r="DT1410" s="23"/>
      <c r="DU1410" s="23"/>
      <c r="DV1410" s="23"/>
      <c r="DW1410" s="23"/>
      <c r="DX1410" s="23"/>
      <c r="DY1410" s="23"/>
    </row>
    <row r="1411" spans="1:129" s="29" customFormat="1" ht="75" x14ac:dyDescent="0.25">
      <c r="A1411" s="140"/>
      <c r="B1411" s="121" t="s">
        <v>399</v>
      </c>
      <c r="C1411" s="121"/>
      <c r="D1411" s="121"/>
      <c r="E1411" s="162"/>
      <c r="F1411" s="167"/>
      <c r="G1411" s="136"/>
      <c r="H1411" s="72" t="s">
        <v>57</v>
      </c>
      <c r="I1411" s="78" t="s">
        <v>136</v>
      </c>
      <c r="J1411" s="83">
        <v>45250</v>
      </c>
      <c r="K1411" s="123">
        <f>J1411</f>
        <v>45250</v>
      </c>
      <c r="L1411" s="162"/>
      <c r="M1411" s="83"/>
      <c r="N1411" s="83"/>
      <c r="O1411" s="475">
        <f t="shared" si="680"/>
        <v>45250</v>
      </c>
      <c r="P1411" s="555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/>
      <c r="AL1411" s="23"/>
      <c r="AM1411" s="23"/>
      <c r="AN1411" s="23"/>
      <c r="AO1411" s="23"/>
      <c r="AP1411" s="23"/>
      <c r="AQ1411" s="23"/>
      <c r="AR1411" s="23"/>
      <c r="AS1411" s="23"/>
      <c r="AT1411" s="23"/>
      <c r="AU1411" s="23"/>
      <c r="AV1411" s="23"/>
      <c r="AW1411" s="23"/>
      <c r="AX1411" s="23"/>
      <c r="AY1411" s="23"/>
      <c r="AZ1411" s="23"/>
      <c r="BA1411" s="23"/>
      <c r="BB1411" s="23"/>
      <c r="BC1411" s="23"/>
      <c r="BD1411" s="23"/>
      <c r="BE1411" s="23"/>
      <c r="BF1411" s="23"/>
      <c r="BG1411" s="23"/>
      <c r="BH1411" s="23"/>
      <c r="BI1411" s="23"/>
      <c r="BJ1411" s="23"/>
      <c r="BK1411" s="23"/>
      <c r="BL1411" s="23"/>
      <c r="BM1411" s="23"/>
      <c r="BN1411" s="23"/>
      <c r="BO1411" s="23"/>
      <c r="BP1411" s="23"/>
      <c r="BQ1411" s="23"/>
      <c r="BR1411" s="23"/>
      <c r="BS1411" s="23"/>
      <c r="BT1411" s="23"/>
      <c r="BU1411" s="23"/>
      <c r="BV1411" s="23"/>
      <c r="BW1411" s="23"/>
      <c r="BX1411" s="23"/>
      <c r="BY1411" s="23"/>
      <c r="BZ1411" s="23"/>
      <c r="CA1411" s="23"/>
      <c r="CB1411" s="23"/>
      <c r="CC1411" s="23"/>
      <c r="CD1411" s="23"/>
      <c r="CE1411" s="23"/>
      <c r="CF1411" s="23"/>
      <c r="CG1411" s="23"/>
      <c r="CH1411" s="23"/>
      <c r="CI1411" s="23"/>
      <c r="CJ1411" s="23"/>
      <c r="CK1411" s="23"/>
      <c r="CL1411" s="23"/>
      <c r="CM1411" s="23"/>
      <c r="CN1411" s="23"/>
      <c r="CO1411" s="23"/>
      <c r="CP1411" s="23"/>
      <c r="CQ1411" s="23"/>
      <c r="CR1411" s="23"/>
      <c r="CS1411" s="23"/>
      <c r="CT1411" s="23"/>
      <c r="CU1411" s="23"/>
      <c r="CV1411" s="23"/>
      <c r="CW1411" s="23"/>
      <c r="CX1411" s="23"/>
      <c r="CY1411" s="23"/>
      <c r="CZ1411" s="23"/>
      <c r="DA1411" s="23"/>
      <c r="DB1411" s="23"/>
      <c r="DC1411" s="23"/>
      <c r="DD1411" s="23"/>
      <c r="DE1411" s="23"/>
      <c r="DF1411" s="23"/>
      <c r="DG1411" s="23"/>
      <c r="DH1411" s="23"/>
      <c r="DI1411" s="23"/>
      <c r="DJ1411" s="23"/>
      <c r="DK1411" s="23"/>
      <c r="DL1411" s="23"/>
      <c r="DM1411" s="23"/>
      <c r="DN1411" s="23"/>
      <c r="DO1411" s="23"/>
      <c r="DP1411" s="23"/>
      <c r="DQ1411" s="23"/>
      <c r="DR1411" s="23"/>
      <c r="DS1411" s="23"/>
      <c r="DT1411" s="23"/>
      <c r="DU1411" s="23"/>
      <c r="DV1411" s="23"/>
      <c r="DW1411" s="23"/>
      <c r="DX1411" s="23"/>
      <c r="DY1411" s="23"/>
    </row>
    <row r="1412" spans="1:129" s="29" customFormat="1" ht="15.75" x14ac:dyDescent="0.25">
      <c r="A1412" s="133">
        <v>68</v>
      </c>
      <c r="B1412" s="121" t="s">
        <v>399</v>
      </c>
      <c r="C1412" s="121" t="s">
        <v>6</v>
      </c>
      <c r="D1412" s="121" t="s">
        <v>321</v>
      </c>
      <c r="E1412" s="164" t="s">
        <v>222</v>
      </c>
      <c r="F1412" s="165">
        <v>2667.6</v>
      </c>
      <c r="G1412" s="166">
        <v>72</v>
      </c>
      <c r="H1412" s="121" t="s">
        <v>30</v>
      </c>
      <c r="I1412" s="66" t="s">
        <v>1</v>
      </c>
      <c r="J1412" s="162">
        <f>J1413+J1414</f>
        <v>295250</v>
      </c>
      <c r="K1412" s="162">
        <f t="shared" ref="K1412:N1412" si="689">K1413+K1414</f>
        <v>45250</v>
      </c>
      <c r="L1412" s="162">
        <f t="shared" si="689"/>
        <v>0</v>
      </c>
      <c r="M1412" s="162">
        <f t="shared" si="689"/>
        <v>237500</v>
      </c>
      <c r="N1412" s="162">
        <f t="shared" si="689"/>
        <v>12500</v>
      </c>
      <c r="O1412" s="475">
        <f t="shared" si="680"/>
        <v>295250</v>
      </c>
      <c r="P1412" s="555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/>
      <c r="AS1412" s="23"/>
      <c r="AT1412" s="23"/>
      <c r="AU1412" s="23"/>
      <c r="AV1412" s="23"/>
      <c r="AW1412" s="23"/>
      <c r="AX1412" s="23"/>
      <c r="AY1412" s="23"/>
      <c r="AZ1412" s="23"/>
      <c r="BA1412" s="23"/>
      <c r="BB1412" s="23"/>
      <c r="BC1412" s="23"/>
      <c r="BD1412" s="23"/>
      <c r="BE1412" s="23"/>
      <c r="BF1412" s="23"/>
      <c r="BG1412" s="23"/>
      <c r="BH1412" s="23"/>
      <c r="BI1412" s="23"/>
      <c r="BJ1412" s="23"/>
      <c r="BK1412" s="23"/>
      <c r="BL1412" s="23"/>
      <c r="BM1412" s="23"/>
      <c r="BN1412" s="23"/>
      <c r="BO1412" s="23"/>
      <c r="BP1412" s="23"/>
      <c r="BQ1412" s="23"/>
      <c r="BR1412" s="23"/>
      <c r="BS1412" s="23"/>
      <c r="BT1412" s="23"/>
      <c r="BU1412" s="23"/>
      <c r="BV1412" s="23"/>
      <c r="BW1412" s="23"/>
      <c r="BX1412" s="23"/>
      <c r="BY1412" s="23"/>
      <c r="BZ1412" s="23"/>
      <c r="CA1412" s="23"/>
      <c r="CB1412" s="23"/>
      <c r="CC1412" s="23"/>
      <c r="CD1412" s="23"/>
      <c r="CE1412" s="23"/>
      <c r="CF1412" s="23"/>
      <c r="CG1412" s="23"/>
      <c r="CH1412" s="23"/>
      <c r="CI1412" s="23"/>
      <c r="CJ1412" s="23"/>
      <c r="CK1412" s="23"/>
      <c r="CL1412" s="23"/>
      <c r="CM1412" s="23"/>
      <c r="CN1412" s="23"/>
      <c r="CO1412" s="23"/>
      <c r="CP1412" s="23"/>
      <c r="CQ1412" s="23"/>
      <c r="CR1412" s="23"/>
      <c r="CS1412" s="23"/>
      <c r="CT1412" s="23"/>
      <c r="CU1412" s="23"/>
      <c r="CV1412" s="23"/>
      <c r="CW1412" s="23"/>
      <c r="CX1412" s="23"/>
      <c r="CY1412" s="23"/>
      <c r="CZ1412" s="23"/>
      <c r="DA1412" s="23"/>
      <c r="DB1412" s="23"/>
      <c r="DC1412" s="23"/>
      <c r="DD1412" s="23"/>
      <c r="DE1412" s="23"/>
      <c r="DF1412" s="23"/>
      <c r="DG1412" s="23"/>
      <c r="DH1412" s="23"/>
      <c r="DI1412" s="23"/>
      <c r="DJ1412" s="23"/>
      <c r="DK1412" s="23"/>
      <c r="DL1412" s="23"/>
      <c r="DM1412" s="23"/>
      <c r="DN1412" s="23"/>
      <c r="DO1412" s="23"/>
      <c r="DP1412" s="23"/>
      <c r="DQ1412" s="23"/>
      <c r="DR1412" s="23"/>
      <c r="DS1412" s="23"/>
      <c r="DT1412" s="23"/>
      <c r="DU1412" s="23"/>
      <c r="DV1412" s="23"/>
      <c r="DW1412" s="23"/>
      <c r="DX1412" s="23"/>
      <c r="DY1412" s="23"/>
    </row>
    <row r="1413" spans="1:129" s="29" customFormat="1" ht="45" x14ac:dyDescent="0.25">
      <c r="A1413" s="346"/>
      <c r="B1413" s="121" t="s">
        <v>399</v>
      </c>
      <c r="C1413" s="121"/>
      <c r="D1413" s="121"/>
      <c r="E1413" s="164"/>
      <c r="F1413" s="167"/>
      <c r="G1413" s="136"/>
      <c r="H1413" s="72" t="s">
        <v>58</v>
      </c>
      <c r="I1413" s="78" t="s">
        <v>31</v>
      </c>
      <c r="J1413" s="162">
        <v>250000</v>
      </c>
      <c r="K1413" s="162"/>
      <c r="L1413" s="162"/>
      <c r="M1413" s="162">
        <v>237500</v>
      </c>
      <c r="N1413" s="162">
        <v>12500</v>
      </c>
      <c r="O1413" s="475">
        <f t="shared" si="680"/>
        <v>250000</v>
      </c>
      <c r="P1413" s="555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  <c r="AR1413" s="23"/>
      <c r="AS1413" s="23"/>
      <c r="AT1413" s="23"/>
      <c r="AU1413" s="23"/>
      <c r="AV1413" s="23"/>
      <c r="AW1413" s="23"/>
      <c r="AX1413" s="23"/>
      <c r="AY1413" s="23"/>
      <c r="AZ1413" s="23"/>
      <c r="BA1413" s="23"/>
      <c r="BB1413" s="23"/>
      <c r="BC1413" s="23"/>
      <c r="BD1413" s="23"/>
      <c r="BE1413" s="23"/>
      <c r="BF1413" s="23"/>
      <c r="BG1413" s="23"/>
      <c r="BH1413" s="23"/>
      <c r="BI1413" s="23"/>
      <c r="BJ1413" s="23"/>
      <c r="BK1413" s="23"/>
      <c r="BL1413" s="23"/>
      <c r="BM1413" s="23"/>
      <c r="BN1413" s="23"/>
      <c r="BO1413" s="23"/>
      <c r="BP1413" s="23"/>
      <c r="BQ1413" s="23"/>
      <c r="BR1413" s="23"/>
      <c r="BS1413" s="23"/>
      <c r="BT1413" s="23"/>
      <c r="BU1413" s="23"/>
      <c r="BV1413" s="23"/>
      <c r="BW1413" s="23"/>
      <c r="BX1413" s="23"/>
      <c r="BY1413" s="23"/>
      <c r="BZ1413" s="23"/>
      <c r="CA1413" s="23"/>
      <c r="CB1413" s="23"/>
      <c r="CC1413" s="23"/>
      <c r="CD1413" s="23"/>
      <c r="CE1413" s="23"/>
      <c r="CF1413" s="23"/>
      <c r="CG1413" s="23"/>
      <c r="CH1413" s="23"/>
      <c r="CI1413" s="23"/>
      <c r="CJ1413" s="23"/>
      <c r="CK1413" s="23"/>
      <c r="CL1413" s="23"/>
      <c r="CM1413" s="23"/>
      <c r="CN1413" s="23"/>
      <c r="CO1413" s="23"/>
      <c r="CP1413" s="23"/>
      <c r="CQ1413" s="23"/>
      <c r="CR1413" s="23"/>
      <c r="CS1413" s="23"/>
      <c r="CT1413" s="23"/>
      <c r="CU1413" s="23"/>
      <c r="CV1413" s="23"/>
      <c r="CW1413" s="23"/>
      <c r="CX1413" s="23"/>
      <c r="CY1413" s="23"/>
      <c r="CZ1413" s="23"/>
      <c r="DA1413" s="23"/>
      <c r="DB1413" s="23"/>
      <c r="DC1413" s="23"/>
      <c r="DD1413" s="23"/>
      <c r="DE1413" s="23"/>
      <c r="DF1413" s="23"/>
      <c r="DG1413" s="23"/>
      <c r="DH1413" s="23"/>
      <c r="DI1413" s="23"/>
      <c r="DJ1413" s="23"/>
      <c r="DK1413" s="23"/>
      <c r="DL1413" s="23"/>
      <c r="DM1413" s="23"/>
      <c r="DN1413" s="23"/>
      <c r="DO1413" s="23"/>
      <c r="DP1413" s="23"/>
      <c r="DQ1413" s="23"/>
      <c r="DR1413" s="23"/>
      <c r="DS1413" s="23"/>
      <c r="DT1413" s="23"/>
      <c r="DU1413" s="23"/>
      <c r="DV1413" s="23"/>
      <c r="DW1413" s="23"/>
      <c r="DX1413" s="23"/>
      <c r="DY1413" s="23"/>
    </row>
    <row r="1414" spans="1:129" s="29" customFormat="1" ht="75" x14ac:dyDescent="0.25">
      <c r="A1414" s="347"/>
      <c r="B1414" s="121" t="s">
        <v>399</v>
      </c>
      <c r="C1414" s="121"/>
      <c r="D1414" s="121"/>
      <c r="E1414" s="162"/>
      <c r="F1414" s="167"/>
      <c r="G1414" s="136"/>
      <c r="H1414" s="72" t="s">
        <v>57</v>
      </c>
      <c r="I1414" s="78" t="s">
        <v>136</v>
      </c>
      <c r="J1414" s="83">
        <v>45250</v>
      </c>
      <c r="K1414" s="123">
        <f>J1414</f>
        <v>45250</v>
      </c>
      <c r="L1414" s="162"/>
      <c r="M1414" s="83"/>
      <c r="N1414" s="83"/>
      <c r="O1414" s="475">
        <f t="shared" si="680"/>
        <v>45250</v>
      </c>
      <c r="P1414" s="555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/>
      <c r="AO1414" s="23"/>
      <c r="AP1414" s="23"/>
      <c r="AQ1414" s="23"/>
      <c r="AR1414" s="23"/>
      <c r="AS1414" s="23"/>
      <c r="AT1414" s="23"/>
      <c r="AU1414" s="23"/>
      <c r="AV1414" s="23"/>
      <c r="AW1414" s="23"/>
      <c r="AX1414" s="23"/>
      <c r="AY1414" s="23"/>
      <c r="AZ1414" s="23"/>
      <c r="BA1414" s="23"/>
      <c r="BB1414" s="23"/>
      <c r="BC1414" s="23"/>
      <c r="BD1414" s="23"/>
      <c r="BE1414" s="23"/>
      <c r="BF1414" s="23"/>
      <c r="BG1414" s="23"/>
      <c r="BH1414" s="23"/>
      <c r="BI1414" s="23"/>
      <c r="BJ1414" s="23"/>
      <c r="BK1414" s="23"/>
      <c r="BL1414" s="23"/>
      <c r="BM1414" s="23"/>
      <c r="BN1414" s="23"/>
      <c r="BO1414" s="23"/>
      <c r="BP1414" s="23"/>
      <c r="BQ1414" s="23"/>
      <c r="BR1414" s="23"/>
      <c r="BS1414" s="23"/>
      <c r="BT1414" s="23"/>
      <c r="BU1414" s="23"/>
      <c r="BV1414" s="23"/>
      <c r="BW1414" s="23"/>
      <c r="BX1414" s="23"/>
      <c r="BY1414" s="23"/>
      <c r="BZ1414" s="23"/>
      <c r="CA1414" s="23"/>
      <c r="CB1414" s="23"/>
      <c r="CC1414" s="23"/>
      <c r="CD1414" s="23"/>
      <c r="CE1414" s="23"/>
      <c r="CF1414" s="23"/>
      <c r="CG1414" s="23"/>
      <c r="CH1414" s="23"/>
      <c r="CI1414" s="23"/>
      <c r="CJ1414" s="23"/>
      <c r="CK1414" s="23"/>
      <c r="CL1414" s="23"/>
      <c r="CM1414" s="23"/>
      <c r="CN1414" s="23"/>
      <c r="CO1414" s="23"/>
      <c r="CP1414" s="23"/>
      <c r="CQ1414" s="23"/>
      <c r="CR1414" s="23"/>
      <c r="CS1414" s="23"/>
      <c r="CT1414" s="23"/>
      <c r="CU1414" s="23"/>
      <c r="CV1414" s="23"/>
      <c r="CW1414" s="23"/>
      <c r="CX1414" s="23"/>
      <c r="CY1414" s="23"/>
      <c r="CZ1414" s="23"/>
      <c r="DA1414" s="23"/>
      <c r="DB1414" s="23"/>
      <c r="DC1414" s="23"/>
      <c r="DD1414" s="23"/>
      <c r="DE1414" s="23"/>
      <c r="DF1414" s="23"/>
      <c r="DG1414" s="23"/>
      <c r="DH1414" s="23"/>
      <c r="DI1414" s="23"/>
      <c r="DJ1414" s="23"/>
      <c r="DK1414" s="23"/>
      <c r="DL1414" s="23"/>
      <c r="DM1414" s="23"/>
      <c r="DN1414" s="23"/>
      <c r="DO1414" s="23"/>
      <c r="DP1414" s="23"/>
      <c r="DQ1414" s="23"/>
      <c r="DR1414" s="23"/>
      <c r="DS1414" s="23"/>
      <c r="DT1414" s="23"/>
      <c r="DU1414" s="23"/>
      <c r="DV1414" s="23"/>
      <c r="DW1414" s="23"/>
      <c r="DX1414" s="23"/>
      <c r="DY1414" s="23"/>
    </row>
    <row r="1415" spans="1:129" s="29" customFormat="1" ht="15.75" x14ac:dyDescent="0.25">
      <c r="A1415" s="133">
        <v>69</v>
      </c>
      <c r="B1415" s="121" t="s">
        <v>399</v>
      </c>
      <c r="C1415" s="121" t="s">
        <v>6</v>
      </c>
      <c r="D1415" s="121" t="s">
        <v>321</v>
      </c>
      <c r="E1415" s="164" t="s">
        <v>223</v>
      </c>
      <c r="F1415" s="165">
        <v>2466.6</v>
      </c>
      <c r="G1415" s="166">
        <v>80</v>
      </c>
      <c r="H1415" s="121" t="s">
        <v>30</v>
      </c>
      <c r="I1415" s="66" t="s">
        <v>1</v>
      </c>
      <c r="J1415" s="162">
        <f>J1416+J1417</f>
        <v>295250</v>
      </c>
      <c r="K1415" s="162">
        <f t="shared" ref="K1415:N1415" si="690">K1416+K1417</f>
        <v>45250</v>
      </c>
      <c r="L1415" s="162">
        <f t="shared" si="690"/>
        <v>0</v>
      </c>
      <c r="M1415" s="162">
        <f t="shared" si="690"/>
        <v>237500</v>
      </c>
      <c r="N1415" s="162">
        <f t="shared" si="690"/>
        <v>12500</v>
      </c>
      <c r="O1415" s="475">
        <f t="shared" si="680"/>
        <v>295250</v>
      </c>
      <c r="P1415" s="555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/>
      <c r="AQ1415" s="23"/>
      <c r="AR1415" s="23"/>
      <c r="AS1415" s="23"/>
      <c r="AT1415" s="23"/>
      <c r="AU1415" s="23"/>
      <c r="AV1415" s="23"/>
      <c r="AW1415" s="23"/>
      <c r="AX1415" s="23"/>
      <c r="AY1415" s="23"/>
      <c r="AZ1415" s="23"/>
      <c r="BA1415" s="23"/>
      <c r="BB1415" s="23"/>
      <c r="BC1415" s="23"/>
      <c r="BD1415" s="23"/>
      <c r="BE1415" s="23"/>
      <c r="BF1415" s="23"/>
      <c r="BG1415" s="23"/>
      <c r="BH1415" s="23"/>
      <c r="BI1415" s="23"/>
      <c r="BJ1415" s="23"/>
      <c r="BK1415" s="23"/>
      <c r="BL1415" s="23"/>
      <c r="BM1415" s="23"/>
      <c r="BN1415" s="23"/>
      <c r="BO1415" s="23"/>
      <c r="BP1415" s="23"/>
      <c r="BQ1415" s="23"/>
      <c r="BR1415" s="23"/>
      <c r="BS1415" s="23"/>
      <c r="BT1415" s="23"/>
      <c r="BU1415" s="23"/>
      <c r="BV1415" s="23"/>
      <c r="BW1415" s="23"/>
      <c r="BX1415" s="23"/>
      <c r="BY1415" s="23"/>
      <c r="BZ1415" s="23"/>
      <c r="CA1415" s="23"/>
      <c r="CB1415" s="23"/>
      <c r="CC1415" s="23"/>
      <c r="CD1415" s="23"/>
      <c r="CE1415" s="23"/>
      <c r="CF1415" s="23"/>
      <c r="CG1415" s="23"/>
      <c r="CH1415" s="23"/>
      <c r="CI1415" s="23"/>
      <c r="CJ1415" s="23"/>
      <c r="CK1415" s="23"/>
      <c r="CL1415" s="23"/>
      <c r="CM1415" s="23"/>
      <c r="CN1415" s="23"/>
      <c r="CO1415" s="23"/>
      <c r="CP1415" s="23"/>
      <c r="CQ1415" s="23"/>
      <c r="CR1415" s="23"/>
      <c r="CS1415" s="23"/>
      <c r="CT1415" s="23"/>
      <c r="CU1415" s="23"/>
      <c r="CV1415" s="23"/>
      <c r="CW1415" s="23"/>
      <c r="CX1415" s="23"/>
      <c r="CY1415" s="23"/>
      <c r="CZ1415" s="23"/>
      <c r="DA1415" s="23"/>
      <c r="DB1415" s="23"/>
      <c r="DC1415" s="23"/>
      <c r="DD1415" s="23"/>
      <c r="DE1415" s="23"/>
      <c r="DF1415" s="23"/>
      <c r="DG1415" s="23"/>
      <c r="DH1415" s="23"/>
      <c r="DI1415" s="23"/>
      <c r="DJ1415" s="23"/>
      <c r="DK1415" s="23"/>
      <c r="DL1415" s="23"/>
      <c r="DM1415" s="23"/>
      <c r="DN1415" s="23"/>
      <c r="DO1415" s="23"/>
      <c r="DP1415" s="23"/>
      <c r="DQ1415" s="23"/>
      <c r="DR1415" s="23"/>
      <c r="DS1415" s="23"/>
      <c r="DT1415" s="23"/>
      <c r="DU1415" s="23"/>
      <c r="DV1415" s="23"/>
      <c r="DW1415" s="23"/>
      <c r="DX1415" s="23"/>
      <c r="DY1415" s="23"/>
    </row>
    <row r="1416" spans="1:129" s="29" customFormat="1" ht="45" x14ac:dyDescent="0.25">
      <c r="A1416" s="346"/>
      <c r="B1416" s="121" t="s">
        <v>399</v>
      </c>
      <c r="C1416" s="121"/>
      <c r="D1416" s="121"/>
      <c r="E1416" s="164"/>
      <c r="F1416" s="167"/>
      <c r="G1416" s="136"/>
      <c r="H1416" s="72" t="s">
        <v>58</v>
      </c>
      <c r="I1416" s="78" t="s">
        <v>31</v>
      </c>
      <c r="J1416" s="162">
        <v>250000</v>
      </c>
      <c r="K1416" s="162"/>
      <c r="L1416" s="162"/>
      <c r="M1416" s="162">
        <v>237500</v>
      </c>
      <c r="N1416" s="162">
        <v>12500</v>
      </c>
      <c r="O1416" s="475">
        <f t="shared" si="680"/>
        <v>250000</v>
      </c>
      <c r="P1416" s="555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  <c r="AR1416" s="23"/>
      <c r="AS1416" s="23"/>
      <c r="AT1416" s="23"/>
      <c r="AU1416" s="23"/>
      <c r="AV1416" s="23"/>
      <c r="AW1416" s="23"/>
      <c r="AX1416" s="23"/>
      <c r="AY1416" s="23"/>
      <c r="AZ1416" s="23"/>
      <c r="BA1416" s="23"/>
      <c r="BB1416" s="23"/>
      <c r="BC1416" s="23"/>
      <c r="BD1416" s="23"/>
      <c r="BE1416" s="23"/>
      <c r="BF1416" s="23"/>
      <c r="BG1416" s="23"/>
      <c r="BH1416" s="23"/>
      <c r="BI1416" s="23"/>
      <c r="BJ1416" s="23"/>
      <c r="BK1416" s="23"/>
      <c r="BL1416" s="23"/>
      <c r="BM1416" s="23"/>
      <c r="BN1416" s="23"/>
      <c r="BO1416" s="23"/>
      <c r="BP1416" s="23"/>
      <c r="BQ1416" s="23"/>
      <c r="BR1416" s="23"/>
      <c r="BS1416" s="23"/>
      <c r="BT1416" s="23"/>
      <c r="BU1416" s="23"/>
      <c r="BV1416" s="23"/>
      <c r="BW1416" s="23"/>
      <c r="BX1416" s="23"/>
      <c r="BY1416" s="23"/>
      <c r="BZ1416" s="23"/>
      <c r="CA1416" s="23"/>
      <c r="CB1416" s="23"/>
      <c r="CC1416" s="23"/>
      <c r="CD1416" s="23"/>
      <c r="CE1416" s="23"/>
      <c r="CF1416" s="23"/>
      <c r="CG1416" s="23"/>
      <c r="CH1416" s="23"/>
      <c r="CI1416" s="23"/>
      <c r="CJ1416" s="23"/>
      <c r="CK1416" s="23"/>
      <c r="CL1416" s="23"/>
      <c r="CM1416" s="23"/>
      <c r="CN1416" s="23"/>
      <c r="CO1416" s="23"/>
      <c r="CP1416" s="23"/>
      <c r="CQ1416" s="23"/>
      <c r="CR1416" s="23"/>
      <c r="CS1416" s="23"/>
      <c r="CT1416" s="23"/>
      <c r="CU1416" s="23"/>
      <c r="CV1416" s="23"/>
      <c r="CW1416" s="23"/>
      <c r="CX1416" s="23"/>
      <c r="CY1416" s="23"/>
      <c r="CZ1416" s="23"/>
      <c r="DA1416" s="23"/>
      <c r="DB1416" s="23"/>
      <c r="DC1416" s="23"/>
      <c r="DD1416" s="23"/>
      <c r="DE1416" s="23"/>
      <c r="DF1416" s="23"/>
      <c r="DG1416" s="23"/>
      <c r="DH1416" s="23"/>
      <c r="DI1416" s="23"/>
      <c r="DJ1416" s="23"/>
      <c r="DK1416" s="23"/>
      <c r="DL1416" s="23"/>
      <c r="DM1416" s="23"/>
      <c r="DN1416" s="23"/>
      <c r="DO1416" s="23"/>
      <c r="DP1416" s="23"/>
      <c r="DQ1416" s="23"/>
      <c r="DR1416" s="23"/>
      <c r="DS1416" s="23"/>
      <c r="DT1416" s="23"/>
      <c r="DU1416" s="23"/>
      <c r="DV1416" s="23"/>
      <c r="DW1416" s="23"/>
      <c r="DX1416" s="23"/>
      <c r="DY1416" s="23"/>
    </row>
    <row r="1417" spans="1:129" s="29" customFormat="1" ht="75" x14ac:dyDescent="0.25">
      <c r="A1417" s="347"/>
      <c r="B1417" s="121" t="s">
        <v>399</v>
      </c>
      <c r="C1417" s="121"/>
      <c r="D1417" s="121"/>
      <c r="E1417" s="162"/>
      <c r="F1417" s="167"/>
      <c r="G1417" s="136"/>
      <c r="H1417" s="72" t="s">
        <v>57</v>
      </c>
      <c r="I1417" s="78" t="s">
        <v>136</v>
      </c>
      <c r="J1417" s="83">
        <v>45250</v>
      </c>
      <c r="K1417" s="123">
        <f>J1417</f>
        <v>45250</v>
      </c>
      <c r="L1417" s="162"/>
      <c r="M1417" s="83"/>
      <c r="N1417" s="83"/>
      <c r="O1417" s="475">
        <f t="shared" si="680"/>
        <v>45250</v>
      </c>
      <c r="P1417" s="555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/>
      <c r="AB1417" s="23"/>
      <c r="AC1417" s="23"/>
      <c r="AD1417" s="23"/>
      <c r="AE1417" s="23"/>
      <c r="AF1417" s="23"/>
      <c r="AG1417" s="23"/>
      <c r="AH1417" s="23"/>
      <c r="AI1417" s="23"/>
      <c r="AJ1417" s="23"/>
      <c r="AK1417" s="23"/>
      <c r="AL1417" s="23"/>
      <c r="AM1417" s="23"/>
      <c r="AN1417" s="23"/>
      <c r="AO1417" s="23"/>
      <c r="AP1417" s="23"/>
      <c r="AQ1417" s="23"/>
      <c r="AR1417" s="23"/>
      <c r="AS1417" s="23"/>
      <c r="AT1417" s="23"/>
      <c r="AU1417" s="23"/>
      <c r="AV1417" s="23"/>
      <c r="AW1417" s="23"/>
      <c r="AX1417" s="23"/>
      <c r="AY1417" s="23"/>
      <c r="AZ1417" s="23"/>
      <c r="BA1417" s="23"/>
      <c r="BB1417" s="23"/>
      <c r="BC1417" s="23"/>
      <c r="BD1417" s="23"/>
      <c r="BE1417" s="23"/>
      <c r="BF1417" s="23"/>
      <c r="BG1417" s="23"/>
      <c r="BH1417" s="23"/>
      <c r="BI1417" s="23"/>
      <c r="BJ1417" s="23"/>
      <c r="BK1417" s="23"/>
      <c r="BL1417" s="23"/>
      <c r="BM1417" s="23"/>
      <c r="BN1417" s="23"/>
      <c r="BO1417" s="23"/>
      <c r="BP1417" s="23"/>
      <c r="BQ1417" s="23"/>
      <c r="BR1417" s="23"/>
      <c r="BS1417" s="23"/>
      <c r="BT1417" s="23"/>
      <c r="BU1417" s="23"/>
      <c r="BV1417" s="23"/>
      <c r="BW1417" s="23"/>
      <c r="BX1417" s="23"/>
      <c r="BY1417" s="23"/>
      <c r="BZ1417" s="23"/>
      <c r="CA1417" s="23"/>
      <c r="CB1417" s="23"/>
      <c r="CC1417" s="23"/>
      <c r="CD1417" s="23"/>
      <c r="CE1417" s="23"/>
      <c r="CF1417" s="23"/>
      <c r="CG1417" s="23"/>
      <c r="CH1417" s="23"/>
      <c r="CI1417" s="23"/>
      <c r="CJ1417" s="23"/>
      <c r="CK1417" s="23"/>
      <c r="CL1417" s="23"/>
      <c r="CM1417" s="23"/>
      <c r="CN1417" s="23"/>
      <c r="CO1417" s="23"/>
      <c r="CP1417" s="23"/>
      <c r="CQ1417" s="23"/>
      <c r="CR1417" s="23"/>
      <c r="CS1417" s="23"/>
      <c r="CT1417" s="23"/>
      <c r="CU1417" s="23"/>
      <c r="CV1417" s="23"/>
      <c r="CW1417" s="23"/>
      <c r="CX1417" s="23"/>
      <c r="CY1417" s="23"/>
      <c r="CZ1417" s="23"/>
      <c r="DA1417" s="23"/>
      <c r="DB1417" s="23"/>
      <c r="DC1417" s="23"/>
      <c r="DD1417" s="23"/>
      <c r="DE1417" s="23"/>
      <c r="DF1417" s="23"/>
      <c r="DG1417" s="23"/>
      <c r="DH1417" s="23"/>
      <c r="DI1417" s="23"/>
      <c r="DJ1417" s="23"/>
      <c r="DK1417" s="23"/>
      <c r="DL1417" s="23"/>
      <c r="DM1417" s="23"/>
      <c r="DN1417" s="23"/>
      <c r="DO1417" s="23"/>
      <c r="DP1417" s="23"/>
      <c r="DQ1417" s="23"/>
      <c r="DR1417" s="23"/>
      <c r="DS1417" s="23"/>
      <c r="DT1417" s="23"/>
      <c r="DU1417" s="23"/>
      <c r="DV1417" s="23"/>
      <c r="DW1417" s="23"/>
      <c r="DX1417" s="23"/>
      <c r="DY1417" s="23"/>
    </row>
    <row r="1418" spans="1:129" ht="15.75" customHeight="1" x14ac:dyDescent="0.25">
      <c r="A1418" s="509" t="s">
        <v>408</v>
      </c>
      <c r="B1418" s="509"/>
      <c r="C1418" s="509"/>
      <c r="D1418" s="509"/>
      <c r="E1418" s="182">
        <v>40</v>
      </c>
      <c r="F1418" s="354">
        <f>F1420+F1424+F1428+F1432+F1436+F1440+F1445+F1449+F1453+F1458+F1463+F1468+F1473+F1477+F1480+F1484+F1489+F1493+F1496+F1499+F1502+F1505+F1508+F1511+F1514+F1517+F1520+F1523+F1526+F1529+F1532+F1535+F1538+F1541+F1544+F1547+F1550+F1553+F1556+F1559</f>
        <v>153333.39000000007</v>
      </c>
      <c r="G1418" s="354">
        <f>G1420+G1424+G1428+G1432+G1436+G1440+G1445+G1449+G1453+G1458+G1463+G1468+G1473+G1477+G1480+G1484+G1489+G1493+G1496+G1499+G1502+G1505+G1508+G1511+G1514+G1517+G1520+G1523+G1526+G1529+G1532+G1535+G1538+G1541+G1544+G1547+G1550+G1553+G1556+G1559</f>
        <v>7060</v>
      </c>
      <c r="H1418" s="63" t="s">
        <v>1</v>
      </c>
      <c r="I1418" s="66" t="s">
        <v>1</v>
      </c>
      <c r="J1418" s="354">
        <f>J1420+J1424+J1428+J1432+J1436+J1440+J1445+J1449+J1453+J1458+J1463+J1468+J1473+J1477+J1480+J1484+J1489+J1493+J1496+J1499+J1502+J1505+J1508+J1511+J1514+J1517+J1520+J1523+J1526+J1529+J1532+J1535+J1538+J1541+J1544+J1547+J1550+J1553+J1556+J1559</f>
        <v>183196893.11711001</v>
      </c>
      <c r="K1418" s="354">
        <f>K1420+K1424+K1428+K1432+K1436+K1440+K1445+K1449+K1453+K1458+K1463+K1468+K1473+K1477+K1480+K1484+K1489+K1493+K1496+K1499+K1502+K1505+K1508+K1511+K1514+K1517+K1520+K1523+K1526+K1529+K1532+K1535+K1538+K1541+K1544+K1547+K1550+K1553+K1556+K1559</f>
        <v>173986893.11711001</v>
      </c>
      <c r="L1418" s="354">
        <f>L1420+L1424+L1428+L1432+L1436+L1440+L1445+L1449+L1453+L1458+L1463+L1468+L1473+L1477+L1480+L1484+L1489+L1493+L1496+L1499+L1502+L1505+L1508+L1511+L1514+L1517+L1520+L1523+L1526+L1529+L1532+L1535+L1538+L1541+L1544+L1547+L1550+L1553+L1556+L1559</f>
        <v>0</v>
      </c>
      <c r="M1418" s="354">
        <f>M1420+M1424+M1428+M1432+M1436+M1440+M1445+M1449+M1453+M1458+M1463+M1468+M1473+M1477+M1480+M1484+M1489+M1493+M1496+M1499+M1502+M1505+M1508+M1511+M1514+M1517+M1520+M1523+M1526+M1529+M1532+M1535+M1538+M1541+M1544+M1547+M1550+M1553+M1556+M1559+M1419</f>
        <v>8750000</v>
      </c>
      <c r="N1418" s="354">
        <f>N1420+N1424+N1428+N1432+N1436+N1440+N1445+N1449+N1453+N1458+N1463+N1468+N1473+N1477+N1480+N1484+N1489+N1493+N1496+N1499+N1502+N1505+N1508+N1511+N1514+N1517+N1520+N1523+N1526+N1529+N1532+N1535+N1538+N1541+N1544+N1547+N1550+N1553+N1556+N1559</f>
        <v>460500</v>
      </c>
      <c r="O1418" s="387">
        <f t="shared" ref="O1373:O1428" si="691">K1418+L1418+M1418+N1418</f>
        <v>183197393.11711001</v>
      </c>
      <c r="P1418" s="559"/>
    </row>
    <row r="1419" spans="1:129" ht="15.75" customHeight="1" x14ac:dyDescent="0.25">
      <c r="A1419" s="514" t="s">
        <v>411</v>
      </c>
      <c r="B1419" s="520"/>
      <c r="C1419" s="520"/>
      <c r="D1419" s="520"/>
      <c r="E1419" s="520"/>
      <c r="F1419" s="520"/>
      <c r="G1419" s="521"/>
      <c r="H1419" s="63" t="s">
        <v>1</v>
      </c>
      <c r="I1419" s="66" t="s">
        <v>1</v>
      </c>
      <c r="J1419" s="354"/>
      <c r="K1419" s="354"/>
      <c r="L1419" s="354"/>
      <c r="M1419" s="354">
        <v>500</v>
      </c>
      <c r="N1419" s="354"/>
      <c r="O1419" s="387">
        <f t="shared" si="691"/>
        <v>500</v>
      </c>
      <c r="P1419" s="559"/>
    </row>
    <row r="1420" spans="1:129" ht="15.75" x14ac:dyDescent="0.25">
      <c r="A1420" s="257">
        <v>1</v>
      </c>
      <c r="B1420" s="183" t="s">
        <v>406</v>
      </c>
      <c r="C1420" s="183" t="s">
        <v>5</v>
      </c>
      <c r="D1420" s="184" t="s">
        <v>255</v>
      </c>
      <c r="E1420" s="185" t="s">
        <v>256</v>
      </c>
      <c r="F1420" s="83">
        <v>3916.1</v>
      </c>
      <c r="G1420" s="131">
        <v>186</v>
      </c>
      <c r="H1420" s="258" t="s">
        <v>30</v>
      </c>
      <c r="I1420" s="66" t="s">
        <v>1</v>
      </c>
      <c r="J1420" s="74">
        <f>J1421+J1422+J1423</f>
        <v>10183988.847282</v>
      </c>
      <c r="K1420" s="74">
        <f t="shared" ref="K1420:N1420" si="692">K1421+K1422+K1423</f>
        <v>10183988.847282</v>
      </c>
      <c r="L1420" s="74">
        <f t="shared" si="692"/>
        <v>0</v>
      </c>
      <c r="M1420" s="74">
        <f t="shared" si="692"/>
        <v>0</v>
      </c>
      <c r="N1420" s="74">
        <f t="shared" si="692"/>
        <v>0</v>
      </c>
      <c r="O1420" s="387">
        <f>K1420+L1420+M1420+N1420</f>
        <v>10183988.847282</v>
      </c>
      <c r="P1420" s="558"/>
      <c r="Q1420" s="24"/>
    </row>
    <row r="1421" spans="1:129" ht="15.75" x14ac:dyDescent="0.25">
      <c r="A1421" s="259"/>
      <c r="B1421" s="183" t="s">
        <v>406</v>
      </c>
      <c r="C1421" s="183"/>
      <c r="D1421" s="184"/>
      <c r="E1421" s="185"/>
      <c r="F1421" s="83"/>
      <c r="G1421" s="131"/>
      <c r="H1421" s="190" t="s">
        <v>36</v>
      </c>
      <c r="I1421" s="78" t="s">
        <v>37</v>
      </c>
      <c r="J1421" s="74">
        <v>6587166.8799999999</v>
      </c>
      <c r="K1421" s="98">
        <f t="shared" ref="K1421:K1423" si="693">J1421</f>
        <v>6587166.8799999999</v>
      </c>
      <c r="L1421" s="74"/>
      <c r="M1421" s="74"/>
      <c r="N1421" s="74"/>
      <c r="O1421" s="475">
        <f t="shared" ref="O1421:O1484" si="694">K1421+L1421+M1421+N1421</f>
        <v>6587166.8799999999</v>
      </c>
      <c r="P1421" s="558"/>
      <c r="Q1421" s="24"/>
    </row>
    <row r="1422" spans="1:129" ht="15.75" x14ac:dyDescent="0.25">
      <c r="A1422" s="259"/>
      <c r="B1422" s="183" t="s">
        <v>406</v>
      </c>
      <c r="C1422" s="183"/>
      <c r="D1422" s="184"/>
      <c r="E1422" s="185"/>
      <c r="F1422" s="83"/>
      <c r="G1422" s="131"/>
      <c r="H1422" s="190" t="s">
        <v>34</v>
      </c>
      <c r="I1422" s="78" t="s">
        <v>75</v>
      </c>
      <c r="J1422" s="74">
        <v>3383450.75</v>
      </c>
      <c r="K1422" s="98">
        <f t="shared" si="693"/>
        <v>3383450.75</v>
      </c>
      <c r="L1422" s="74"/>
      <c r="M1422" s="74"/>
      <c r="N1422" s="74"/>
      <c r="O1422" s="475">
        <f t="shared" si="694"/>
        <v>3383450.75</v>
      </c>
      <c r="P1422" s="558"/>
      <c r="Q1422" s="24"/>
    </row>
    <row r="1423" spans="1:129" ht="15.75" x14ac:dyDescent="0.25">
      <c r="A1423" s="260"/>
      <c r="B1423" s="183" t="s">
        <v>406</v>
      </c>
      <c r="C1423" s="183"/>
      <c r="D1423" s="190"/>
      <c r="E1423" s="192"/>
      <c r="F1423" s="74"/>
      <c r="G1423" s="395"/>
      <c r="H1423" s="190" t="s">
        <v>35</v>
      </c>
      <c r="I1423" s="78" t="s">
        <v>52</v>
      </c>
      <c r="J1423" s="74">
        <f>(J1422+J1421)*2.14%</f>
        <v>213371.217282</v>
      </c>
      <c r="K1423" s="98">
        <f t="shared" si="693"/>
        <v>213371.217282</v>
      </c>
      <c r="L1423" s="74"/>
      <c r="M1423" s="74"/>
      <c r="N1423" s="74"/>
      <c r="O1423" s="475">
        <f t="shared" si="694"/>
        <v>213371.217282</v>
      </c>
      <c r="P1423" s="558"/>
      <c r="Q1423" s="24"/>
    </row>
    <row r="1424" spans="1:129" ht="15.75" x14ac:dyDescent="0.25">
      <c r="A1424" s="257">
        <v>2</v>
      </c>
      <c r="B1424" s="183" t="s">
        <v>406</v>
      </c>
      <c r="C1424" s="183" t="s">
        <v>5</v>
      </c>
      <c r="D1424" s="184" t="s">
        <v>255</v>
      </c>
      <c r="E1424" s="185" t="s">
        <v>257</v>
      </c>
      <c r="F1424" s="83">
        <v>5752.2</v>
      </c>
      <c r="G1424" s="131">
        <v>288</v>
      </c>
      <c r="H1424" s="193" t="s">
        <v>30</v>
      </c>
      <c r="I1424" s="66" t="s">
        <v>1</v>
      </c>
      <c r="J1424" s="74">
        <f>J1425+J1426+J1427</f>
        <v>14985032.859088</v>
      </c>
      <c r="K1424" s="74">
        <f t="shared" ref="K1424:M1424" si="695">K1425+K1426+K1427</f>
        <v>14985032.859088</v>
      </c>
      <c r="L1424" s="74">
        <f t="shared" si="695"/>
        <v>0</v>
      </c>
      <c r="M1424" s="74">
        <f t="shared" si="695"/>
        <v>0</v>
      </c>
      <c r="N1424" s="74">
        <v>0</v>
      </c>
      <c r="O1424" s="475">
        <f t="shared" si="694"/>
        <v>14985032.859088</v>
      </c>
      <c r="P1424" s="558"/>
      <c r="Q1424" s="24"/>
    </row>
    <row r="1425" spans="1:17" ht="15.75" x14ac:dyDescent="0.25">
      <c r="A1425" s="259"/>
      <c r="B1425" s="183" t="s">
        <v>406</v>
      </c>
      <c r="C1425" s="183"/>
      <c r="D1425" s="184"/>
      <c r="E1425" s="185"/>
      <c r="F1425" s="83"/>
      <c r="G1425" s="131"/>
      <c r="H1425" s="190" t="s">
        <v>36</v>
      </c>
      <c r="I1425" s="78" t="s">
        <v>37</v>
      </c>
      <c r="J1425" s="74">
        <v>9692558.9399999995</v>
      </c>
      <c r="K1425" s="98">
        <f t="shared" ref="K1425:K1427" si="696">J1425</f>
        <v>9692558.9399999995</v>
      </c>
      <c r="L1425" s="74"/>
      <c r="M1425" s="74"/>
      <c r="N1425" s="74"/>
      <c r="O1425" s="475">
        <f t="shared" si="694"/>
        <v>9692558.9399999995</v>
      </c>
      <c r="P1425" s="558"/>
      <c r="Q1425" s="24"/>
    </row>
    <row r="1426" spans="1:17" ht="15.75" x14ac:dyDescent="0.25">
      <c r="A1426" s="259"/>
      <c r="B1426" s="183" t="s">
        <v>406</v>
      </c>
      <c r="C1426" s="183"/>
      <c r="D1426" s="184"/>
      <c r="E1426" s="185"/>
      <c r="F1426" s="83"/>
      <c r="G1426" s="131"/>
      <c r="H1426" s="190" t="s">
        <v>34</v>
      </c>
      <c r="I1426" s="78" t="s">
        <v>75</v>
      </c>
      <c r="J1426" s="74">
        <v>4978512.9800000004</v>
      </c>
      <c r="K1426" s="98">
        <f t="shared" si="696"/>
        <v>4978512.9800000004</v>
      </c>
      <c r="L1426" s="74"/>
      <c r="M1426" s="74"/>
      <c r="N1426" s="74"/>
      <c r="O1426" s="475">
        <f t="shared" si="694"/>
        <v>4978512.9800000004</v>
      </c>
      <c r="P1426" s="558"/>
      <c r="Q1426" s="24"/>
    </row>
    <row r="1427" spans="1:17" ht="15.75" x14ac:dyDescent="0.25">
      <c r="A1427" s="259"/>
      <c r="B1427" s="183" t="s">
        <v>406</v>
      </c>
      <c r="C1427" s="183"/>
      <c r="D1427" s="190"/>
      <c r="E1427" s="192"/>
      <c r="F1427" s="74"/>
      <c r="G1427" s="395"/>
      <c r="H1427" s="190" t="s">
        <v>35</v>
      </c>
      <c r="I1427" s="78" t="s">
        <v>52</v>
      </c>
      <c r="J1427" s="74">
        <f>(J1426+J1425)*2.14%</f>
        <v>313960.93908800004</v>
      </c>
      <c r="K1427" s="98">
        <f t="shared" si="696"/>
        <v>313960.93908800004</v>
      </c>
      <c r="L1427" s="74"/>
      <c r="M1427" s="74"/>
      <c r="N1427" s="74"/>
      <c r="O1427" s="475">
        <f t="shared" si="694"/>
        <v>313960.93908800004</v>
      </c>
      <c r="P1427" s="558"/>
      <c r="Q1427" s="24"/>
    </row>
    <row r="1428" spans="1:17" ht="15.75" x14ac:dyDescent="0.25">
      <c r="A1428" s="257">
        <v>3</v>
      </c>
      <c r="B1428" s="183" t="s">
        <v>406</v>
      </c>
      <c r="C1428" s="183" t="s">
        <v>5</v>
      </c>
      <c r="D1428" s="184" t="s">
        <v>255</v>
      </c>
      <c r="E1428" s="185" t="s">
        <v>258</v>
      </c>
      <c r="F1428" s="83">
        <v>2469</v>
      </c>
      <c r="G1428" s="131">
        <v>100</v>
      </c>
      <c r="H1428" s="258" t="s">
        <v>30</v>
      </c>
      <c r="I1428" s="66" t="s">
        <v>1</v>
      </c>
      <c r="J1428" s="74">
        <f>J1429+J1430+J1431</f>
        <v>6451067.6651499998</v>
      </c>
      <c r="K1428" s="74">
        <f t="shared" ref="K1428:N1428" si="697">K1429+K1430+K1431</f>
        <v>6451067.6651499998</v>
      </c>
      <c r="L1428" s="74">
        <f t="shared" si="697"/>
        <v>0</v>
      </c>
      <c r="M1428" s="74">
        <f t="shared" si="697"/>
        <v>0</v>
      </c>
      <c r="N1428" s="74">
        <f t="shared" si="697"/>
        <v>0</v>
      </c>
      <c r="O1428" s="475">
        <f t="shared" si="694"/>
        <v>6451067.6651499998</v>
      </c>
      <c r="P1428" s="558"/>
      <c r="Q1428" s="24"/>
    </row>
    <row r="1429" spans="1:17" ht="15.75" x14ac:dyDescent="0.25">
      <c r="A1429" s="259"/>
      <c r="B1429" s="183" t="s">
        <v>406</v>
      </c>
      <c r="C1429" s="183"/>
      <c r="D1429" s="184"/>
      <c r="E1429" s="185"/>
      <c r="F1429" s="83"/>
      <c r="G1429" s="131"/>
      <c r="H1429" s="351" t="s">
        <v>36</v>
      </c>
      <c r="I1429" s="78" t="s">
        <v>37</v>
      </c>
      <c r="J1429" s="74">
        <v>4172653.75</v>
      </c>
      <c r="K1429" s="98">
        <f t="shared" ref="K1429:K1431" si="698">J1429</f>
        <v>4172653.75</v>
      </c>
      <c r="L1429" s="74"/>
      <c r="M1429" s="74"/>
      <c r="N1429" s="74"/>
      <c r="O1429" s="475">
        <f t="shared" si="694"/>
        <v>4172653.75</v>
      </c>
      <c r="P1429" s="558"/>
      <c r="Q1429" s="24"/>
    </row>
    <row r="1430" spans="1:17" ht="15.75" x14ac:dyDescent="0.25">
      <c r="A1430" s="259"/>
      <c r="B1430" s="183" t="s">
        <v>406</v>
      </c>
      <c r="C1430" s="183"/>
      <c r="D1430" s="184"/>
      <c r="E1430" s="185"/>
      <c r="F1430" s="83"/>
      <c r="G1430" s="131"/>
      <c r="H1430" s="190" t="s">
        <v>34</v>
      </c>
      <c r="I1430" s="78" t="s">
        <v>75</v>
      </c>
      <c r="J1430" s="74">
        <v>2143253.5</v>
      </c>
      <c r="K1430" s="98">
        <f t="shared" si="698"/>
        <v>2143253.5</v>
      </c>
      <c r="L1430" s="74"/>
      <c r="M1430" s="74"/>
      <c r="N1430" s="74"/>
      <c r="O1430" s="475">
        <f t="shared" si="694"/>
        <v>2143253.5</v>
      </c>
      <c r="P1430" s="558"/>
      <c r="Q1430" s="24"/>
    </row>
    <row r="1431" spans="1:17" ht="15.75" x14ac:dyDescent="0.25">
      <c r="A1431" s="259"/>
      <c r="B1431" s="183" t="s">
        <v>406</v>
      </c>
      <c r="C1431" s="183"/>
      <c r="D1431" s="184"/>
      <c r="E1431" s="185"/>
      <c r="F1431" s="83"/>
      <c r="G1431" s="131"/>
      <c r="H1431" s="351" t="s">
        <v>35</v>
      </c>
      <c r="I1431" s="78" t="s">
        <v>52</v>
      </c>
      <c r="J1431" s="74">
        <f>(J1430+J1429)*2.14%</f>
        <v>135160.41515000002</v>
      </c>
      <c r="K1431" s="98">
        <f t="shared" si="698"/>
        <v>135160.41515000002</v>
      </c>
      <c r="L1431" s="74"/>
      <c r="M1431" s="74"/>
      <c r="N1431" s="74"/>
      <c r="O1431" s="475">
        <f t="shared" si="694"/>
        <v>135160.41515000002</v>
      </c>
      <c r="P1431" s="558"/>
      <c r="Q1431" s="24"/>
    </row>
    <row r="1432" spans="1:17" ht="15.75" x14ac:dyDescent="0.25">
      <c r="A1432" s="257">
        <v>4</v>
      </c>
      <c r="B1432" s="183" t="s">
        <v>406</v>
      </c>
      <c r="C1432" s="183" t="s">
        <v>5</v>
      </c>
      <c r="D1432" s="190" t="s">
        <v>113</v>
      </c>
      <c r="E1432" s="192" t="s">
        <v>259</v>
      </c>
      <c r="F1432" s="74">
        <v>3414.4</v>
      </c>
      <c r="G1432" s="395">
        <v>153</v>
      </c>
      <c r="H1432" s="351" t="s">
        <v>30</v>
      </c>
      <c r="I1432" s="66" t="s">
        <v>1</v>
      </c>
      <c r="J1432" s="74">
        <f>J1433+J1434+J1435</f>
        <v>9061937.976983998</v>
      </c>
      <c r="K1432" s="74">
        <f t="shared" ref="K1432:N1432" si="699">K1433+K1434+K1435</f>
        <v>9061937.976983998</v>
      </c>
      <c r="L1432" s="74">
        <f t="shared" si="699"/>
        <v>0</v>
      </c>
      <c r="M1432" s="74">
        <f t="shared" si="699"/>
        <v>0</v>
      </c>
      <c r="N1432" s="74">
        <f t="shared" si="699"/>
        <v>0</v>
      </c>
      <c r="O1432" s="475">
        <f t="shared" si="694"/>
        <v>9061937.976983998</v>
      </c>
      <c r="P1432" s="558"/>
      <c r="Q1432" s="24"/>
    </row>
    <row r="1433" spans="1:17" ht="15.75" x14ac:dyDescent="0.25">
      <c r="A1433" s="259"/>
      <c r="B1433" s="183" t="s">
        <v>406</v>
      </c>
      <c r="C1433" s="183"/>
      <c r="D1433" s="184"/>
      <c r="E1433" s="185"/>
      <c r="F1433" s="83"/>
      <c r="G1433" s="131"/>
      <c r="H1433" s="258" t="s">
        <v>36</v>
      </c>
      <c r="I1433" s="78" t="s">
        <v>37</v>
      </c>
      <c r="J1433" s="74">
        <v>5861406.4299999997</v>
      </c>
      <c r="K1433" s="98">
        <f t="shared" ref="K1433:K1435" si="700">J1433</f>
        <v>5861406.4299999997</v>
      </c>
      <c r="L1433" s="74"/>
      <c r="M1433" s="74"/>
      <c r="N1433" s="74"/>
      <c r="O1433" s="475">
        <f t="shared" si="694"/>
        <v>5861406.4299999997</v>
      </c>
      <c r="P1433" s="558"/>
      <c r="Q1433" s="24"/>
    </row>
    <row r="1434" spans="1:17" ht="15.75" x14ac:dyDescent="0.25">
      <c r="A1434" s="259"/>
      <c r="B1434" s="183" t="s">
        <v>406</v>
      </c>
      <c r="C1434" s="183"/>
      <c r="D1434" s="184"/>
      <c r="E1434" s="185"/>
      <c r="F1434" s="83"/>
      <c r="G1434" s="131"/>
      <c r="H1434" s="190" t="s">
        <v>34</v>
      </c>
      <c r="I1434" s="78" t="s">
        <v>75</v>
      </c>
      <c r="J1434" s="74">
        <v>3010669.13</v>
      </c>
      <c r="K1434" s="98">
        <f t="shared" si="700"/>
        <v>3010669.13</v>
      </c>
      <c r="L1434" s="74"/>
      <c r="M1434" s="74"/>
      <c r="N1434" s="74"/>
      <c r="O1434" s="475">
        <f t="shared" si="694"/>
        <v>3010669.13</v>
      </c>
      <c r="P1434" s="558"/>
      <c r="Q1434" s="24"/>
    </row>
    <row r="1435" spans="1:17" ht="15.75" x14ac:dyDescent="0.25">
      <c r="A1435" s="259"/>
      <c r="B1435" s="183" t="s">
        <v>406</v>
      </c>
      <c r="C1435" s="183"/>
      <c r="D1435" s="184"/>
      <c r="E1435" s="185"/>
      <c r="F1435" s="83"/>
      <c r="G1435" s="131"/>
      <c r="H1435" s="351" t="s">
        <v>35</v>
      </c>
      <c r="I1435" s="78" t="s">
        <v>52</v>
      </c>
      <c r="J1435" s="74">
        <f>(J1434+J1433)*2.14%</f>
        <v>189862.41698399998</v>
      </c>
      <c r="K1435" s="98">
        <f t="shared" si="700"/>
        <v>189862.41698399998</v>
      </c>
      <c r="L1435" s="74"/>
      <c r="M1435" s="74"/>
      <c r="N1435" s="74"/>
      <c r="O1435" s="475">
        <f t="shared" si="694"/>
        <v>189862.41698399998</v>
      </c>
      <c r="P1435" s="558"/>
      <c r="Q1435" s="24"/>
    </row>
    <row r="1436" spans="1:17" ht="15.75" x14ac:dyDescent="0.25">
      <c r="A1436" s="257">
        <v>5</v>
      </c>
      <c r="B1436" s="183" t="s">
        <v>406</v>
      </c>
      <c r="C1436" s="183" t="s">
        <v>5</v>
      </c>
      <c r="D1436" s="190" t="s">
        <v>113</v>
      </c>
      <c r="E1436" s="192">
        <v>94</v>
      </c>
      <c r="F1436" s="74">
        <v>3550.3</v>
      </c>
      <c r="G1436" s="395">
        <v>163</v>
      </c>
      <c r="H1436" s="351" t="s">
        <v>30</v>
      </c>
      <c r="I1436" s="66" t="s">
        <v>1</v>
      </c>
      <c r="J1436" s="74">
        <f>J1437+J1438+J1439</f>
        <v>9337086.8762960006</v>
      </c>
      <c r="K1436" s="74">
        <f t="shared" ref="K1436:N1436" si="701">K1437+K1438+K1439</f>
        <v>9337086.8762960006</v>
      </c>
      <c r="L1436" s="74">
        <f t="shared" si="701"/>
        <v>0</v>
      </c>
      <c r="M1436" s="74">
        <f t="shared" si="701"/>
        <v>0</v>
      </c>
      <c r="N1436" s="74">
        <f t="shared" si="701"/>
        <v>0</v>
      </c>
      <c r="O1436" s="475">
        <f t="shared" si="694"/>
        <v>9337086.8762960006</v>
      </c>
      <c r="P1436" s="558"/>
      <c r="Q1436" s="24"/>
    </row>
    <row r="1437" spans="1:17" ht="15.75" x14ac:dyDescent="0.25">
      <c r="A1437" s="259"/>
      <c r="B1437" s="183" t="s">
        <v>406</v>
      </c>
      <c r="C1437" s="183"/>
      <c r="D1437" s="184"/>
      <c r="E1437" s="185"/>
      <c r="F1437" s="83"/>
      <c r="G1437" s="131"/>
      <c r="H1437" s="258" t="s">
        <v>36</v>
      </c>
      <c r="I1437" s="78" t="s">
        <v>37</v>
      </c>
      <c r="J1437" s="74">
        <v>6039377.1399999997</v>
      </c>
      <c r="K1437" s="98">
        <f t="shared" ref="K1437:K1439" si="702">J1437</f>
        <v>6039377.1399999997</v>
      </c>
      <c r="L1437" s="74"/>
      <c r="M1437" s="74"/>
      <c r="N1437" s="74"/>
      <c r="O1437" s="475">
        <f t="shared" si="694"/>
        <v>6039377.1399999997</v>
      </c>
      <c r="P1437" s="558"/>
      <c r="Q1437" s="24"/>
    </row>
    <row r="1438" spans="1:17" ht="15.75" x14ac:dyDescent="0.25">
      <c r="A1438" s="259"/>
      <c r="B1438" s="183" t="s">
        <v>406</v>
      </c>
      <c r="C1438" s="183"/>
      <c r="D1438" s="184"/>
      <c r="E1438" s="185"/>
      <c r="F1438" s="83"/>
      <c r="G1438" s="131"/>
      <c r="H1438" s="190" t="s">
        <v>34</v>
      </c>
      <c r="I1438" s="78" t="s">
        <v>75</v>
      </c>
      <c r="J1438" s="74">
        <v>3102082.5</v>
      </c>
      <c r="K1438" s="98">
        <f t="shared" si="702"/>
        <v>3102082.5</v>
      </c>
      <c r="L1438" s="74"/>
      <c r="M1438" s="74"/>
      <c r="N1438" s="74"/>
      <c r="O1438" s="475">
        <f t="shared" si="694"/>
        <v>3102082.5</v>
      </c>
      <c r="P1438" s="558"/>
      <c r="Q1438" s="24"/>
    </row>
    <row r="1439" spans="1:17" ht="15.75" x14ac:dyDescent="0.25">
      <c r="A1439" s="259"/>
      <c r="B1439" s="183" t="s">
        <v>406</v>
      </c>
      <c r="C1439" s="183"/>
      <c r="D1439" s="184"/>
      <c r="E1439" s="185"/>
      <c r="F1439" s="83"/>
      <c r="G1439" s="131"/>
      <c r="H1439" s="351" t="s">
        <v>35</v>
      </c>
      <c r="I1439" s="78" t="s">
        <v>52</v>
      </c>
      <c r="J1439" s="74">
        <f>(J1438+J1437)*2.14%</f>
        <v>195627.23629600005</v>
      </c>
      <c r="K1439" s="98">
        <f t="shared" si="702"/>
        <v>195627.23629600005</v>
      </c>
      <c r="L1439" s="74"/>
      <c r="M1439" s="74"/>
      <c r="N1439" s="74"/>
      <c r="O1439" s="475">
        <f t="shared" si="694"/>
        <v>195627.23629600005</v>
      </c>
      <c r="P1439" s="558"/>
      <c r="Q1439" s="24"/>
    </row>
    <row r="1440" spans="1:17" ht="15.75" x14ac:dyDescent="0.25">
      <c r="A1440" s="257">
        <v>6</v>
      </c>
      <c r="B1440" s="183" t="s">
        <v>406</v>
      </c>
      <c r="C1440" s="183" t="s">
        <v>5</v>
      </c>
      <c r="D1440" s="190" t="s">
        <v>251</v>
      </c>
      <c r="E1440" s="192" t="s">
        <v>260</v>
      </c>
      <c r="F1440" s="74">
        <v>5763.3</v>
      </c>
      <c r="G1440" s="395">
        <v>266</v>
      </c>
      <c r="H1440" s="351" t="s">
        <v>30</v>
      </c>
      <c r="I1440" s="66" t="s">
        <v>1</v>
      </c>
      <c r="J1440" s="74">
        <f>J1441+J1442+J1443+J1444</f>
        <v>17838841.455184001</v>
      </c>
      <c r="K1440" s="74">
        <f t="shared" ref="K1440:N1440" si="703">K1441+K1442+K1443+K1444</f>
        <v>17838841.455184001</v>
      </c>
      <c r="L1440" s="74">
        <f t="shared" si="703"/>
        <v>0</v>
      </c>
      <c r="M1440" s="74">
        <f t="shared" si="703"/>
        <v>0</v>
      </c>
      <c r="N1440" s="74">
        <f t="shared" si="703"/>
        <v>0</v>
      </c>
      <c r="O1440" s="475">
        <f t="shared" si="694"/>
        <v>17838841.455184001</v>
      </c>
      <c r="P1440" s="558"/>
      <c r="Q1440" s="24"/>
    </row>
    <row r="1441" spans="1:17" ht="15.75" x14ac:dyDescent="0.25">
      <c r="A1441" s="259"/>
      <c r="B1441" s="183" t="s">
        <v>406</v>
      </c>
      <c r="C1441" s="183"/>
      <c r="D1441" s="184"/>
      <c r="E1441" s="185"/>
      <c r="F1441" s="83"/>
      <c r="G1441" s="131"/>
      <c r="H1441" s="258" t="s">
        <v>36</v>
      </c>
      <c r="I1441" s="78" t="s">
        <v>37</v>
      </c>
      <c r="J1441" s="74">
        <v>9735879.5299999993</v>
      </c>
      <c r="K1441" s="98">
        <f t="shared" ref="K1441:K1444" si="704">J1441</f>
        <v>9735879.5299999993</v>
      </c>
      <c r="L1441" s="74"/>
      <c r="M1441" s="74"/>
      <c r="N1441" s="74"/>
      <c r="O1441" s="475">
        <f t="shared" si="694"/>
        <v>9735879.5299999993</v>
      </c>
      <c r="P1441" s="558"/>
      <c r="Q1441" s="24"/>
    </row>
    <row r="1442" spans="1:17" ht="15.75" x14ac:dyDescent="0.25">
      <c r="A1442" s="259"/>
      <c r="B1442" s="183" t="s">
        <v>406</v>
      </c>
      <c r="C1442" s="183"/>
      <c r="D1442" s="184"/>
      <c r="E1442" s="185"/>
      <c r="F1442" s="83"/>
      <c r="G1442" s="131"/>
      <c r="H1442" s="190" t="s">
        <v>34</v>
      </c>
      <c r="I1442" s="78" t="s">
        <v>75</v>
      </c>
      <c r="J1442" s="74">
        <v>5000764.29</v>
      </c>
      <c r="K1442" s="98">
        <f t="shared" si="704"/>
        <v>5000764.29</v>
      </c>
      <c r="L1442" s="74"/>
      <c r="M1442" s="74"/>
      <c r="N1442" s="74"/>
      <c r="O1442" s="475">
        <f t="shared" si="694"/>
        <v>5000764.29</v>
      </c>
      <c r="P1442" s="558"/>
      <c r="Q1442" s="24"/>
    </row>
    <row r="1443" spans="1:17" ht="45" x14ac:dyDescent="0.25">
      <c r="A1443" s="259"/>
      <c r="B1443" s="183" t="s">
        <v>406</v>
      </c>
      <c r="C1443" s="183"/>
      <c r="D1443" s="184"/>
      <c r="E1443" s="185"/>
      <c r="F1443" s="83"/>
      <c r="G1443" s="131"/>
      <c r="H1443" s="351" t="s">
        <v>64</v>
      </c>
      <c r="I1443" s="191" t="s">
        <v>65</v>
      </c>
      <c r="J1443" s="74">
        <v>2728444.74</v>
      </c>
      <c r="K1443" s="98">
        <f t="shared" si="704"/>
        <v>2728444.74</v>
      </c>
      <c r="L1443" s="74"/>
      <c r="M1443" s="74"/>
      <c r="N1443" s="74"/>
      <c r="O1443" s="475">
        <f t="shared" si="694"/>
        <v>2728444.74</v>
      </c>
      <c r="P1443" s="558"/>
      <c r="Q1443" s="24"/>
    </row>
    <row r="1444" spans="1:17" ht="15.75" x14ac:dyDescent="0.25">
      <c r="A1444" s="259"/>
      <c r="B1444" s="183" t="s">
        <v>406</v>
      </c>
      <c r="C1444" s="183"/>
      <c r="D1444" s="184"/>
      <c r="E1444" s="185"/>
      <c r="F1444" s="83"/>
      <c r="G1444" s="131"/>
      <c r="H1444" s="351" t="s">
        <v>35</v>
      </c>
      <c r="I1444" s="78" t="s">
        <v>52</v>
      </c>
      <c r="J1444" s="74">
        <f>(J1443+J1442+J1441)*2.14%</f>
        <v>373752.89518400002</v>
      </c>
      <c r="K1444" s="98">
        <f t="shared" si="704"/>
        <v>373752.89518400002</v>
      </c>
      <c r="L1444" s="74"/>
      <c r="M1444" s="74"/>
      <c r="N1444" s="74"/>
      <c r="O1444" s="475">
        <f t="shared" si="694"/>
        <v>373752.89518400002</v>
      </c>
      <c r="P1444" s="558"/>
      <c r="Q1444" s="24"/>
    </row>
    <row r="1445" spans="1:17" ht="15.75" x14ac:dyDescent="0.25">
      <c r="A1445" s="257">
        <v>7</v>
      </c>
      <c r="B1445" s="183" t="s">
        <v>406</v>
      </c>
      <c r="C1445" s="183" t="s">
        <v>5</v>
      </c>
      <c r="D1445" s="184" t="s">
        <v>251</v>
      </c>
      <c r="E1445" s="185">
        <v>67</v>
      </c>
      <c r="F1445" s="83">
        <v>3963.3</v>
      </c>
      <c r="G1445" s="131">
        <v>210</v>
      </c>
      <c r="H1445" s="258" t="s">
        <v>30</v>
      </c>
      <c r="I1445" s="66" t="s">
        <v>1</v>
      </c>
      <c r="J1445" s="74">
        <f>J1446+J1447+J1448</f>
        <v>10317939.104173999</v>
      </c>
      <c r="K1445" s="74">
        <f t="shared" ref="K1445:N1445" si="705">K1446+K1447+K1448</f>
        <v>10317939.104173999</v>
      </c>
      <c r="L1445" s="74">
        <f t="shared" si="705"/>
        <v>0</v>
      </c>
      <c r="M1445" s="74">
        <f t="shared" si="705"/>
        <v>0</v>
      </c>
      <c r="N1445" s="74">
        <f t="shared" si="705"/>
        <v>0</v>
      </c>
      <c r="O1445" s="475">
        <f t="shared" si="694"/>
        <v>10317939.104173999</v>
      </c>
      <c r="P1445" s="558"/>
      <c r="Q1445" s="24"/>
    </row>
    <row r="1446" spans="1:17" ht="15.75" x14ac:dyDescent="0.25">
      <c r="A1446" s="259"/>
      <c r="B1446" s="183" t="s">
        <v>406</v>
      </c>
      <c r="C1446" s="183"/>
      <c r="D1446" s="184"/>
      <c r="E1446" s="185"/>
      <c r="F1446" s="83"/>
      <c r="G1446" s="131"/>
      <c r="H1446" s="351" t="s">
        <v>36</v>
      </c>
      <c r="I1446" s="78" t="s">
        <v>37</v>
      </c>
      <c r="J1446" s="74">
        <v>6673808.0499999998</v>
      </c>
      <c r="K1446" s="98">
        <f t="shared" ref="K1446:K1448" si="706">J1446</f>
        <v>6673808.0499999998</v>
      </c>
      <c r="L1446" s="74"/>
      <c r="M1446" s="74"/>
      <c r="N1446" s="74"/>
      <c r="O1446" s="475">
        <f t="shared" si="694"/>
        <v>6673808.0499999998</v>
      </c>
      <c r="P1446" s="558"/>
      <c r="Q1446" s="24"/>
    </row>
    <row r="1447" spans="1:17" ht="15.75" x14ac:dyDescent="0.25">
      <c r="A1447" s="259"/>
      <c r="B1447" s="183" t="s">
        <v>406</v>
      </c>
      <c r="C1447" s="183"/>
      <c r="D1447" s="184"/>
      <c r="E1447" s="185"/>
      <c r="F1447" s="83"/>
      <c r="G1447" s="131"/>
      <c r="H1447" s="190" t="s">
        <v>34</v>
      </c>
      <c r="I1447" s="78" t="s">
        <v>75</v>
      </c>
      <c r="J1447" s="74">
        <v>3427953.36</v>
      </c>
      <c r="K1447" s="98">
        <f t="shared" si="706"/>
        <v>3427953.36</v>
      </c>
      <c r="L1447" s="74"/>
      <c r="M1447" s="74"/>
      <c r="N1447" s="74"/>
      <c r="O1447" s="475">
        <f t="shared" si="694"/>
        <v>3427953.36</v>
      </c>
      <c r="P1447" s="558"/>
      <c r="Q1447" s="24"/>
    </row>
    <row r="1448" spans="1:17" ht="15.75" x14ac:dyDescent="0.25">
      <c r="A1448" s="259"/>
      <c r="B1448" s="183" t="s">
        <v>406</v>
      </c>
      <c r="C1448" s="183"/>
      <c r="D1448" s="184"/>
      <c r="E1448" s="185"/>
      <c r="F1448" s="83"/>
      <c r="G1448" s="131"/>
      <c r="H1448" s="351" t="s">
        <v>35</v>
      </c>
      <c r="I1448" s="78" t="s">
        <v>52</v>
      </c>
      <c r="J1448" s="74">
        <f>(J1447+J1446)*2.14%</f>
        <v>216177.69417400003</v>
      </c>
      <c r="K1448" s="98">
        <f t="shared" si="706"/>
        <v>216177.69417400003</v>
      </c>
      <c r="L1448" s="74"/>
      <c r="M1448" s="74"/>
      <c r="N1448" s="74"/>
      <c r="O1448" s="475">
        <f t="shared" si="694"/>
        <v>216177.69417400003</v>
      </c>
      <c r="P1448" s="558"/>
      <c r="Q1448" s="24"/>
    </row>
    <row r="1449" spans="1:17" ht="15.75" x14ac:dyDescent="0.25">
      <c r="A1449" s="257">
        <v>8</v>
      </c>
      <c r="B1449" s="183" t="s">
        <v>406</v>
      </c>
      <c r="C1449" s="183" t="s">
        <v>5</v>
      </c>
      <c r="D1449" s="184" t="s">
        <v>251</v>
      </c>
      <c r="E1449" s="185">
        <v>73</v>
      </c>
      <c r="F1449" s="83">
        <v>4114.5</v>
      </c>
      <c r="G1449" s="131">
        <v>220</v>
      </c>
      <c r="H1449" s="351" t="s">
        <v>30</v>
      </c>
      <c r="I1449" s="66" t="s">
        <v>1</v>
      </c>
      <c r="J1449" s="74">
        <f>J1450+J1451+J1452</f>
        <v>10750523.055227999</v>
      </c>
      <c r="K1449" s="74">
        <f t="shared" ref="K1449:N1449" si="707">K1450+K1451+K1452</f>
        <v>10750523.055227999</v>
      </c>
      <c r="L1449" s="74">
        <f t="shared" si="707"/>
        <v>0</v>
      </c>
      <c r="M1449" s="74">
        <f t="shared" si="707"/>
        <v>0</v>
      </c>
      <c r="N1449" s="74">
        <f t="shared" si="707"/>
        <v>0</v>
      </c>
      <c r="O1449" s="475">
        <f t="shared" si="694"/>
        <v>10750523.055227999</v>
      </c>
      <c r="P1449" s="558"/>
      <c r="Q1449" s="24"/>
    </row>
    <row r="1450" spans="1:17" ht="15.75" x14ac:dyDescent="0.25">
      <c r="A1450" s="259"/>
      <c r="B1450" s="183" t="s">
        <v>406</v>
      </c>
      <c r="C1450" s="183"/>
      <c r="D1450" s="184"/>
      <c r="E1450" s="185"/>
      <c r="F1450" s="83"/>
      <c r="G1450" s="131"/>
      <c r="H1450" s="351" t="s">
        <v>36</v>
      </c>
      <c r="I1450" s="78" t="s">
        <v>37</v>
      </c>
      <c r="J1450" s="74">
        <v>6953610.2699999996</v>
      </c>
      <c r="K1450" s="98">
        <f t="shared" ref="K1450:K1452" si="708">J1450</f>
        <v>6953610.2699999996</v>
      </c>
      <c r="L1450" s="74"/>
      <c r="M1450" s="74"/>
      <c r="N1450" s="74"/>
      <c r="O1450" s="475">
        <f t="shared" si="694"/>
        <v>6953610.2699999996</v>
      </c>
      <c r="P1450" s="558"/>
      <c r="Q1450" s="24"/>
    </row>
    <row r="1451" spans="1:17" ht="15.75" x14ac:dyDescent="0.25">
      <c r="A1451" s="259"/>
      <c r="B1451" s="183" t="s">
        <v>406</v>
      </c>
      <c r="C1451" s="183"/>
      <c r="D1451" s="184"/>
      <c r="E1451" s="185"/>
      <c r="F1451" s="83"/>
      <c r="G1451" s="131"/>
      <c r="H1451" s="190" t="s">
        <v>34</v>
      </c>
      <c r="I1451" s="78" t="s">
        <v>75</v>
      </c>
      <c r="J1451" s="74">
        <v>3571671.75</v>
      </c>
      <c r="K1451" s="98">
        <f t="shared" si="708"/>
        <v>3571671.75</v>
      </c>
      <c r="L1451" s="74"/>
      <c r="M1451" s="74"/>
      <c r="N1451" s="74"/>
      <c r="O1451" s="475">
        <f t="shared" si="694"/>
        <v>3571671.75</v>
      </c>
      <c r="P1451" s="558"/>
      <c r="Q1451" s="24"/>
    </row>
    <row r="1452" spans="1:17" ht="15.75" x14ac:dyDescent="0.25">
      <c r="A1452" s="259"/>
      <c r="B1452" s="183" t="s">
        <v>406</v>
      </c>
      <c r="C1452" s="183"/>
      <c r="D1452" s="184"/>
      <c r="E1452" s="185"/>
      <c r="F1452" s="83"/>
      <c r="G1452" s="131"/>
      <c r="H1452" s="258" t="s">
        <v>35</v>
      </c>
      <c r="I1452" s="78" t="s">
        <v>52</v>
      </c>
      <c r="J1452" s="74">
        <f>(J1451+J1450)*2.14%</f>
        <v>225241.03522800002</v>
      </c>
      <c r="K1452" s="98">
        <f t="shared" si="708"/>
        <v>225241.03522800002</v>
      </c>
      <c r="L1452" s="74"/>
      <c r="M1452" s="74"/>
      <c r="N1452" s="74"/>
      <c r="O1452" s="475">
        <f t="shared" si="694"/>
        <v>225241.03522800002</v>
      </c>
      <c r="P1452" s="558"/>
      <c r="Q1452" s="24"/>
    </row>
    <row r="1453" spans="1:17" ht="15.75" x14ac:dyDescent="0.25">
      <c r="A1453" s="257">
        <v>9</v>
      </c>
      <c r="B1453" s="183" t="s">
        <v>406</v>
      </c>
      <c r="C1453" s="183" t="s">
        <v>5</v>
      </c>
      <c r="D1453" s="184" t="s">
        <v>172</v>
      </c>
      <c r="E1453" s="185">
        <v>14</v>
      </c>
      <c r="F1453" s="83">
        <v>3270.6</v>
      </c>
      <c r="G1453" s="131">
        <v>187</v>
      </c>
      <c r="H1453" s="351" t="s">
        <v>30</v>
      </c>
      <c r="I1453" s="66" t="s">
        <v>1</v>
      </c>
      <c r="J1453" s="74">
        <f>J1454+J1455+J1456+J1457</f>
        <v>10135650.704150001</v>
      </c>
      <c r="K1453" s="74">
        <f t="shared" ref="K1453:N1453" si="709">K1454+K1455+K1456+K1457</f>
        <v>10135650.704150001</v>
      </c>
      <c r="L1453" s="74">
        <f t="shared" si="709"/>
        <v>0</v>
      </c>
      <c r="M1453" s="74">
        <f t="shared" si="709"/>
        <v>0</v>
      </c>
      <c r="N1453" s="74">
        <f t="shared" si="709"/>
        <v>0</v>
      </c>
      <c r="O1453" s="475">
        <f t="shared" si="694"/>
        <v>10135650.704150001</v>
      </c>
      <c r="P1453" s="558"/>
      <c r="Q1453" s="24"/>
    </row>
    <row r="1454" spans="1:17" ht="15.75" x14ac:dyDescent="0.25">
      <c r="A1454" s="259"/>
      <c r="B1454" s="183" t="s">
        <v>406</v>
      </c>
      <c r="C1454" s="183"/>
      <c r="D1454" s="184"/>
      <c r="E1454" s="185"/>
      <c r="F1454" s="83"/>
      <c r="G1454" s="131"/>
      <c r="H1454" s="351" t="s">
        <v>36</v>
      </c>
      <c r="I1454" s="78" t="s">
        <v>37</v>
      </c>
      <c r="J1454" s="74">
        <v>5531719.9000000004</v>
      </c>
      <c r="K1454" s="98">
        <f t="shared" ref="K1454:K1457" si="710">J1454</f>
        <v>5531719.9000000004</v>
      </c>
      <c r="L1454" s="74"/>
      <c r="M1454" s="74"/>
      <c r="N1454" s="74"/>
      <c r="O1454" s="475">
        <f t="shared" si="694"/>
        <v>5531719.9000000004</v>
      </c>
      <c r="P1454" s="558"/>
      <c r="Q1454" s="24"/>
    </row>
    <row r="1455" spans="1:17" ht="15.75" x14ac:dyDescent="0.25">
      <c r="A1455" s="259"/>
      <c r="B1455" s="183" t="s">
        <v>406</v>
      </c>
      <c r="C1455" s="183"/>
      <c r="D1455" s="184"/>
      <c r="E1455" s="185"/>
      <c r="F1455" s="83"/>
      <c r="G1455" s="131"/>
      <c r="H1455" s="190" t="s">
        <v>34</v>
      </c>
      <c r="I1455" s="78" t="s">
        <v>75</v>
      </c>
      <c r="J1455" s="74">
        <v>2841328.02</v>
      </c>
      <c r="K1455" s="98">
        <f t="shared" si="710"/>
        <v>2841328.02</v>
      </c>
      <c r="L1455" s="74"/>
      <c r="M1455" s="74"/>
      <c r="N1455" s="74"/>
      <c r="O1455" s="475">
        <f t="shared" si="694"/>
        <v>2841328.02</v>
      </c>
      <c r="P1455" s="558"/>
      <c r="Q1455" s="24"/>
    </row>
    <row r="1456" spans="1:17" ht="45" x14ac:dyDescent="0.25">
      <c r="A1456" s="259"/>
      <c r="B1456" s="183" t="s">
        <v>406</v>
      </c>
      <c r="C1456" s="183"/>
      <c r="D1456" s="184"/>
      <c r="E1456" s="185"/>
      <c r="F1456" s="83"/>
      <c r="G1456" s="131"/>
      <c r="H1456" s="351" t="s">
        <v>64</v>
      </c>
      <c r="I1456" s="191" t="s">
        <v>65</v>
      </c>
      <c r="J1456" s="74">
        <v>1550244.33</v>
      </c>
      <c r="K1456" s="98">
        <f t="shared" si="710"/>
        <v>1550244.33</v>
      </c>
      <c r="L1456" s="74"/>
      <c r="M1456" s="74"/>
      <c r="N1456" s="74"/>
      <c r="O1456" s="475">
        <f t="shared" si="694"/>
        <v>1550244.33</v>
      </c>
      <c r="P1456" s="558"/>
      <c r="Q1456" s="24"/>
    </row>
    <row r="1457" spans="1:17" ht="15.75" x14ac:dyDescent="0.25">
      <c r="A1457" s="259"/>
      <c r="B1457" s="183" t="s">
        <v>406</v>
      </c>
      <c r="C1457" s="183"/>
      <c r="D1457" s="184"/>
      <c r="E1457" s="185"/>
      <c r="F1457" s="83"/>
      <c r="G1457" s="131"/>
      <c r="H1457" s="351" t="s">
        <v>35</v>
      </c>
      <c r="I1457" s="78" t="s">
        <v>52</v>
      </c>
      <c r="J1457" s="74">
        <f>(J1456+J1455+J1454)*2.14%</f>
        <v>212358.45415000003</v>
      </c>
      <c r="K1457" s="98">
        <f t="shared" si="710"/>
        <v>212358.45415000003</v>
      </c>
      <c r="L1457" s="74"/>
      <c r="M1457" s="74"/>
      <c r="N1457" s="74"/>
      <c r="O1457" s="475">
        <f t="shared" si="694"/>
        <v>212358.45415000003</v>
      </c>
      <c r="P1457" s="558"/>
      <c r="Q1457" s="24"/>
    </row>
    <row r="1458" spans="1:17" ht="15.75" x14ac:dyDescent="0.25">
      <c r="A1458" s="257">
        <v>10</v>
      </c>
      <c r="B1458" s="183" t="s">
        <v>406</v>
      </c>
      <c r="C1458" s="183" t="s">
        <v>5</v>
      </c>
      <c r="D1458" s="184" t="s">
        <v>172</v>
      </c>
      <c r="E1458" s="185" t="s">
        <v>261</v>
      </c>
      <c r="F1458" s="83">
        <v>3801.6</v>
      </c>
      <c r="G1458" s="131">
        <v>164</v>
      </c>
      <c r="H1458" s="351" t="s">
        <v>30</v>
      </c>
      <c r="I1458" s="66" t="s">
        <v>1</v>
      </c>
      <c r="J1458" s="74">
        <f>J1459+J1460+J1461+J1462</f>
        <v>11847547.225236</v>
      </c>
      <c r="K1458" s="74">
        <f t="shared" ref="K1458:N1458" si="711">K1459+K1460+K1461+K1462</f>
        <v>11847547.225236</v>
      </c>
      <c r="L1458" s="74">
        <f t="shared" si="711"/>
        <v>0</v>
      </c>
      <c r="M1458" s="74">
        <f t="shared" si="711"/>
        <v>0</v>
      </c>
      <c r="N1458" s="74">
        <f t="shared" si="711"/>
        <v>0</v>
      </c>
      <c r="O1458" s="475">
        <f t="shared" si="694"/>
        <v>11847547.225236</v>
      </c>
      <c r="P1458" s="558"/>
      <c r="Q1458" s="24"/>
    </row>
    <row r="1459" spans="1:17" ht="15.75" x14ac:dyDescent="0.25">
      <c r="A1459" s="259"/>
      <c r="B1459" s="183" t="s">
        <v>406</v>
      </c>
      <c r="C1459" s="183"/>
      <c r="D1459" s="184"/>
      <c r="E1459" s="185"/>
      <c r="F1459" s="83"/>
      <c r="G1459" s="131"/>
      <c r="H1459" s="258" t="s">
        <v>36</v>
      </c>
      <c r="I1459" s="78" t="s">
        <v>37</v>
      </c>
      <c r="J1459" s="74">
        <v>6466019.2699999996</v>
      </c>
      <c r="K1459" s="98">
        <f t="shared" ref="K1459:K1462" si="712">J1459</f>
        <v>6466019.2699999996</v>
      </c>
      <c r="L1459" s="74"/>
      <c r="M1459" s="74"/>
      <c r="N1459" s="74"/>
      <c r="O1459" s="475">
        <f t="shared" si="694"/>
        <v>6466019.2699999996</v>
      </c>
      <c r="P1459" s="558"/>
      <c r="Q1459" s="24"/>
    </row>
    <row r="1460" spans="1:17" ht="15.75" x14ac:dyDescent="0.25">
      <c r="A1460" s="259"/>
      <c r="B1460" s="183" t="s">
        <v>406</v>
      </c>
      <c r="C1460" s="183"/>
      <c r="D1460" s="184"/>
      <c r="E1460" s="185"/>
      <c r="F1460" s="83"/>
      <c r="G1460" s="131"/>
      <c r="H1460" s="190" t="s">
        <v>34</v>
      </c>
      <c r="I1460" s="78" t="s">
        <v>75</v>
      </c>
      <c r="J1460" s="74">
        <v>3321224.15</v>
      </c>
      <c r="K1460" s="98">
        <f t="shared" si="712"/>
        <v>3321224.15</v>
      </c>
      <c r="L1460" s="74"/>
      <c r="M1460" s="74"/>
      <c r="N1460" s="74"/>
      <c r="O1460" s="475">
        <f t="shared" si="694"/>
        <v>3321224.15</v>
      </c>
      <c r="P1460" s="558"/>
      <c r="Q1460" s="24"/>
    </row>
    <row r="1461" spans="1:17" ht="45" x14ac:dyDescent="0.25">
      <c r="A1461" s="259"/>
      <c r="B1461" s="183" t="s">
        <v>406</v>
      </c>
      <c r="C1461" s="183"/>
      <c r="D1461" s="184"/>
      <c r="E1461" s="185"/>
      <c r="F1461" s="83"/>
      <c r="G1461" s="131"/>
      <c r="H1461" s="351" t="s">
        <v>64</v>
      </c>
      <c r="I1461" s="191" t="s">
        <v>65</v>
      </c>
      <c r="J1461" s="74">
        <v>1812078.32</v>
      </c>
      <c r="K1461" s="98">
        <f t="shared" si="712"/>
        <v>1812078.32</v>
      </c>
      <c r="L1461" s="74"/>
      <c r="M1461" s="74"/>
      <c r="N1461" s="74"/>
      <c r="O1461" s="475">
        <f t="shared" si="694"/>
        <v>1812078.32</v>
      </c>
      <c r="P1461" s="558"/>
      <c r="Q1461" s="24"/>
    </row>
    <row r="1462" spans="1:17" ht="15.75" x14ac:dyDescent="0.25">
      <c r="A1462" s="259"/>
      <c r="B1462" s="183" t="s">
        <v>406</v>
      </c>
      <c r="C1462" s="183"/>
      <c r="D1462" s="184"/>
      <c r="E1462" s="185"/>
      <c r="F1462" s="83"/>
      <c r="G1462" s="131"/>
      <c r="H1462" s="351" t="s">
        <v>35</v>
      </c>
      <c r="I1462" s="78" t="s">
        <v>52</v>
      </c>
      <c r="J1462" s="74">
        <f>(J1461+J1460+J1459)*2.14%</f>
        <v>248225.48523599998</v>
      </c>
      <c r="K1462" s="98">
        <f t="shared" si="712"/>
        <v>248225.48523599998</v>
      </c>
      <c r="L1462" s="74"/>
      <c r="M1462" s="74"/>
      <c r="N1462" s="74"/>
      <c r="O1462" s="475">
        <f t="shared" si="694"/>
        <v>248225.48523599998</v>
      </c>
      <c r="P1462" s="558"/>
      <c r="Q1462" s="24"/>
    </row>
    <row r="1463" spans="1:17" ht="15.75" x14ac:dyDescent="0.25">
      <c r="A1463" s="257">
        <v>11</v>
      </c>
      <c r="B1463" s="183" t="s">
        <v>406</v>
      </c>
      <c r="C1463" s="183" t="s">
        <v>5</v>
      </c>
      <c r="D1463" s="184" t="s">
        <v>172</v>
      </c>
      <c r="E1463" s="185" t="s">
        <v>262</v>
      </c>
      <c r="F1463" s="83">
        <v>3901.3</v>
      </c>
      <c r="G1463" s="131">
        <v>142</v>
      </c>
      <c r="H1463" s="351" t="s">
        <v>30</v>
      </c>
      <c r="I1463" s="66" t="s">
        <v>1</v>
      </c>
      <c r="J1463" s="74">
        <f>J1464+J1465+J1466+J1467</f>
        <v>11911459.869634001</v>
      </c>
      <c r="K1463" s="74">
        <f t="shared" ref="K1463:N1463" si="713">K1464+K1465+K1466+K1467</f>
        <v>11911459.869634001</v>
      </c>
      <c r="L1463" s="74">
        <f t="shared" si="713"/>
        <v>0</v>
      </c>
      <c r="M1463" s="74">
        <f t="shared" si="713"/>
        <v>0</v>
      </c>
      <c r="N1463" s="74">
        <f t="shared" si="713"/>
        <v>0</v>
      </c>
      <c r="O1463" s="475">
        <f t="shared" si="694"/>
        <v>11911459.869634001</v>
      </c>
      <c r="P1463" s="558"/>
      <c r="Q1463" s="24"/>
    </row>
    <row r="1464" spans="1:17" ht="15.75" x14ac:dyDescent="0.25">
      <c r="A1464" s="259"/>
      <c r="B1464" s="183" t="s">
        <v>406</v>
      </c>
      <c r="C1464" s="183"/>
      <c r="D1464" s="184"/>
      <c r="E1464" s="261"/>
      <c r="F1464" s="83"/>
      <c r="G1464" s="131"/>
      <c r="H1464" s="258" t="s">
        <v>36</v>
      </c>
      <c r="I1464" s="78" t="s">
        <v>37</v>
      </c>
      <c r="J1464" s="74">
        <v>6500900.7800000003</v>
      </c>
      <c r="K1464" s="98">
        <f t="shared" ref="K1464:K1467" si="714">J1464</f>
        <v>6500900.7800000003</v>
      </c>
      <c r="L1464" s="74"/>
      <c r="M1464" s="74"/>
      <c r="N1464" s="74"/>
      <c r="O1464" s="475">
        <f t="shared" si="694"/>
        <v>6500900.7800000003</v>
      </c>
      <c r="P1464" s="558"/>
      <c r="Q1464" s="24"/>
    </row>
    <row r="1465" spans="1:17" ht="15.75" x14ac:dyDescent="0.25">
      <c r="A1465" s="259"/>
      <c r="B1465" s="183" t="s">
        <v>406</v>
      </c>
      <c r="C1465" s="183"/>
      <c r="D1465" s="190"/>
      <c r="E1465" s="192"/>
      <c r="F1465" s="74"/>
      <c r="G1465" s="395"/>
      <c r="H1465" s="190" t="s">
        <v>34</v>
      </c>
      <c r="I1465" s="78" t="s">
        <v>75</v>
      </c>
      <c r="J1465" s="74">
        <v>3339140.79</v>
      </c>
      <c r="K1465" s="98">
        <f t="shared" si="714"/>
        <v>3339140.79</v>
      </c>
      <c r="L1465" s="74"/>
      <c r="M1465" s="74"/>
      <c r="N1465" s="74"/>
      <c r="O1465" s="475">
        <f t="shared" si="694"/>
        <v>3339140.79</v>
      </c>
      <c r="P1465" s="558"/>
      <c r="Q1465" s="24"/>
    </row>
    <row r="1466" spans="1:17" ht="45.75" x14ac:dyDescent="0.25">
      <c r="A1466" s="259"/>
      <c r="B1466" s="183" t="s">
        <v>406</v>
      </c>
      <c r="C1466" s="183"/>
      <c r="D1466" s="184"/>
      <c r="E1466" s="185"/>
      <c r="F1466" s="83"/>
      <c r="G1466" s="131"/>
      <c r="H1466" s="258" t="s">
        <v>64</v>
      </c>
      <c r="I1466" s="170" t="s">
        <v>65</v>
      </c>
      <c r="J1466" s="74">
        <v>1821853.74</v>
      </c>
      <c r="K1466" s="98">
        <f t="shared" si="714"/>
        <v>1821853.74</v>
      </c>
      <c r="L1466" s="74"/>
      <c r="M1466" s="74"/>
      <c r="N1466" s="74"/>
      <c r="O1466" s="475">
        <f t="shared" si="694"/>
        <v>1821853.74</v>
      </c>
      <c r="P1466" s="558"/>
      <c r="Q1466" s="24"/>
    </row>
    <row r="1467" spans="1:17" ht="15.75" x14ac:dyDescent="0.25">
      <c r="A1467" s="259"/>
      <c r="B1467" s="183" t="s">
        <v>406</v>
      </c>
      <c r="C1467" s="183"/>
      <c r="D1467" s="184"/>
      <c r="E1467" s="185"/>
      <c r="F1467" s="83"/>
      <c r="G1467" s="131"/>
      <c r="H1467" s="262" t="s">
        <v>35</v>
      </c>
      <c r="I1467" s="78" t="s">
        <v>52</v>
      </c>
      <c r="J1467" s="74">
        <f>(J1466+J1465+J1464)*2.14%</f>
        <v>249564.55963400003</v>
      </c>
      <c r="K1467" s="98">
        <f t="shared" si="714"/>
        <v>249564.55963400003</v>
      </c>
      <c r="L1467" s="74"/>
      <c r="M1467" s="74"/>
      <c r="N1467" s="74"/>
      <c r="O1467" s="475">
        <f t="shared" si="694"/>
        <v>249564.55963400003</v>
      </c>
      <c r="P1467" s="558"/>
      <c r="Q1467" s="24"/>
    </row>
    <row r="1468" spans="1:17" ht="15.75" x14ac:dyDescent="0.25">
      <c r="A1468" s="257">
        <v>12</v>
      </c>
      <c r="B1468" s="183" t="s">
        <v>406</v>
      </c>
      <c r="C1468" s="183" t="s">
        <v>5</v>
      </c>
      <c r="D1468" s="184" t="s">
        <v>172</v>
      </c>
      <c r="E1468" s="185" t="s">
        <v>263</v>
      </c>
      <c r="F1468" s="83">
        <v>3914.3</v>
      </c>
      <c r="G1468" s="131">
        <v>161</v>
      </c>
      <c r="H1468" s="262" t="s">
        <v>30</v>
      </c>
      <c r="I1468" s="66" t="s">
        <v>1</v>
      </c>
      <c r="J1468" s="74">
        <f>J1469+J1470+J1471+J1472</f>
        <v>11831740.886598</v>
      </c>
      <c r="K1468" s="74">
        <f t="shared" ref="K1468:N1468" si="715">K1469+K1470+K1471+K1472</f>
        <v>11831740.886598</v>
      </c>
      <c r="L1468" s="74">
        <f t="shared" si="715"/>
        <v>0</v>
      </c>
      <c r="M1468" s="74">
        <f t="shared" si="715"/>
        <v>0</v>
      </c>
      <c r="N1468" s="74">
        <f t="shared" si="715"/>
        <v>0</v>
      </c>
      <c r="O1468" s="475">
        <f t="shared" si="694"/>
        <v>11831740.886598</v>
      </c>
      <c r="P1468" s="558"/>
      <c r="Q1468" s="24"/>
    </row>
    <row r="1469" spans="1:17" ht="15.75" x14ac:dyDescent="0.25">
      <c r="A1469" s="259"/>
      <c r="B1469" s="183" t="s">
        <v>406</v>
      </c>
      <c r="C1469" s="183"/>
      <c r="D1469" s="184"/>
      <c r="E1469" s="185"/>
      <c r="F1469" s="83"/>
      <c r="G1469" s="131"/>
      <c r="H1469" s="258" t="s">
        <v>36</v>
      </c>
      <c r="I1469" s="78" t="s">
        <v>37</v>
      </c>
      <c r="J1469" s="74">
        <v>6457392.6600000001</v>
      </c>
      <c r="K1469" s="98">
        <f t="shared" ref="K1469:K1472" si="716">J1469</f>
        <v>6457392.6600000001</v>
      </c>
      <c r="L1469" s="74"/>
      <c r="M1469" s="74"/>
      <c r="N1469" s="74"/>
      <c r="O1469" s="475">
        <f t="shared" si="694"/>
        <v>6457392.6600000001</v>
      </c>
      <c r="P1469" s="558"/>
      <c r="Q1469" s="24"/>
    </row>
    <row r="1470" spans="1:17" ht="15.75" x14ac:dyDescent="0.25">
      <c r="A1470" s="259"/>
      <c r="B1470" s="183" t="s">
        <v>406</v>
      </c>
      <c r="C1470" s="183"/>
      <c r="D1470" s="190"/>
      <c r="E1470" s="192"/>
      <c r="F1470" s="74"/>
      <c r="G1470" s="395"/>
      <c r="H1470" s="190" t="s">
        <v>34</v>
      </c>
      <c r="I1470" s="78" t="s">
        <v>75</v>
      </c>
      <c r="J1470" s="74">
        <v>3316793.16</v>
      </c>
      <c r="K1470" s="98">
        <f t="shared" si="716"/>
        <v>3316793.16</v>
      </c>
      <c r="L1470" s="74"/>
      <c r="M1470" s="74"/>
      <c r="N1470" s="74"/>
      <c r="O1470" s="475">
        <f t="shared" si="694"/>
        <v>3316793.16</v>
      </c>
      <c r="P1470" s="558"/>
      <c r="Q1470" s="24"/>
    </row>
    <row r="1471" spans="1:17" ht="45.75" x14ac:dyDescent="0.25">
      <c r="A1471" s="259"/>
      <c r="B1471" s="183" t="s">
        <v>406</v>
      </c>
      <c r="C1471" s="183"/>
      <c r="D1471" s="184"/>
      <c r="E1471" s="185"/>
      <c r="F1471" s="83"/>
      <c r="G1471" s="131"/>
      <c r="H1471" s="258" t="s">
        <v>64</v>
      </c>
      <c r="I1471" s="170" t="s">
        <v>65</v>
      </c>
      <c r="J1471" s="74">
        <v>1809660.75</v>
      </c>
      <c r="K1471" s="98">
        <f t="shared" si="716"/>
        <v>1809660.75</v>
      </c>
      <c r="L1471" s="74"/>
      <c r="M1471" s="74"/>
      <c r="N1471" s="74"/>
      <c r="O1471" s="475">
        <f t="shared" si="694"/>
        <v>1809660.75</v>
      </c>
      <c r="P1471" s="558"/>
      <c r="Q1471" s="24"/>
    </row>
    <row r="1472" spans="1:17" ht="15.75" x14ac:dyDescent="0.25">
      <c r="A1472" s="259"/>
      <c r="B1472" s="183" t="s">
        <v>406</v>
      </c>
      <c r="C1472" s="183"/>
      <c r="D1472" s="190"/>
      <c r="E1472" s="192"/>
      <c r="F1472" s="74"/>
      <c r="G1472" s="395"/>
      <c r="H1472" s="262" t="s">
        <v>35</v>
      </c>
      <c r="I1472" s="78" t="s">
        <v>52</v>
      </c>
      <c r="J1472" s="74">
        <f>(J1471+J1470+J1469)*2.14%</f>
        <v>247894.31659800003</v>
      </c>
      <c r="K1472" s="98">
        <f t="shared" si="716"/>
        <v>247894.31659800003</v>
      </c>
      <c r="L1472" s="74"/>
      <c r="M1472" s="74"/>
      <c r="N1472" s="74"/>
      <c r="O1472" s="475">
        <f t="shared" si="694"/>
        <v>247894.31659800003</v>
      </c>
      <c r="P1472" s="558"/>
      <c r="Q1472" s="24"/>
    </row>
    <row r="1473" spans="1:17" ht="15.75" x14ac:dyDescent="0.25">
      <c r="A1473" s="257">
        <v>13</v>
      </c>
      <c r="B1473" s="183" t="s">
        <v>406</v>
      </c>
      <c r="C1473" s="183" t="s">
        <v>5</v>
      </c>
      <c r="D1473" s="190" t="s">
        <v>252</v>
      </c>
      <c r="E1473" s="192">
        <v>7</v>
      </c>
      <c r="F1473" s="74">
        <v>3930.4</v>
      </c>
      <c r="G1473" s="395">
        <v>234</v>
      </c>
      <c r="H1473" s="262" t="s">
        <v>30</v>
      </c>
      <c r="I1473" s="66" t="s">
        <v>1</v>
      </c>
      <c r="J1473" s="74">
        <f>J1474+J1475+J1476</f>
        <v>4895831.6681860005</v>
      </c>
      <c r="K1473" s="74">
        <f t="shared" ref="K1473:N1473" si="717">K1474+K1475+K1476</f>
        <v>4895831.6681860005</v>
      </c>
      <c r="L1473" s="74">
        <f t="shared" si="717"/>
        <v>0</v>
      </c>
      <c r="M1473" s="74">
        <f t="shared" si="717"/>
        <v>0</v>
      </c>
      <c r="N1473" s="74">
        <f t="shared" si="717"/>
        <v>0</v>
      </c>
      <c r="O1473" s="475">
        <f t="shared" si="694"/>
        <v>4895831.6681860005</v>
      </c>
      <c r="P1473" s="558"/>
      <c r="Q1473" s="24"/>
    </row>
    <row r="1474" spans="1:17" ht="15.75" x14ac:dyDescent="0.25">
      <c r="A1474" s="259"/>
      <c r="B1474" s="183" t="s">
        <v>406</v>
      </c>
      <c r="C1474" s="183"/>
      <c r="D1474" s="184"/>
      <c r="E1474" s="185"/>
      <c r="F1474" s="83"/>
      <c r="G1474" s="131"/>
      <c r="H1474" s="190" t="s">
        <v>34</v>
      </c>
      <c r="I1474" s="78" t="s">
        <v>75</v>
      </c>
      <c r="J1474" s="74">
        <v>3101215.57</v>
      </c>
      <c r="K1474" s="98">
        <f t="shared" ref="K1474:K1476" si="718">J1474</f>
        <v>3101215.57</v>
      </c>
      <c r="L1474" s="74"/>
      <c r="M1474" s="74"/>
      <c r="N1474" s="74"/>
      <c r="O1474" s="475">
        <f t="shared" si="694"/>
        <v>3101215.57</v>
      </c>
      <c r="P1474" s="558"/>
      <c r="Q1474" s="24"/>
    </row>
    <row r="1475" spans="1:17" ht="45" x14ac:dyDescent="0.25">
      <c r="A1475" s="259"/>
      <c r="B1475" s="183" t="s">
        <v>406</v>
      </c>
      <c r="C1475" s="183"/>
      <c r="D1475" s="190"/>
      <c r="E1475" s="192"/>
      <c r="F1475" s="74"/>
      <c r="G1475" s="395"/>
      <c r="H1475" s="262" t="s">
        <v>64</v>
      </c>
      <c r="I1475" s="191" t="s">
        <v>65</v>
      </c>
      <c r="J1475" s="74">
        <v>1692040.42</v>
      </c>
      <c r="K1475" s="98">
        <f t="shared" si="718"/>
        <v>1692040.42</v>
      </c>
      <c r="L1475" s="74"/>
      <c r="M1475" s="74"/>
      <c r="N1475" s="74"/>
      <c r="O1475" s="475">
        <f t="shared" si="694"/>
        <v>1692040.42</v>
      </c>
      <c r="P1475" s="558"/>
      <c r="Q1475" s="24"/>
    </row>
    <row r="1476" spans="1:17" ht="15.75" x14ac:dyDescent="0.25">
      <c r="A1476" s="260"/>
      <c r="B1476" s="183" t="s">
        <v>406</v>
      </c>
      <c r="C1476" s="183"/>
      <c r="D1476" s="190"/>
      <c r="E1476" s="192"/>
      <c r="F1476" s="74"/>
      <c r="G1476" s="395"/>
      <c r="H1476" s="262" t="s">
        <v>35</v>
      </c>
      <c r="I1476" s="78" t="s">
        <v>52</v>
      </c>
      <c r="J1476" s="74">
        <f>(J1475+J1474)*2.14%</f>
        <v>102575.67818600002</v>
      </c>
      <c r="K1476" s="98">
        <f t="shared" si="718"/>
        <v>102575.67818600002</v>
      </c>
      <c r="L1476" s="74"/>
      <c r="M1476" s="74"/>
      <c r="N1476" s="74"/>
      <c r="O1476" s="475">
        <f t="shared" si="694"/>
        <v>102575.67818600002</v>
      </c>
      <c r="P1476" s="558"/>
      <c r="Q1476" s="24"/>
    </row>
    <row r="1477" spans="1:17" ht="15.75" x14ac:dyDescent="0.25">
      <c r="A1477" s="259">
        <v>14</v>
      </c>
      <c r="B1477" s="183" t="s">
        <v>406</v>
      </c>
      <c r="C1477" s="183" t="s">
        <v>5</v>
      </c>
      <c r="D1477" s="184" t="s">
        <v>252</v>
      </c>
      <c r="E1477" s="185">
        <v>15</v>
      </c>
      <c r="F1477" s="83">
        <v>5640.6</v>
      </c>
      <c r="G1477" s="131">
        <v>250</v>
      </c>
      <c r="H1477" s="258" t="s">
        <v>30</v>
      </c>
      <c r="I1477" s="66" t="s">
        <v>1</v>
      </c>
      <c r="J1477" s="74">
        <f>J1478+J1479</f>
        <v>9206575.0399360005</v>
      </c>
      <c r="K1477" s="74">
        <f t="shared" ref="K1477:N1477" si="719">K1478+K1479</f>
        <v>9206575.0399360005</v>
      </c>
      <c r="L1477" s="74">
        <f t="shared" si="719"/>
        <v>0</v>
      </c>
      <c r="M1477" s="74">
        <f t="shared" si="719"/>
        <v>0</v>
      </c>
      <c r="N1477" s="74">
        <f t="shared" si="719"/>
        <v>0</v>
      </c>
      <c r="O1477" s="475">
        <f t="shared" si="694"/>
        <v>9206575.0399360005</v>
      </c>
      <c r="P1477" s="558"/>
      <c r="Q1477" s="24"/>
    </row>
    <row r="1478" spans="1:17" ht="15.75" x14ac:dyDescent="0.25">
      <c r="A1478" s="259"/>
      <c r="B1478" s="183" t="s">
        <v>406</v>
      </c>
      <c r="C1478" s="183"/>
      <c r="D1478" s="190"/>
      <c r="E1478" s="192"/>
      <c r="F1478" s="74"/>
      <c r="G1478" s="395"/>
      <c r="H1478" s="262" t="s">
        <v>36</v>
      </c>
      <c r="I1478" s="78" t="s">
        <v>37</v>
      </c>
      <c r="J1478" s="74">
        <v>9013682.2400000002</v>
      </c>
      <c r="K1478" s="98">
        <f t="shared" ref="K1478:K1479" si="720">J1478</f>
        <v>9013682.2400000002</v>
      </c>
      <c r="L1478" s="74"/>
      <c r="M1478" s="74"/>
      <c r="N1478" s="74"/>
      <c r="O1478" s="475">
        <f t="shared" si="694"/>
        <v>9013682.2400000002</v>
      </c>
      <c r="P1478" s="558"/>
      <c r="Q1478" s="24"/>
    </row>
    <row r="1479" spans="1:17" ht="15.75" x14ac:dyDescent="0.25">
      <c r="A1479" s="259"/>
      <c r="B1479" s="183" t="s">
        <v>406</v>
      </c>
      <c r="C1479" s="183"/>
      <c r="D1479" s="190"/>
      <c r="E1479" s="192"/>
      <c r="F1479" s="74"/>
      <c r="G1479" s="395"/>
      <c r="H1479" s="262" t="s">
        <v>35</v>
      </c>
      <c r="I1479" s="78" t="s">
        <v>52</v>
      </c>
      <c r="J1479" s="74">
        <f>(J1478)*2.14%</f>
        <v>192892.79993600002</v>
      </c>
      <c r="K1479" s="98">
        <f t="shared" si="720"/>
        <v>192892.79993600002</v>
      </c>
      <c r="L1479" s="74"/>
      <c r="M1479" s="74"/>
      <c r="N1479" s="74"/>
      <c r="O1479" s="475">
        <f t="shared" si="694"/>
        <v>192892.79993600002</v>
      </c>
      <c r="P1479" s="558"/>
      <c r="Q1479" s="24"/>
    </row>
    <row r="1480" spans="1:17" ht="15.75" x14ac:dyDescent="0.25">
      <c r="A1480" s="257">
        <v>15</v>
      </c>
      <c r="B1480" s="183" t="s">
        <v>406</v>
      </c>
      <c r="C1480" s="183" t="s">
        <v>5</v>
      </c>
      <c r="D1480" s="184" t="s">
        <v>264</v>
      </c>
      <c r="E1480" s="185" t="s">
        <v>265</v>
      </c>
      <c r="F1480" s="83">
        <v>1893</v>
      </c>
      <c r="G1480" s="131">
        <v>58</v>
      </c>
      <c r="H1480" s="258" t="s">
        <v>30</v>
      </c>
      <c r="I1480" s="66" t="s">
        <v>1</v>
      </c>
      <c r="J1480" s="74">
        <f>J1481+J1482+J1483</f>
        <v>4961668.3646200001</v>
      </c>
      <c r="K1480" s="74">
        <f t="shared" ref="K1480:N1480" si="721">K1481+K1482+K1483</f>
        <v>4961668.3646200001</v>
      </c>
      <c r="L1480" s="74">
        <f t="shared" si="721"/>
        <v>0</v>
      </c>
      <c r="M1480" s="74">
        <f t="shared" si="721"/>
        <v>0</v>
      </c>
      <c r="N1480" s="74">
        <f t="shared" si="721"/>
        <v>0</v>
      </c>
      <c r="O1480" s="475">
        <f t="shared" si="694"/>
        <v>4961668.3646200001</v>
      </c>
      <c r="P1480" s="558"/>
      <c r="Q1480" s="24"/>
    </row>
    <row r="1481" spans="1:17" ht="15.75" x14ac:dyDescent="0.25">
      <c r="A1481" s="259"/>
      <c r="B1481" s="183" t="s">
        <v>406</v>
      </c>
      <c r="C1481" s="183"/>
      <c r="D1481" s="190"/>
      <c r="E1481" s="192"/>
      <c r="F1481" s="74"/>
      <c r="G1481" s="395"/>
      <c r="H1481" s="262" t="s">
        <v>36</v>
      </c>
      <c r="I1481" s="78" t="s">
        <v>37</v>
      </c>
      <c r="J1481" s="74">
        <v>3209286.46</v>
      </c>
      <c r="K1481" s="98">
        <f t="shared" ref="K1481:K1483" si="722">J1481</f>
        <v>3209286.46</v>
      </c>
      <c r="L1481" s="74"/>
      <c r="M1481" s="74"/>
      <c r="N1481" s="74"/>
      <c r="O1481" s="475">
        <f t="shared" si="694"/>
        <v>3209286.46</v>
      </c>
      <c r="P1481" s="558"/>
      <c r="Q1481" s="24"/>
    </row>
    <row r="1482" spans="1:17" ht="15.75" x14ac:dyDescent="0.25">
      <c r="A1482" s="259"/>
      <c r="B1482" s="183" t="s">
        <v>406</v>
      </c>
      <c r="C1482" s="183"/>
      <c r="D1482" s="190"/>
      <c r="E1482" s="192"/>
      <c r="F1482" s="74"/>
      <c r="G1482" s="395"/>
      <c r="H1482" s="190" t="s">
        <v>34</v>
      </c>
      <c r="I1482" s="78" t="s">
        <v>75</v>
      </c>
      <c r="J1482" s="74">
        <v>1648426.84</v>
      </c>
      <c r="K1482" s="98">
        <f t="shared" si="722"/>
        <v>1648426.84</v>
      </c>
      <c r="L1482" s="74"/>
      <c r="M1482" s="74"/>
      <c r="N1482" s="74"/>
      <c r="O1482" s="475">
        <f t="shared" si="694"/>
        <v>1648426.84</v>
      </c>
      <c r="P1482" s="558"/>
      <c r="Q1482" s="24"/>
    </row>
    <row r="1483" spans="1:17" ht="15.75" x14ac:dyDescent="0.25">
      <c r="A1483" s="259"/>
      <c r="B1483" s="183" t="s">
        <v>406</v>
      </c>
      <c r="C1483" s="183"/>
      <c r="D1483" s="184"/>
      <c r="E1483" s="185"/>
      <c r="F1483" s="83"/>
      <c r="G1483" s="131"/>
      <c r="H1483" s="258" t="s">
        <v>35</v>
      </c>
      <c r="I1483" s="78" t="s">
        <v>52</v>
      </c>
      <c r="J1483" s="74">
        <f>(J1482+J1481)*2.14%</f>
        <v>103955.06462</v>
      </c>
      <c r="K1483" s="98">
        <f t="shared" si="722"/>
        <v>103955.06462</v>
      </c>
      <c r="L1483" s="74"/>
      <c r="M1483" s="74"/>
      <c r="N1483" s="74"/>
      <c r="O1483" s="475">
        <f t="shared" si="694"/>
        <v>103955.06462</v>
      </c>
      <c r="P1483" s="558"/>
      <c r="Q1483" s="24"/>
    </row>
    <row r="1484" spans="1:17" ht="15.75" x14ac:dyDescent="0.25">
      <c r="A1484" s="257">
        <v>16</v>
      </c>
      <c r="B1484" s="183" t="s">
        <v>406</v>
      </c>
      <c r="C1484" s="183" t="s">
        <v>5</v>
      </c>
      <c r="D1484" s="190" t="s">
        <v>264</v>
      </c>
      <c r="E1484" s="192" t="s">
        <v>266</v>
      </c>
      <c r="F1484" s="74">
        <v>3881.8</v>
      </c>
      <c r="G1484" s="395">
        <v>174</v>
      </c>
      <c r="H1484" s="262" t="s">
        <v>30</v>
      </c>
      <c r="I1484" s="66" t="s">
        <v>1</v>
      </c>
      <c r="J1484" s="74">
        <f>J1485+J1486+J1487+J1488</f>
        <v>11891530.118767999</v>
      </c>
      <c r="K1484" s="74">
        <f t="shared" ref="K1484:N1484" si="723">K1485+K1486+K1487+K1488</f>
        <v>11891530.118767999</v>
      </c>
      <c r="L1484" s="74">
        <f t="shared" si="723"/>
        <v>0</v>
      </c>
      <c r="M1484" s="74">
        <f t="shared" si="723"/>
        <v>0</v>
      </c>
      <c r="N1484" s="74">
        <f t="shared" si="723"/>
        <v>0</v>
      </c>
      <c r="O1484" s="475">
        <f t="shared" si="694"/>
        <v>11891530.118767999</v>
      </c>
      <c r="P1484" s="558"/>
      <c r="Q1484" s="24"/>
    </row>
    <row r="1485" spans="1:17" ht="15.75" x14ac:dyDescent="0.25">
      <c r="A1485" s="259"/>
      <c r="B1485" s="183" t="s">
        <v>406</v>
      </c>
      <c r="C1485" s="183"/>
      <c r="D1485" s="190"/>
      <c r="E1485" s="192"/>
      <c r="F1485" s="74"/>
      <c r="G1485" s="395"/>
      <c r="H1485" s="262" t="s">
        <v>36</v>
      </c>
      <c r="I1485" s="78" t="s">
        <v>37</v>
      </c>
      <c r="J1485" s="74">
        <v>6490023.75</v>
      </c>
      <c r="K1485" s="98">
        <f t="shared" ref="K1485:K1488" si="724">J1485</f>
        <v>6490023.75</v>
      </c>
      <c r="L1485" s="74"/>
      <c r="M1485" s="74"/>
      <c r="N1485" s="74"/>
      <c r="O1485" s="475">
        <f t="shared" ref="O1485:O1548" si="725">K1485+L1485+M1485+N1485</f>
        <v>6490023.75</v>
      </c>
      <c r="P1485" s="558"/>
      <c r="Q1485" s="24"/>
    </row>
    <row r="1486" spans="1:17" ht="15.75" x14ac:dyDescent="0.25">
      <c r="A1486" s="259"/>
      <c r="B1486" s="183" t="s">
        <v>406</v>
      </c>
      <c r="C1486" s="183"/>
      <c r="D1486" s="184"/>
      <c r="E1486" s="185"/>
      <c r="F1486" s="83"/>
      <c r="G1486" s="131"/>
      <c r="H1486" s="190" t="s">
        <v>34</v>
      </c>
      <c r="I1486" s="78" t="s">
        <v>75</v>
      </c>
      <c r="J1486" s="74">
        <v>3333553.88</v>
      </c>
      <c r="K1486" s="98">
        <f t="shared" si="724"/>
        <v>3333553.88</v>
      </c>
      <c r="L1486" s="74"/>
      <c r="M1486" s="74"/>
      <c r="N1486" s="74"/>
      <c r="O1486" s="475">
        <f t="shared" si="725"/>
        <v>3333553.88</v>
      </c>
      <c r="P1486" s="558"/>
      <c r="Q1486" s="24"/>
    </row>
    <row r="1487" spans="1:17" ht="45" x14ac:dyDescent="0.25">
      <c r="A1487" s="259"/>
      <c r="B1487" s="183" t="s">
        <v>406</v>
      </c>
      <c r="C1487" s="183"/>
      <c r="D1487" s="190"/>
      <c r="E1487" s="192"/>
      <c r="F1487" s="74"/>
      <c r="G1487" s="395"/>
      <c r="H1487" s="262" t="s">
        <v>64</v>
      </c>
      <c r="I1487" s="191" t="s">
        <v>65</v>
      </c>
      <c r="J1487" s="74">
        <v>1818805.49</v>
      </c>
      <c r="K1487" s="98">
        <f t="shared" si="724"/>
        <v>1818805.49</v>
      </c>
      <c r="L1487" s="74"/>
      <c r="M1487" s="74"/>
      <c r="N1487" s="74"/>
      <c r="O1487" s="475">
        <f t="shared" si="725"/>
        <v>1818805.49</v>
      </c>
      <c r="P1487" s="558"/>
      <c r="Q1487" s="24"/>
    </row>
    <row r="1488" spans="1:17" ht="15.75" x14ac:dyDescent="0.25">
      <c r="A1488" s="259"/>
      <c r="B1488" s="183" t="s">
        <v>406</v>
      </c>
      <c r="C1488" s="183"/>
      <c r="D1488" s="190"/>
      <c r="E1488" s="192"/>
      <c r="F1488" s="74"/>
      <c r="G1488" s="395"/>
      <c r="H1488" s="262" t="s">
        <v>35</v>
      </c>
      <c r="I1488" s="78" t="s">
        <v>52</v>
      </c>
      <c r="J1488" s="74">
        <f>(J1487+J1486+J1485)*2.14%</f>
        <v>249146.99876800005</v>
      </c>
      <c r="K1488" s="98">
        <f t="shared" si="724"/>
        <v>249146.99876800005</v>
      </c>
      <c r="L1488" s="74"/>
      <c r="M1488" s="74"/>
      <c r="N1488" s="74"/>
      <c r="O1488" s="475">
        <f t="shared" si="725"/>
        <v>249146.99876800005</v>
      </c>
      <c r="P1488" s="558"/>
      <c r="Q1488" s="24"/>
    </row>
    <row r="1489" spans="1:129" ht="15.75" x14ac:dyDescent="0.25">
      <c r="A1489" s="257">
        <v>17</v>
      </c>
      <c r="B1489" s="183" t="s">
        <v>406</v>
      </c>
      <c r="C1489" s="183" t="s">
        <v>5</v>
      </c>
      <c r="D1489" s="184" t="s">
        <v>267</v>
      </c>
      <c r="E1489" s="185">
        <v>9</v>
      </c>
      <c r="F1489" s="83">
        <v>2061.8000000000002</v>
      </c>
      <c r="G1489" s="131">
        <v>88</v>
      </c>
      <c r="H1489" s="258" t="s">
        <v>30</v>
      </c>
      <c r="I1489" s="66" t="s">
        <v>1</v>
      </c>
      <c r="J1489" s="74">
        <f>J1490+J1491+J1492</f>
        <v>7337721.4005959993</v>
      </c>
      <c r="K1489" s="74">
        <f t="shared" ref="K1489:N1489" si="726">K1490+K1491+K1492</f>
        <v>7337721.4005959993</v>
      </c>
      <c r="L1489" s="74">
        <f t="shared" si="726"/>
        <v>0</v>
      </c>
      <c r="M1489" s="74">
        <f t="shared" si="726"/>
        <v>0</v>
      </c>
      <c r="N1489" s="74">
        <f t="shared" si="726"/>
        <v>0</v>
      </c>
      <c r="O1489" s="475">
        <f t="shared" si="725"/>
        <v>7337721.4005959993</v>
      </c>
      <c r="P1489" s="558"/>
      <c r="Q1489" s="24"/>
    </row>
    <row r="1490" spans="1:129" ht="15.75" x14ac:dyDescent="0.25">
      <c r="A1490" s="259"/>
      <c r="B1490" s="183" t="s">
        <v>406</v>
      </c>
      <c r="C1490" s="183"/>
      <c r="D1490" s="190"/>
      <c r="E1490" s="192"/>
      <c r="F1490" s="74"/>
      <c r="G1490" s="395"/>
      <c r="H1490" s="262" t="s">
        <v>36</v>
      </c>
      <c r="I1490" s="78" t="s">
        <v>37</v>
      </c>
      <c r="J1490" s="74">
        <v>5171434.72</v>
      </c>
      <c r="K1490" s="98">
        <f t="shared" ref="K1490:K1492" si="727">J1490</f>
        <v>5171434.72</v>
      </c>
      <c r="L1490" s="74"/>
      <c r="M1490" s="74"/>
      <c r="N1490" s="74"/>
      <c r="O1490" s="475">
        <f t="shared" si="725"/>
        <v>5171434.72</v>
      </c>
      <c r="P1490" s="558"/>
      <c r="Q1490" s="24"/>
    </row>
    <row r="1491" spans="1:129" ht="15.75" x14ac:dyDescent="0.25">
      <c r="A1491" s="259"/>
      <c r="B1491" s="183" t="s">
        <v>406</v>
      </c>
      <c r="C1491" s="183"/>
      <c r="D1491" s="190"/>
      <c r="E1491" s="192"/>
      <c r="F1491" s="74"/>
      <c r="G1491" s="395"/>
      <c r="H1491" s="190" t="s">
        <v>34</v>
      </c>
      <c r="I1491" s="78" t="s">
        <v>75</v>
      </c>
      <c r="J1491" s="74">
        <v>2012549.42</v>
      </c>
      <c r="K1491" s="98">
        <f t="shared" si="727"/>
        <v>2012549.42</v>
      </c>
      <c r="L1491" s="74"/>
      <c r="M1491" s="74"/>
      <c r="N1491" s="74"/>
      <c r="O1491" s="475">
        <f t="shared" si="725"/>
        <v>2012549.42</v>
      </c>
      <c r="P1491" s="558"/>
      <c r="Q1491" s="24"/>
    </row>
    <row r="1492" spans="1:129" ht="15.75" x14ac:dyDescent="0.25">
      <c r="A1492" s="259"/>
      <c r="B1492" s="183" t="s">
        <v>406</v>
      </c>
      <c r="C1492" s="183"/>
      <c r="D1492" s="184"/>
      <c r="E1492" s="185"/>
      <c r="F1492" s="83"/>
      <c r="G1492" s="131"/>
      <c r="H1492" s="258" t="s">
        <v>35</v>
      </c>
      <c r="I1492" s="78" t="s">
        <v>52</v>
      </c>
      <c r="J1492" s="74">
        <f>(J1491+J1490)*2.14%</f>
        <v>153737.26059600001</v>
      </c>
      <c r="K1492" s="98">
        <f t="shared" si="727"/>
        <v>153737.26059600001</v>
      </c>
      <c r="L1492" s="74"/>
      <c r="M1492" s="74"/>
      <c r="N1492" s="74"/>
      <c r="O1492" s="475">
        <f t="shared" si="725"/>
        <v>153737.26059600001</v>
      </c>
      <c r="P1492" s="558"/>
      <c r="Q1492" s="24"/>
    </row>
    <row r="1493" spans="1:129" ht="15.75" x14ac:dyDescent="0.25">
      <c r="A1493" s="257">
        <v>18</v>
      </c>
      <c r="B1493" s="183" t="s">
        <v>406</v>
      </c>
      <c r="C1493" s="183" t="s">
        <v>5</v>
      </c>
      <c r="D1493" s="190" t="s">
        <v>251</v>
      </c>
      <c r="E1493" s="192" t="s">
        <v>268</v>
      </c>
      <c r="F1493" s="74">
        <v>918.19</v>
      </c>
      <c r="G1493" s="395">
        <v>51</v>
      </c>
      <c r="H1493" s="262" t="s">
        <v>30</v>
      </c>
      <c r="I1493" s="66" t="s">
        <v>1</v>
      </c>
      <c r="J1493" s="74">
        <f>J1494+J1495</f>
        <v>195250</v>
      </c>
      <c r="K1493" s="74">
        <f t="shared" ref="K1493:N1493" si="728">K1494+K1495</f>
        <v>45250</v>
      </c>
      <c r="L1493" s="74">
        <f t="shared" si="728"/>
        <v>0</v>
      </c>
      <c r="M1493" s="74">
        <f t="shared" si="728"/>
        <v>142500</v>
      </c>
      <c r="N1493" s="74">
        <f t="shared" si="728"/>
        <v>7500</v>
      </c>
      <c r="O1493" s="475">
        <f t="shared" si="725"/>
        <v>195250</v>
      </c>
      <c r="P1493" s="558"/>
      <c r="Q1493" s="24"/>
    </row>
    <row r="1494" spans="1:129" ht="45" x14ac:dyDescent="0.25">
      <c r="A1494" s="259"/>
      <c r="B1494" s="183" t="s">
        <v>406</v>
      </c>
      <c r="C1494" s="183"/>
      <c r="D1494" s="190"/>
      <c r="E1494" s="192"/>
      <c r="F1494" s="74"/>
      <c r="G1494" s="395"/>
      <c r="H1494" s="72" t="s">
        <v>58</v>
      </c>
      <c r="I1494" s="78" t="s">
        <v>31</v>
      </c>
      <c r="J1494" s="74">
        <v>150000</v>
      </c>
      <c r="K1494" s="74"/>
      <c r="L1494" s="74"/>
      <c r="M1494" s="74">
        <f>J1494*0.95</f>
        <v>142500</v>
      </c>
      <c r="N1494" s="74">
        <f>J1494*0.05</f>
        <v>7500</v>
      </c>
      <c r="O1494" s="475">
        <f t="shared" si="725"/>
        <v>150000</v>
      </c>
      <c r="P1494" s="558"/>
      <c r="Q1494" s="24"/>
    </row>
    <row r="1495" spans="1:129" ht="75" x14ac:dyDescent="0.25">
      <c r="A1495" s="259"/>
      <c r="B1495" s="183" t="s">
        <v>406</v>
      </c>
      <c r="C1495" s="183"/>
      <c r="D1495" s="184"/>
      <c r="E1495" s="185"/>
      <c r="F1495" s="83"/>
      <c r="G1495" s="131"/>
      <c r="H1495" s="72" t="s">
        <v>57</v>
      </c>
      <c r="I1495" s="78" t="s">
        <v>136</v>
      </c>
      <c r="J1495" s="83">
        <v>45250</v>
      </c>
      <c r="K1495" s="123">
        <f>J1495</f>
        <v>45250</v>
      </c>
      <c r="L1495" s="74"/>
      <c r="M1495" s="74"/>
      <c r="N1495" s="74"/>
      <c r="O1495" s="475">
        <f t="shared" si="725"/>
        <v>45250</v>
      </c>
      <c r="P1495" s="558"/>
      <c r="Q1495" s="24"/>
    </row>
    <row r="1496" spans="1:129" ht="15.75" x14ac:dyDescent="0.25">
      <c r="A1496" s="257">
        <v>19</v>
      </c>
      <c r="B1496" s="183" t="s">
        <v>406</v>
      </c>
      <c r="C1496" s="183" t="s">
        <v>5</v>
      </c>
      <c r="D1496" s="190" t="s">
        <v>269</v>
      </c>
      <c r="E1496" s="192">
        <v>48</v>
      </c>
      <c r="F1496" s="74">
        <v>1048.5999999999999</v>
      </c>
      <c r="G1496" s="395">
        <v>58</v>
      </c>
      <c r="H1496" s="72" t="s">
        <v>30</v>
      </c>
      <c r="I1496" s="66" t="s">
        <v>1</v>
      </c>
      <c r="J1496" s="74">
        <f>J1497+J1498</f>
        <v>195250</v>
      </c>
      <c r="K1496" s="74">
        <f t="shared" ref="K1496:N1496" si="729">K1497+K1498</f>
        <v>45250</v>
      </c>
      <c r="L1496" s="74">
        <f t="shared" si="729"/>
        <v>0</v>
      </c>
      <c r="M1496" s="74">
        <f t="shared" si="729"/>
        <v>142500</v>
      </c>
      <c r="N1496" s="74">
        <f t="shared" si="729"/>
        <v>7500</v>
      </c>
      <c r="O1496" s="475">
        <f t="shared" si="725"/>
        <v>195250</v>
      </c>
      <c r="P1496" s="558"/>
      <c r="Q1496" s="24"/>
    </row>
    <row r="1497" spans="1:129" ht="45" x14ac:dyDescent="0.25">
      <c r="A1497" s="259"/>
      <c r="B1497" s="183" t="s">
        <v>406</v>
      </c>
      <c r="C1497" s="183"/>
      <c r="D1497" s="190"/>
      <c r="E1497" s="192"/>
      <c r="F1497" s="74"/>
      <c r="G1497" s="395"/>
      <c r="H1497" s="72" t="s">
        <v>58</v>
      </c>
      <c r="I1497" s="78" t="s">
        <v>31</v>
      </c>
      <c r="J1497" s="74">
        <v>150000</v>
      </c>
      <c r="K1497" s="74"/>
      <c r="L1497" s="74"/>
      <c r="M1497" s="74">
        <f>J1497*0.95</f>
        <v>142500</v>
      </c>
      <c r="N1497" s="74">
        <f>J1497*0.05</f>
        <v>7500</v>
      </c>
      <c r="O1497" s="475">
        <f t="shared" si="725"/>
        <v>150000</v>
      </c>
      <c r="P1497" s="558"/>
      <c r="Q1497" s="24"/>
    </row>
    <row r="1498" spans="1:129" ht="75" x14ac:dyDescent="0.25">
      <c r="A1498" s="259"/>
      <c r="B1498" s="183" t="s">
        <v>406</v>
      </c>
      <c r="C1498" s="183"/>
      <c r="D1498" s="184"/>
      <c r="E1498" s="185"/>
      <c r="F1498" s="83"/>
      <c r="G1498" s="131"/>
      <c r="H1498" s="72" t="s">
        <v>57</v>
      </c>
      <c r="I1498" s="78" t="s">
        <v>136</v>
      </c>
      <c r="J1498" s="83">
        <v>45250</v>
      </c>
      <c r="K1498" s="123">
        <f>J1498</f>
        <v>45250</v>
      </c>
      <c r="L1498" s="74"/>
      <c r="M1498" s="74"/>
      <c r="N1498" s="74"/>
      <c r="O1498" s="475">
        <f t="shared" si="725"/>
        <v>45250</v>
      </c>
      <c r="P1498" s="558"/>
      <c r="Q1498" s="24"/>
    </row>
    <row r="1499" spans="1:129" ht="15.75" x14ac:dyDescent="0.25">
      <c r="A1499" s="257">
        <v>20</v>
      </c>
      <c r="B1499" s="183" t="s">
        <v>406</v>
      </c>
      <c r="C1499" s="183" t="s">
        <v>5</v>
      </c>
      <c r="D1499" s="190" t="s">
        <v>270</v>
      </c>
      <c r="E1499" s="192" t="s">
        <v>108</v>
      </c>
      <c r="F1499" s="74">
        <v>2359.6999999999998</v>
      </c>
      <c r="G1499" s="395">
        <v>97</v>
      </c>
      <c r="H1499" s="72" t="s">
        <v>30</v>
      </c>
      <c r="I1499" s="66" t="s">
        <v>1</v>
      </c>
      <c r="J1499" s="74">
        <f>J1500+J1501</f>
        <v>645250</v>
      </c>
      <c r="K1499" s="74">
        <f t="shared" ref="K1499:N1499" si="730">K1500+K1501</f>
        <v>45250</v>
      </c>
      <c r="L1499" s="74">
        <f t="shared" si="730"/>
        <v>0</v>
      </c>
      <c r="M1499" s="74">
        <f t="shared" si="730"/>
        <v>570000</v>
      </c>
      <c r="N1499" s="74">
        <f t="shared" si="730"/>
        <v>30000</v>
      </c>
      <c r="O1499" s="475">
        <f t="shared" si="725"/>
        <v>645250</v>
      </c>
      <c r="P1499" s="558"/>
      <c r="Q1499" s="24"/>
    </row>
    <row r="1500" spans="1:129" ht="45" x14ac:dyDescent="0.25">
      <c r="A1500" s="259"/>
      <c r="B1500" s="183" t="s">
        <v>406</v>
      </c>
      <c r="C1500" s="183"/>
      <c r="D1500" s="190"/>
      <c r="E1500" s="192"/>
      <c r="F1500" s="74"/>
      <c r="G1500" s="395"/>
      <c r="H1500" s="72" t="s">
        <v>58</v>
      </c>
      <c r="I1500" s="78" t="s">
        <v>31</v>
      </c>
      <c r="J1500" s="74">
        <v>600000</v>
      </c>
      <c r="K1500" s="74"/>
      <c r="L1500" s="74"/>
      <c r="M1500" s="74">
        <f>J1500*0.95</f>
        <v>570000</v>
      </c>
      <c r="N1500" s="74">
        <f>J1500*0.05</f>
        <v>30000</v>
      </c>
      <c r="O1500" s="475">
        <f t="shared" si="725"/>
        <v>600000</v>
      </c>
      <c r="P1500" s="558"/>
      <c r="Q1500" s="24"/>
    </row>
    <row r="1501" spans="1:129" ht="75" x14ac:dyDescent="0.25">
      <c r="A1501" s="260"/>
      <c r="B1501" s="183" t="s">
        <v>406</v>
      </c>
      <c r="C1501" s="183"/>
      <c r="D1501" s="184"/>
      <c r="E1501" s="185"/>
      <c r="F1501" s="83"/>
      <c r="G1501" s="131"/>
      <c r="H1501" s="72" t="s">
        <v>57</v>
      </c>
      <c r="I1501" s="78" t="s">
        <v>136</v>
      </c>
      <c r="J1501" s="83">
        <v>45250</v>
      </c>
      <c r="K1501" s="123">
        <f>J1501</f>
        <v>45250</v>
      </c>
      <c r="L1501" s="74"/>
      <c r="M1501" s="74"/>
      <c r="N1501" s="74"/>
      <c r="O1501" s="475">
        <f t="shared" si="725"/>
        <v>45250</v>
      </c>
      <c r="P1501" s="558"/>
      <c r="Q1501" s="24"/>
    </row>
    <row r="1502" spans="1:129" ht="15.75" x14ac:dyDescent="0.25">
      <c r="A1502" s="257">
        <v>21</v>
      </c>
      <c r="B1502" s="183" t="s">
        <v>406</v>
      </c>
      <c r="C1502" s="183" t="s">
        <v>5</v>
      </c>
      <c r="D1502" s="190" t="s">
        <v>270</v>
      </c>
      <c r="E1502" s="192">
        <v>6</v>
      </c>
      <c r="F1502" s="74">
        <v>9653.6</v>
      </c>
      <c r="G1502" s="395">
        <v>437</v>
      </c>
      <c r="H1502" s="72" t="s">
        <v>30</v>
      </c>
      <c r="I1502" s="66" t="s">
        <v>1</v>
      </c>
      <c r="J1502" s="74">
        <f>J1503+J1504</f>
        <v>245250</v>
      </c>
      <c r="K1502" s="74">
        <f t="shared" ref="K1502:N1502" si="731">K1503+K1504</f>
        <v>45250</v>
      </c>
      <c r="L1502" s="74">
        <f t="shared" si="731"/>
        <v>0</v>
      </c>
      <c r="M1502" s="74">
        <f t="shared" si="731"/>
        <v>190000</v>
      </c>
      <c r="N1502" s="74">
        <f t="shared" si="731"/>
        <v>10000</v>
      </c>
      <c r="O1502" s="475">
        <f t="shared" si="725"/>
        <v>245250</v>
      </c>
      <c r="P1502" s="558"/>
      <c r="Q1502" s="24"/>
    </row>
    <row r="1503" spans="1:129" s="25" customFormat="1" ht="45" x14ac:dyDescent="0.25">
      <c r="A1503" s="259"/>
      <c r="B1503" s="183" t="s">
        <v>406</v>
      </c>
      <c r="C1503" s="183"/>
      <c r="D1503" s="190"/>
      <c r="E1503" s="192"/>
      <c r="F1503" s="74"/>
      <c r="G1503" s="395"/>
      <c r="H1503" s="72" t="s">
        <v>58</v>
      </c>
      <c r="I1503" s="78" t="s">
        <v>31</v>
      </c>
      <c r="J1503" s="74">
        <v>200000</v>
      </c>
      <c r="K1503" s="74"/>
      <c r="L1503" s="74"/>
      <c r="M1503" s="74">
        <f>J1503*0.95</f>
        <v>190000</v>
      </c>
      <c r="N1503" s="74">
        <f>J1503*0.05</f>
        <v>10000</v>
      </c>
      <c r="O1503" s="475">
        <f t="shared" si="725"/>
        <v>200000</v>
      </c>
      <c r="P1503" s="558"/>
      <c r="Q1503" s="24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/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/>
      <c r="AN1503" s="23"/>
      <c r="AO1503" s="23"/>
      <c r="AP1503" s="23"/>
      <c r="AQ1503" s="23"/>
      <c r="AR1503" s="23"/>
      <c r="AS1503" s="23"/>
      <c r="AT1503" s="23"/>
      <c r="AU1503" s="23"/>
      <c r="AV1503" s="23"/>
      <c r="AW1503" s="23"/>
      <c r="AX1503" s="23"/>
      <c r="AY1503" s="23"/>
      <c r="AZ1503" s="23"/>
      <c r="BA1503" s="23"/>
      <c r="BB1503" s="23"/>
      <c r="BC1503" s="23"/>
      <c r="BD1503" s="23"/>
      <c r="BE1503" s="23"/>
      <c r="BF1503" s="23"/>
      <c r="BG1503" s="23"/>
      <c r="BH1503" s="23"/>
      <c r="BI1503" s="23"/>
      <c r="BJ1503" s="23"/>
      <c r="BK1503" s="23"/>
      <c r="BL1503" s="23"/>
      <c r="BM1503" s="23"/>
      <c r="BN1503" s="23"/>
      <c r="BO1503" s="23"/>
      <c r="BP1503" s="23"/>
      <c r="BQ1503" s="23"/>
      <c r="BR1503" s="23"/>
      <c r="BS1503" s="23"/>
      <c r="BT1503" s="23"/>
      <c r="BU1503" s="23"/>
      <c r="BV1503" s="23"/>
      <c r="BW1503" s="23"/>
      <c r="BX1503" s="23"/>
      <c r="BY1503" s="23"/>
      <c r="BZ1503" s="23"/>
      <c r="CA1503" s="23"/>
      <c r="CB1503" s="23"/>
      <c r="CC1503" s="23"/>
      <c r="CD1503" s="23"/>
      <c r="CE1503" s="23"/>
      <c r="CF1503" s="23"/>
      <c r="CG1503" s="23"/>
      <c r="CH1503" s="23"/>
      <c r="CI1503" s="23"/>
      <c r="CJ1503" s="23"/>
      <c r="CK1503" s="23"/>
      <c r="CL1503" s="23"/>
      <c r="CM1503" s="23"/>
      <c r="CN1503" s="23"/>
      <c r="CO1503" s="23"/>
      <c r="CP1503" s="23"/>
      <c r="CQ1503" s="23"/>
      <c r="CR1503" s="23"/>
      <c r="CS1503" s="23"/>
      <c r="CT1503" s="23"/>
      <c r="CU1503" s="23"/>
      <c r="CV1503" s="23"/>
      <c r="CW1503" s="23"/>
      <c r="CX1503" s="23"/>
      <c r="CY1503" s="23"/>
      <c r="CZ1503" s="23"/>
      <c r="DA1503" s="23"/>
      <c r="DB1503" s="23"/>
      <c r="DC1503" s="23"/>
      <c r="DD1503" s="23"/>
      <c r="DE1503" s="23"/>
      <c r="DF1503" s="23"/>
      <c r="DG1503" s="23"/>
      <c r="DH1503" s="23"/>
      <c r="DI1503" s="23"/>
      <c r="DJ1503" s="23"/>
      <c r="DK1503" s="23"/>
      <c r="DL1503" s="23"/>
      <c r="DM1503" s="23"/>
      <c r="DN1503" s="23"/>
      <c r="DO1503" s="23"/>
      <c r="DP1503" s="23"/>
      <c r="DQ1503" s="23"/>
      <c r="DR1503" s="23"/>
      <c r="DS1503" s="23"/>
      <c r="DT1503" s="23"/>
      <c r="DU1503" s="23"/>
      <c r="DV1503" s="23"/>
      <c r="DW1503" s="23"/>
      <c r="DX1503" s="23"/>
      <c r="DY1503" s="23"/>
    </row>
    <row r="1504" spans="1:129" s="25" customFormat="1" ht="75" x14ac:dyDescent="0.25">
      <c r="A1504" s="260"/>
      <c r="B1504" s="183" t="s">
        <v>406</v>
      </c>
      <c r="C1504" s="183"/>
      <c r="D1504" s="190"/>
      <c r="E1504" s="192"/>
      <c r="F1504" s="74"/>
      <c r="G1504" s="395"/>
      <c r="H1504" s="72" t="s">
        <v>57</v>
      </c>
      <c r="I1504" s="78" t="s">
        <v>136</v>
      </c>
      <c r="J1504" s="83">
        <v>45250</v>
      </c>
      <c r="K1504" s="123">
        <f>J1504</f>
        <v>45250</v>
      </c>
      <c r="L1504" s="74"/>
      <c r="M1504" s="74"/>
      <c r="N1504" s="74"/>
      <c r="O1504" s="475">
        <f t="shared" si="725"/>
        <v>45250</v>
      </c>
      <c r="P1504" s="558"/>
      <c r="Q1504" s="24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23"/>
      <c r="AG1504" s="23"/>
      <c r="AH1504" s="23"/>
      <c r="AI1504" s="23"/>
      <c r="AJ1504" s="23"/>
      <c r="AK1504" s="23"/>
      <c r="AL1504" s="23"/>
      <c r="AM1504" s="23"/>
      <c r="AN1504" s="23"/>
      <c r="AO1504" s="23"/>
      <c r="AP1504" s="23"/>
      <c r="AQ1504" s="23"/>
      <c r="AR1504" s="23"/>
      <c r="AS1504" s="23"/>
      <c r="AT1504" s="23"/>
      <c r="AU1504" s="23"/>
      <c r="AV1504" s="23"/>
      <c r="AW1504" s="23"/>
      <c r="AX1504" s="23"/>
      <c r="AY1504" s="23"/>
      <c r="AZ1504" s="23"/>
      <c r="BA1504" s="23"/>
      <c r="BB1504" s="23"/>
      <c r="BC1504" s="23"/>
      <c r="BD1504" s="23"/>
      <c r="BE1504" s="23"/>
      <c r="BF1504" s="23"/>
      <c r="BG1504" s="23"/>
      <c r="BH1504" s="23"/>
      <c r="BI1504" s="23"/>
      <c r="BJ1504" s="23"/>
      <c r="BK1504" s="23"/>
      <c r="BL1504" s="23"/>
      <c r="BM1504" s="23"/>
      <c r="BN1504" s="23"/>
      <c r="BO1504" s="23"/>
      <c r="BP1504" s="23"/>
      <c r="BQ1504" s="23"/>
      <c r="BR1504" s="23"/>
      <c r="BS1504" s="23"/>
      <c r="BT1504" s="23"/>
      <c r="BU1504" s="23"/>
      <c r="BV1504" s="23"/>
      <c r="BW1504" s="23"/>
      <c r="BX1504" s="23"/>
      <c r="BY1504" s="23"/>
      <c r="BZ1504" s="23"/>
      <c r="CA1504" s="23"/>
      <c r="CB1504" s="23"/>
      <c r="CC1504" s="23"/>
      <c r="CD1504" s="23"/>
      <c r="CE1504" s="23"/>
      <c r="CF1504" s="23"/>
      <c r="CG1504" s="23"/>
      <c r="CH1504" s="23"/>
      <c r="CI1504" s="23"/>
      <c r="CJ1504" s="23"/>
      <c r="CK1504" s="23"/>
      <c r="CL1504" s="23"/>
      <c r="CM1504" s="23"/>
      <c r="CN1504" s="23"/>
      <c r="CO1504" s="23"/>
      <c r="CP1504" s="23"/>
      <c r="CQ1504" s="23"/>
      <c r="CR1504" s="23"/>
      <c r="CS1504" s="23"/>
      <c r="CT1504" s="23"/>
      <c r="CU1504" s="23"/>
      <c r="CV1504" s="23"/>
      <c r="CW1504" s="23"/>
      <c r="CX1504" s="23"/>
      <c r="CY1504" s="23"/>
      <c r="CZ1504" s="23"/>
      <c r="DA1504" s="23"/>
      <c r="DB1504" s="23"/>
      <c r="DC1504" s="23"/>
      <c r="DD1504" s="23"/>
      <c r="DE1504" s="23"/>
      <c r="DF1504" s="23"/>
      <c r="DG1504" s="23"/>
      <c r="DH1504" s="23"/>
      <c r="DI1504" s="23"/>
      <c r="DJ1504" s="23"/>
      <c r="DK1504" s="23"/>
      <c r="DL1504" s="23"/>
      <c r="DM1504" s="23"/>
      <c r="DN1504" s="23"/>
      <c r="DO1504" s="23"/>
      <c r="DP1504" s="23"/>
      <c r="DQ1504" s="23"/>
      <c r="DR1504" s="23"/>
      <c r="DS1504" s="23"/>
      <c r="DT1504" s="23"/>
      <c r="DU1504" s="23"/>
      <c r="DV1504" s="23"/>
      <c r="DW1504" s="23"/>
      <c r="DX1504" s="23"/>
      <c r="DY1504" s="23"/>
    </row>
    <row r="1505" spans="1:129" s="25" customFormat="1" ht="15.75" x14ac:dyDescent="0.25">
      <c r="A1505" s="257">
        <v>22</v>
      </c>
      <c r="B1505" s="183" t="s">
        <v>406</v>
      </c>
      <c r="C1505" s="183" t="s">
        <v>5</v>
      </c>
      <c r="D1505" s="190" t="s">
        <v>220</v>
      </c>
      <c r="E1505" s="192">
        <v>200</v>
      </c>
      <c r="F1505" s="74">
        <v>918.4</v>
      </c>
      <c r="G1505" s="395">
        <v>39</v>
      </c>
      <c r="H1505" s="72" t="s">
        <v>30</v>
      </c>
      <c r="I1505" s="66" t="s">
        <v>1</v>
      </c>
      <c r="J1505" s="74">
        <f>J1506+J1507</f>
        <v>195250</v>
      </c>
      <c r="K1505" s="74">
        <f t="shared" ref="K1505:N1505" si="732">K1506+K1507</f>
        <v>45250</v>
      </c>
      <c r="L1505" s="74">
        <f t="shared" si="732"/>
        <v>0</v>
      </c>
      <c r="M1505" s="74">
        <f t="shared" si="732"/>
        <v>142500</v>
      </c>
      <c r="N1505" s="74">
        <f t="shared" si="732"/>
        <v>7500</v>
      </c>
      <c r="O1505" s="475">
        <f t="shared" si="725"/>
        <v>195250</v>
      </c>
      <c r="P1505" s="558"/>
      <c r="Q1505" s="24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/>
      <c r="AN1505" s="23"/>
      <c r="AO1505" s="23"/>
      <c r="AP1505" s="23"/>
      <c r="AQ1505" s="23"/>
      <c r="AR1505" s="23"/>
      <c r="AS1505" s="23"/>
      <c r="AT1505" s="23"/>
      <c r="AU1505" s="23"/>
      <c r="AV1505" s="23"/>
      <c r="AW1505" s="23"/>
      <c r="AX1505" s="23"/>
      <c r="AY1505" s="23"/>
      <c r="AZ1505" s="23"/>
      <c r="BA1505" s="23"/>
      <c r="BB1505" s="23"/>
      <c r="BC1505" s="23"/>
      <c r="BD1505" s="23"/>
      <c r="BE1505" s="23"/>
      <c r="BF1505" s="23"/>
      <c r="BG1505" s="23"/>
      <c r="BH1505" s="23"/>
      <c r="BI1505" s="23"/>
      <c r="BJ1505" s="23"/>
      <c r="BK1505" s="23"/>
      <c r="BL1505" s="23"/>
      <c r="BM1505" s="23"/>
      <c r="BN1505" s="23"/>
      <c r="BO1505" s="23"/>
      <c r="BP1505" s="23"/>
      <c r="BQ1505" s="23"/>
      <c r="BR1505" s="23"/>
      <c r="BS1505" s="23"/>
      <c r="BT1505" s="23"/>
      <c r="BU1505" s="23"/>
      <c r="BV1505" s="23"/>
      <c r="BW1505" s="23"/>
      <c r="BX1505" s="23"/>
      <c r="BY1505" s="23"/>
      <c r="BZ1505" s="23"/>
      <c r="CA1505" s="23"/>
      <c r="CB1505" s="23"/>
      <c r="CC1505" s="23"/>
      <c r="CD1505" s="23"/>
      <c r="CE1505" s="23"/>
      <c r="CF1505" s="23"/>
      <c r="CG1505" s="23"/>
      <c r="CH1505" s="23"/>
      <c r="CI1505" s="23"/>
      <c r="CJ1505" s="23"/>
      <c r="CK1505" s="23"/>
      <c r="CL1505" s="23"/>
      <c r="CM1505" s="23"/>
      <c r="CN1505" s="23"/>
      <c r="CO1505" s="23"/>
      <c r="CP1505" s="23"/>
      <c r="CQ1505" s="23"/>
      <c r="CR1505" s="23"/>
      <c r="CS1505" s="23"/>
      <c r="CT1505" s="23"/>
      <c r="CU1505" s="23"/>
      <c r="CV1505" s="23"/>
      <c r="CW1505" s="23"/>
      <c r="CX1505" s="23"/>
      <c r="CY1505" s="23"/>
      <c r="CZ1505" s="23"/>
      <c r="DA1505" s="23"/>
      <c r="DB1505" s="23"/>
      <c r="DC1505" s="23"/>
      <c r="DD1505" s="23"/>
      <c r="DE1505" s="23"/>
      <c r="DF1505" s="23"/>
      <c r="DG1505" s="23"/>
      <c r="DH1505" s="23"/>
      <c r="DI1505" s="23"/>
      <c r="DJ1505" s="23"/>
      <c r="DK1505" s="23"/>
      <c r="DL1505" s="23"/>
      <c r="DM1505" s="23"/>
      <c r="DN1505" s="23"/>
      <c r="DO1505" s="23"/>
      <c r="DP1505" s="23"/>
      <c r="DQ1505" s="23"/>
      <c r="DR1505" s="23"/>
      <c r="DS1505" s="23"/>
      <c r="DT1505" s="23"/>
      <c r="DU1505" s="23"/>
      <c r="DV1505" s="23"/>
      <c r="DW1505" s="23"/>
      <c r="DX1505" s="23"/>
      <c r="DY1505" s="23"/>
    </row>
    <row r="1506" spans="1:129" s="25" customFormat="1" ht="45" x14ac:dyDescent="0.25">
      <c r="A1506" s="259"/>
      <c r="B1506" s="183" t="s">
        <v>406</v>
      </c>
      <c r="C1506" s="183"/>
      <c r="D1506" s="190"/>
      <c r="E1506" s="192"/>
      <c r="F1506" s="74"/>
      <c r="G1506" s="395"/>
      <c r="H1506" s="72" t="s">
        <v>58</v>
      </c>
      <c r="I1506" s="78" t="s">
        <v>31</v>
      </c>
      <c r="J1506" s="74">
        <v>150000</v>
      </c>
      <c r="K1506" s="74"/>
      <c r="L1506" s="74"/>
      <c r="M1506" s="74">
        <f>J1506*0.95</f>
        <v>142500</v>
      </c>
      <c r="N1506" s="74">
        <f>J1506*0.05</f>
        <v>7500</v>
      </c>
      <c r="O1506" s="475">
        <f t="shared" si="725"/>
        <v>150000</v>
      </c>
      <c r="P1506" s="558"/>
      <c r="Q1506" s="24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/>
      <c r="AL1506" s="23"/>
      <c r="AM1506" s="23"/>
      <c r="AN1506" s="23"/>
      <c r="AO1506" s="23"/>
      <c r="AP1506" s="23"/>
      <c r="AQ1506" s="23"/>
      <c r="AR1506" s="23"/>
      <c r="AS1506" s="23"/>
      <c r="AT1506" s="23"/>
      <c r="AU1506" s="23"/>
      <c r="AV1506" s="23"/>
      <c r="AW1506" s="23"/>
      <c r="AX1506" s="23"/>
      <c r="AY1506" s="23"/>
      <c r="AZ1506" s="23"/>
      <c r="BA1506" s="23"/>
      <c r="BB1506" s="23"/>
      <c r="BC1506" s="23"/>
      <c r="BD1506" s="23"/>
      <c r="BE1506" s="23"/>
      <c r="BF1506" s="23"/>
      <c r="BG1506" s="23"/>
      <c r="BH1506" s="23"/>
      <c r="BI1506" s="23"/>
      <c r="BJ1506" s="23"/>
      <c r="BK1506" s="23"/>
      <c r="BL1506" s="23"/>
      <c r="BM1506" s="23"/>
      <c r="BN1506" s="23"/>
      <c r="BO1506" s="23"/>
      <c r="BP1506" s="23"/>
      <c r="BQ1506" s="23"/>
      <c r="BR1506" s="23"/>
      <c r="BS1506" s="23"/>
      <c r="BT1506" s="23"/>
      <c r="BU1506" s="23"/>
      <c r="BV1506" s="23"/>
      <c r="BW1506" s="23"/>
      <c r="BX1506" s="23"/>
      <c r="BY1506" s="23"/>
      <c r="BZ1506" s="23"/>
      <c r="CA1506" s="23"/>
      <c r="CB1506" s="23"/>
      <c r="CC1506" s="23"/>
      <c r="CD1506" s="23"/>
      <c r="CE1506" s="23"/>
      <c r="CF1506" s="23"/>
      <c r="CG1506" s="23"/>
      <c r="CH1506" s="23"/>
      <c r="CI1506" s="23"/>
      <c r="CJ1506" s="23"/>
      <c r="CK1506" s="23"/>
      <c r="CL1506" s="23"/>
      <c r="CM1506" s="23"/>
      <c r="CN1506" s="23"/>
      <c r="CO1506" s="23"/>
      <c r="CP1506" s="23"/>
      <c r="CQ1506" s="23"/>
      <c r="CR1506" s="23"/>
      <c r="CS1506" s="23"/>
      <c r="CT1506" s="23"/>
      <c r="CU1506" s="23"/>
      <c r="CV1506" s="23"/>
      <c r="CW1506" s="23"/>
      <c r="CX1506" s="23"/>
      <c r="CY1506" s="23"/>
      <c r="CZ1506" s="23"/>
      <c r="DA1506" s="23"/>
      <c r="DB1506" s="23"/>
      <c r="DC1506" s="23"/>
      <c r="DD1506" s="23"/>
      <c r="DE1506" s="23"/>
      <c r="DF1506" s="23"/>
      <c r="DG1506" s="23"/>
      <c r="DH1506" s="23"/>
      <c r="DI1506" s="23"/>
      <c r="DJ1506" s="23"/>
      <c r="DK1506" s="23"/>
      <c r="DL1506" s="23"/>
      <c r="DM1506" s="23"/>
      <c r="DN1506" s="23"/>
      <c r="DO1506" s="23"/>
      <c r="DP1506" s="23"/>
      <c r="DQ1506" s="23"/>
      <c r="DR1506" s="23"/>
      <c r="DS1506" s="23"/>
      <c r="DT1506" s="23"/>
      <c r="DU1506" s="23"/>
      <c r="DV1506" s="23"/>
      <c r="DW1506" s="23"/>
      <c r="DX1506" s="23"/>
      <c r="DY1506" s="23"/>
    </row>
    <row r="1507" spans="1:129" s="25" customFormat="1" ht="75" x14ac:dyDescent="0.25">
      <c r="A1507" s="260"/>
      <c r="B1507" s="183" t="s">
        <v>406</v>
      </c>
      <c r="C1507" s="183"/>
      <c r="D1507" s="190"/>
      <c r="E1507" s="192"/>
      <c r="F1507" s="74"/>
      <c r="G1507" s="395"/>
      <c r="H1507" s="72" t="s">
        <v>57</v>
      </c>
      <c r="I1507" s="78" t="s">
        <v>136</v>
      </c>
      <c r="J1507" s="83">
        <v>45250</v>
      </c>
      <c r="K1507" s="123">
        <f>J1507</f>
        <v>45250</v>
      </c>
      <c r="L1507" s="74"/>
      <c r="M1507" s="74"/>
      <c r="N1507" s="74"/>
      <c r="O1507" s="475">
        <f t="shared" si="725"/>
        <v>45250</v>
      </c>
      <c r="P1507" s="558"/>
      <c r="Q1507" s="24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/>
      <c r="AK1507" s="23"/>
      <c r="AL1507" s="23"/>
      <c r="AM1507" s="23"/>
      <c r="AN1507" s="23"/>
      <c r="AO1507" s="23"/>
      <c r="AP1507" s="23"/>
      <c r="AQ1507" s="23"/>
      <c r="AR1507" s="23"/>
      <c r="AS1507" s="23"/>
      <c r="AT1507" s="23"/>
      <c r="AU1507" s="23"/>
      <c r="AV1507" s="23"/>
      <c r="AW1507" s="23"/>
      <c r="AX1507" s="23"/>
      <c r="AY1507" s="23"/>
      <c r="AZ1507" s="23"/>
      <c r="BA1507" s="23"/>
      <c r="BB1507" s="23"/>
      <c r="BC1507" s="23"/>
      <c r="BD1507" s="23"/>
      <c r="BE1507" s="23"/>
      <c r="BF1507" s="23"/>
      <c r="BG1507" s="23"/>
      <c r="BH1507" s="23"/>
      <c r="BI1507" s="23"/>
      <c r="BJ1507" s="23"/>
      <c r="BK1507" s="23"/>
      <c r="BL1507" s="23"/>
      <c r="BM1507" s="23"/>
      <c r="BN1507" s="23"/>
      <c r="BO1507" s="23"/>
      <c r="BP1507" s="23"/>
      <c r="BQ1507" s="23"/>
      <c r="BR1507" s="23"/>
      <c r="BS1507" s="23"/>
      <c r="BT1507" s="23"/>
      <c r="BU1507" s="23"/>
      <c r="BV1507" s="23"/>
      <c r="BW1507" s="23"/>
      <c r="BX1507" s="23"/>
      <c r="BY1507" s="23"/>
      <c r="BZ1507" s="23"/>
      <c r="CA1507" s="23"/>
      <c r="CB1507" s="23"/>
      <c r="CC1507" s="23"/>
      <c r="CD1507" s="23"/>
      <c r="CE1507" s="23"/>
      <c r="CF1507" s="23"/>
      <c r="CG1507" s="23"/>
      <c r="CH1507" s="23"/>
      <c r="CI1507" s="23"/>
      <c r="CJ1507" s="23"/>
      <c r="CK1507" s="23"/>
      <c r="CL1507" s="23"/>
      <c r="CM1507" s="23"/>
      <c r="CN1507" s="23"/>
      <c r="CO1507" s="23"/>
      <c r="CP1507" s="23"/>
      <c r="CQ1507" s="23"/>
      <c r="CR1507" s="23"/>
      <c r="CS1507" s="23"/>
      <c r="CT1507" s="23"/>
      <c r="CU1507" s="23"/>
      <c r="CV1507" s="23"/>
      <c r="CW1507" s="23"/>
      <c r="CX1507" s="23"/>
      <c r="CY1507" s="23"/>
      <c r="CZ1507" s="23"/>
      <c r="DA1507" s="23"/>
      <c r="DB1507" s="23"/>
      <c r="DC1507" s="23"/>
      <c r="DD1507" s="23"/>
      <c r="DE1507" s="23"/>
      <c r="DF1507" s="23"/>
      <c r="DG1507" s="23"/>
      <c r="DH1507" s="23"/>
      <c r="DI1507" s="23"/>
      <c r="DJ1507" s="23"/>
      <c r="DK1507" s="23"/>
      <c r="DL1507" s="23"/>
      <c r="DM1507" s="23"/>
      <c r="DN1507" s="23"/>
      <c r="DO1507" s="23"/>
      <c r="DP1507" s="23"/>
      <c r="DQ1507" s="23"/>
      <c r="DR1507" s="23"/>
      <c r="DS1507" s="23"/>
      <c r="DT1507" s="23"/>
      <c r="DU1507" s="23"/>
      <c r="DV1507" s="23"/>
      <c r="DW1507" s="23"/>
      <c r="DX1507" s="23"/>
      <c r="DY1507" s="23"/>
    </row>
    <row r="1508" spans="1:129" s="25" customFormat="1" ht="15.75" x14ac:dyDescent="0.25">
      <c r="A1508" s="257">
        <v>23</v>
      </c>
      <c r="B1508" s="183" t="s">
        <v>406</v>
      </c>
      <c r="C1508" s="183" t="s">
        <v>5</v>
      </c>
      <c r="D1508" s="190" t="s">
        <v>255</v>
      </c>
      <c r="E1508" s="192" t="s">
        <v>271</v>
      </c>
      <c r="F1508" s="74">
        <v>3295.6</v>
      </c>
      <c r="G1508" s="395">
        <v>162</v>
      </c>
      <c r="H1508" s="72" t="s">
        <v>30</v>
      </c>
      <c r="I1508" s="66" t="s">
        <v>1</v>
      </c>
      <c r="J1508" s="74">
        <f>J1509+J1510</f>
        <v>645250</v>
      </c>
      <c r="K1508" s="74">
        <f t="shared" ref="K1508:N1508" si="733">K1509+K1510</f>
        <v>45250</v>
      </c>
      <c r="L1508" s="74">
        <f t="shared" si="733"/>
        <v>0</v>
      </c>
      <c r="M1508" s="74">
        <f t="shared" si="733"/>
        <v>570000</v>
      </c>
      <c r="N1508" s="74">
        <f t="shared" si="733"/>
        <v>30000</v>
      </c>
      <c r="O1508" s="475">
        <f t="shared" si="725"/>
        <v>645250</v>
      </c>
      <c r="P1508" s="558"/>
      <c r="Q1508" s="24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/>
      <c r="AI1508" s="23"/>
      <c r="AJ1508" s="23"/>
      <c r="AK1508" s="23"/>
      <c r="AL1508" s="23"/>
      <c r="AM1508" s="23"/>
      <c r="AN1508" s="23"/>
      <c r="AO1508" s="23"/>
      <c r="AP1508" s="23"/>
      <c r="AQ1508" s="23"/>
      <c r="AR1508" s="23"/>
      <c r="AS1508" s="23"/>
      <c r="AT1508" s="23"/>
      <c r="AU1508" s="23"/>
      <c r="AV1508" s="23"/>
      <c r="AW1508" s="23"/>
      <c r="AX1508" s="23"/>
      <c r="AY1508" s="23"/>
      <c r="AZ1508" s="23"/>
      <c r="BA1508" s="23"/>
      <c r="BB1508" s="23"/>
      <c r="BC1508" s="23"/>
      <c r="BD1508" s="23"/>
      <c r="BE1508" s="23"/>
      <c r="BF1508" s="23"/>
      <c r="BG1508" s="23"/>
      <c r="BH1508" s="23"/>
      <c r="BI1508" s="23"/>
      <c r="BJ1508" s="23"/>
      <c r="BK1508" s="23"/>
      <c r="BL1508" s="23"/>
      <c r="BM1508" s="23"/>
      <c r="BN1508" s="23"/>
      <c r="BO1508" s="23"/>
      <c r="BP1508" s="23"/>
      <c r="BQ1508" s="23"/>
      <c r="BR1508" s="23"/>
      <c r="BS1508" s="23"/>
      <c r="BT1508" s="23"/>
      <c r="BU1508" s="23"/>
      <c r="BV1508" s="23"/>
      <c r="BW1508" s="23"/>
      <c r="BX1508" s="23"/>
      <c r="BY1508" s="23"/>
      <c r="BZ1508" s="23"/>
      <c r="CA1508" s="23"/>
      <c r="CB1508" s="23"/>
      <c r="CC1508" s="23"/>
      <c r="CD1508" s="23"/>
      <c r="CE1508" s="23"/>
      <c r="CF1508" s="23"/>
      <c r="CG1508" s="23"/>
      <c r="CH1508" s="23"/>
      <c r="CI1508" s="23"/>
      <c r="CJ1508" s="23"/>
      <c r="CK1508" s="23"/>
      <c r="CL1508" s="23"/>
      <c r="CM1508" s="23"/>
      <c r="CN1508" s="23"/>
      <c r="CO1508" s="23"/>
      <c r="CP1508" s="23"/>
      <c r="CQ1508" s="23"/>
      <c r="CR1508" s="23"/>
      <c r="CS1508" s="23"/>
      <c r="CT1508" s="23"/>
      <c r="CU1508" s="23"/>
      <c r="CV1508" s="23"/>
      <c r="CW1508" s="23"/>
      <c r="CX1508" s="23"/>
      <c r="CY1508" s="23"/>
      <c r="CZ1508" s="23"/>
      <c r="DA1508" s="23"/>
      <c r="DB1508" s="23"/>
      <c r="DC1508" s="23"/>
      <c r="DD1508" s="23"/>
      <c r="DE1508" s="23"/>
      <c r="DF1508" s="23"/>
      <c r="DG1508" s="23"/>
      <c r="DH1508" s="23"/>
      <c r="DI1508" s="23"/>
      <c r="DJ1508" s="23"/>
      <c r="DK1508" s="23"/>
      <c r="DL1508" s="23"/>
      <c r="DM1508" s="23"/>
      <c r="DN1508" s="23"/>
      <c r="DO1508" s="23"/>
      <c r="DP1508" s="23"/>
      <c r="DQ1508" s="23"/>
      <c r="DR1508" s="23"/>
      <c r="DS1508" s="23"/>
      <c r="DT1508" s="23"/>
      <c r="DU1508" s="23"/>
      <c r="DV1508" s="23"/>
      <c r="DW1508" s="23"/>
      <c r="DX1508" s="23"/>
      <c r="DY1508" s="23"/>
    </row>
    <row r="1509" spans="1:129" s="25" customFormat="1" ht="45" x14ac:dyDescent="0.25">
      <c r="A1509" s="259"/>
      <c r="B1509" s="183" t="s">
        <v>406</v>
      </c>
      <c r="C1509" s="183"/>
      <c r="D1509" s="190"/>
      <c r="E1509" s="192"/>
      <c r="F1509" s="74"/>
      <c r="G1509" s="395"/>
      <c r="H1509" s="72" t="s">
        <v>58</v>
      </c>
      <c r="I1509" s="78" t="s">
        <v>31</v>
      </c>
      <c r="J1509" s="74">
        <v>600000</v>
      </c>
      <c r="K1509" s="74"/>
      <c r="L1509" s="74"/>
      <c r="M1509" s="74">
        <f>J1509*0.95</f>
        <v>570000</v>
      </c>
      <c r="N1509" s="74">
        <f>J1509*0.05</f>
        <v>30000</v>
      </c>
      <c r="O1509" s="475">
        <f t="shared" si="725"/>
        <v>600000</v>
      </c>
      <c r="P1509" s="558"/>
      <c r="Q1509" s="24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/>
      <c r="AD1509" s="23"/>
      <c r="AE1509" s="23"/>
      <c r="AF1509" s="23"/>
      <c r="AG1509" s="23"/>
      <c r="AH1509" s="23"/>
      <c r="AI1509" s="23"/>
      <c r="AJ1509" s="23"/>
      <c r="AK1509" s="23"/>
      <c r="AL1509" s="23"/>
      <c r="AM1509" s="23"/>
      <c r="AN1509" s="23"/>
      <c r="AO1509" s="23"/>
      <c r="AP1509" s="23"/>
      <c r="AQ1509" s="23"/>
      <c r="AR1509" s="23"/>
      <c r="AS1509" s="23"/>
      <c r="AT1509" s="23"/>
      <c r="AU1509" s="23"/>
      <c r="AV1509" s="23"/>
      <c r="AW1509" s="23"/>
      <c r="AX1509" s="23"/>
      <c r="AY1509" s="23"/>
      <c r="AZ1509" s="23"/>
      <c r="BA1509" s="23"/>
      <c r="BB1509" s="23"/>
      <c r="BC1509" s="23"/>
      <c r="BD1509" s="23"/>
      <c r="BE1509" s="23"/>
      <c r="BF1509" s="23"/>
      <c r="BG1509" s="23"/>
      <c r="BH1509" s="23"/>
      <c r="BI1509" s="23"/>
      <c r="BJ1509" s="23"/>
      <c r="BK1509" s="23"/>
      <c r="BL1509" s="23"/>
      <c r="BM1509" s="23"/>
      <c r="BN1509" s="23"/>
      <c r="BO1509" s="23"/>
      <c r="BP1509" s="23"/>
      <c r="BQ1509" s="23"/>
      <c r="BR1509" s="23"/>
      <c r="BS1509" s="23"/>
      <c r="BT1509" s="23"/>
      <c r="BU1509" s="23"/>
      <c r="BV1509" s="23"/>
      <c r="BW1509" s="23"/>
      <c r="BX1509" s="23"/>
      <c r="BY1509" s="23"/>
      <c r="BZ1509" s="23"/>
      <c r="CA1509" s="23"/>
      <c r="CB1509" s="23"/>
      <c r="CC1509" s="23"/>
      <c r="CD1509" s="23"/>
      <c r="CE1509" s="23"/>
      <c r="CF1509" s="23"/>
      <c r="CG1509" s="23"/>
      <c r="CH1509" s="23"/>
      <c r="CI1509" s="23"/>
      <c r="CJ1509" s="23"/>
      <c r="CK1509" s="23"/>
      <c r="CL1509" s="23"/>
      <c r="CM1509" s="23"/>
      <c r="CN1509" s="23"/>
      <c r="CO1509" s="23"/>
      <c r="CP1509" s="23"/>
      <c r="CQ1509" s="23"/>
      <c r="CR1509" s="23"/>
      <c r="CS1509" s="23"/>
      <c r="CT1509" s="23"/>
      <c r="CU1509" s="23"/>
      <c r="CV1509" s="23"/>
      <c r="CW1509" s="23"/>
      <c r="CX1509" s="23"/>
      <c r="CY1509" s="23"/>
      <c r="CZ1509" s="23"/>
      <c r="DA1509" s="23"/>
      <c r="DB1509" s="23"/>
      <c r="DC1509" s="23"/>
      <c r="DD1509" s="23"/>
      <c r="DE1509" s="23"/>
      <c r="DF1509" s="23"/>
      <c r="DG1509" s="23"/>
      <c r="DH1509" s="23"/>
      <c r="DI1509" s="23"/>
      <c r="DJ1509" s="23"/>
      <c r="DK1509" s="23"/>
      <c r="DL1509" s="23"/>
      <c r="DM1509" s="23"/>
      <c r="DN1509" s="23"/>
      <c r="DO1509" s="23"/>
      <c r="DP1509" s="23"/>
      <c r="DQ1509" s="23"/>
      <c r="DR1509" s="23"/>
      <c r="DS1509" s="23"/>
      <c r="DT1509" s="23"/>
      <c r="DU1509" s="23"/>
      <c r="DV1509" s="23"/>
      <c r="DW1509" s="23"/>
      <c r="DX1509" s="23"/>
      <c r="DY1509" s="23"/>
    </row>
    <row r="1510" spans="1:129" s="25" customFormat="1" ht="75" x14ac:dyDescent="0.25">
      <c r="A1510" s="260"/>
      <c r="B1510" s="183" t="s">
        <v>406</v>
      </c>
      <c r="C1510" s="183"/>
      <c r="D1510" s="190"/>
      <c r="E1510" s="192"/>
      <c r="F1510" s="74"/>
      <c r="G1510" s="395"/>
      <c r="H1510" s="72" t="s">
        <v>57</v>
      </c>
      <c r="I1510" s="78" t="s">
        <v>136</v>
      </c>
      <c r="J1510" s="83">
        <v>45250</v>
      </c>
      <c r="K1510" s="123">
        <f>J1510</f>
        <v>45250</v>
      </c>
      <c r="L1510" s="74"/>
      <c r="M1510" s="74"/>
      <c r="N1510" s="74"/>
      <c r="O1510" s="475">
        <f t="shared" si="725"/>
        <v>45250</v>
      </c>
      <c r="P1510" s="558"/>
      <c r="Q1510" s="24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/>
      <c r="AI1510" s="23"/>
      <c r="AJ1510" s="23"/>
      <c r="AK1510" s="23"/>
      <c r="AL1510" s="23"/>
      <c r="AM1510" s="23"/>
      <c r="AN1510" s="23"/>
      <c r="AO1510" s="23"/>
      <c r="AP1510" s="23"/>
      <c r="AQ1510" s="23"/>
      <c r="AR1510" s="23"/>
      <c r="AS1510" s="23"/>
      <c r="AT1510" s="23"/>
      <c r="AU1510" s="23"/>
      <c r="AV1510" s="23"/>
      <c r="AW1510" s="23"/>
      <c r="AX1510" s="23"/>
      <c r="AY1510" s="23"/>
      <c r="AZ1510" s="23"/>
      <c r="BA1510" s="23"/>
      <c r="BB1510" s="23"/>
      <c r="BC1510" s="23"/>
      <c r="BD1510" s="23"/>
      <c r="BE1510" s="23"/>
      <c r="BF1510" s="23"/>
      <c r="BG1510" s="23"/>
      <c r="BH1510" s="23"/>
      <c r="BI1510" s="23"/>
      <c r="BJ1510" s="23"/>
      <c r="BK1510" s="23"/>
      <c r="BL1510" s="23"/>
      <c r="BM1510" s="23"/>
      <c r="BN1510" s="23"/>
      <c r="BO1510" s="23"/>
      <c r="BP1510" s="23"/>
      <c r="BQ1510" s="23"/>
      <c r="BR1510" s="23"/>
      <c r="BS1510" s="23"/>
      <c r="BT1510" s="23"/>
      <c r="BU1510" s="23"/>
      <c r="BV1510" s="23"/>
      <c r="BW1510" s="23"/>
      <c r="BX1510" s="23"/>
      <c r="BY1510" s="23"/>
      <c r="BZ1510" s="23"/>
      <c r="CA1510" s="23"/>
      <c r="CB1510" s="23"/>
      <c r="CC1510" s="23"/>
      <c r="CD1510" s="23"/>
      <c r="CE1510" s="23"/>
      <c r="CF1510" s="23"/>
      <c r="CG1510" s="23"/>
      <c r="CH1510" s="23"/>
      <c r="CI1510" s="23"/>
      <c r="CJ1510" s="23"/>
      <c r="CK1510" s="23"/>
      <c r="CL1510" s="23"/>
      <c r="CM1510" s="23"/>
      <c r="CN1510" s="23"/>
      <c r="CO1510" s="23"/>
      <c r="CP1510" s="23"/>
      <c r="CQ1510" s="23"/>
      <c r="CR1510" s="23"/>
      <c r="CS1510" s="23"/>
      <c r="CT1510" s="23"/>
      <c r="CU1510" s="23"/>
      <c r="CV1510" s="23"/>
      <c r="CW1510" s="23"/>
      <c r="CX1510" s="23"/>
      <c r="CY1510" s="23"/>
      <c r="CZ1510" s="23"/>
      <c r="DA1510" s="23"/>
      <c r="DB1510" s="23"/>
      <c r="DC1510" s="23"/>
      <c r="DD1510" s="23"/>
      <c r="DE1510" s="23"/>
      <c r="DF1510" s="23"/>
      <c r="DG1510" s="23"/>
      <c r="DH1510" s="23"/>
      <c r="DI1510" s="23"/>
      <c r="DJ1510" s="23"/>
      <c r="DK1510" s="23"/>
      <c r="DL1510" s="23"/>
      <c r="DM1510" s="23"/>
      <c r="DN1510" s="23"/>
      <c r="DO1510" s="23"/>
      <c r="DP1510" s="23"/>
      <c r="DQ1510" s="23"/>
      <c r="DR1510" s="23"/>
      <c r="DS1510" s="23"/>
      <c r="DT1510" s="23"/>
      <c r="DU1510" s="23"/>
      <c r="DV1510" s="23"/>
      <c r="DW1510" s="23"/>
      <c r="DX1510" s="23"/>
      <c r="DY1510" s="23"/>
    </row>
    <row r="1511" spans="1:129" s="25" customFormat="1" ht="15.75" x14ac:dyDescent="0.25">
      <c r="A1511" s="257">
        <v>24</v>
      </c>
      <c r="B1511" s="183" t="s">
        <v>406</v>
      </c>
      <c r="C1511" s="183" t="s">
        <v>5</v>
      </c>
      <c r="D1511" s="190" t="s">
        <v>255</v>
      </c>
      <c r="E1511" s="192" t="s">
        <v>272</v>
      </c>
      <c r="F1511" s="74">
        <v>5765.6</v>
      </c>
      <c r="G1511" s="395">
        <v>267</v>
      </c>
      <c r="H1511" s="72" t="s">
        <v>30</v>
      </c>
      <c r="I1511" s="66" t="s">
        <v>1</v>
      </c>
      <c r="J1511" s="74">
        <f>J1512+J1513</f>
        <v>895250</v>
      </c>
      <c r="K1511" s="74">
        <f t="shared" ref="K1511:N1511" si="734">K1512+K1513</f>
        <v>45250</v>
      </c>
      <c r="L1511" s="74">
        <f t="shared" si="734"/>
        <v>0</v>
      </c>
      <c r="M1511" s="74">
        <f t="shared" si="734"/>
        <v>807500</v>
      </c>
      <c r="N1511" s="74">
        <f t="shared" si="734"/>
        <v>42500</v>
      </c>
      <c r="O1511" s="475">
        <f t="shared" si="725"/>
        <v>895250</v>
      </c>
      <c r="P1511" s="558"/>
      <c r="Q1511" s="24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/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/>
      <c r="AN1511" s="23"/>
      <c r="AO1511" s="23"/>
      <c r="AP1511" s="23"/>
      <c r="AQ1511" s="23"/>
      <c r="AR1511" s="23"/>
      <c r="AS1511" s="23"/>
      <c r="AT1511" s="23"/>
      <c r="AU1511" s="23"/>
      <c r="AV1511" s="23"/>
      <c r="AW1511" s="23"/>
      <c r="AX1511" s="23"/>
      <c r="AY1511" s="23"/>
      <c r="AZ1511" s="23"/>
      <c r="BA1511" s="23"/>
      <c r="BB1511" s="23"/>
      <c r="BC1511" s="23"/>
      <c r="BD1511" s="23"/>
      <c r="BE1511" s="23"/>
      <c r="BF1511" s="23"/>
      <c r="BG1511" s="23"/>
      <c r="BH1511" s="23"/>
      <c r="BI1511" s="23"/>
      <c r="BJ1511" s="23"/>
      <c r="BK1511" s="23"/>
      <c r="BL1511" s="23"/>
      <c r="BM1511" s="23"/>
      <c r="BN1511" s="23"/>
      <c r="BO1511" s="23"/>
      <c r="BP1511" s="23"/>
      <c r="BQ1511" s="23"/>
      <c r="BR1511" s="23"/>
      <c r="BS1511" s="23"/>
      <c r="BT1511" s="23"/>
      <c r="BU1511" s="23"/>
      <c r="BV1511" s="23"/>
      <c r="BW1511" s="23"/>
      <c r="BX1511" s="23"/>
      <c r="BY1511" s="23"/>
      <c r="BZ1511" s="23"/>
      <c r="CA1511" s="23"/>
      <c r="CB1511" s="23"/>
      <c r="CC1511" s="23"/>
      <c r="CD1511" s="23"/>
      <c r="CE1511" s="23"/>
      <c r="CF1511" s="23"/>
      <c r="CG1511" s="23"/>
      <c r="CH1511" s="23"/>
      <c r="CI1511" s="23"/>
      <c r="CJ1511" s="23"/>
      <c r="CK1511" s="23"/>
      <c r="CL1511" s="23"/>
      <c r="CM1511" s="23"/>
      <c r="CN1511" s="23"/>
      <c r="CO1511" s="23"/>
      <c r="CP1511" s="23"/>
      <c r="CQ1511" s="23"/>
      <c r="CR1511" s="23"/>
      <c r="CS1511" s="23"/>
      <c r="CT1511" s="23"/>
      <c r="CU1511" s="23"/>
      <c r="CV1511" s="23"/>
      <c r="CW1511" s="23"/>
      <c r="CX1511" s="23"/>
      <c r="CY1511" s="23"/>
      <c r="CZ1511" s="23"/>
      <c r="DA1511" s="23"/>
      <c r="DB1511" s="23"/>
      <c r="DC1511" s="23"/>
      <c r="DD1511" s="23"/>
      <c r="DE1511" s="23"/>
      <c r="DF1511" s="23"/>
      <c r="DG1511" s="23"/>
      <c r="DH1511" s="23"/>
      <c r="DI1511" s="23"/>
      <c r="DJ1511" s="23"/>
      <c r="DK1511" s="23"/>
      <c r="DL1511" s="23"/>
      <c r="DM1511" s="23"/>
      <c r="DN1511" s="23"/>
      <c r="DO1511" s="23"/>
      <c r="DP1511" s="23"/>
      <c r="DQ1511" s="23"/>
      <c r="DR1511" s="23"/>
      <c r="DS1511" s="23"/>
      <c r="DT1511" s="23"/>
      <c r="DU1511" s="23"/>
      <c r="DV1511" s="23"/>
      <c r="DW1511" s="23"/>
      <c r="DX1511" s="23"/>
      <c r="DY1511" s="23"/>
    </row>
    <row r="1512" spans="1:129" s="25" customFormat="1" ht="45" x14ac:dyDescent="0.25">
      <c r="A1512" s="259"/>
      <c r="B1512" s="183" t="s">
        <v>406</v>
      </c>
      <c r="C1512" s="183"/>
      <c r="D1512" s="190"/>
      <c r="E1512" s="192"/>
      <c r="F1512" s="74"/>
      <c r="G1512" s="395"/>
      <c r="H1512" s="72" t="s">
        <v>58</v>
      </c>
      <c r="I1512" s="78" t="s">
        <v>31</v>
      </c>
      <c r="J1512" s="74">
        <v>850000</v>
      </c>
      <c r="K1512" s="74"/>
      <c r="L1512" s="74"/>
      <c r="M1512" s="74">
        <f>J1512*0.95</f>
        <v>807500</v>
      </c>
      <c r="N1512" s="74">
        <f>J1512*0.05</f>
        <v>42500</v>
      </c>
      <c r="O1512" s="475">
        <f t="shared" si="725"/>
        <v>850000</v>
      </c>
      <c r="P1512" s="558"/>
      <c r="Q1512" s="24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23"/>
      <c r="AR1512" s="23"/>
      <c r="AS1512" s="23"/>
      <c r="AT1512" s="23"/>
      <c r="AU1512" s="23"/>
      <c r="AV1512" s="23"/>
      <c r="AW1512" s="23"/>
      <c r="AX1512" s="23"/>
      <c r="AY1512" s="23"/>
      <c r="AZ1512" s="23"/>
      <c r="BA1512" s="23"/>
      <c r="BB1512" s="23"/>
      <c r="BC1512" s="23"/>
      <c r="BD1512" s="23"/>
      <c r="BE1512" s="23"/>
      <c r="BF1512" s="23"/>
      <c r="BG1512" s="23"/>
      <c r="BH1512" s="23"/>
      <c r="BI1512" s="23"/>
      <c r="BJ1512" s="23"/>
      <c r="BK1512" s="23"/>
      <c r="BL1512" s="23"/>
      <c r="BM1512" s="23"/>
      <c r="BN1512" s="23"/>
      <c r="BO1512" s="23"/>
      <c r="BP1512" s="23"/>
      <c r="BQ1512" s="23"/>
      <c r="BR1512" s="23"/>
      <c r="BS1512" s="23"/>
      <c r="BT1512" s="23"/>
      <c r="BU1512" s="23"/>
      <c r="BV1512" s="23"/>
      <c r="BW1512" s="23"/>
      <c r="BX1512" s="23"/>
      <c r="BY1512" s="23"/>
      <c r="BZ1512" s="23"/>
      <c r="CA1512" s="23"/>
      <c r="CB1512" s="23"/>
      <c r="CC1512" s="23"/>
      <c r="CD1512" s="23"/>
      <c r="CE1512" s="23"/>
      <c r="CF1512" s="23"/>
      <c r="CG1512" s="23"/>
      <c r="CH1512" s="23"/>
      <c r="CI1512" s="23"/>
      <c r="CJ1512" s="23"/>
      <c r="CK1512" s="23"/>
      <c r="CL1512" s="23"/>
      <c r="CM1512" s="23"/>
      <c r="CN1512" s="23"/>
      <c r="CO1512" s="23"/>
      <c r="CP1512" s="23"/>
      <c r="CQ1512" s="23"/>
      <c r="CR1512" s="23"/>
      <c r="CS1512" s="23"/>
      <c r="CT1512" s="23"/>
      <c r="CU1512" s="23"/>
      <c r="CV1512" s="23"/>
      <c r="CW1512" s="23"/>
      <c r="CX1512" s="23"/>
      <c r="CY1512" s="23"/>
      <c r="CZ1512" s="23"/>
      <c r="DA1512" s="23"/>
      <c r="DB1512" s="23"/>
      <c r="DC1512" s="23"/>
      <c r="DD1512" s="23"/>
      <c r="DE1512" s="23"/>
      <c r="DF1512" s="23"/>
      <c r="DG1512" s="23"/>
      <c r="DH1512" s="23"/>
      <c r="DI1512" s="23"/>
      <c r="DJ1512" s="23"/>
      <c r="DK1512" s="23"/>
      <c r="DL1512" s="23"/>
      <c r="DM1512" s="23"/>
      <c r="DN1512" s="23"/>
      <c r="DO1512" s="23"/>
      <c r="DP1512" s="23"/>
      <c r="DQ1512" s="23"/>
      <c r="DR1512" s="23"/>
      <c r="DS1512" s="23"/>
      <c r="DT1512" s="23"/>
      <c r="DU1512" s="23"/>
      <c r="DV1512" s="23"/>
      <c r="DW1512" s="23"/>
      <c r="DX1512" s="23"/>
      <c r="DY1512" s="23"/>
    </row>
    <row r="1513" spans="1:129" s="25" customFormat="1" ht="75" x14ac:dyDescent="0.25">
      <c r="A1513" s="260"/>
      <c r="B1513" s="183" t="s">
        <v>406</v>
      </c>
      <c r="C1513" s="183"/>
      <c r="D1513" s="190"/>
      <c r="E1513" s="192"/>
      <c r="F1513" s="74"/>
      <c r="G1513" s="395"/>
      <c r="H1513" s="72" t="s">
        <v>57</v>
      </c>
      <c r="I1513" s="78" t="s">
        <v>136</v>
      </c>
      <c r="J1513" s="83">
        <v>45250</v>
      </c>
      <c r="K1513" s="123">
        <f>J1513</f>
        <v>45250</v>
      </c>
      <c r="L1513" s="74"/>
      <c r="M1513" s="74"/>
      <c r="N1513" s="74"/>
      <c r="O1513" s="475">
        <f t="shared" si="725"/>
        <v>45250</v>
      </c>
      <c r="P1513" s="558"/>
      <c r="Q1513" s="24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/>
      <c r="AN1513" s="23"/>
      <c r="AO1513" s="23"/>
      <c r="AP1513" s="23"/>
      <c r="AQ1513" s="23"/>
      <c r="AR1513" s="23"/>
      <c r="AS1513" s="23"/>
      <c r="AT1513" s="23"/>
      <c r="AU1513" s="23"/>
      <c r="AV1513" s="23"/>
      <c r="AW1513" s="23"/>
      <c r="AX1513" s="23"/>
      <c r="AY1513" s="23"/>
      <c r="AZ1513" s="23"/>
      <c r="BA1513" s="23"/>
      <c r="BB1513" s="23"/>
      <c r="BC1513" s="23"/>
      <c r="BD1513" s="23"/>
      <c r="BE1513" s="23"/>
      <c r="BF1513" s="23"/>
      <c r="BG1513" s="23"/>
      <c r="BH1513" s="23"/>
      <c r="BI1513" s="23"/>
      <c r="BJ1513" s="23"/>
      <c r="BK1513" s="23"/>
      <c r="BL1513" s="23"/>
      <c r="BM1513" s="23"/>
      <c r="BN1513" s="23"/>
      <c r="BO1513" s="23"/>
      <c r="BP1513" s="23"/>
      <c r="BQ1513" s="23"/>
      <c r="BR1513" s="23"/>
      <c r="BS1513" s="23"/>
      <c r="BT1513" s="23"/>
      <c r="BU1513" s="23"/>
      <c r="BV1513" s="23"/>
      <c r="BW1513" s="23"/>
      <c r="BX1513" s="23"/>
      <c r="BY1513" s="23"/>
      <c r="BZ1513" s="23"/>
      <c r="CA1513" s="23"/>
      <c r="CB1513" s="23"/>
      <c r="CC1513" s="23"/>
      <c r="CD1513" s="23"/>
      <c r="CE1513" s="23"/>
      <c r="CF1513" s="23"/>
      <c r="CG1513" s="23"/>
      <c r="CH1513" s="23"/>
      <c r="CI1513" s="23"/>
      <c r="CJ1513" s="23"/>
      <c r="CK1513" s="23"/>
      <c r="CL1513" s="23"/>
      <c r="CM1513" s="23"/>
      <c r="CN1513" s="23"/>
      <c r="CO1513" s="23"/>
      <c r="CP1513" s="23"/>
      <c r="CQ1513" s="23"/>
      <c r="CR1513" s="23"/>
      <c r="CS1513" s="23"/>
      <c r="CT1513" s="23"/>
      <c r="CU1513" s="23"/>
      <c r="CV1513" s="23"/>
      <c r="CW1513" s="23"/>
      <c r="CX1513" s="23"/>
      <c r="CY1513" s="23"/>
      <c r="CZ1513" s="23"/>
      <c r="DA1513" s="23"/>
      <c r="DB1513" s="23"/>
      <c r="DC1513" s="23"/>
      <c r="DD1513" s="23"/>
      <c r="DE1513" s="23"/>
      <c r="DF1513" s="23"/>
      <c r="DG1513" s="23"/>
      <c r="DH1513" s="23"/>
      <c r="DI1513" s="23"/>
      <c r="DJ1513" s="23"/>
      <c r="DK1513" s="23"/>
      <c r="DL1513" s="23"/>
      <c r="DM1513" s="23"/>
      <c r="DN1513" s="23"/>
      <c r="DO1513" s="23"/>
      <c r="DP1513" s="23"/>
      <c r="DQ1513" s="23"/>
      <c r="DR1513" s="23"/>
      <c r="DS1513" s="23"/>
      <c r="DT1513" s="23"/>
      <c r="DU1513" s="23"/>
      <c r="DV1513" s="23"/>
      <c r="DW1513" s="23"/>
      <c r="DX1513" s="23"/>
      <c r="DY1513" s="23"/>
    </row>
    <row r="1514" spans="1:129" s="25" customFormat="1" ht="15.75" x14ac:dyDescent="0.25">
      <c r="A1514" s="257">
        <v>25</v>
      </c>
      <c r="B1514" s="183" t="s">
        <v>406</v>
      </c>
      <c r="C1514" s="183" t="s">
        <v>5</v>
      </c>
      <c r="D1514" s="190" t="s">
        <v>255</v>
      </c>
      <c r="E1514" s="192" t="s">
        <v>273</v>
      </c>
      <c r="F1514" s="74">
        <v>2489.5</v>
      </c>
      <c r="G1514" s="395">
        <v>103</v>
      </c>
      <c r="H1514" s="72" t="s">
        <v>30</v>
      </c>
      <c r="I1514" s="66" t="s">
        <v>1</v>
      </c>
      <c r="J1514" s="74">
        <f>J1515+J1516</f>
        <v>595250</v>
      </c>
      <c r="K1514" s="74">
        <f t="shared" ref="K1514:N1514" si="735">K1515+K1516</f>
        <v>45250</v>
      </c>
      <c r="L1514" s="74">
        <f t="shared" si="735"/>
        <v>0</v>
      </c>
      <c r="M1514" s="74">
        <f t="shared" si="735"/>
        <v>522500</v>
      </c>
      <c r="N1514" s="74">
        <f t="shared" si="735"/>
        <v>27500</v>
      </c>
      <c r="O1514" s="475">
        <f t="shared" si="725"/>
        <v>595250</v>
      </c>
      <c r="P1514" s="558"/>
      <c r="Q1514" s="24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23"/>
      <c r="AP1514" s="23"/>
      <c r="AQ1514" s="23"/>
      <c r="AR1514" s="23"/>
      <c r="AS1514" s="23"/>
      <c r="AT1514" s="23"/>
      <c r="AU1514" s="23"/>
      <c r="AV1514" s="23"/>
      <c r="AW1514" s="23"/>
      <c r="AX1514" s="23"/>
      <c r="AY1514" s="23"/>
      <c r="AZ1514" s="23"/>
      <c r="BA1514" s="23"/>
      <c r="BB1514" s="23"/>
      <c r="BC1514" s="23"/>
      <c r="BD1514" s="23"/>
      <c r="BE1514" s="23"/>
      <c r="BF1514" s="23"/>
      <c r="BG1514" s="23"/>
      <c r="BH1514" s="23"/>
      <c r="BI1514" s="23"/>
      <c r="BJ1514" s="23"/>
      <c r="BK1514" s="23"/>
      <c r="BL1514" s="23"/>
      <c r="BM1514" s="23"/>
      <c r="BN1514" s="23"/>
      <c r="BO1514" s="23"/>
      <c r="BP1514" s="23"/>
      <c r="BQ1514" s="23"/>
      <c r="BR1514" s="23"/>
      <c r="BS1514" s="23"/>
      <c r="BT1514" s="23"/>
      <c r="BU1514" s="23"/>
      <c r="BV1514" s="23"/>
      <c r="BW1514" s="23"/>
      <c r="BX1514" s="23"/>
      <c r="BY1514" s="23"/>
      <c r="BZ1514" s="23"/>
      <c r="CA1514" s="23"/>
      <c r="CB1514" s="23"/>
      <c r="CC1514" s="23"/>
      <c r="CD1514" s="23"/>
      <c r="CE1514" s="23"/>
      <c r="CF1514" s="23"/>
      <c r="CG1514" s="23"/>
      <c r="CH1514" s="23"/>
      <c r="CI1514" s="23"/>
      <c r="CJ1514" s="23"/>
      <c r="CK1514" s="23"/>
      <c r="CL1514" s="23"/>
      <c r="CM1514" s="23"/>
      <c r="CN1514" s="23"/>
      <c r="CO1514" s="23"/>
      <c r="CP1514" s="23"/>
      <c r="CQ1514" s="23"/>
      <c r="CR1514" s="23"/>
      <c r="CS1514" s="23"/>
      <c r="CT1514" s="23"/>
      <c r="CU1514" s="23"/>
      <c r="CV1514" s="23"/>
      <c r="CW1514" s="23"/>
      <c r="CX1514" s="23"/>
      <c r="CY1514" s="23"/>
      <c r="CZ1514" s="23"/>
      <c r="DA1514" s="23"/>
      <c r="DB1514" s="23"/>
      <c r="DC1514" s="23"/>
      <c r="DD1514" s="23"/>
      <c r="DE1514" s="23"/>
      <c r="DF1514" s="23"/>
      <c r="DG1514" s="23"/>
      <c r="DH1514" s="23"/>
      <c r="DI1514" s="23"/>
      <c r="DJ1514" s="23"/>
      <c r="DK1514" s="23"/>
      <c r="DL1514" s="23"/>
      <c r="DM1514" s="23"/>
      <c r="DN1514" s="23"/>
      <c r="DO1514" s="23"/>
      <c r="DP1514" s="23"/>
      <c r="DQ1514" s="23"/>
      <c r="DR1514" s="23"/>
      <c r="DS1514" s="23"/>
      <c r="DT1514" s="23"/>
      <c r="DU1514" s="23"/>
      <c r="DV1514" s="23"/>
      <c r="DW1514" s="23"/>
      <c r="DX1514" s="23"/>
      <c r="DY1514" s="23"/>
    </row>
    <row r="1515" spans="1:129" s="25" customFormat="1" ht="45" x14ac:dyDescent="0.25">
      <c r="A1515" s="259"/>
      <c r="B1515" s="183" t="s">
        <v>406</v>
      </c>
      <c r="C1515" s="183"/>
      <c r="D1515" s="190"/>
      <c r="E1515" s="192"/>
      <c r="F1515" s="74"/>
      <c r="G1515" s="395"/>
      <c r="H1515" s="72" t="s">
        <v>58</v>
      </c>
      <c r="I1515" s="78" t="s">
        <v>31</v>
      </c>
      <c r="J1515" s="74">
        <v>550000</v>
      </c>
      <c r="K1515" s="74"/>
      <c r="L1515" s="74"/>
      <c r="M1515" s="74">
        <f>J1515*0.95</f>
        <v>522500</v>
      </c>
      <c r="N1515" s="74">
        <f>J1515*0.05</f>
        <v>27500</v>
      </c>
      <c r="O1515" s="475">
        <f t="shared" si="725"/>
        <v>550000</v>
      </c>
      <c r="P1515" s="558"/>
      <c r="Q1515" s="24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3"/>
      <c r="AD1515" s="23"/>
      <c r="AE1515" s="23"/>
      <c r="AF1515" s="23"/>
      <c r="AG1515" s="23"/>
      <c r="AH1515" s="23"/>
      <c r="AI1515" s="23"/>
      <c r="AJ1515" s="23"/>
      <c r="AK1515" s="23"/>
      <c r="AL1515" s="23"/>
      <c r="AM1515" s="23"/>
      <c r="AN1515" s="23"/>
      <c r="AO1515" s="23"/>
      <c r="AP1515" s="23"/>
      <c r="AQ1515" s="23"/>
      <c r="AR1515" s="23"/>
      <c r="AS1515" s="23"/>
      <c r="AT1515" s="23"/>
      <c r="AU1515" s="23"/>
      <c r="AV1515" s="23"/>
      <c r="AW1515" s="23"/>
      <c r="AX1515" s="23"/>
      <c r="AY1515" s="23"/>
      <c r="AZ1515" s="23"/>
      <c r="BA1515" s="23"/>
      <c r="BB1515" s="23"/>
      <c r="BC1515" s="23"/>
      <c r="BD1515" s="23"/>
      <c r="BE1515" s="23"/>
      <c r="BF1515" s="23"/>
      <c r="BG1515" s="23"/>
      <c r="BH1515" s="23"/>
      <c r="BI1515" s="23"/>
      <c r="BJ1515" s="23"/>
      <c r="BK1515" s="23"/>
      <c r="BL1515" s="23"/>
      <c r="BM1515" s="23"/>
      <c r="BN1515" s="23"/>
      <c r="BO1515" s="23"/>
      <c r="BP1515" s="23"/>
      <c r="BQ1515" s="23"/>
      <c r="BR1515" s="23"/>
      <c r="BS1515" s="23"/>
      <c r="BT1515" s="23"/>
      <c r="BU1515" s="23"/>
      <c r="BV1515" s="23"/>
      <c r="BW1515" s="23"/>
      <c r="BX1515" s="23"/>
      <c r="BY1515" s="23"/>
      <c r="BZ1515" s="23"/>
      <c r="CA1515" s="23"/>
      <c r="CB1515" s="23"/>
      <c r="CC1515" s="23"/>
      <c r="CD1515" s="23"/>
      <c r="CE1515" s="23"/>
      <c r="CF1515" s="23"/>
      <c r="CG1515" s="23"/>
      <c r="CH1515" s="23"/>
      <c r="CI1515" s="23"/>
      <c r="CJ1515" s="23"/>
      <c r="CK1515" s="23"/>
      <c r="CL1515" s="23"/>
      <c r="CM1515" s="23"/>
      <c r="CN1515" s="23"/>
      <c r="CO1515" s="23"/>
      <c r="CP1515" s="23"/>
      <c r="CQ1515" s="23"/>
      <c r="CR1515" s="23"/>
      <c r="CS1515" s="23"/>
      <c r="CT1515" s="23"/>
      <c r="CU1515" s="23"/>
      <c r="CV1515" s="23"/>
      <c r="CW1515" s="23"/>
      <c r="CX1515" s="23"/>
      <c r="CY1515" s="23"/>
      <c r="CZ1515" s="23"/>
      <c r="DA1515" s="23"/>
      <c r="DB1515" s="23"/>
      <c r="DC1515" s="23"/>
      <c r="DD1515" s="23"/>
      <c r="DE1515" s="23"/>
      <c r="DF1515" s="23"/>
      <c r="DG1515" s="23"/>
      <c r="DH1515" s="23"/>
      <c r="DI1515" s="23"/>
      <c r="DJ1515" s="23"/>
      <c r="DK1515" s="23"/>
      <c r="DL1515" s="23"/>
      <c r="DM1515" s="23"/>
      <c r="DN1515" s="23"/>
      <c r="DO1515" s="23"/>
      <c r="DP1515" s="23"/>
      <c r="DQ1515" s="23"/>
      <c r="DR1515" s="23"/>
      <c r="DS1515" s="23"/>
      <c r="DT1515" s="23"/>
      <c r="DU1515" s="23"/>
      <c r="DV1515" s="23"/>
      <c r="DW1515" s="23"/>
      <c r="DX1515" s="23"/>
      <c r="DY1515" s="23"/>
    </row>
    <row r="1516" spans="1:129" s="25" customFormat="1" ht="75" x14ac:dyDescent="0.25">
      <c r="A1516" s="260"/>
      <c r="B1516" s="183" t="s">
        <v>406</v>
      </c>
      <c r="C1516" s="183"/>
      <c r="D1516" s="190"/>
      <c r="E1516" s="192"/>
      <c r="F1516" s="74"/>
      <c r="G1516" s="395"/>
      <c r="H1516" s="72" t="s">
        <v>57</v>
      </c>
      <c r="I1516" s="78" t="s">
        <v>136</v>
      </c>
      <c r="J1516" s="83">
        <v>45250</v>
      </c>
      <c r="K1516" s="123">
        <f>J1516</f>
        <v>45250</v>
      </c>
      <c r="L1516" s="74"/>
      <c r="M1516" s="74"/>
      <c r="N1516" s="74"/>
      <c r="O1516" s="475">
        <f t="shared" si="725"/>
        <v>45250</v>
      </c>
      <c r="P1516" s="558"/>
      <c r="Q1516" s="24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23"/>
      <c r="AP1516" s="23"/>
      <c r="AQ1516" s="23"/>
      <c r="AR1516" s="23"/>
      <c r="AS1516" s="23"/>
      <c r="AT1516" s="23"/>
      <c r="AU1516" s="23"/>
      <c r="AV1516" s="23"/>
      <c r="AW1516" s="23"/>
      <c r="AX1516" s="23"/>
      <c r="AY1516" s="23"/>
      <c r="AZ1516" s="23"/>
      <c r="BA1516" s="23"/>
      <c r="BB1516" s="23"/>
      <c r="BC1516" s="23"/>
      <c r="BD1516" s="23"/>
      <c r="BE1516" s="23"/>
      <c r="BF1516" s="23"/>
      <c r="BG1516" s="23"/>
      <c r="BH1516" s="23"/>
      <c r="BI1516" s="23"/>
      <c r="BJ1516" s="23"/>
      <c r="BK1516" s="23"/>
      <c r="BL1516" s="23"/>
      <c r="BM1516" s="23"/>
      <c r="BN1516" s="23"/>
      <c r="BO1516" s="23"/>
      <c r="BP1516" s="23"/>
      <c r="BQ1516" s="23"/>
      <c r="BR1516" s="23"/>
      <c r="BS1516" s="23"/>
      <c r="BT1516" s="23"/>
      <c r="BU1516" s="23"/>
      <c r="BV1516" s="23"/>
      <c r="BW1516" s="23"/>
      <c r="BX1516" s="23"/>
      <c r="BY1516" s="23"/>
      <c r="BZ1516" s="23"/>
      <c r="CA1516" s="23"/>
      <c r="CB1516" s="23"/>
      <c r="CC1516" s="23"/>
      <c r="CD1516" s="23"/>
      <c r="CE1516" s="23"/>
      <c r="CF1516" s="23"/>
      <c r="CG1516" s="23"/>
      <c r="CH1516" s="23"/>
      <c r="CI1516" s="23"/>
      <c r="CJ1516" s="23"/>
      <c r="CK1516" s="23"/>
      <c r="CL1516" s="23"/>
      <c r="CM1516" s="23"/>
      <c r="CN1516" s="23"/>
      <c r="CO1516" s="23"/>
      <c r="CP1516" s="23"/>
      <c r="CQ1516" s="23"/>
      <c r="CR1516" s="23"/>
      <c r="CS1516" s="23"/>
      <c r="CT1516" s="23"/>
      <c r="CU1516" s="23"/>
      <c r="CV1516" s="23"/>
      <c r="CW1516" s="23"/>
      <c r="CX1516" s="23"/>
      <c r="CY1516" s="23"/>
      <c r="CZ1516" s="23"/>
      <c r="DA1516" s="23"/>
      <c r="DB1516" s="23"/>
      <c r="DC1516" s="23"/>
      <c r="DD1516" s="23"/>
      <c r="DE1516" s="23"/>
      <c r="DF1516" s="23"/>
      <c r="DG1516" s="23"/>
      <c r="DH1516" s="23"/>
      <c r="DI1516" s="23"/>
      <c r="DJ1516" s="23"/>
      <c r="DK1516" s="23"/>
      <c r="DL1516" s="23"/>
      <c r="DM1516" s="23"/>
      <c r="DN1516" s="23"/>
      <c r="DO1516" s="23"/>
      <c r="DP1516" s="23"/>
      <c r="DQ1516" s="23"/>
      <c r="DR1516" s="23"/>
      <c r="DS1516" s="23"/>
      <c r="DT1516" s="23"/>
      <c r="DU1516" s="23"/>
      <c r="DV1516" s="23"/>
      <c r="DW1516" s="23"/>
      <c r="DX1516" s="23"/>
      <c r="DY1516" s="23"/>
    </row>
    <row r="1517" spans="1:129" s="25" customFormat="1" ht="15.75" x14ac:dyDescent="0.25">
      <c r="A1517" s="257">
        <v>26</v>
      </c>
      <c r="B1517" s="183" t="s">
        <v>406</v>
      </c>
      <c r="C1517" s="183" t="s">
        <v>5</v>
      </c>
      <c r="D1517" s="190" t="s">
        <v>249</v>
      </c>
      <c r="E1517" s="192">
        <v>10</v>
      </c>
      <c r="F1517" s="74">
        <v>4887.1000000000004</v>
      </c>
      <c r="G1517" s="395">
        <v>220</v>
      </c>
      <c r="H1517" s="72" t="s">
        <v>30</v>
      </c>
      <c r="I1517" s="66" t="s">
        <v>1</v>
      </c>
      <c r="J1517" s="74">
        <f>J1518+J1519</f>
        <v>495250</v>
      </c>
      <c r="K1517" s="74">
        <f t="shared" ref="K1517:N1517" si="736">K1518+K1519</f>
        <v>45250</v>
      </c>
      <c r="L1517" s="74">
        <f t="shared" si="736"/>
        <v>0</v>
      </c>
      <c r="M1517" s="74">
        <f t="shared" si="736"/>
        <v>427500</v>
      </c>
      <c r="N1517" s="74">
        <f t="shared" si="736"/>
        <v>22500</v>
      </c>
      <c r="O1517" s="475">
        <f t="shared" si="725"/>
        <v>495250</v>
      </c>
      <c r="P1517" s="558"/>
      <c r="Q1517" s="24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/>
      <c r="AL1517" s="23"/>
      <c r="AM1517" s="23"/>
      <c r="AN1517" s="23"/>
      <c r="AO1517" s="23"/>
      <c r="AP1517" s="23"/>
      <c r="AQ1517" s="23"/>
      <c r="AR1517" s="23"/>
      <c r="AS1517" s="23"/>
      <c r="AT1517" s="23"/>
      <c r="AU1517" s="23"/>
      <c r="AV1517" s="23"/>
      <c r="AW1517" s="23"/>
      <c r="AX1517" s="23"/>
      <c r="AY1517" s="23"/>
      <c r="AZ1517" s="23"/>
      <c r="BA1517" s="23"/>
      <c r="BB1517" s="23"/>
      <c r="BC1517" s="23"/>
      <c r="BD1517" s="23"/>
      <c r="BE1517" s="23"/>
      <c r="BF1517" s="23"/>
      <c r="BG1517" s="23"/>
      <c r="BH1517" s="23"/>
      <c r="BI1517" s="23"/>
      <c r="BJ1517" s="23"/>
      <c r="BK1517" s="23"/>
      <c r="BL1517" s="23"/>
      <c r="BM1517" s="23"/>
      <c r="BN1517" s="23"/>
      <c r="BO1517" s="23"/>
      <c r="BP1517" s="23"/>
      <c r="BQ1517" s="23"/>
      <c r="BR1517" s="23"/>
      <c r="BS1517" s="23"/>
      <c r="BT1517" s="23"/>
      <c r="BU1517" s="23"/>
      <c r="BV1517" s="23"/>
      <c r="BW1517" s="23"/>
      <c r="BX1517" s="23"/>
      <c r="BY1517" s="23"/>
      <c r="BZ1517" s="23"/>
      <c r="CA1517" s="23"/>
      <c r="CB1517" s="23"/>
      <c r="CC1517" s="23"/>
      <c r="CD1517" s="23"/>
      <c r="CE1517" s="23"/>
      <c r="CF1517" s="23"/>
      <c r="CG1517" s="23"/>
      <c r="CH1517" s="23"/>
      <c r="CI1517" s="23"/>
      <c r="CJ1517" s="23"/>
      <c r="CK1517" s="23"/>
      <c r="CL1517" s="23"/>
      <c r="CM1517" s="23"/>
      <c r="CN1517" s="23"/>
      <c r="CO1517" s="23"/>
      <c r="CP1517" s="23"/>
      <c r="CQ1517" s="23"/>
      <c r="CR1517" s="23"/>
      <c r="CS1517" s="23"/>
      <c r="CT1517" s="23"/>
      <c r="CU1517" s="23"/>
      <c r="CV1517" s="23"/>
      <c r="CW1517" s="23"/>
      <c r="CX1517" s="23"/>
      <c r="CY1517" s="23"/>
      <c r="CZ1517" s="23"/>
      <c r="DA1517" s="23"/>
      <c r="DB1517" s="23"/>
      <c r="DC1517" s="23"/>
      <c r="DD1517" s="23"/>
      <c r="DE1517" s="23"/>
      <c r="DF1517" s="23"/>
      <c r="DG1517" s="23"/>
      <c r="DH1517" s="23"/>
      <c r="DI1517" s="23"/>
      <c r="DJ1517" s="23"/>
      <c r="DK1517" s="23"/>
      <c r="DL1517" s="23"/>
      <c r="DM1517" s="23"/>
      <c r="DN1517" s="23"/>
      <c r="DO1517" s="23"/>
      <c r="DP1517" s="23"/>
      <c r="DQ1517" s="23"/>
      <c r="DR1517" s="23"/>
      <c r="DS1517" s="23"/>
      <c r="DT1517" s="23"/>
      <c r="DU1517" s="23"/>
      <c r="DV1517" s="23"/>
      <c r="DW1517" s="23"/>
      <c r="DX1517" s="23"/>
      <c r="DY1517" s="23"/>
    </row>
    <row r="1518" spans="1:129" s="25" customFormat="1" ht="45" x14ac:dyDescent="0.25">
      <c r="A1518" s="259"/>
      <c r="B1518" s="183" t="s">
        <v>406</v>
      </c>
      <c r="C1518" s="183"/>
      <c r="D1518" s="190"/>
      <c r="E1518" s="192"/>
      <c r="F1518" s="74"/>
      <c r="G1518" s="395"/>
      <c r="H1518" s="72" t="s">
        <v>58</v>
      </c>
      <c r="I1518" s="78" t="s">
        <v>31</v>
      </c>
      <c r="J1518" s="74">
        <v>450000</v>
      </c>
      <c r="K1518" s="74"/>
      <c r="L1518" s="74"/>
      <c r="M1518" s="74">
        <f>J1518*0.95</f>
        <v>427500</v>
      </c>
      <c r="N1518" s="74">
        <f>J1518*0.05</f>
        <v>22500</v>
      </c>
      <c r="O1518" s="475">
        <f t="shared" si="725"/>
        <v>450000</v>
      </c>
      <c r="P1518" s="558"/>
      <c r="Q1518" s="24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/>
      <c r="AD1518" s="23"/>
      <c r="AE1518" s="23"/>
      <c r="AF1518" s="23"/>
      <c r="AG1518" s="23"/>
      <c r="AH1518" s="23"/>
      <c r="AI1518" s="23"/>
      <c r="AJ1518" s="23"/>
      <c r="AK1518" s="23"/>
      <c r="AL1518" s="23"/>
      <c r="AM1518" s="23"/>
      <c r="AN1518" s="23"/>
      <c r="AO1518" s="23"/>
      <c r="AP1518" s="23"/>
      <c r="AQ1518" s="23"/>
      <c r="AR1518" s="23"/>
      <c r="AS1518" s="23"/>
      <c r="AT1518" s="23"/>
      <c r="AU1518" s="23"/>
      <c r="AV1518" s="23"/>
      <c r="AW1518" s="23"/>
      <c r="AX1518" s="23"/>
      <c r="AY1518" s="23"/>
      <c r="AZ1518" s="23"/>
      <c r="BA1518" s="23"/>
      <c r="BB1518" s="23"/>
      <c r="BC1518" s="23"/>
      <c r="BD1518" s="23"/>
      <c r="BE1518" s="23"/>
      <c r="BF1518" s="23"/>
      <c r="BG1518" s="23"/>
      <c r="BH1518" s="23"/>
      <c r="BI1518" s="23"/>
      <c r="BJ1518" s="23"/>
      <c r="BK1518" s="23"/>
      <c r="BL1518" s="23"/>
      <c r="BM1518" s="23"/>
      <c r="BN1518" s="23"/>
      <c r="BO1518" s="23"/>
      <c r="BP1518" s="23"/>
      <c r="BQ1518" s="23"/>
      <c r="BR1518" s="23"/>
      <c r="BS1518" s="23"/>
      <c r="BT1518" s="23"/>
      <c r="BU1518" s="23"/>
      <c r="BV1518" s="23"/>
      <c r="BW1518" s="23"/>
      <c r="BX1518" s="23"/>
      <c r="BY1518" s="23"/>
      <c r="BZ1518" s="23"/>
      <c r="CA1518" s="23"/>
      <c r="CB1518" s="23"/>
      <c r="CC1518" s="23"/>
      <c r="CD1518" s="23"/>
      <c r="CE1518" s="23"/>
      <c r="CF1518" s="23"/>
      <c r="CG1518" s="23"/>
      <c r="CH1518" s="23"/>
      <c r="CI1518" s="23"/>
      <c r="CJ1518" s="23"/>
      <c r="CK1518" s="23"/>
      <c r="CL1518" s="23"/>
      <c r="CM1518" s="23"/>
      <c r="CN1518" s="23"/>
      <c r="CO1518" s="23"/>
      <c r="CP1518" s="23"/>
      <c r="CQ1518" s="23"/>
      <c r="CR1518" s="23"/>
      <c r="CS1518" s="23"/>
      <c r="CT1518" s="23"/>
      <c r="CU1518" s="23"/>
      <c r="CV1518" s="23"/>
      <c r="CW1518" s="23"/>
      <c r="CX1518" s="23"/>
      <c r="CY1518" s="23"/>
      <c r="CZ1518" s="23"/>
      <c r="DA1518" s="23"/>
      <c r="DB1518" s="23"/>
      <c r="DC1518" s="23"/>
      <c r="DD1518" s="23"/>
      <c r="DE1518" s="23"/>
      <c r="DF1518" s="23"/>
      <c r="DG1518" s="23"/>
      <c r="DH1518" s="23"/>
      <c r="DI1518" s="23"/>
      <c r="DJ1518" s="23"/>
      <c r="DK1518" s="23"/>
      <c r="DL1518" s="23"/>
      <c r="DM1518" s="23"/>
      <c r="DN1518" s="23"/>
      <c r="DO1518" s="23"/>
      <c r="DP1518" s="23"/>
      <c r="DQ1518" s="23"/>
      <c r="DR1518" s="23"/>
      <c r="DS1518" s="23"/>
      <c r="DT1518" s="23"/>
      <c r="DU1518" s="23"/>
      <c r="DV1518" s="23"/>
      <c r="DW1518" s="23"/>
      <c r="DX1518" s="23"/>
      <c r="DY1518" s="23"/>
    </row>
    <row r="1519" spans="1:129" s="25" customFormat="1" ht="75" x14ac:dyDescent="0.25">
      <c r="A1519" s="260"/>
      <c r="B1519" s="183" t="s">
        <v>406</v>
      </c>
      <c r="C1519" s="183"/>
      <c r="D1519" s="190"/>
      <c r="E1519" s="192"/>
      <c r="F1519" s="74"/>
      <c r="G1519" s="395"/>
      <c r="H1519" s="72" t="s">
        <v>57</v>
      </c>
      <c r="I1519" s="78" t="s">
        <v>136</v>
      </c>
      <c r="J1519" s="83">
        <v>45250</v>
      </c>
      <c r="K1519" s="123">
        <f>J1519</f>
        <v>45250</v>
      </c>
      <c r="L1519" s="74"/>
      <c r="M1519" s="74"/>
      <c r="N1519" s="74"/>
      <c r="O1519" s="475">
        <f t="shared" si="725"/>
        <v>45250</v>
      </c>
      <c r="P1519" s="558"/>
      <c r="Q1519" s="24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/>
      <c r="AD1519" s="23"/>
      <c r="AE1519" s="23"/>
      <c r="AF1519" s="23"/>
      <c r="AG1519" s="23"/>
      <c r="AH1519" s="23"/>
      <c r="AI1519" s="23"/>
      <c r="AJ1519" s="23"/>
      <c r="AK1519" s="23"/>
      <c r="AL1519" s="23"/>
      <c r="AM1519" s="23"/>
      <c r="AN1519" s="23"/>
      <c r="AO1519" s="23"/>
      <c r="AP1519" s="23"/>
      <c r="AQ1519" s="23"/>
      <c r="AR1519" s="23"/>
      <c r="AS1519" s="23"/>
      <c r="AT1519" s="23"/>
      <c r="AU1519" s="23"/>
      <c r="AV1519" s="23"/>
      <c r="AW1519" s="23"/>
      <c r="AX1519" s="23"/>
      <c r="AY1519" s="23"/>
      <c r="AZ1519" s="23"/>
      <c r="BA1519" s="23"/>
      <c r="BB1519" s="23"/>
      <c r="BC1519" s="23"/>
      <c r="BD1519" s="23"/>
      <c r="BE1519" s="23"/>
      <c r="BF1519" s="23"/>
      <c r="BG1519" s="23"/>
      <c r="BH1519" s="23"/>
      <c r="BI1519" s="23"/>
      <c r="BJ1519" s="23"/>
      <c r="BK1519" s="23"/>
      <c r="BL1519" s="23"/>
      <c r="BM1519" s="23"/>
      <c r="BN1519" s="23"/>
      <c r="BO1519" s="23"/>
      <c r="BP1519" s="23"/>
      <c r="BQ1519" s="23"/>
      <c r="BR1519" s="23"/>
      <c r="BS1519" s="23"/>
      <c r="BT1519" s="23"/>
      <c r="BU1519" s="23"/>
      <c r="BV1519" s="23"/>
      <c r="BW1519" s="23"/>
      <c r="BX1519" s="23"/>
      <c r="BY1519" s="23"/>
      <c r="BZ1519" s="23"/>
      <c r="CA1519" s="23"/>
      <c r="CB1519" s="23"/>
      <c r="CC1519" s="23"/>
      <c r="CD1519" s="23"/>
      <c r="CE1519" s="23"/>
      <c r="CF1519" s="23"/>
      <c r="CG1519" s="23"/>
      <c r="CH1519" s="23"/>
      <c r="CI1519" s="23"/>
      <c r="CJ1519" s="23"/>
      <c r="CK1519" s="23"/>
      <c r="CL1519" s="23"/>
      <c r="CM1519" s="23"/>
      <c r="CN1519" s="23"/>
      <c r="CO1519" s="23"/>
      <c r="CP1519" s="23"/>
      <c r="CQ1519" s="23"/>
      <c r="CR1519" s="23"/>
      <c r="CS1519" s="23"/>
      <c r="CT1519" s="23"/>
      <c r="CU1519" s="23"/>
      <c r="CV1519" s="23"/>
      <c r="CW1519" s="23"/>
      <c r="CX1519" s="23"/>
      <c r="CY1519" s="23"/>
      <c r="CZ1519" s="23"/>
      <c r="DA1519" s="23"/>
      <c r="DB1519" s="23"/>
      <c r="DC1519" s="23"/>
      <c r="DD1519" s="23"/>
      <c r="DE1519" s="23"/>
      <c r="DF1519" s="23"/>
      <c r="DG1519" s="23"/>
      <c r="DH1519" s="23"/>
      <c r="DI1519" s="23"/>
      <c r="DJ1519" s="23"/>
      <c r="DK1519" s="23"/>
      <c r="DL1519" s="23"/>
      <c r="DM1519" s="23"/>
      <c r="DN1519" s="23"/>
      <c r="DO1519" s="23"/>
      <c r="DP1519" s="23"/>
      <c r="DQ1519" s="23"/>
      <c r="DR1519" s="23"/>
      <c r="DS1519" s="23"/>
      <c r="DT1519" s="23"/>
      <c r="DU1519" s="23"/>
      <c r="DV1519" s="23"/>
      <c r="DW1519" s="23"/>
      <c r="DX1519" s="23"/>
      <c r="DY1519" s="23"/>
    </row>
    <row r="1520" spans="1:129" s="25" customFormat="1" ht="15.75" x14ac:dyDescent="0.25">
      <c r="A1520" s="257">
        <v>27</v>
      </c>
      <c r="B1520" s="183" t="s">
        <v>406</v>
      </c>
      <c r="C1520" s="183" t="s">
        <v>5</v>
      </c>
      <c r="D1520" s="190" t="s">
        <v>113</v>
      </c>
      <c r="E1520" s="192" t="s">
        <v>274</v>
      </c>
      <c r="F1520" s="74">
        <v>4826.8</v>
      </c>
      <c r="G1520" s="395">
        <v>199</v>
      </c>
      <c r="H1520" s="72" t="s">
        <v>30</v>
      </c>
      <c r="I1520" s="66" t="s">
        <v>1</v>
      </c>
      <c r="J1520" s="74">
        <f>J1521+J1522</f>
        <v>845250</v>
      </c>
      <c r="K1520" s="74">
        <f t="shared" ref="K1520:N1520" si="737">K1521+K1522</f>
        <v>45250</v>
      </c>
      <c r="L1520" s="74">
        <f t="shared" si="737"/>
        <v>0</v>
      </c>
      <c r="M1520" s="74">
        <f t="shared" si="737"/>
        <v>760000</v>
      </c>
      <c r="N1520" s="74">
        <f t="shared" si="737"/>
        <v>40000</v>
      </c>
      <c r="O1520" s="475">
        <f t="shared" si="725"/>
        <v>845250</v>
      </c>
      <c r="P1520" s="558"/>
      <c r="Q1520" s="24"/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/>
      <c r="AL1520" s="23"/>
      <c r="AM1520" s="23"/>
      <c r="AN1520" s="23"/>
      <c r="AO1520" s="23"/>
      <c r="AP1520" s="23"/>
      <c r="AQ1520" s="23"/>
      <c r="AR1520" s="23"/>
      <c r="AS1520" s="23"/>
      <c r="AT1520" s="23"/>
      <c r="AU1520" s="23"/>
      <c r="AV1520" s="23"/>
      <c r="AW1520" s="23"/>
      <c r="AX1520" s="23"/>
      <c r="AY1520" s="23"/>
      <c r="AZ1520" s="23"/>
      <c r="BA1520" s="23"/>
      <c r="BB1520" s="23"/>
      <c r="BC1520" s="23"/>
      <c r="BD1520" s="23"/>
      <c r="BE1520" s="23"/>
      <c r="BF1520" s="23"/>
      <c r="BG1520" s="23"/>
      <c r="BH1520" s="23"/>
      <c r="BI1520" s="23"/>
      <c r="BJ1520" s="23"/>
      <c r="BK1520" s="23"/>
      <c r="BL1520" s="23"/>
      <c r="BM1520" s="23"/>
      <c r="BN1520" s="23"/>
      <c r="BO1520" s="23"/>
      <c r="BP1520" s="23"/>
      <c r="BQ1520" s="23"/>
      <c r="BR1520" s="23"/>
      <c r="BS1520" s="23"/>
      <c r="BT1520" s="23"/>
      <c r="BU1520" s="23"/>
      <c r="BV1520" s="23"/>
      <c r="BW1520" s="23"/>
      <c r="BX1520" s="23"/>
      <c r="BY1520" s="23"/>
      <c r="BZ1520" s="23"/>
      <c r="CA1520" s="23"/>
      <c r="CB1520" s="23"/>
      <c r="CC1520" s="23"/>
      <c r="CD1520" s="23"/>
      <c r="CE1520" s="23"/>
      <c r="CF1520" s="23"/>
      <c r="CG1520" s="23"/>
      <c r="CH1520" s="23"/>
      <c r="CI1520" s="23"/>
      <c r="CJ1520" s="23"/>
      <c r="CK1520" s="23"/>
      <c r="CL1520" s="23"/>
      <c r="CM1520" s="23"/>
      <c r="CN1520" s="23"/>
      <c r="CO1520" s="23"/>
      <c r="CP1520" s="23"/>
      <c r="CQ1520" s="23"/>
      <c r="CR1520" s="23"/>
      <c r="CS1520" s="23"/>
      <c r="CT1520" s="23"/>
      <c r="CU1520" s="23"/>
      <c r="CV1520" s="23"/>
      <c r="CW1520" s="23"/>
      <c r="CX1520" s="23"/>
      <c r="CY1520" s="23"/>
      <c r="CZ1520" s="23"/>
      <c r="DA1520" s="23"/>
      <c r="DB1520" s="23"/>
      <c r="DC1520" s="23"/>
      <c r="DD1520" s="23"/>
      <c r="DE1520" s="23"/>
      <c r="DF1520" s="23"/>
      <c r="DG1520" s="23"/>
      <c r="DH1520" s="23"/>
      <c r="DI1520" s="23"/>
      <c r="DJ1520" s="23"/>
      <c r="DK1520" s="23"/>
      <c r="DL1520" s="23"/>
      <c r="DM1520" s="23"/>
      <c r="DN1520" s="23"/>
      <c r="DO1520" s="23"/>
      <c r="DP1520" s="23"/>
      <c r="DQ1520" s="23"/>
      <c r="DR1520" s="23"/>
      <c r="DS1520" s="23"/>
      <c r="DT1520" s="23"/>
      <c r="DU1520" s="23"/>
      <c r="DV1520" s="23"/>
      <c r="DW1520" s="23"/>
      <c r="DX1520" s="23"/>
      <c r="DY1520" s="23"/>
    </row>
    <row r="1521" spans="1:129" s="25" customFormat="1" ht="45" x14ac:dyDescent="0.25">
      <c r="A1521" s="259"/>
      <c r="B1521" s="183" t="s">
        <v>406</v>
      </c>
      <c r="C1521" s="183"/>
      <c r="D1521" s="190"/>
      <c r="E1521" s="192"/>
      <c r="F1521" s="74"/>
      <c r="G1521" s="395"/>
      <c r="H1521" s="72" t="s">
        <v>58</v>
      </c>
      <c r="I1521" s="78" t="s">
        <v>31</v>
      </c>
      <c r="J1521" s="74">
        <v>800000</v>
      </c>
      <c r="K1521" s="74"/>
      <c r="L1521" s="74"/>
      <c r="M1521" s="74">
        <f>J1521*0.95</f>
        <v>760000</v>
      </c>
      <c r="N1521" s="74">
        <f>J1521*0.05</f>
        <v>40000</v>
      </c>
      <c r="O1521" s="475">
        <f t="shared" si="725"/>
        <v>800000</v>
      </c>
      <c r="P1521" s="558"/>
      <c r="Q1521" s="24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23"/>
      <c r="AG1521" s="23"/>
      <c r="AH1521" s="23"/>
      <c r="AI1521" s="23"/>
      <c r="AJ1521" s="23"/>
      <c r="AK1521" s="23"/>
      <c r="AL1521" s="23"/>
      <c r="AM1521" s="23"/>
      <c r="AN1521" s="23"/>
      <c r="AO1521" s="23"/>
      <c r="AP1521" s="23"/>
      <c r="AQ1521" s="23"/>
      <c r="AR1521" s="23"/>
      <c r="AS1521" s="23"/>
      <c r="AT1521" s="23"/>
      <c r="AU1521" s="23"/>
      <c r="AV1521" s="23"/>
      <c r="AW1521" s="23"/>
      <c r="AX1521" s="23"/>
      <c r="AY1521" s="23"/>
      <c r="AZ1521" s="23"/>
      <c r="BA1521" s="23"/>
      <c r="BB1521" s="23"/>
      <c r="BC1521" s="23"/>
      <c r="BD1521" s="23"/>
      <c r="BE1521" s="23"/>
      <c r="BF1521" s="23"/>
      <c r="BG1521" s="23"/>
      <c r="BH1521" s="23"/>
      <c r="BI1521" s="23"/>
      <c r="BJ1521" s="23"/>
      <c r="BK1521" s="23"/>
      <c r="BL1521" s="23"/>
      <c r="BM1521" s="23"/>
      <c r="BN1521" s="23"/>
      <c r="BO1521" s="23"/>
      <c r="BP1521" s="23"/>
      <c r="BQ1521" s="23"/>
      <c r="BR1521" s="23"/>
      <c r="BS1521" s="23"/>
      <c r="BT1521" s="23"/>
      <c r="BU1521" s="23"/>
      <c r="BV1521" s="23"/>
      <c r="BW1521" s="23"/>
      <c r="BX1521" s="23"/>
      <c r="BY1521" s="23"/>
      <c r="BZ1521" s="23"/>
      <c r="CA1521" s="23"/>
      <c r="CB1521" s="23"/>
      <c r="CC1521" s="23"/>
      <c r="CD1521" s="23"/>
      <c r="CE1521" s="23"/>
      <c r="CF1521" s="23"/>
      <c r="CG1521" s="23"/>
      <c r="CH1521" s="23"/>
      <c r="CI1521" s="23"/>
      <c r="CJ1521" s="23"/>
      <c r="CK1521" s="23"/>
      <c r="CL1521" s="23"/>
      <c r="CM1521" s="23"/>
      <c r="CN1521" s="23"/>
      <c r="CO1521" s="23"/>
      <c r="CP1521" s="23"/>
      <c r="CQ1521" s="23"/>
      <c r="CR1521" s="23"/>
      <c r="CS1521" s="23"/>
      <c r="CT1521" s="23"/>
      <c r="CU1521" s="23"/>
      <c r="CV1521" s="23"/>
      <c r="CW1521" s="23"/>
      <c r="CX1521" s="23"/>
      <c r="CY1521" s="23"/>
      <c r="CZ1521" s="23"/>
      <c r="DA1521" s="23"/>
      <c r="DB1521" s="23"/>
      <c r="DC1521" s="23"/>
      <c r="DD1521" s="23"/>
      <c r="DE1521" s="23"/>
      <c r="DF1521" s="23"/>
      <c r="DG1521" s="23"/>
      <c r="DH1521" s="23"/>
      <c r="DI1521" s="23"/>
      <c r="DJ1521" s="23"/>
      <c r="DK1521" s="23"/>
      <c r="DL1521" s="23"/>
      <c r="DM1521" s="23"/>
      <c r="DN1521" s="23"/>
      <c r="DO1521" s="23"/>
      <c r="DP1521" s="23"/>
      <c r="DQ1521" s="23"/>
      <c r="DR1521" s="23"/>
      <c r="DS1521" s="23"/>
      <c r="DT1521" s="23"/>
      <c r="DU1521" s="23"/>
      <c r="DV1521" s="23"/>
      <c r="DW1521" s="23"/>
      <c r="DX1521" s="23"/>
      <c r="DY1521" s="23"/>
    </row>
    <row r="1522" spans="1:129" s="25" customFormat="1" ht="75" x14ac:dyDescent="0.25">
      <c r="A1522" s="260"/>
      <c r="B1522" s="183" t="s">
        <v>406</v>
      </c>
      <c r="C1522" s="183"/>
      <c r="D1522" s="190"/>
      <c r="E1522" s="192"/>
      <c r="F1522" s="74"/>
      <c r="G1522" s="395"/>
      <c r="H1522" s="72" t="s">
        <v>57</v>
      </c>
      <c r="I1522" s="78" t="s">
        <v>136</v>
      </c>
      <c r="J1522" s="83">
        <v>45250</v>
      </c>
      <c r="K1522" s="123">
        <f>J1522</f>
        <v>45250</v>
      </c>
      <c r="L1522" s="74"/>
      <c r="M1522" s="74"/>
      <c r="N1522" s="74"/>
      <c r="O1522" s="475">
        <f t="shared" si="725"/>
        <v>45250</v>
      </c>
      <c r="P1522" s="558"/>
      <c r="Q1522" s="24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/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3"/>
      <c r="AN1522" s="23"/>
      <c r="AO1522" s="23"/>
      <c r="AP1522" s="23"/>
      <c r="AQ1522" s="23"/>
      <c r="AR1522" s="23"/>
      <c r="AS1522" s="23"/>
      <c r="AT1522" s="23"/>
      <c r="AU1522" s="23"/>
      <c r="AV1522" s="23"/>
      <c r="AW1522" s="23"/>
      <c r="AX1522" s="23"/>
      <c r="AY1522" s="23"/>
      <c r="AZ1522" s="23"/>
      <c r="BA1522" s="23"/>
      <c r="BB1522" s="23"/>
      <c r="BC1522" s="23"/>
      <c r="BD1522" s="23"/>
      <c r="BE1522" s="23"/>
      <c r="BF1522" s="23"/>
      <c r="BG1522" s="23"/>
      <c r="BH1522" s="23"/>
      <c r="BI1522" s="23"/>
      <c r="BJ1522" s="23"/>
      <c r="BK1522" s="23"/>
      <c r="BL1522" s="23"/>
      <c r="BM1522" s="23"/>
      <c r="BN1522" s="23"/>
      <c r="BO1522" s="23"/>
      <c r="BP1522" s="23"/>
      <c r="BQ1522" s="23"/>
      <c r="BR1522" s="23"/>
      <c r="BS1522" s="23"/>
      <c r="BT1522" s="23"/>
      <c r="BU1522" s="23"/>
      <c r="BV1522" s="23"/>
      <c r="BW1522" s="23"/>
      <c r="BX1522" s="23"/>
      <c r="BY1522" s="23"/>
      <c r="BZ1522" s="23"/>
      <c r="CA1522" s="23"/>
      <c r="CB1522" s="23"/>
      <c r="CC1522" s="23"/>
      <c r="CD1522" s="23"/>
      <c r="CE1522" s="23"/>
      <c r="CF1522" s="23"/>
      <c r="CG1522" s="23"/>
      <c r="CH1522" s="23"/>
      <c r="CI1522" s="23"/>
      <c r="CJ1522" s="23"/>
      <c r="CK1522" s="23"/>
      <c r="CL1522" s="23"/>
      <c r="CM1522" s="23"/>
      <c r="CN1522" s="23"/>
      <c r="CO1522" s="23"/>
      <c r="CP1522" s="23"/>
      <c r="CQ1522" s="23"/>
      <c r="CR1522" s="23"/>
      <c r="CS1522" s="23"/>
      <c r="CT1522" s="23"/>
      <c r="CU1522" s="23"/>
      <c r="CV1522" s="23"/>
      <c r="CW1522" s="23"/>
      <c r="CX1522" s="23"/>
      <c r="CY1522" s="23"/>
      <c r="CZ1522" s="23"/>
      <c r="DA1522" s="23"/>
      <c r="DB1522" s="23"/>
      <c r="DC1522" s="23"/>
      <c r="DD1522" s="23"/>
      <c r="DE1522" s="23"/>
      <c r="DF1522" s="23"/>
      <c r="DG1522" s="23"/>
      <c r="DH1522" s="23"/>
      <c r="DI1522" s="23"/>
      <c r="DJ1522" s="23"/>
      <c r="DK1522" s="23"/>
      <c r="DL1522" s="23"/>
      <c r="DM1522" s="23"/>
      <c r="DN1522" s="23"/>
      <c r="DO1522" s="23"/>
      <c r="DP1522" s="23"/>
      <c r="DQ1522" s="23"/>
      <c r="DR1522" s="23"/>
      <c r="DS1522" s="23"/>
      <c r="DT1522" s="23"/>
      <c r="DU1522" s="23"/>
      <c r="DV1522" s="23"/>
      <c r="DW1522" s="23"/>
      <c r="DX1522" s="23"/>
      <c r="DY1522" s="23"/>
    </row>
    <row r="1523" spans="1:129" s="25" customFormat="1" ht="15.75" x14ac:dyDescent="0.25">
      <c r="A1523" s="257">
        <v>28</v>
      </c>
      <c r="B1523" s="183" t="s">
        <v>406</v>
      </c>
      <c r="C1523" s="183" t="s">
        <v>5</v>
      </c>
      <c r="D1523" s="190" t="s">
        <v>113</v>
      </c>
      <c r="E1523" s="192">
        <v>37</v>
      </c>
      <c r="F1523" s="74">
        <v>2503</v>
      </c>
      <c r="G1523" s="395">
        <v>80</v>
      </c>
      <c r="H1523" s="72" t="s">
        <v>30</v>
      </c>
      <c r="I1523" s="66" t="s">
        <v>1</v>
      </c>
      <c r="J1523" s="74">
        <f>J1524+J1525</f>
        <v>345250</v>
      </c>
      <c r="K1523" s="74">
        <f t="shared" ref="K1523:N1523" si="738">K1524+K1525</f>
        <v>45250</v>
      </c>
      <c r="L1523" s="74">
        <f t="shared" si="738"/>
        <v>0</v>
      </c>
      <c r="M1523" s="74">
        <f t="shared" si="738"/>
        <v>285000</v>
      </c>
      <c r="N1523" s="74">
        <f t="shared" si="738"/>
        <v>15000</v>
      </c>
      <c r="O1523" s="475">
        <f t="shared" si="725"/>
        <v>345250</v>
      </c>
      <c r="P1523" s="558"/>
      <c r="Q1523" s="24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23"/>
      <c r="AD1523" s="23"/>
      <c r="AE1523" s="23"/>
      <c r="AF1523" s="23"/>
      <c r="AG1523" s="23"/>
      <c r="AH1523" s="23"/>
      <c r="AI1523" s="23"/>
      <c r="AJ1523" s="23"/>
      <c r="AK1523" s="23"/>
      <c r="AL1523" s="23"/>
      <c r="AM1523" s="23"/>
      <c r="AN1523" s="23"/>
      <c r="AO1523" s="23"/>
      <c r="AP1523" s="23"/>
      <c r="AQ1523" s="23"/>
      <c r="AR1523" s="23"/>
      <c r="AS1523" s="23"/>
      <c r="AT1523" s="23"/>
      <c r="AU1523" s="23"/>
      <c r="AV1523" s="23"/>
      <c r="AW1523" s="23"/>
      <c r="AX1523" s="23"/>
      <c r="AY1523" s="23"/>
      <c r="AZ1523" s="23"/>
      <c r="BA1523" s="23"/>
      <c r="BB1523" s="23"/>
      <c r="BC1523" s="23"/>
      <c r="BD1523" s="23"/>
      <c r="BE1523" s="23"/>
      <c r="BF1523" s="23"/>
      <c r="BG1523" s="23"/>
      <c r="BH1523" s="23"/>
      <c r="BI1523" s="23"/>
      <c r="BJ1523" s="23"/>
      <c r="BK1523" s="23"/>
      <c r="BL1523" s="23"/>
      <c r="BM1523" s="23"/>
      <c r="BN1523" s="23"/>
      <c r="BO1523" s="23"/>
      <c r="BP1523" s="23"/>
      <c r="BQ1523" s="23"/>
      <c r="BR1523" s="23"/>
      <c r="BS1523" s="23"/>
      <c r="BT1523" s="23"/>
      <c r="BU1523" s="23"/>
      <c r="BV1523" s="23"/>
      <c r="BW1523" s="23"/>
      <c r="BX1523" s="23"/>
      <c r="BY1523" s="23"/>
      <c r="BZ1523" s="23"/>
      <c r="CA1523" s="23"/>
      <c r="CB1523" s="23"/>
      <c r="CC1523" s="23"/>
      <c r="CD1523" s="23"/>
      <c r="CE1523" s="23"/>
      <c r="CF1523" s="23"/>
      <c r="CG1523" s="23"/>
      <c r="CH1523" s="23"/>
      <c r="CI1523" s="23"/>
      <c r="CJ1523" s="23"/>
      <c r="CK1523" s="23"/>
      <c r="CL1523" s="23"/>
      <c r="CM1523" s="23"/>
      <c r="CN1523" s="23"/>
      <c r="CO1523" s="23"/>
      <c r="CP1523" s="23"/>
      <c r="CQ1523" s="23"/>
      <c r="CR1523" s="23"/>
      <c r="CS1523" s="23"/>
      <c r="CT1523" s="23"/>
      <c r="CU1523" s="23"/>
      <c r="CV1523" s="23"/>
      <c r="CW1523" s="23"/>
      <c r="CX1523" s="23"/>
      <c r="CY1523" s="23"/>
      <c r="CZ1523" s="23"/>
      <c r="DA1523" s="23"/>
      <c r="DB1523" s="23"/>
      <c r="DC1523" s="23"/>
      <c r="DD1523" s="23"/>
      <c r="DE1523" s="23"/>
      <c r="DF1523" s="23"/>
      <c r="DG1523" s="23"/>
      <c r="DH1523" s="23"/>
      <c r="DI1523" s="23"/>
      <c r="DJ1523" s="23"/>
      <c r="DK1523" s="23"/>
      <c r="DL1523" s="23"/>
      <c r="DM1523" s="23"/>
      <c r="DN1523" s="23"/>
      <c r="DO1523" s="23"/>
      <c r="DP1523" s="23"/>
      <c r="DQ1523" s="23"/>
      <c r="DR1523" s="23"/>
      <c r="DS1523" s="23"/>
      <c r="DT1523" s="23"/>
      <c r="DU1523" s="23"/>
      <c r="DV1523" s="23"/>
      <c r="DW1523" s="23"/>
      <c r="DX1523" s="23"/>
      <c r="DY1523" s="23"/>
    </row>
    <row r="1524" spans="1:129" s="25" customFormat="1" ht="45" x14ac:dyDescent="0.25">
      <c r="A1524" s="259"/>
      <c r="B1524" s="183" t="s">
        <v>406</v>
      </c>
      <c r="C1524" s="183"/>
      <c r="D1524" s="190"/>
      <c r="E1524" s="192"/>
      <c r="F1524" s="74"/>
      <c r="G1524" s="395"/>
      <c r="H1524" s="72" t="s">
        <v>58</v>
      </c>
      <c r="I1524" s="78" t="s">
        <v>31</v>
      </c>
      <c r="J1524" s="74">
        <v>300000</v>
      </c>
      <c r="K1524" s="74"/>
      <c r="L1524" s="74"/>
      <c r="M1524" s="74">
        <f>J1524*0.95</f>
        <v>285000</v>
      </c>
      <c r="N1524" s="74">
        <f>J1524*0.05</f>
        <v>15000</v>
      </c>
      <c r="O1524" s="475">
        <f t="shared" si="725"/>
        <v>300000</v>
      </c>
      <c r="P1524" s="558"/>
      <c r="Q1524" s="24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/>
      <c r="AN1524" s="23"/>
      <c r="AO1524" s="23"/>
      <c r="AP1524" s="23"/>
      <c r="AQ1524" s="23"/>
      <c r="AR1524" s="23"/>
      <c r="AS1524" s="23"/>
      <c r="AT1524" s="23"/>
      <c r="AU1524" s="23"/>
      <c r="AV1524" s="23"/>
      <c r="AW1524" s="23"/>
      <c r="AX1524" s="23"/>
      <c r="AY1524" s="23"/>
      <c r="AZ1524" s="23"/>
      <c r="BA1524" s="23"/>
      <c r="BB1524" s="23"/>
      <c r="BC1524" s="23"/>
      <c r="BD1524" s="23"/>
      <c r="BE1524" s="23"/>
      <c r="BF1524" s="23"/>
      <c r="BG1524" s="23"/>
      <c r="BH1524" s="23"/>
      <c r="BI1524" s="23"/>
      <c r="BJ1524" s="23"/>
      <c r="BK1524" s="23"/>
      <c r="BL1524" s="23"/>
      <c r="BM1524" s="23"/>
      <c r="BN1524" s="23"/>
      <c r="BO1524" s="23"/>
      <c r="BP1524" s="23"/>
      <c r="BQ1524" s="23"/>
      <c r="BR1524" s="23"/>
      <c r="BS1524" s="23"/>
      <c r="BT1524" s="23"/>
      <c r="BU1524" s="23"/>
      <c r="BV1524" s="23"/>
      <c r="BW1524" s="23"/>
      <c r="BX1524" s="23"/>
      <c r="BY1524" s="23"/>
      <c r="BZ1524" s="23"/>
      <c r="CA1524" s="23"/>
      <c r="CB1524" s="23"/>
      <c r="CC1524" s="23"/>
      <c r="CD1524" s="23"/>
      <c r="CE1524" s="23"/>
      <c r="CF1524" s="23"/>
      <c r="CG1524" s="23"/>
      <c r="CH1524" s="23"/>
      <c r="CI1524" s="23"/>
      <c r="CJ1524" s="23"/>
      <c r="CK1524" s="23"/>
      <c r="CL1524" s="23"/>
      <c r="CM1524" s="23"/>
      <c r="CN1524" s="23"/>
      <c r="CO1524" s="23"/>
      <c r="CP1524" s="23"/>
      <c r="CQ1524" s="23"/>
      <c r="CR1524" s="23"/>
      <c r="CS1524" s="23"/>
      <c r="CT1524" s="23"/>
      <c r="CU1524" s="23"/>
      <c r="CV1524" s="23"/>
      <c r="CW1524" s="23"/>
      <c r="CX1524" s="23"/>
      <c r="CY1524" s="23"/>
      <c r="CZ1524" s="23"/>
      <c r="DA1524" s="23"/>
      <c r="DB1524" s="23"/>
      <c r="DC1524" s="23"/>
      <c r="DD1524" s="23"/>
      <c r="DE1524" s="23"/>
      <c r="DF1524" s="23"/>
      <c r="DG1524" s="23"/>
      <c r="DH1524" s="23"/>
      <c r="DI1524" s="23"/>
      <c r="DJ1524" s="23"/>
      <c r="DK1524" s="23"/>
      <c r="DL1524" s="23"/>
      <c r="DM1524" s="23"/>
      <c r="DN1524" s="23"/>
      <c r="DO1524" s="23"/>
      <c r="DP1524" s="23"/>
      <c r="DQ1524" s="23"/>
      <c r="DR1524" s="23"/>
      <c r="DS1524" s="23"/>
      <c r="DT1524" s="23"/>
      <c r="DU1524" s="23"/>
      <c r="DV1524" s="23"/>
      <c r="DW1524" s="23"/>
      <c r="DX1524" s="23"/>
      <c r="DY1524" s="23"/>
    </row>
    <row r="1525" spans="1:129" s="25" customFormat="1" ht="75" x14ac:dyDescent="0.25">
      <c r="A1525" s="260"/>
      <c r="B1525" s="183" t="s">
        <v>406</v>
      </c>
      <c r="C1525" s="183"/>
      <c r="D1525" s="190"/>
      <c r="E1525" s="192"/>
      <c r="F1525" s="74"/>
      <c r="G1525" s="395"/>
      <c r="H1525" s="72" t="s">
        <v>57</v>
      </c>
      <c r="I1525" s="78" t="s">
        <v>136</v>
      </c>
      <c r="J1525" s="83">
        <v>45250</v>
      </c>
      <c r="K1525" s="123">
        <f>J1525</f>
        <v>45250</v>
      </c>
      <c r="L1525" s="74"/>
      <c r="M1525" s="74"/>
      <c r="N1525" s="74"/>
      <c r="O1525" s="475">
        <f t="shared" si="725"/>
        <v>45250</v>
      </c>
      <c r="P1525" s="558"/>
      <c r="Q1525" s="24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/>
      <c r="AL1525" s="23"/>
      <c r="AM1525" s="23"/>
      <c r="AN1525" s="23"/>
      <c r="AO1525" s="23"/>
      <c r="AP1525" s="23"/>
      <c r="AQ1525" s="23"/>
      <c r="AR1525" s="23"/>
      <c r="AS1525" s="23"/>
      <c r="AT1525" s="23"/>
      <c r="AU1525" s="23"/>
      <c r="AV1525" s="23"/>
      <c r="AW1525" s="23"/>
      <c r="AX1525" s="23"/>
      <c r="AY1525" s="23"/>
      <c r="AZ1525" s="23"/>
      <c r="BA1525" s="23"/>
      <c r="BB1525" s="23"/>
      <c r="BC1525" s="23"/>
      <c r="BD1525" s="23"/>
      <c r="BE1525" s="23"/>
      <c r="BF1525" s="23"/>
      <c r="BG1525" s="23"/>
      <c r="BH1525" s="23"/>
      <c r="BI1525" s="23"/>
      <c r="BJ1525" s="23"/>
      <c r="BK1525" s="23"/>
      <c r="BL1525" s="23"/>
      <c r="BM1525" s="23"/>
      <c r="BN1525" s="23"/>
      <c r="BO1525" s="23"/>
      <c r="BP1525" s="23"/>
      <c r="BQ1525" s="23"/>
      <c r="BR1525" s="23"/>
      <c r="BS1525" s="23"/>
      <c r="BT1525" s="23"/>
      <c r="BU1525" s="23"/>
      <c r="BV1525" s="23"/>
      <c r="BW1525" s="23"/>
      <c r="BX1525" s="23"/>
      <c r="BY1525" s="23"/>
      <c r="BZ1525" s="23"/>
      <c r="CA1525" s="23"/>
      <c r="CB1525" s="23"/>
      <c r="CC1525" s="23"/>
      <c r="CD1525" s="23"/>
      <c r="CE1525" s="23"/>
      <c r="CF1525" s="23"/>
      <c r="CG1525" s="23"/>
      <c r="CH1525" s="23"/>
      <c r="CI1525" s="23"/>
      <c r="CJ1525" s="23"/>
      <c r="CK1525" s="23"/>
      <c r="CL1525" s="23"/>
      <c r="CM1525" s="23"/>
      <c r="CN1525" s="23"/>
      <c r="CO1525" s="23"/>
      <c r="CP1525" s="23"/>
      <c r="CQ1525" s="23"/>
      <c r="CR1525" s="23"/>
      <c r="CS1525" s="23"/>
      <c r="CT1525" s="23"/>
      <c r="CU1525" s="23"/>
      <c r="CV1525" s="23"/>
      <c r="CW1525" s="23"/>
      <c r="CX1525" s="23"/>
      <c r="CY1525" s="23"/>
      <c r="CZ1525" s="23"/>
      <c r="DA1525" s="23"/>
      <c r="DB1525" s="23"/>
      <c r="DC1525" s="23"/>
      <c r="DD1525" s="23"/>
      <c r="DE1525" s="23"/>
      <c r="DF1525" s="23"/>
      <c r="DG1525" s="23"/>
      <c r="DH1525" s="23"/>
      <c r="DI1525" s="23"/>
      <c r="DJ1525" s="23"/>
      <c r="DK1525" s="23"/>
      <c r="DL1525" s="23"/>
      <c r="DM1525" s="23"/>
      <c r="DN1525" s="23"/>
      <c r="DO1525" s="23"/>
      <c r="DP1525" s="23"/>
      <c r="DQ1525" s="23"/>
      <c r="DR1525" s="23"/>
      <c r="DS1525" s="23"/>
      <c r="DT1525" s="23"/>
      <c r="DU1525" s="23"/>
      <c r="DV1525" s="23"/>
      <c r="DW1525" s="23"/>
      <c r="DX1525" s="23"/>
      <c r="DY1525" s="23"/>
    </row>
    <row r="1526" spans="1:129" s="25" customFormat="1" ht="15.75" x14ac:dyDescent="0.25">
      <c r="A1526" s="257">
        <v>29</v>
      </c>
      <c r="B1526" s="183" t="s">
        <v>406</v>
      </c>
      <c r="C1526" s="183" t="s">
        <v>5</v>
      </c>
      <c r="D1526" s="190" t="s">
        <v>113</v>
      </c>
      <c r="E1526" s="192" t="s">
        <v>275</v>
      </c>
      <c r="F1526" s="74">
        <v>9276.7999999999993</v>
      </c>
      <c r="G1526" s="395">
        <v>448</v>
      </c>
      <c r="H1526" s="72" t="s">
        <v>30</v>
      </c>
      <c r="I1526" s="66" t="s">
        <v>1</v>
      </c>
      <c r="J1526" s="74">
        <f>J1527+J1528</f>
        <v>845250</v>
      </c>
      <c r="K1526" s="74">
        <f t="shared" ref="K1526:N1526" si="739">K1527+K1528</f>
        <v>45250</v>
      </c>
      <c r="L1526" s="74">
        <f t="shared" si="739"/>
        <v>0</v>
      </c>
      <c r="M1526" s="74">
        <f t="shared" si="739"/>
        <v>760000</v>
      </c>
      <c r="N1526" s="74">
        <f t="shared" si="739"/>
        <v>40000</v>
      </c>
      <c r="O1526" s="475">
        <f t="shared" si="725"/>
        <v>845250</v>
      </c>
      <c r="P1526" s="558"/>
      <c r="Q1526" s="24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/>
      <c r="AL1526" s="23"/>
      <c r="AM1526" s="23"/>
      <c r="AN1526" s="23"/>
      <c r="AO1526" s="23"/>
      <c r="AP1526" s="23"/>
      <c r="AQ1526" s="23"/>
      <c r="AR1526" s="23"/>
      <c r="AS1526" s="23"/>
      <c r="AT1526" s="23"/>
      <c r="AU1526" s="23"/>
      <c r="AV1526" s="23"/>
      <c r="AW1526" s="23"/>
      <c r="AX1526" s="23"/>
      <c r="AY1526" s="23"/>
      <c r="AZ1526" s="23"/>
      <c r="BA1526" s="23"/>
      <c r="BB1526" s="23"/>
      <c r="BC1526" s="23"/>
      <c r="BD1526" s="23"/>
      <c r="BE1526" s="23"/>
      <c r="BF1526" s="23"/>
      <c r="BG1526" s="23"/>
      <c r="BH1526" s="23"/>
      <c r="BI1526" s="23"/>
      <c r="BJ1526" s="23"/>
      <c r="BK1526" s="23"/>
      <c r="BL1526" s="23"/>
      <c r="BM1526" s="23"/>
      <c r="BN1526" s="23"/>
      <c r="BO1526" s="23"/>
      <c r="BP1526" s="23"/>
      <c r="BQ1526" s="23"/>
      <c r="BR1526" s="23"/>
      <c r="BS1526" s="23"/>
      <c r="BT1526" s="23"/>
      <c r="BU1526" s="23"/>
      <c r="BV1526" s="23"/>
      <c r="BW1526" s="23"/>
      <c r="BX1526" s="23"/>
      <c r="BY1526" s="23"/>
      <c r="BZ1526" s="23"/>
      <c r="CA1526" s="23"/>
      <c r="CB1526" s="23"/>
      <c r="CC1526" s="23"/>
      <c r="CD1526" s="23"/>
      <c r="CE1526" s="23"/>
      <c r="CF1526" s="23"/>
      <c r="CG1526" s="23"/>
      <c r="CH1526" s="23"/>
      <c r="CI1526" s="23"/>
      <c r="CJ1526" s="23"/>
      <c r="CK1526" s="23"/>
      <c r="CL1526" s="23"/>
      <c r="CM1526" s="23"/>
      <c r="CN1526" s="23"/>
      <c r="CO1526" s="23"/>
      <c r="CP1526" s="23"/>
      <c r="CQ1526" s="23"/>
      <c r="CR1526" s="23"/>
      <c r="CS1526" s="23"/>
      <c r="CT1526" s="23"/>
      <c r="CU1526" s="23"/>
      <c r="CV1526" s="23"/>
      <c r="CW1526" s="23"/>
      <c r="CX1526" s="23"/>
      <c r="CY1526" s="23"/>
      <c r="CZ1526" s="23"/>
      <c r="DA1526" s="23"/>
      <c r="DB1526" s="23"/>
      <c r="DC1526" s="23"/>
      <c r="DD1526" s="23"/>
      <c r="DE1526" s="23"/>
      <c r="DF1526" s="23"/>
      <c r="DG1526" s="23"/>
      <c r="DH1526" s="23"/>
      <c r="DI1526" s="23"/>
      <c r="DJ1526" s="23"/>
      <c r="DK1526" s="23"/>
      <c r="DL1526" s="23"/>
      <c r="DM1526" s="23"/>
      <c r="DN1526" s="23"/>
      <c r="DO1526" s="23"/>
      <c r="DP1526" s="23"/>
      <c r="DQ1526" s="23"/>
      <c r="DR1526" s="23"/>
      <c r="DS1526" s="23"/>
      <c r="DT1526" s="23"/>
      <c r="DU1526" s="23"/>
      <c r="DV1526" s="23"/>
      <c r="DW1526" s="23"/>
      <c r="DX1526" s="23"/>
      <c r="DY1526" s="23"/>
    </row>
    <row r="1527" spans="1:129" s="25" customFormat="1" ht="45" x14ac:dyDescent="0.25">
      <c r="A1527" s="259"/>
      <c r="B1527" s="183" t="s">
        <v>406</v>
      </c>
      <c r="C1527" s="183"/>
      <c r="D1527" s="190"/>
      <c r="E1527" s="192"/>
      <c r="F1527" s="74"/>
      <c r="G1527" s="395"/>
      <c r="H1527" s="72" t="s">
        <v>58</v>
      </c>
      <c r="I1527" s="78" t="s">
        <v>31</v>
      </c>
      <c r="J1527" s="74">
        <v>800000</v>
      </c>
      <c r="K1527" s="74"/>
      <c r="L1527" s="74"/>
      <c r="M1527" s="74">
        <f>J1527*0.95</f>
        <v>760000</v>
      </c>
      <c r="N1527" s="74">
        <f>J1527*0.05</f>
        <v>40000</v>
      </c>
      <c r="O1527" s="475">
        <f t="shared" si="725"/>
        <v>800000</v>
      </c>
      <c r="P1527" s="558"/>
      <c r="Q1527" s="24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/>
      <c r="AL1527" s="23"/>
      <c r="AM1527" s="23"/>
      <c r="AN1527" s="23"/>
      <c r="AO1527" s="23"/>
      <c r="AP1527" s="23"/>
      <c r="AQ1527" s="23"/>
      <c r="AR1527" s="23"/>
      <c r="AS1527" s="23"/>
      <c r="AT1527" s="23"/>
      <c r="AU1527" s="23"/>
      <c r="AV1527" s="23"/>
      <c r="AW1527" s="23"/>
      <c r="AX1527" s="23"/>
      <c r="AY1527" s="23"/>
      <c r="AZ1527" s="23"/>
      <c r="BA1527" s="23"/>
      <c r="BB1527" s="23"/>
      <c r="BC1527" s="23"/>
      <c r="BD1527" s="23"/>
      <c r="BE1527" s="23"/>
      <c r="BF1527" s="23"/>
      <c r="BG1527" s="23"/>
      <c r="BH1527" s="23"/>
      <c r="BI1527" s="23"/>
      <c r="BJ1527" s="23"/>
      <c r="BK1527" s="23"/>
      <c r="BL1527" s="23"/>
      <c r="BM1527" s="23"/>
      <c r="BN1527" s="23"/>
      <c r="BO1527" s="23"/>
      <c r="BP1527" s="23"/>
      <c r="BQ1527" s="23"/>
      <c r="BR1527" s="23"/>
      <c r="BS1527" s="23"/>
      <c r="BT1527" s="23"/>
      <c r="BU1527" s="23"/>
      <c r="BV1527" s="23"/>
      <c r="BW1527" s="23"/>
      <c r="BX1527" s="23"/>
      <c r="BY1527" s="23"/>
      <c r="BZ1527" s="23"/>
      <c r="CA1527" s="23"/>
      <c r="CB1527" s="23"/>
      <c r="CC1527" s="23"/>
      <c r="CD1527" s="23"/>
      <c r="CE1527" s="23"/>
      <c r="CF1527" s="23"/>
      <c r="CG1527" s="23"/>
      <c r="CH1527" s="23"/>
      <c r="CI1527" s="23"/>
      <c r="CJ1527" s="23"/>
      <c r="CK1527" s="23"/>
      <c r="CL1527" s="23"/>
      <c r="CM1527" s="23"/>
      <c r="CN1527" s="23"/>
      <c r="CO1527" s="23"/>
      <c r="CP1527" s="23"/>
      <c r="CQ1527" s="23"/>
      <c r="CR1527" s="23"/>
      <c r="CS1527" s="23"/>
      <c r="CT1527" s="23"/>
      <c r="CU1527" s="23"/>
      <c r="CV1527" s="23"/>
      <c r="CW1527" s="23"/>
      <c r="CX1527" s="23"/>
      <c r="CY1527" s="23"/>
      <c r="CZ1527" s="23"/>
      <c r="DA1527" s="23"/>
      <c r="DB1527" s="23"/>
      <c r="DC1527" s="23"/>
      <c r="DD1527" s="23"/>
      <c r="DE1527" s="23"/>
      <c r="DF1527" s="23"/>
      <c r="DG1527" s="23"/>
      <c r="DH1527" s="23"/>
      <c r="DI1527" s="23"/>
      <c r="DJ1527" s="23"/>
      <c r="DK1527" s="23"/>
      <c r="DL1527" s="23"/>
      <c r="DM1527" s="23"/>
      <c r="DN1527" s="23"/>
      <c r="DO1527" s="23"/>
      <c r="DP1527" s="23"/>
      <c r="DQ1527" s="23"/>
      <c r="DR1527" s="23"/>
      <c r="DS1527" s="23"/>
      <c r="DT1527" s="23"/>
      <c r="DU1527" s="23"/>
      <c r="DV1527" s="23"/>
      <c r="DW1527" s="23"/>
      <c r="DX1527" s="23"/>
      <c r="DY1527" s="23"/>
    </row>
    <row r="1528" spans="1:129" s="25" customFormat="1" ht="75" x14ac:dyDescent="0.25">
      <c r="A1528" s="260"/>
      <c r="B1528" s="183" t="s">
        <v>406</v>
      </c>
      <c r="C1528" s="183"/>
      <c r="D1528" s="190"/>
      <c r="E1528" s="192"/>
      <c r="F1528" s="74"/>
      <c r="G1528" s="395"/>
      <c r="H1528" s="72" t="s">
        <v>57</v>
      </c>
      <c r="I1528" s="78" t="s">
        <v>136</v>
      </c>
      <c r="J1528" s="83">
        <v>45250</v>
      </c>
      <c r="K1528" s="123">
        <f>J1528</f>
        <v>45250</v>
      </c>
      <c r="L1528" s="74"/>
      <c r="M1528" s="74"/>
      <c r="N1528" s="74"/>
      <c r="O1528" s="475">
        <f t="shared" si="725"/>
        <v>45250</v>
      </c>
      <c r="P1528" s="558"/>
      <c r="Q1528" s="24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/>
      <c r="AO1528" s="23"/>
      <c r="AP1528" s="23"/>
      <c r="AQ1528" s="23"/>
      <c r="AR1528" s="23"/>
      <c r="AS1528" s="23"/>
      <c r="AT1528" s="23"/>
      <c r="AU1528" s="23"/>
      <c r="AV1528" s="23"/>
      <c r="AW1528" s="23"/>
      <c r="AX1528" s="23"/>
      <c r="AY1528" s="23"/>
      <c r="AZ1528" s="23"/>
      <c r="BA1528" s="23"/>
      <c r="BB1528" s="23"/>
      <c r="BC1528" s="23"/>
      <c r="BD1528" s="23"/>
      <c r="BE1528" s="23"/>
      <c r="BF1528" s="23"/>
      <c r="BG1528" s="23"/>
      <c r="BH1528" s="23"/>
      <c r="BI1528" s="23"/>
      <c r="BJ1528" s="23"/>
      <c r="BK1528" s="23"/>
      <c r="BL1528" s="23"/>
      <c r="BM1528" s="23"/>
      <c r="BN1528" s="23"/>
      <c r="BO1528" s="23"/>
      <c r="BP1528" s="23"/>
      <c r="BQ1528" s="23"/>
      <c r="BR1528" s="23"/>
      <c r="BS1528" s="23"/>
      <c r="BT1528" s="23"/>
      <c r="BU1528" s="23"/>
      <c r="BV1528" s="23"/>
      <c r="BW1528" s="23"/>
      <c r="BX1528" s="23"/>
      <c r="BY1528" s="23"/>
      <c r="BZ1528" s="23"/>
      <c r="CA1528" s="23"/>
      <c r="CB1528" s="23"/>
      <c r="CC1528" s="23"/>
      <c r="CD1528" s="23"/>
      <c r="CE1528" s="23"/>
      <c r="CF1528" s="23"/>
      <c r="CG1528" s="23"/>
      <c r="CH1528" s="23"/>
      <c r="CI1528" s="23"/>
      <c r="CJ1528" s="23"/>
      <c r="CK1528" s="23"/>
      <c r="CL1528" s="23"/>
      <c r="CM1528" s="23"/>
      <c r="CN1528" s="23"/>
      <c r="CO1528" s="23"/>
      <c r="CP1528" s="23"/>
      <c r="CQ1528" s="23"/>
      <c r="CR1528" s="23"/>
      <c r="CS1528" s="23"/>
      <c r="CT1528" s="23"/>
      <c r="CU1528" s="23"/>
      <c r="CV1528" s="23"/>
      <c r="CW1528" s="23"/>
      <c r="CX1528" s="23"/>
      <c r="CY1528" s="23"/>
      <c r="CZ1528" s="23"/>
      <c r="DA1528" s="23"/>
      <c r="DB1528" s="23"/>
      <c r="DC1528" s="23"/>
      <c r="DD1528" s="23"/>
      <c r="DE1528" s="23"/>
      <c r="DF1528" s="23"/>
      <c r="DG1528" s="23"/>
      <c r="DH1528" s="23"/>
      <c r="DI1528" s="23"/>
      <c r="DJ1528" s="23"/>
      <c r="DK1528" s="23"/>
      <c r="DL1528" s="23"/>
      <c r="DM1528" s="23"/>
      <c r="DN1528" s="23"/>
      <c r="DO1528" s="23"/>
      <c r="DP1528" s="23"/>
      <c r="DQ1528" s="23"/>
      <c r="DR1528" s="23"/>
      <c r="DS1528" s="23"/>
      <c r="DT1528" s="23"/>
      <c r="DU1528" s="23"/>
      <c r="DV1528" s="23"/>
      <c r="DW1528" s="23"/>
      <c r="DX1528" s="23"/>
      <c r="DY1528" s="23"/>
    </row>
    <row r="1529" spans="1:129" s="25" customFormat="1" ht="15.75" x14ac:dyDescent="0.25">
      <c r="A1529" s="257">
        <v>30</v>
      </c>
      <c r="B1529" s="183" t="s">
        <v>406</v>
      </c>
      <c r="C1529" s="183" t="s">
        <v>5</v>
      </c>
      <c r="D1529" s="190" t="s">
        <v>251</v>
      </c>
      <c r="E1529" s="192">
        <v>111</v>
      </c>
      <c r="F1529" s="74">
        <v>5762.3</v>
      </c>
      <c r="G1529" s="395">
        <v>282</v>
      </c>
      <c r="H1529" s="72" t="s">
        <v>30</v>
      </c>
      <c r="I1529" s="66" t="s">
        <v>1</v>
      </c>
      <c r="J1529" s="74">
        <f>J1530+J1531</f>
        <v>645250</v>
      </c>
      <c r="K1529" s="74">
        <f t="shared" ref="K1529:N1529" si="740">K1530+K1531</f>
        <v>45250</v>
      </c>
      <c r="L1529" s="74">
        <f t="shared" si="740"/>
        <v>0</v>
      </c>
      <c r="M1529" s="74">
        <f t="shared" si="740"/>
        <v>570000</v>
      </c>
      <c r="N1529" s="74">
        <f t="shared" si="740"/>
        <v>30000</v>
      </c>
      <c r="O1529" s="475">
        <f t="shared" si="725"/>
        <v>645250</v>
      </c>
      <c r="P1529" s="558"/>
      <c r="Q1529" s="24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/>
      <c r="AD1529" s="23"/>
      <c r="AE1529" s="23"/>
      <c r="AF1529" s="23"/>
      <c r="AG1529" s="23"/>
      <c r="AH1529" s="23"/>
      <c r="AI1529" s="23"/>
      <c r="AJ1529" s="23"/>
      <c r="AK1529" s="23"/>
      <c r="AL1529" s="23"/>
      <c r="AM1529" s="23"/>
      <c r="AN1529" s="23"/>
      <c r="AO1529" s="23"/>
      <c r="AP1529" s="23"/>
      <c r="AQ1529" s="23"/>
      <c r="AR1529" s="23"/>
      <c r="AS1529" s="23"/>
      <c r="AT1529" s="23"/>
      <c r="AU1529" s="23"/>
      <c r="AV1529" s="23"/>
      <c r="AW1529" s="23"/>
      <c r="AX1529" s="23"/>
      <c r="AY1529" s="23"/>
      <c r="AZ1529" s="23"/>
      <c r="BA1529" s="23"/>
      <c r="BB1529" s="23"/>
      <c r="BC1529" s="23"/>
      <c r="BD1529" s="23"/>
      <c r="BE1529" s="23"/>
      <c r="BF1529" s="23"/>
      <c r="BG1529" s="23"/>
      <c r="BH1529" s="23"/>
      <c r="BI1529" s="23"/>
      <c r="BJ1529" s="23"/>
      <c r="BK1529" s="23"/>
      <c r="BL1529" s="23"/>
      <c r="BM1529" s="23"/>
      <c r="BN1529" s="23"/>
      <c r="BO1529" s="23"/>
      <c r="BP1529" s="23"/>
      <c r="BQ1529" s="23"/>
      <c r="BR1529" s="23"/>
      <c r="BS1529" s="23"/>
      <c r="BT1529" s="23"/>
      <c r="BU1529" s="23"/>
      <c r="BV1529" s="23"/>
      <c r="BW1529" s="23"/>
      <c r="BX1529" s="23"/>
      <c r="BY1529" s="23"/>
      <c r="BZ1529" s="23"/>
      <c r="CA1529" s="23"/>
      <c r="CB1529" s="23"/>
      <c r="CC1529" s="23"/>
      <c r="CD1529" s="23"/>
      <c r="CE1529" s="23"/>
      <c r="CF1529" s="23"/>
      <c r="CG1529" s="23"/>
      <c r="CH1529" s="23"/>
      <c r="CI1529" s="23"/>
      <c r="CJ1529" s="23"/>
      <c r="CK1529" s="23"/>
      <c r="CL1529" s="23"/>
      <c r="CM1529" s="23"/>
      <c r="CN1529" s="23"/>
      <c r="CO1529" s="23"/>
      <c r="CP1529" s="23"/>
      <c r="CQ1529" s="23"/>
      <c r="CR1529" s="23"/>
      <c r="CS1529" s="23"/>
      <c r="CT1529" s="23"/>
      <c r="CU1529" s="23"/>
      <c r="CV1529" s="23"/>
      <c r="CW1529" s="23"/>
      <c r="CX1529" s="23"/>
      <c r="CY1529" s="23"/>
      <c r="CZ1529" s="23"/>
      <c r="DA1529" s="23"/>
      <c r="DB1529" s="23"/>
      <c r="DC1529" s="23"/>
      <c r="DD1529" s="23"/>
      <c r="DE1529" s="23"/>
      <c r="DF1529" s="23"/>
      <c r="DG1529" s="23"/>
      <c r="DH1529" s="23"/>
      <c r="DI1529" s="23"/>
      <c r="DJ1529" s="23"/>
      <c r="DK1529" s="23"/>
      <c r="DL1529" s="23"/>
      <c r="DM1529" s="23"/>
      <c r="DN1529" s="23"/>
      <c r="DO1529" s="23"/>
      <c r="DP1529" s="23"/>
      <c r="DQ1529" s="23"/>
      <c r="DR1529" s="23"/>
      <c r="DS1529" s="23"/>
      <c r="DT1529" s="23"/>
      <c r="DU1529" s="23"/>
      <c r="DV1529" s="23"/>
      <c r="DW1529" s="23"/>
      <c r="DX1529" s="23"/>
      <c r="DY1529" s="23"/>
    </row>
    <row r="1530" spans="1:129" s="25" customFormat="1" ht="45" x14ac:dyDescent="0.25">
      <c r="A1530" s="259"/>
      <c r="B1530" s="183" t="s">
        <v>406</v>
      </c>
      <c r="C1530" s="183"/>
      <c r="D1530" s="190"/>
      <c r="E1530" s="192"/>
      <c r="F1530" s="74"/>
      <c r="G1530" s="395"/>
      <c r="H1530" s="72" t="s">
        <v>58</v>
      </c>
      <c r="I1530" s="78" t="s">
        <v>31</v>
      </c>
      <c r="J1530" s="74">
        <v>600000</v>
      </c>
      <c r="K1530" s="74"/>
      <c r="L1530" s="74"/>
      <c r="M1530" s="74">
        <f>J1530*0.95</f>
        <v>570000</v>
      </c>
      <c r="N1530" s="74">
        <f>J1530*0.05</f>
        <v>30000</v>
      </c>
      <c r="O1530" s="475">
        <f t="shared" si="725"/>
        <v>600000</v>
      </c>
      <c r="P1530" s="558"/>
      <c r="Q1530" s="24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23"/>
      <c r="AG1530" s="23"/>
      <c r="AH1530" s="23"/>
      <c r="AI1530" s="23"/>
      <c r="AJ1530" s="23"/>
      <c r="AK1530" s="23"/>
      <c r="AL1530" s="23"/>
      <c r="AM1530" s="23"/>
      <c r="AN1530" s="23"/>
      <c r="AO1530" s="23"/>
      <c r="AP1530" s="23"/>
      <c r="AQ1530" s="23"/>
      <c r="AR1530" s="23"/>
      <c r="AS1530" s="23"/>
      <c r="AT1530" s="23"/>
      <c r="AU1530" s="23"/>
      <c r="AV1530" s="23"/>
      <c r="AW1530" s="23"/>
      <c r="AX1530" s="23"/>
      <c r="AY1530" s="23"/>
      <c r="AZ1530" s="23"/>
      <c r="BA1530" s="23"/>
      <c r="BB1530" s="23"/>
      <c r="BC1530" s="23"/>
      <c r="BD1530" s="23"/>
      <c r="BE1530" s="23"/>
      <c r="BF1530" s="23"/>
      <c r="BG1530" s="23"/>
      <c r="BH1530" s="23"/>
      <c r="BI1530" s="23"/>
      <c r="BJ1530" s="23"/>
      <c r="BK1530" s="23"/>
      <c r="BL1530" s="23"/>
      <c r="BM1530" s="23"/>
      <c r="BN1530" s="23"/>
      <c r="BO1530" s="23"/>
      <c r="BP1530" s="23"/>
      <c r="BQ1530" s="23"/>
      <c r="BR1530" s="23"/>
      <c r="BS1530" s="23"/>
      <c r="BT1530" s="23"/>
      <c r="BU1530" s="23"/>
      <c r="BV1530" s="23"/>
      <c r="BW1530" s="23"/>
      <c r="BX1530" s="23"/>
      <c r="BY1530" s="23"/>
      <c r="BZ1530" s="23"/>
      <c r="CA1530" s="23"/>
      <c r="CB1530" s="23"/>
      <c r="CC1530" s="23"/>
      <c r="CD1530" s="23"/>
      <c r="CE1530" s="23"/>
      <c r="CF1530" s="23"/>
      <c r="CG1530" s="23"/>
      <c r="CH1530" s="23"/>
      <c r="CI1530" s="23"/>
      <c r="CJ1530" s="23"/>
      <c r="CK1530" s="23"/>
      <c r="CL1530" s="23"/>
      <c r="CM1530" s="23"/>
      <c r="CN1530" s="23"/>
      <c r="CO1530" s="23"/>
      <c r="CP1530" s="23"/>
      <c r="CQ1530" s="23"/>
      <c r="CR1530" s="23"/>
      <c r="CS1530" s="23"/>
      <c r="CT1530" s="23"/>
      <c r="CU1530" s="23"/>
      <c r="CV1530" s="23"/>
      <c r="CW1530" s="23"/>
      <c r="CX1530" s="23"/>
      <c r="CY1530" s="23"/>
      <c r="CZ1530" s="23"/>
      <c r="DA1530" s="23"/>
      <c r="DB1530" s="23"/>
      <c r="DC1530" s="23"/>
      <c r="DD1530" s="23"/>
      <c r="DE1530" s="23"/>
      <c r="DF1530" s="23"/>
      <c r="DG1530" s="23"/>
      <c r="DH1530" s="23"/>
      <c r="DI1530" s="23"/>
      <c r="DJ1530" s="23"/>
      <c r="DK1530" s="23"/>
      <c r="DL1530" s="23"/>
      <c r="DM1530" s="23"/>
      <c r="DN1530" s="23"/>
      <c r="DO1530" s="23"/>
      <c r="DP1530" s="23"/>
      <c r="DQ1530" s="23"/>
      <c r="DR1530" s="23"/>
      <c r="DS1530" s="23"/>
      <c r="DT1530" s="23"/>
      <c r="DU1530" s="23"/>
      <c r="DV1530" s="23"/>
      <c r="DW1530" s="23"/>
      <c r="DX1530" s="23"/>
      <c r="DY1530" s="23"/>
    </row>
    <row r="1531" spans="1:129" s="25" customFormat="1" ht="75" x14ac:dyDescent="0.25">
      <c r="A1531" s="260"/>
      <c r="B1531" s="183" t="s">
        <v>406</v>
      </c>
      <c r="C1531" s="183"/>
      <c r="D1531" s="190"/>
      <c r="E1531" s="192"/>
      <c r="F1531" s="74"/>
      <c r="G1531" s="395"/>
      <c r="H1531" s="72" t="s">
        <v>57</v>
      </c>
      <c r="I1531" s="78" t="s">
        <v>136</v>
      </c>
      <c r="J1531" s="83">
        <v>45250</v>
      </c>
      <c r="K1531" s="123">
        <f>J1531</f>
        <v>45250</v>
      </c>
      <c r="L1531" s="74"/>
      <c r="M1531" s="74"/>
      <c r="N1531" s="74"/>
      <c r="O1531" s="475">
        <f t="shared" si="725"/>
        <v>45250</v>
      </c>
      <c r="P1531" s="558"/>
      <c r="Q1531" s="24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23"/>
      <c r="AO1531" s="23"/>
      <c r="AP1531" s="23"/>
      <c r="AQ1531" s="23"/>
      <c r="AR1531" s="23"/>
      <c r="AS1531" s="23"/>
      <c r="AT1531" s="23"/>
      <c r="AU1531" s="23"/>
      <c r="AV1531" s="23"/>
      <c r="AW1531" s="23"/>
      <c r="AX1531" s="23"/>
      <c r="AY1531" s="23"/>
      <c r="AZ1531" s="23"/>
      <c r="BA1531" s="23"/>
      <c r="BB1531" s="23"/>
      <c r="BC1531" s="23"/>
      <c r="BD1531" s="23"/>
      <c r="BE1531" s="23"/>
      <c r="BF1531" s="23"/>
      <c r="BG1531" s="23"/>
      <c r="BH1531" s="23"/>
      <c r="BI1531" s="23"/>
      <c r="BJ1531" s="23"/>
      <c r="BK1531" s="23"/>
      <c r="BL1531" s="23"/>
      <c r="BM1531" s="23"/>
      <c r="BN1531" s="23"/>
      <c r="BO1531" s="23"/>
      <c r="BP1531" s="23"/>
      <c r="BQ1531" s="23"/>
      <c r="BR1531" s="23"/>
      <c r="BS1531" s="23"/>
      <c r="BT1531" s="23"/>
      <c r="BU1531" s="23"/>
      <c r="BV1531" s="23"/>
      <c r="BW1531" s="23"/>
      <c r="BX1531" s="23"/>
      <c r="BY1531" s="23"/>
      <c r="BZ1531" s="23"/>
      <c r="CA1531" s="23"/>
      <c r="CB1531" s="23"/>
      <c r="CC1531" s="23"/>
      <c r="CD1531" s="23"/>
      <c r="CE1531" s="23"/>
      <c r="CF1531" s="23"/>
      <c r="CG1531" s="23"/>
      <c r="CH1531" s="23"/>
      <c r="CI1531" s="23"/>
      <c r="CJ1531" s="23"/>
      <c r="CK1531" s="23"/>
      <c r="CL1531" s="23"/>
      <c r="CM1531" s="23"/>
      <c r="CN1531" s="23"/>
      <c r="CO1531" s="23"/>
      <c r="CP1531" s="23"/>
      <c r="CQ1531" s="23"/>
      <c r="CR1531" s="23"/>
      <c r="CS1531" s="23"/>
      <c r="CT1531" s="23"/>
      <c r="CU1531" s="23"/>
      <c r="CV1531" s="23"/>
      <c r="CW1531" s="23"/>
      <c r="CX1531" s="23"/>
      <c r="CY1531" s="23"/>
      <c r="CZ1531" s="23"/>
      <c r="DA1531" s="23"/>
      <c r="DB1531" s="23"/>
      <c r="DC1531" s="23"/>
      <c r="DD1531" s="23"/>
      <c r="DE1531" s="23"/>
      <c r="DF1531" s="23"/>
      <c r="DG1531" s="23"/>
      <c r="DH1531" s="23"/>
      <c r="DI1531" s="23"/>
      <c r="DJ1531" s="23"/>
      <c r="DK1531" s="23"/>
      <c r="DL1531" s="23"/>
      <c r="DM1531" s="23"/>
      <c r="DN1531" s="23"/>
      <c r="DO1531" s="23"/>
      <c r="DP1531" s="23"/>
      <c r="DQ1531" s="23"/>
      <c r="DR1531" s="23"/>
      <c r="DS1531" s="23"/>
      <c r="DT1531" s="23"/>
      <c r="DU1531" s="23"/>
      <c r="DV1531" s="23"/>
      <c r="DW1531" s="23"/>
      <c r="DX1531" s="23"/>
      <c r="DY1531" s="23"/>
    </row>
    <row r="1532" spans="1:129" s="25" customFormat="1" ht="15.75" x14ac:dyDescent="0.25">
      <c r="A1532" s="257">
        <v>31</v>
      </c>
      <c r="B1532" s="183" t="s">
        <v>406</v>
      </c>
      <c r="C1532" s="183" t="s">
        <v>5</v>
      </c>
      <c r="D1532" s="184" t="s">
        <v>172</v>
      </c>
      <c r="E1532" s="192">
        <v>26</v>
      </c>
      <c r="F1532" s="74">
        <v>2216</v>
      </c>
      <c r="G1532" s="395">
        <v>105</v>
      </c>
      <c r="H1532" s="72" t="s">
        <v>30</v>
      </c>
      <c r="I1532" s="66" t="s">
        <v>1</v>
      </c>
      <c r="J1532" s="74">
        <f>J1533+J1534</f>
        <v>145250</v>
      </c>
      <c r="K1532" s="74">
        <f t="shared" ref="K1532:N1532" si="741">K1533+K1534</f>
        <v>45250</v>
      </c>
      <c r="L1532" s="74">
        <f t="shared" si="741"/>
        <v>0</v>
      </c>
      <c r="M1532" s="74">
        <f t="shared" si="741"/>
        <v>95000</v>
      </c>
      <c r="N1532" s="74">
        <f t="shared" si="741"/>
        <v>5000</v>
      </c>
      <c r="O1532" s="475">
        <f t="shared" si="725"/>
        <v>145250</v>
      </c>
      <c r="P1532" s="558"/>
      <c r="Q1532" s="24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/>
      <c r="AI1532" s="23"/>
      <c r="AJ1532" s="23"/>
      <c r="AK1532" s="23"/>
      <c r="AL1532" s="23"/>
      <c r="AM1532" s="23"/>
      <c r="AN1532" s="23"/>
      <c r="AO1532" s="23"/>
      <c r="AP1532" s="23"/>
      <c r="AQ1532" s="23"/>
      <c r="AR1532" s="23"/>
      <c r="AS1532" s="23"/>
      <c r="AT1532" s="23"/>
      <c r="AU1532" s="23"/>
      <c r="AV1532" s="23"/>
      <c r="AW1532" s="23"/>
      <c r="AX1532" s="23"/>
      <c r="AY1532" s="23"/>
      <c r="AZ1532" s="23"/>
      <c r="BA1532" s="23"/>
      <c r="BB1532" s="23"/>
      <c r="BC1532" s="23"/>
      <c r="BD1532" s="23"/>
      <c r="BE1532" s="23"/>
      <c r="BF1532" s="23"/>
      <c r="BG1532" s="23"/>
      <c r="BH1532" s="23"/>
      <c r="BI1532" s="23"/>
      <c r="BJ1532" s="23"/>
      <c r="BK1532" s="23"/>
      <c r="BL1532" s="23"/>
      <c r="BM1532" s="23"/>
      <c r="BN1532" s="23"/>
      <c r="BO1532" s="23"/>
      <c r="BP1532" s="23"/>
      <c r="BQ1532" s="23"/>
      <c r="BR1532" s="23"/>
      <c r="BS1532" s="23"/>
      <c r="BT1532" s="23"/>
      <c r="BU1532" s="23"/>
      <c r="BV1532" s="23"/>
      <c r="BW1532" s="23"/>
      <c r="BX1532" s="23"/>
      <c r="BY1532" s="23"/>
      <c r="BZ1532" s="23"/>
      <c r="CA1532" s="23"/>
      <c r="CB1532" s="23"/>
      <c r="CC1532" s="23"/>
      <c r="CD1532" s="23"/>
      <c r="CE1532" s="23"/>
      <c r="CF1532" s="23"/>
      <c r="CG1532" s="23"/>
      <c r="CH1532" s="23"/>
      <c r="CI1532" s="23"/>
      <c r="CJ1532" s="23"/>
      <c r="CK1532" s="23"/>
      <c r="CL1532" s="23"/>
      <c r="CM1532" s="23"/>
      <c r="CN1532" s="23"/>
      <c r="CO1532" s="23"/>
      <c r="CP1532" s="23"/>
      <c r="CQ1532" s="23"/>
      <c r="CR1532" s="23"/>
      <c r="CS1532" s="23"/>
      <c r="CT1532" s="23"/>
      <c r="CU1532" s="23"/>
      <c r="CV1532" s="23"/>
      <c r="CW1532" s="23"/>
      <c r="CX1532" s="23"/>
      <c r="CY1532" s="23"/>
      <c r="CZ1532" s="23"/>
      <c r="DA1532" s="23"/>
      <c r="DB1532" s="23"/>
      <c r="DC1532" s="23"/>
      <c r="DD1532" s="23"/>
      <c r="DE1532" s="23"/>
      <c r="DF1532" s="23"/>
      <c r="DG1532" s="23"/>
      <c r="DH1532" s="23"/>
      <c r="DI1532" s="23"/>
      <c r="DJ1532" s="23"/>
      <c r="DK1532" s="23"/>
      <c r="DL1532" s="23"/>
      <c r="DM1532" s="23"/>
      <c r="DN1532" s="23"/>
      <c r="DO1532" s="23"/>
      <c r="DP1532" s="23"/>
      <c r="DQ1532" s="23"/>
      <c r="DR1532" s="23"/>
      <c r="DS1532" s="23"/>
      <c r="DT1532" s="23"/>
      <c r="DU1532" s="23"/>
      <c r="DV1532" s="23"/>
      <c r="DW1532" s="23"/>
      <c r="DX1532" s="23"/>
      <c r="DY1532" s="23"/>
    </row>
    <row r="1533" spans="1:129" s="25" customFormat="1" ht="45" x14ac:dyDescent="0.25">
      <c r="A1533" s="259"/>
      <c r="B1533" s="183" t="s">
        <v>406</v>
      </c>
      <c r="C1533" s="183"/>
      <c r="D1533" s="190"/>
      <c r="E1533" s="192"/>
      <c r="F1533" s="74"/>
      <c r="G1533" s="395"/>
      <c r="H1533" s="72" t="s">
        <v>58</v>
      </c>
      <c r="I1533" s="78" t="s">
        <v>31</v>
      </c>
      <c r="J1533" s="74">
        <v>100000</v>
      </c>
      <c r="K1533" s="74"/>
      <c r="L1533" s="74"/>
      <c r="M1533" s="74">
        <f>J1533*0.95</f>
        <v>95000</v>
      </c>
      <c r="N1533" s="74">
        <f>J1533*0.05</f>
        <v>5000</v>
      </c>
      <c r="O1533" s="475">
        <f t="shared" si="725"/>
        <v>100000</v>
      </c>
      <c r="P1533" s="558"/>
      <c r="Q1533" s="24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/>
      <c r="AR1533" s="23"/>
      <c r="AS1533" s="23"/>
      <c r="AT1533" s="23"/>
      <c r="AU1533" s="23"/>
      <c r="AV1533" s="23"/>
      <c r="AW1533" s="23"/>
      <c r="AX1533" s="23"/>
      <c r="AY1533" s="23"/>
      <c r="AZ1533" s="23"/>
      <c r="BA1533" s="23"/>
      <c r="BB1533" s="23"/>
      <c r="BC1533" s="23"/>
      <c r="BD1533" s="23"/>
      <c r="BE1533" s="23"/>
      <c r="BF1533" s="23"/>
      <c r="BG1533" s="23"/>
      <c r="BH1533" s="23"/>
      <c r="BI1533" s="23"/>
      <c r="BJ1533" s="23"/>
      <c r="BK1533" s="23"/>
      <c r="BL1533" s="23"/>
      <c r="BM1533" s="23"/>
      <c r="BN1533" s="23"/>
      <c r="BO1533" s="23"/>
      <c r="BP1533" s="23"/>
      <c r="BQ1533" s="23"/>
      <c r="BR1533" s="23"/>
      <c r="BS1533" s="23"/>
      <c r="BT1533" s="23"/>
      <c r="BU1533" s="23"/>
      <c r="BV1533" s="23"/>
      <c r="BW1533" s="23"/>
      <c r="BX1533" s="23"/>
      <c r="BY1533" s="23"/>
      <c r="BZ1533" s="23"/>
      <c r="CA1533" s="23"/>
      <c r="CB1533" s="23"/>
      <c r="CC1533" s="23"/>
      <c r="CD1533" s="23"/>
      <c r="CE1533" s="23"/>
      <c r="CF1533" s="23"/>
      <c r="CG1533" s="23"/>
      <c r="CH1533" s="23"/>
      <c r="CI1533" s="23"/>
      <c r="CJ1533" s="23"/>
      <c r="CK1533" s="23"/>
      <c r="CL1533" s="23"/>
      <c r="CM1533" s="23"/>
      <c r="CN1533" s="23"/>
      <c r="CO1533" s="23"/>
      <c r="CP1533" s="23"/>
      <c r="CQ1533" s="23"/>
      <c r="CR1533" s="23"/>
      <c r="CS1533" s="23"/>
      <c r="CT1533" s="23"/>
      <c r="CU1533" s="23"/>
      <c r="CV1533" s="23"/>
      <c r="CW1533" s="23"/>
      <c r="CX1533" s="23"/>
      <c r="CY1533" s="23"/>
      <c r="CZ1533" s="23"/>
      <c r="DA1533" s="23"/>
      <c r="DB1533" s="23"/>
      <c r="DC1533" s="23"/>
      <c r="DD1533" s="23"/>
      <c r="DE1533" s="23"/>
      <c r="DF1533" s="23"/>
      <c r="DG1533" s="23"/>
      <c r="DH1533" s="23"/>
      <c r="DI1533" s="23"/>
      <c r="DJ1533" s="23"/>
      <c r="DK1533" s="23"/>
      <c r="DL1533" s="23"/>
      <c r="DM1533" s="23"/>
      <c r="DN1533" s="23"/>
      <c r="DO1533" s="23"/>
      <c r="DP1533" s="23"/>
      <c r="DQ1533" s="23"/>
      <c r="DR1533" s="23"/>
      <c r="DS1533" s="23"/>
      <c r="DT1533" s="23"/>
      <c r="DU1533" s="23"/>
      <c r="DV1533" s="23"/>
      <c r="DW1533" s="23"/>
      <c r="DX1533" s="23"/>
      <c r="DY1533" s="23"/>
    </row>
    <row r="1534" spans="1:129" s="25" customFormat="1" ht="75" x14ac:dyDescent="0.25">
      <c r="A1534" s="260"/>
      <c r="B1534" s="183" t="s">
        <v>406</v>
      </c>
      <c r="C1534" s="183"/>
      <c r="D1534" s="190"/>
      <c r="E1534" s="192"/>
      <c r="F1534" s="74"/>
      <c r="G1534" s="395"/>
      <c r="H1534" s="72" t="s">
        <v>57</v>
      </c>
      <c r="I1534" s="78" t="s">
        <v>136</v>
      </c>
      <c r="J1534" s="83">
        <v>45250</v>
      </c>
      <c r="K1534" s="123">
        <f>J1534</f>
        <v>45250</v>
      </c>
      <c r="L1534" s="74"/>
      <c r="M1534" s="74"/>
      <c r="N1534" s="74"/>
      <c r="O1534" s="475">
        <f t="shared" si="725"/>
        <v>45250</v>
      </c>
      <c r="P1534" s="558"/>
      <c r="Q1534" s="24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/>
      <c r="AL1534" s="23"/>
      <c r="AM1534" s="23"/>
      <c r="AN1534" s="23"/>
      <c r="AO1534" s="23"/>
      <c r="AP1534" s="23"/>
      <c r="AQ1534" s="23"/>
      <c r="AR1534" s="23"/>
      <c r="AS1534" s="23"/>
      <c r="AT1534" s="23"/>
      <c r="AU1534" s="23"/>
      <c r="AV1534" s="23"/>
      <c r="AW1534" s="23"/>
      <c r="AX1534" s="23"/>
      <c r="AY1534" s="23"/>
      <c r="AZ1534" s="23"/>
      <c r="BA1534" s="23"/>
      <c r="BB1534" s="23"/>
      <c r="BC1534" s="23"/>
      <c r="BD1534" s="23"/>
      <c r="BE1534" s="23"/>
      <c r="BF1534" s="23"/>
      <c r="BG1534" s="23"/>
      <c r="BH1534" s="23"/>
      <c r="BI1534" s="23"/>
      <c r="BJ1534" s="23"/>
      <c r="BK1534" s="23"/>
      <c r="BL1534" s="23"/>
      <c r="BM1534" s="23"/>
      <c r="BN1534" s="23"/>
      <c r="BO1534" s="23"/>
      <c r="BP1534" s="23"/>
      <c r="BQ1534" s="23"/>
      <c r="BR1534" s="23"/>
      <c r="BS1534" s="23"/>
      <c r="BT1534" s="23"/>
      <c r="BU1534" s="23"/>
      <c r="BV1534" s="23"/>
      <c r="BW1534" s="23"/>
      <c r="BX1534" s="23"/>
      <c r="BY1534" s="23"/>
      <c r="BZ1534" s="23"/>
      <c r="CA1534" s="23"/>
      <c r="CB1534" s="23"/>
      <c r="CC1534" s="23"/>
      <c r="CD1534" s="23"/>
      <c r="CE1534" s="23"/>
      <c r="CF1534" s="23"/>
      <c r="CG1534" s="23"/>
      <c r="CH1534" s="23"/>
      <c r="CI1534" s="23"/>
      <c r="CJ1534" s="23"/>
      <c r="CK1534" s="23"/>
      <c r="CL1534" s="23"/>
      <c r="CM1534" s="23"/>
      <c r="CN1534" s="23"/>
      <c r="CO1534" s="23"/>
      <c r="CP1534" s="23"/>
      <c r="CQ1534" s="23"/>
      <c r="CR1534" s="23"/>
      <c r="CS1534" s="23"/>
      <c r="CT1534" s="23"/>
      <c r="CU1534" s="23"/>
      <c r="CV1534" s="23"/>
      <c r="CW1534" s="23"/>
      <c r="CX1534" s="23"/>
      <c r="CY1534" s="23"/>
      <c r="CZ1534" s="23"/>
      <c r="DA1534" s="23"/>
      <c r="DB1534" s="23"/>
      <c r="DC1534" s="23"/>
      <c r="DD1534" s="23"/>
      <c r="DE1534" s="23"/>
      <c r="DF1534" s="23"/>
      <c r="DG1534" s="23"/>
      <c r="DH1534" s="23"/>
      <c r="DI1534" s="23"/>
      <c r="DJ1534" s="23"/>
      <c r="DK1534" s="23"/>
      <c r="DL1534" s="23"/>
      <c r="DM1534" s="23"/>
      <c r="DN1534" s="23"/>
      <c r="DO1534" s="23"/>
      <c r="DP1534" s="23"/>
      <c r="DQ1534" s="23"/>
      <c r="DR1534" s="23"/>
      <c r="DS1534" s="23"/>
      <c r="DT1534" s="23"/>
      <c r="DU1534" s="23"/>
      <c r="DV1534" s="23"/>
      <c r="DW1534" s="23"/>
      <c r="DX1534" s="23"/>
      <c r="DY1534" s="23"/>
    </row>
    <row r="1535" spans="1:129" s="25" customFormat="1" ht="15.75" x14ac:dyDescent="0.25">
      <c r="A1535" s="257">
        <v>32</v>
      </c>
      <c r="B1535" s="183" t="s">
        <v>406</v>
      </c>
      <c r="C1535" s="183" t="s">
        <v>5</v>
      </c>
      <c r="D1535" s="190" t="s">
        <v>149</v>
      </c>
      <c r="E1535" s="192">
        <v>70</v>
      </c>
      <c r="F1535" s="74">
        <v>5742.7</v>
      </c>
      <c r="G1535" s="395">
        <v>211</v>
      </c>
      <c r="H1535" s="72" t="s">
        <v>30</v>
      </c>
      <c r="I1535" s="66" t="s">
        <v>1</v>
      </c>
      <c r="J1535" s="74">
        <f>J1536+J1537</f>
        <v>545250</v>
      </c>
      <c r="K1535" s="74">
        <f t="shared" ref="K1535:N1535" si="742">K1536+K1537</f>
        <v>45250</v>
      </c>
      <c r="L1535" s="74">
        <f t="shared" si="742"/>
        <v>0</v>
      </c>
      <c r="M1535" s="74">
        <f t="shared" si="742"/>
        <v>475000</v>
      </c>
      <c r="N1535" s="74">
        <f t="shared" si="742"/>
        <v>25000</v>
      </c>
      <c r="O1535" s="475">
        <f t="shared" si="725"/>
        <v>545250</v>
      </c>
      <c r="P1535" s="558"/>
      <c r="Q1535" s="24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/>
      <c r="AL1535" s="23"/>
      <c r="AM1535" s="23"/>
      <c r="AN1535" s="23"/>
      <c r="AO1535" s="23"/>
      <c r="AP1535" s="23"/>
      <c r="AQ1535" s="23"/>
      <c r="AR1535" s="23"/>
      <c r="AS1535" s="23"/>
      <c r="AT1535" s="23"/>
      <c r="AU1535" s="23"/>
      <c r="AV1535" s="23"/>
      <c r="AW1535" s="23"/>
      <c r="AX1535" s="23"/>
      <c r="AY1535" s="23"/>
      <c r="AZ1535" s="23"/>
      <c r="BA1535" s="23"/>
      <c r="BB1535" s="23"/>
      <c r="BC1535" s="23"/>
      <c r="BD1535" s="23"/>
      <c r="BE1535" s="23"/>
      <c r="BF1535" s="23"/>
      <c r="BG1535" s="23"/>
      <c r="BH1535" s="23"/>
      <c r="BI1535" s="23"/>
      <c r="BJ1535" s="23"/>
      <c r="BK1535" s="23"/>
      <c r="BL1535" s="23"/>
      <c r="BM1535" s="23"/>
      <c r="BN1535" s="23"/>
      <c r="BO1535" s="23"/>
      <c r="BP1535" s="23"/>
      <c r="BQ1535" s="23"/>
      <c r="BR1535" s="23"/>
      <c r="BS1535" s="23"/>
      <c r="BT1535" s="23"/>
      <c r="BU1535" s="23"/>
      <c r="BV1535" s="23"/>
      <c r="BW1535" s="23"/>
      <c r="BX1535" s="23"/>
      <c r="BY1535" s="23"/>
      <c r="BZ1535" s="23"/>
      <c r="CA1535" s="23"/>
      <c r="CB1535" s="23"/>
      <c r="CC1535" s="23"/>
      <c r="CD1535" s="23"/>
      <c r="CE1535" s="23"/>
      <c r="CF1535" s="23"/>
      <c r="CG1535" s="23"/>
      <c r="CH1535" s="23"/>
      <c r="CI1535" s="23"/>
      <c r="CJ1535" s="23"/>
      <c r="CK1535" s="23"/>
      <c r="CL1535" s="23"/>
      <c r="CM1535" s="23"/>
      <c r="CN1535" s="23"/>
      <c r="CO1535" s="23"/>
      <c r="CP1535" s="23"/>
      <c r="CQ1535" s="23"/>
      <c r="CR1535" s="23"/>
      <c r="CS1535" s="23"/>
      <c r="CT1535" s="23"/>
      <c r="CU1535" s="23"/>
      <c r="CV1535" s="23"/>
      <c r="CW1535" s="23"/>
      <c r="CX1535" s="23"/>
      <c r="CY1535" s="23"/>
      <c r="CZ1535" s="23"/>
      <c r="DA1535" s="23"/>
      <c r="DB1535" s="23"/>
      <c r="DC1535" s="23"/>
      <c r="DD1535" s="23"/>
      <c r="DE1535" s="23"/>
      <c r="DF1535" s="23"/>
      <c r="DG1535" s="23"/>
      <c r="DH1535" s="23"/>
      <c r="DI1535" s="23"/>
      <c r="DJ1535" s="23"/>
      <c r="DK1535" s="23"/>
      <c r="DL1535" s="23"/>
      <c r="DM1535" s="23"/>
      <c r="DN1535" s="23"/>
      <c r="DO1535" s="23"/>
      <c r="DP1535" s="23"/>
      <c r="DQ1535" s="23"/>
      <c r="DR1535" s="23"/>
      <c r="DS1535" s="23"/>
      <c r="DT1535" s="23"/>
      <c r="DU1535" s="23"/>
      <c r="DV1535" s="23"/>
      <c r="DW1535" s="23"/>
      <c r="DX1535" s="23"/>
      <c r="DY1535" s="23"/>
    </row>
    <row r="1536" spans="1:129" s="25" customFormat="1" ht="45" x14ac:dyDescent="0.25">
      <c r="A1536" s="259"/>
      <c r="B1536" s="183" t="s">
        <v>406</v>
      </c>
      <c r="C1536" s="183"/>
      <c r="D1536" s="190"/>
      <c r="E1536" s="192"/>
      <c r="F1536" s="74"/>
      <c r="G1536" s="395"/>
      <c r="H1536" s="72" t="s">
        <v>58</v>
      </c>
      <c r="I1536" s="78" t="s">
        <v>31</v>
      </c>
      <c r="J1536" s="74">
        <v>500000</v>
      </c>
      <c r="K1536" s="74"/>
      <c r="L1536" s="74"/>
      <c r="M1536" s="74">
        <f>J1536*0.95</f>
        <v>475000</v>
      </c>
      <c r="N1536" s="74">
        <f>J1536*0.05</f>
        <v>25000</v>
      </c>
      <c r="O1536" s="475">
        <f t="shared" si="725"/>
        <v>500000</v>
      </c>
      <c r="P1536" s="558"/>
      <c r="Q1536" s="24"/>
      <c r="R1536" s="23"/>
      <c r="S1536" s="23"/>
      <c r="T1536" s="23"/>
      <c r="U1536" s="23"/>
      <c r="V1536" s="23"/>
      <c r="W1536" s="23"/>
      <c r="X1536" s="23"/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/>
      <c r="AI1536" s="23"/>
      <c r="AJ1536" s="23"/>
      <c r="AK1536" s="23"/>
      <c r="AL1536" s="23"/>
      <c r="AM1536" s="23"/>
      <c r="AN1536" s="23"/>
      <c r="AO1536" s="23"/>
      <c r="AP1536" s="23"/>
      <c r="AQ1536" s="23"/>
      <c r="AR1536" s="23"/>
      <c r="AS1536" s="23"/>
      <c r="AT1536" s="23"/>
      <c r="AU1536" s="23"/>
      <c r="AV1536" s="23"/>
      <c r="AW1536" s="23"/>
      <c r="AX1536" s="23"/>
      <c r="AY1536" s="23"/>
      <c r="AZ1536" s="23"/>
      <c r="BA1536" s="23"/>
      <c r="BB1536" s="23"/>
      <c r="BC1536" s="23"/>
      <c r="BD1536" s="23"/>
      <c r="BE1536" s="23"/>
      <c r="BF1536" s="23"/>
      <c r="BG1536" s="23"/>
      <c r="BH1536" s="23"/>
      <c r="BI1536" s="23"/>
      <c r="BJ1536" s="23"/>
      <c r="BK1536" s="23"/>
      <c r="BL1536" s="23"/>
      <c r="BM1536" s="23"/>
      <c r="BN1536" s="23"/>
      <c r="BO1536" s="23"/>
      <c r="BP1536" s="23"/>
      <c r="BQ1536" s="23"/>
      <c r="BR1536" s="23"/>
      <c r="BS1536" s="23"/>
      <c r="BT1536" s="23"/>
      <c r="BU1536" s="23"/>
      <c r="BV1536" s="23"/>
      <c r="BW1536" s="23"/>
      <c r="BX1536" s="23"/>
      <c r="BY1536" s="23"/>
      <c r="BZ1536" s="23"/>
      <c r="CA1536" s="23"/>
      <c r="CB1536" s="23"/>
      <c r="CC1536" s="23"/>
      <c r="CD1536" s="23"/>
      <c r="CE1536" s="23"/>
      <c r="CF1536" s="23"/>
      <c r="CG1536" s="23"/>
      <c r="CH1536" s="23"/>
      <c r="CI1536" s="23"/>
      <c r="CJ1536" s="23"/>
      <c r="CK1536" s="23"/>
      <c r="CL1536" s="23"/>
      <c r="CM1536" s="23"/>
      <c r="CN1536" s="23"/>
      <c r="CO1536" s="23"/>
      <c r="CP1536" s="23"/>
      <c r="CQ1536" s="23"/>
      <c r="CR1536" s="23"/>
      <c r="CS1536" s="23"/>
      <c r="CT1536" s="23"/>
      <c r="CU1536" s="23"/>
      <c r="CV1536" s="23"/>
      <c r="CW1536" s="23"/>
      <c r="CX1536" s="23"/>
      <c r="CY1536" s="23"/>
      <c r="CZ1536" s="23"/>
      <c r="DA1536" s="23"/>
      <c r="DB1536" s="23"/>
      <c r="DC1536" s="23"/>
      <c r="DD1536" s="23"/>
      <c r="DE1536" s="23"/>
      <c r="DF1536" s="23"/>
      <c r="DG1536" s="23"/>
      <c r="DH1536" s="23"/>
      <c r="DI1536" s="23"/>
      <c r="DJ1536" s="23"/>
      <c r="DK1536" s="23"/>
      <c r="DL1536" s="23"/>
      <c r="DM1536" s="23"/>
      <c r="DN1536" s="23"/>
      <c r="DO1536" s="23"/>
      <c r="DP1536" s="23"/>
      <c r="DQ1536" s="23"/>
      <c r="DR1536" s="23"/>
      <c r="DS1536" s="23"/>
      <c r="DT1536" s="23"/>
      <c r="DU1536" s="23"/>
      <c r="DV1536" s="23"/>
      <c r="DW1536" s="23"/>
      <c r="DX1536" s="23"/>
      <c r="DY1536" s="23"/>
    </row>
    <row r="1537" spans="1:129" s="25" customFormat="1" ht="75" x14ac:dyDescent="0.25">
      <c r="A1537" s="260"/>
      <c r="B1537" s="183" t="s">
        <v>406</v>
      </c>
      <c r="C1537" s="183"/>
      <c r="D1537" s="190"/>
      <c r="E1537" s="192"/>
      <c r="F1537" s="74"/>
      <c r="G1537" s="395"/>
      <c r="H1537" s="72" t="s">
        <v>57</v>
      </c>
      <c r="I1537" s="78" t="s">
        <v>136</v>
      </c>
      <c r="J1537" s="83">
        <v>45250</v>
      </c>
      <c r="K1537" s="123">
        <f>J1537</f>
        <v>45250</v>
      </c>
      <c r="L1537" s="74"/>
      <c r="M1537" s="74"/>
      <c r="N1537" s="74"/>
      <c r="O1537" s="475">
        <f t="shared" si="725"/>
        <v>45250</v>
      </c>
      <c r="P1537" s="558"/>
      <c r="Q1537" s="24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/>
      <c r="AD1537" s="23"/>
      <c r="AE1537" s="23"/>
      <c r="AF1537" s="23"/>
      <c r="AG1537" s="23"/>
      <c r="AH1537" s="23"/>
      <c r="AI1537" s="23"/>
      <c r="AJ1537" s="23"/>
      <c r="AK1537" s="23"/>
      <c r="AL1537" s="23"/>
      <c r="AM1537" s="23"/>
      <c r="AN1537" s="23"/>
      <c r="AO1537" s="23"/>
      <c r="AP1537" s="23"/>
      <c r="AQ1537" s="23"/>
      <c r="AR1537" s="23"/>
      <c r="AS1537" s="23"/>
      <c r="AT1537" s="23"/>
      <c r="AU1537" s="23"/>
      <c r="AV1537" s="23"/>
      <c r="AW1537" s="23"/>
      <c r="AX1537" s="23"/>
      <c r="AY1537" s="23"/>
      <c r="AZ1537" s="23"/>
      <c r="BA1537" s="23"/>
      <c r="BB1537" s="23"/>
      <c r="BC1537" s="23"/>
      <c r="BD1537" s="23"/>
      <c r="BE1537" s="23"/>
      <c r="BF1537" s="23"/>
      <c r="BG1537" s="23"/>
      <c r="BH1537" s="23"/>
      <c r="BI1537" s="23"/>
      <c r="BJ1537" s="23"/>
      <c r="BK1537" s="23"/>
      <c r="BL1537" s="23"/>
      <c r="BM1537" s="23"/>
      <c r="BN1537" s="23"/>
      <c r="BO1537" s="23"/>
      <c r="BP1537" s="23"/>
      <c r="BQ1537" s="23"/>
      <c r="BR1537" s="23"/>
      <c r="BS1537" s="23"/>
      <c r="BT1537" s="23"/>
      <c r="BU1537" s="23"/>
      <c r="BV1537" s="23"/>
      <c r="BW1537" s="23"/>
      <c r="BX1537" s="23"/>
      <c r="BY1537" s="23"/>
      <c r="BZ1537" s="23"/>
      <c r="CA1537" s="23"/>
      <c r="CB1537" s="23"/>
      <c r="CC1537" s="23"/>
      <c r="CD1537" s="23"/>
      <c r="CE1537" s="23"/>
      <c r="CF1537" s="23"/>
      <c r="CG1537" s="23"/>
      <c r="CH1537" s="23"/>
      <c r="CI1537" s="23"/>
      <c r="CJ1537" s="23"/>
      <c r="CK1537" s="23"/>
      <c r="CL1537" s="23"/>
      <c r="CM1537" s="23"/>
      <c r="CN1537" s="23"/>
      <c r="CO1537" s="23"/>
      <c r="CP1537" s="23"/>
      <c r="CQ1537" s="23"/>
      <c r="CR1537" s="23"/>
      <c r="CS1537" s="23"/>
      <c r="CT1537" s="23"/>
      <c r="CU1537" s="23"/>
      <c r="CV1537" s="23"/>
      <c r="CW1537" s="23"/>
      <c r="CX1537" s="23"/>
      <c r="CY1537" s="23"/>
      <c r="CZ1537" s="23"/>
      <c r="DA1537" s="23"/>
      <c r="DB1537" s="23"/>
      <c r="DC1537" s="23"/>
      <c r="DD1537" s="23"/>
      <c r="DE1537" s="23"/>
      <c r="DF1537" s="23"/>
      <c r="DG1537" s="23"/>
      <c r="DH1537" s="23"/>
      <c r="DI1537" s="23"/>
      <c r="DJ1537" s="23"/>
      <c r="DK1537" s="23"/>
      <c r="DL1537" s="23"/>
      <c r="DM1537" s="23"/>
      <c r="DN1537" s="23"/>
      <c r="DO1537" s="23"/>
      <c r="DP1537" s="23"/>
      <c r="DQ1537" s="23"/>
      <c r="DR1537" s="23"/>
      <c r="DS1537" s="23"/>
      <c r="DT1537" s="23"/>
      <c r="DU1537" s="23"/>
      <c r="DV1537" s="23"/>
      <c r="DW1537" s="23"/>
      <c r="DX1537" s="23"/>
      <c r="DY1537" s="23"/>
    </row>
    <row r="1538" spans="1:129" s="25" customFormat="1" ht="15.75" x14ac:dyDescent="0.25">
      <c r="A1538" s="257">
        <v>33</v>
      </c>
      <c r="B1538" s="183" t="s">
        <v>406</v>
      </c>
      <c r="C1538" s="183" t="s">
        <v>5</v>
      </c>
      <c r="D1538" s="190" t="s">
        <v>149</v>
      </c>
      <c r="E1538" s="192">
        <v>83</v>
      </c>
      <c r="F1538" s="74">
        <v>2659</v>
      </c>
      <c r="G1538" s="395">
        <v>139</v>
      </c>
      <c r="H1538" s="72" t="s">
        <v>30</v>
      </c>
      <c r="I1538" s="66" t="s">
        <v>1</v>
      </c>
      <c r="J1538" s="74">
        <f>J1539+J1540</f>
        <v>345250</v>
      </c>
      <c r="K1538" s="74">
        <f t="shared" ref="K1538:N1538" si="743">K1539+K1540</f>
        <v>45250</v>
      </c>
      <c r="L1538" s="74">
        <f t="shared" si="743"/>
        <v>0</v>
      </c>
      <c r="M1538" s="74">
        <f t="shared" si="743"/>
        <v>285000</v>
      </c>
      <c r="N1538" s="74">
        <f t="shared" si="743"/>
        <v>15000</v>
      </c>
      <c r="O1538" s="475">
        <f t="shared" si="725"/>
        <v>345250</v>
      </c>
      <c r="P1538" s="558"/>
      <c r="Q1538" s="24"/>
      <c r="R1538" s="23"/>
      <c r="S1538" s="23"/>
      <c r="T1538" s="23"/>
      <c r="U1538" s="23"/>
      <c r="V1538" s="23"/>
      <c r="W1538" s="23"/>
      <c r="X1538" s="23"/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/>
      <c r="AL1538" s="23"/>
      <c r="AM1538" s="23"/>
      <c r="AN1538" s="23"/>
      <c r="AO1538" s="23"/>
      <c r="AP1538" s="23"/>
      <c r="AQ1538" s="23"/>
      <c r="AR1538" s="23"/>
      <c r="AS1538" s="23"/>
      <c r="AT1538" s="23"/>
      <c r="AU1538" s="23"/>
      <c r="AV1538" s="23"/>
      <c r="AW1538" s="23"/>
      <c r="AX1538" s="23"/>
      <c r="AY1538" s="23"/>
      <c r="AZ1538" s="23"/>
      <c r="BA1538" s="23"/>
      <c r="BB1538" s="23"/>
      <c r="BC1538" s="23"/>
      <c r="BD1538" s="23"/>
      <c r="BE1538" s="23"/>
      <c r="BF1538" s="23"/>
      <c r="BG1538" s="23"/>
      <c r="BH1538" s="23"/>
      <c r="BI1538" s="23"/>
      <c r="BJ1538" s="23"/>
      <c r="BK1538" s="23"/>
      <c r="BL1538" s="23"/>
      <c r="BM1538" s="23"/>
      <c r="BN1538" s="23"/>
      <c r="BO1538" s="23"/>
      <c r="BP1538" s="23"/>
      <c r="BQ1538" s="23"/>
      <c r="BR1538" s="23"/>
      <c r="BS1538" s="23"/>
      <c r="BT1538" s="23"/>
      <c r="BU1538" s="23"/>
      <c r="BV1538" s="23"/>
      <c r="BW1538" s="23"/>
      <c r="BX1538" s="23"/>
      <c r="BY1538" s="23"/>
      <c r="BZ1538" s="23"/>
      <c r="CA1538" s="23"/>
      <c r="CB1538" s="23"/>
      <c r="CC1538" s="23"/>
      <c r="CD1538" s="23"/>
      <c r="CE1538" s="23"/>
      <c r="CF1538" s="23"/>
      <c r="CG1538" s="23"/>
      <c r="CH1538" s="23"/>
      <c r="CI1538" s="23"/>
      <c r="CJ1538" s="23"/>
      <c r="CK1538" s="23"/>
      <c r="CL1538" s="23"/>
      <c r="CM1538" s="23"/>
      <c r="CN1538" s="23"/>
      <c r="CO1538" s="23"/>
      <c r="CP1538" s="23"/>
      <c r="CQ1538" s="23"/>
      <c r="CR1538" s="23"/>
      <c r="CS1538" s="23"/>
      <c r="CT1538" s="23"/>
      <c r="CU1538" s="23"/>
      <c r="CV1538" s="23"/>
      <c r="CW1538" s="23"/>
      <c r="CX1538" s="23"/>
      <c r="CY1538" s="23"/>
      <c r="CZ1538" s="23"/>
      <c r="DA1538" s="23"/>
      <c r="DB1538" s="23"/>
      <c r="DC1538" s="23"/>
      <c r="DD1538" s="23"/>
      <c r="DE1538" s="23"/>
      <c r="DF1538" s="23"/>
      <c r="DG1538" s="23"/>
      <c r="DH1538" s="23"/>
      <c r="DI1538" s="23"/>
      <c r="DJ1538" s="23"/>
      <c r="DK1538" s="23"/>
      <c r="DL1538" s="23"/>
      <c r="DM1538" s="23"/>
      <c r="DN1538" s="23"/>
      <c r="DO1538" s="23"/>
      <c r="DP1538" s="23"/>
      <c r="DQ1538" s="23"/>
      <c r="DR1538" s="23"/>
      <c r="DS1538" s="23"/>
      <c r="DT1538" s="23"/>
      <c r="DU1538" s="23"/>
      <c r="DV1538" s="23"/>
      <c r="DW1538" s="23"/>
      <c r="DX1538" s="23"/>
      <c r="DY1538" s="23"/>
    </row>
    <row r="1539" spans="1:129" s="25" customFormat="1" ht="45" x14ac:dyDescent="0.25">
      <c r="A1539" s="259"/>
      <c r="B1539" s="183" t="s">
        <v>406</v>
      </c>
      <c r="C1539" s="183"/>
      <c r="D1539" s="190"/>
      <c r="E1539" s="192"/>
      <c r="F1539" s="74"/>
      <c r="G1539" s="395"/>
      <c r="H1539" s="72" t="s">
        <v>58</v>
      </c>
      <c r="I1539" s="78" t="s">
        <v>31</v>
      </c>
      <c r="J1539" s="74">
        <v>300000</v>
      </c>
      <c r="K1539" s="74"/>
      <c r="L1539" s="74"/>
      <c r="M1539" s="74">
        <f>J1539*0.95</f>
        <v>285000</v>
      </c>
      <c r="N1539" s="74">
        <f>J1539*0.05</f>
        <v>15000</v>
      </c>
      <c r="O1539" s="475">
        <f t="shared" si="725"/>
        <v>300000</v>
      </c>
      <c r="P1539" s="558"/>
      <c r="Q1539" s="24"/>
      <c r="R1539" s="23"/>
      <c r="S1539" s="23"/>
      <c r="T1539" s="23"/>
      <c r="U1539" s="23"/>
      <c r="V1539" s="23"/>
      <c r="W1539" s="23"/>
      <c r="X1539" s="23"/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/>
      <c r="AL1539" s="23"/>
      <c r="AM1539" s="23"/>
      <c r="AN1539" s="23"/>
      <c r="AO1539" s="23"/>
      <c r="AP1539" s="23"/>
      <c r="AQ1539" s="23"/>
      <c r="AR1539" s="23"/>
      <c r="AS1539" s="23"/>
      <c r="AT1539" s="23"/>
      <c r="AU1539" s="23"/>
      <c r="AV1539" s="23"/>
      <c r="AW1539" s="23"/>
      <c r="AX1539" s="23"/>
      <c r="AY1539" s="23"/>
      <c r="AZ1539" s="23"/>
      <c r="BA1539" s="23"/>
      <c r="BB1539" s="23"/>
      <c r="BC1539" s="23"/>
      <c r="BD1539" s="23"/>
      <c r="BE1539" s="23"/>
      <c r="BF1539" s="23"/>
      <c r="BG1539" s="23"/>
      <c r="BH1539" s="23"/>
      <c r="BI1539" s="23"/>
      <c r="BJ1539" s="23"/>
      <c r="BK1539" s="23"/>
      <c r="BL1539" s="23"/>
      <c r="BM1539" s="23"/>
      <c r="BN1539" s="23"/>
      <c r="BO1539" s="23"/>
      <c r="BP1539" s="23"/>
      <c r="BQ1539" s="23"/>
      <c r="BR1539" s="23"/>
      <c r="BS1539" s="23"/>
      <c r="BT1539" s="23"/>
      <c r="BU1539" s="23"/>
      <c r="BV1539" s="23"/>
      <c r="BW1539" s="23"/>
      <c r="BX1539" s="23"/>
      <c r="BY1539" s="23"/>
      <c r="BZ1539" s="23"/>
      <c r="CA1539" s="23"/>
      <c r="CB1539" s="23"/>
      <c r="CC1539" s="23"/>
      <c r="CD1539" s="23"/>
      <c r="CE1539" s="23"/>
      <c r="CF1539" s="23"/>
      <c r="CG1539" s="23"/>
      <c r="CH1539" s="23"/>
      <c r="CI1539" s="23"/>
      <c r="CJ1539" s="23"/>
      <c r="CK1539" s="23"/>
      <c r="CL1539" s="23"/>
      <c r="CM1539" s="23"/>
      <c r="CN1539" s="23"/>
      <c r="CO1539" s="23"/>
      <c r="CP1539" s="23"/>
      <c r="CQ1539" s="23"/>
      <c r="CR1539" s="23"/>
      <c r="CS1539" s="23"/>
      <c r="CT1539" s="23"/>
      <c r="CU1539" s="23"/>
      <c r="CV1539" s="23"/>
      <c r="CW1539" s="23"/>
      <c r="CX1539" s="23"/>
      <c r="CY1539" s="23"/>
      <c r="CZ1539" s="23"/>
      <c r="DA1539" s="23"/>
      <c r="DB1539" s="23"/>
      <c r="DC1539" s="23"/>
      <c r="DD1539" s="23"/>
      <c r="DE1539" s="23"/>
      <c r="DF1539" s="23"/>
      <c r="DG1539" s="23"/>
      <c r="DH1539" s="23"/>
      <c r="DI1539" s="23"/>
      <c r="DJ1539" s="23"/>
      <c r="DK1539" s="23"/>
      <c r="DL1539" s="23"/>
      <c r="DM1539" s="23"/>
      <c r="DN1539" s="23"/>
      <c r="DO1539" s="23"/>
      <c r="DP1539" s="23"/>
      <c r="DQ1539" s="23"/>
      <c r="DR1539" s="23"/>
      <c r="DS1539" s="23"/>
      <c r="DT1539" s="23"/>
      <c r="DU1539" s="23"/>
      <c r="DV1539" s="23"/>
      <c r="DW1539" s="23"/>
      <c r="DX1539" s="23"/>
      <c r="DY1539" s="23"/>
    </row>
    <row r="1540" spans="1:129" s="25" customFormat="1" ht="75" x14ac:dyDescent="0.25">
      <c r="A1540" s="260"/>
      <c r="B1540" s="183" t="s">
        <v>406</v>
      </c>
      <c r="C1540" s="183"/>
      <c r="D1540" s="190"/>
      <c r="E1540" s="192"/>
      <c r="F1540" s="74"/>
      <c r="G1540" s="395"/>
      <c r="H1540" s="72" t="s">
        <v>57</v>
      </c>
      <c r="I1540" s="78" t="s">
        <v>136</v>
      </c>
      <c r="J1540" s="83">
        <v>45250</v>
      </c>
      <c r="K1540" s="123">
        <f>J1540</f>
        <v>45250</v>
      </c>
      <c r="L1540" s="74"/>
      <c r="M1540" s="74"/>
      <c r="N1540" s="74"/>
      <c r="O1540" s="475">
        <f t="shared" si="725"/>
        <v>45250</v>
      </c>
      <c r="P1540" s="558"/>
      <c r="Q1540" s="24"/>
      <c r="R1540" s="23"/>
      <c r="S1540" s="23"/>
      <c r="T1540" s="23"/>
      <c r="U1540" s="23"/>
      <c r="V1540" s="23"/>
      <c r="W1540" s="23"/>
      <c r="X1540" s="23"/>
      <c r="Y1540" s="23"/>
      <c r="Z1540" s="23"/>
      <c r="AA1540" s="23"/>
      <c r="AB1540" s="23"/>
      <c r="AC1540" s="23"/>
      <c r="AD1540" s="23"/>
      <c r="AE1540" s="23"/>
      <c r="AF1540" s="23"/>
      <c r="AG1540" s="23"/>
      <c r="AH1540" s="23"/>
      <c r="AI1540" s="23"/>
      <c r="AJ1540" s="23"/>
      <c r="AK1540" s="23"/>
      <c r="AL1540" s="23"/>
      <c r="AM1540" s="23"/>
      <c r="AN1540" s="23"/>
      <c r="AO1540" s="23"/>
      <c r="AP1540" s="23"/>
      <c r="AQ1540" s="23"/>
      <c r="AR1540" s="23"/>
      <c r="AS1540" s="23"/>
      <c r="AT1540" s="23"/>
      <c r="AU1540" s="23"/>
      <c r="AV1540" s="23"/>
      <c r="AW1540" s="23"/>
      <c r="AX1540" s="23"/>
      <c r="AY1540" s="23"/>
      <c r="AZ1540" s="23"/>
      <c r="BA1540" s="23"/>
      <c r="BB1540" s="23"/>
      <c r="BC1540" s="23"/>
      <c r="BD1540" s="23"/>
      <c r="BE1540" s="23"/>
      <c r="BF1540" s="23"/>
      <c r="BG1540" s="23"/>
      <c r="BH1540" s="23"/>
      <c r="BI1540" s="23"/>
      <c r="BJ1540" s="23"/>
      <c r="BK1540" s="23"/>
      <c r="BL1540" s="23"/>
      <c r="BM1540" s="23"/>
      <c r="BN1540" s="23"/>
      <c r="BO1540" s="23"/>
      <c r="BP1540" s="23"/>
      <c r="BQ1540" s="23"/>
      <c r="BR1540" s="23"/>
      <c r="BS1540" s="23"/>
      <c r="BT1540" s="23"/>
      <c r="BU1540" s="23"/>
      <c r="BV1540" s="23"/>
      <c r="BW1540" s="23"/>
      <c r="BX1540" s="23"/>
      <c r="BY1540" s="23"/>
      <c r="BZ1540" s="23"/>
      <c r="CA1540" s="23"/>
      <c r="CB1540" s="23"/>
      <c r="CC1540" s="23"/>
      <c r="CD1540" s="23"/>
      <c r="CE1540" s="23"/>
      <c r="CF1540" s="23"/>
      <c r="CG1540" s="23"/>
      <c r="CH1540" s="23"/>
      <c r="CI1540" s="23"/>
      <c r="CJ1540" s="23"/>
      <c r="CK1540" s="23"/>
      <c r="CL1540" s="23"/>
      <c r="CM1540" s="23"/>
      <c r="CN1540" s="23"/>
      <c r="CO1540" s="23"/>
      <c r="CP1540" s="23"/>
      <c r="CQ1540" s="23"/>
      <c r="CR1540" s="23"/>
      <c r="CS1540" s="23"/>
      <c r="CT1540" s="23"/>
      <c r="CU1540" s="23"/>
      <c r="CV1540" s="23"/>
      <c r="CW1540" s="23"/>
      <c r="CX1540" s="23"/>
      <c r="CY1540" s="23"/>
      <c r="CZ1540" s="23"/>
      <c r="DA1540" s="23"/>
      <c r="DB1540" s="23"/>
      <c r="DC1540" s="23"/>
      <c r="DD1540" s="23"/>
      <c r="DE1540" s="23"/>
      <c r="DF1540" s="23"/>
      <c r="DG1540" s="23"/>
      <c r="DH1540" s="23"/>
      <c r="DI1540" s="23"/>
      <c r="DJ1540" s="23"/>
      <c r="DK1540" s="23"/>
      <c r="DL1540" s="23"/>
      <c r="DM1540" s="23"/>
      <c r="DN1540" s="23"/>
      <c r="DO1540" s="23"/>
      <c r="DP1540" s="23"/>
      <c r="DQ1540" s="23"/>
      <c r="DR1540" s="23"/>
      <c r="DS1540" s="23"/>
      <c r="DT1540" s="23"/>
      <c r="DU1540" s="23"/>
      <c r="DV1540" s="23"/>
      <c r="DW1540" s="23"/>
      <c r="DX1540" s="23"/>
      <c r="DY1540" s="23"/>
    </row>
    <row r="1541" spans="1:129" s="25" customFormat="1" ht="15.75" x14ac:dyDescent="0.25">
      <c r="A1541" s="257">
        <v>34</v>
      </c>
      <c r="B1541" s="183" t="s">
        <v>406</v>
      </c>
      <c r="C1541" s="183" t="s">
        <v>5</v>
      </c>
      <c r="D1541" s="190" t="s">
        <v>252</v>
      </c>
      <c r="E1541" s="192">
        <v>16</v>
      </c>
      <c r="F1541" s="74">
        <v>5755.3</v>
      </c>
      <c r="G1541" s="395">
        <v>247</v>
      </c>
      <c r="H1541" s="72" t="s">
        <v>30</v>
      </c>
      <c r="I1541" s="66" t="s">
        <v>1</v>
      </c>
      <c r="J1541" s="74">
        <f>J1543+J1542</f>
        <v>245250</v>
      </c>
      <c r="K1541" s="74">
        <f t="shared" ref="K1541:N1541" si="744">K1543+K1542</f>
        <v>45250</v>
      </c>
      <c r="L1541" s="74">
        <f t="shared" si="744"/>
        <v>0</v>
      </c>
      <c r="M1541" s="74">
        <f t="shared" si="744"/>
        <v>190000</v>
      </c>
      <c r="N1541" s="74">
        <f t="shared" si="744"/>
        <v>10000</v>
      </c>
      <c r="O1541" s="475">
        <f t="shared" si="725"/>
        <v>245250</v>
      </c>
      <c r="P1541" s="558"/>
      <c r="Q1541" s="24"/>
      <c r="R1541" s="23"/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/>
      <c r="AI1541" s="23"/>
      <c r="AJ1541" s="23"/>
      <c r="AK1541" s="23"/>
      <c r="AL1541" s="23"/>
      <c r="AM1541" s="23"/>
      <c r="AN1541" s="23"/>
      <c r="AO1541" s="23"/>
      <c r="AP1541" s="23"/>
      <c r="AQ1541" s="23"/>
      <c r="AR1541" s="23"/>
      <c r="AS1541" s="23"/>
      <c r="AT1541" s="23"/>
      <c r="AU1541" s="23"/>
      <c r="AV1541" s="23"/>
      <c r="AW1541" s="23"/>
      <c r="AX1541" s="23"/>
      <c r="AY1541" s="23"/>
      <c r="AZ1541" s="23"/>
      <c r="BA1541" s="23"/>
      <c r="BB1541" s="23"/>
      <c r="BC1541" s="23"/>
      <c r="BD1541" s="23"/>
      <c r="BE1541" s="23"/>
      <c r="BF1541" s="23"/>
      <c r="BG1541" s="23"/>
      <c r="BH1541" s="23"/>
      <c r="BI1541" s="23"/>
      <c r="BJ1541" s="23"/>
      <c r="BK1541" s="23"/>
      <c r="BL1541" s="23"/>
      <c r="BM1541" s="23"/>
      <c r="BN1541" s="23"/>
      <c r="BO1541" s="23"/>
      <c r="BP1541" s="23"/>
      <c r="BQ1541" s="23"/>
      <c r="BR1541" s="23"/>
      <c r="BS1541" s="23"/>
      <c r="BT1541" s="23"/>
      <c r="BU1541" s="23"/>
      <c r="BV1541" s="23"/>
      <c r="BW1541" s="23"/>
      <c r="BX1541" s="23"/>
      <c r="BY1541" s="23"/>
      <c r="BZ1541" s="23"/>
      <c r="CA1541" s="23"/>
      <c r="CB1541" s="23"/>
      <c r="CC1541" s="23"/>
      <c r="CD1541" s="23"/>
      <c r="CE1541" s="23"/>
      <c r="CF1541" s="23"/>
      <c r="CG1541" s="23"/>
      <c r="CH1541" s="23"/>
      <c r="CI1541" s="23"/>
      <c r="CJ1541" s="23"/>
      <c r="CK1541" s="23"/>
      <c r="CL1541" s="23"/>
      <c r="CM1541" s="23"/>
      <c r="CN1541" s="23"/>
      <c r="CO1541" s="23"/>
      <c r="CP1541" s="23"/>
      <c r="CQ1541" s="23"/>
      <c r="CR1541" s="23"/>
      <c r="CS1541" s="23"/>
      <c r="CT1541" s="23"/>
      <c r="CU1541" s="23"/>
      <c r="CV1541" s="23"/>
      <c r="CW1541" s="23"/>
      <c r="CX1541" s="23"/>
      <c r="CY1541" s="23"/>
      <c r="CZ1541" s="23"/>
      <c r="DA1541" s="23"/>
      <c r="DB1541" s="23"/>
      <c r="DC1541" s="23"/>
      <c r="DD1541" s="23"/>
      <c r="DE1541" s="23"/>
      <c r="DF1541" s="23"/>
      <c r="DG1541" s="23"/>
      <c r="DH1541" s="23"/>
      <c r="DI1541" s="23"/>
      <c r="DJ1541" s="23"/>
      <c r="DK1541" s="23"/>
      <c r="DL1541" s="23"/>
      <c r="DM1541" s="23"/>
      <c r="DN1541" s="23"/>
      <c r="DO1541" s="23"/>
      <c r="DP1541" s="23"/>
      <c r="DQ1541" s="23"/>
      <c r="DR1541" s="23"/>
      <c r="DS1541" s="23"/>
      <c r="DT1541" s="23"/>
      <c r="DU1541" s="23"/>
      <c r="DV1541" s="23"/>
      <c r="DW1541" s="23"/>
      <c r="DX1541" s="23"/>
      <c r="DY1541" s="23"/>
    </row>
    <row r="1542" spans="1:129" s="25" customFormat="1" ht="45" x14ac:dyDescent="0.25">
      <c r="A1542" s="259"/>
      <c r="B1542" s="183" t="s">
        <v>406</v>
      </c>
      <c r="C1542" s="183"/>
      <c r="D1542" s="190"/>
      <c r="E1542" s="192"/>
      <c r="F1542" s="74"/>
      <c r="G1542" s="395"/>
      <c r="H1542" s="72" t="s">
        <v>58</v>
      </c>
      <c r="I1542" s="78" t="s">
        <v>31</v>
      </c>
      <c r="J1542" s="74">
        <v>200000</v>
      </c>
      <c r="K1542" s="74"/>
      <c r="L1542" s="74"/>
      <c r="M1542" s="74">
        <f>J1542*0.95</f>
        <v>190000</v>
      </c>
      <c r="N1542" s="74">
        <f>J1542*0.05</f>
        <v>10000</v>
      </c>
      <c r="O1542" s="475">
        <f t="shared" si="725"/>
        <v>200000</v>
      </c>
      <c r="P1542" s="558"/>
      <c r="Q1542" s="24"/>
      <c r="R1542" s="23"/>
      <c r="S1542" s="23"/>
      <c r="T1542" s="23"/>
      <c r="U1542" s="23"/>
      <c r="V1542" s="23"/>
      <c r="W1542" s="23"/>
      <c r="X1542" s="23"/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/>
      <c r="AI1542" s="23"/>
      <c r="AJ1542" s="23"/>
      <c r="AK1542" s="23"/>
      <c r="AL1542" s="23"/>
      <c r="AM1542" s="23"/>
      <c r="AN1542" s="23"/>
      <c r="AO1542" s="23"/>
      <c r="AP1542" s="23"/>
      <c r="AQ1542" s="23"/>
      <c r="AR1542" s="23"/>
      <c r="AS1542" s="23"/>
      <c r="AT1542" s="23"/>
      <c r="AU1542" s="23"/>
      <c r="AV1542" s="23"/>
      <c r="AW1542" s="23"/>
      <c r="AX1542" s="23"/>
      <c r="AY1542" s="23"/>
      <c r="AZ1542" s="23"/>
      <c r="BA1542" s="23"/>
      <c r="BB1542" s="23"/>
      <c r="BC1542" s="23"/>
      <c r="BD1542" s="23"/>
      <c r="BE1542" s="23"/>
      <c r="BF1542" s="23"/>
      <c r="BG1542" s="23"/>
      <c r="BH1542" s="23"/>
      <c r="BI1542" s="23"/>
      <c r="BJ1542" s="23"/>
      <c r="BK1542" s="23"/>
      <c r="BL1542" s="23"/>
      <c r="BM1542" s="23"/>
      <c r="BN1542" s="23"/>
      <c r="BO1542" s="23"/>
      <c r="BP1542" s="23"/>
      <c r="BQ1542" s="23"/>
      <c r="BR1542" s="23"/>
      <c r="BS1542" s="23"/>
      <c r="BT1542" s="23"/>
      <c r="BU1542" s="23"/>
      <c r="BV1542" s="23"/>
      <c r="BW1542" s="23"/>
      <c r="BX1542" s="23"/>
      <c r="BY1542" s="23"/>
      <c r="BZ1542" s="23"/>
      <c r="CA1542" s="23"/>
      <c r="CB1542" s="23"/>
      <c r="CC1542" s="23"/>
      <c r="CD1542" s="23"/>
      <c r="CE1542" s="23"/>
      <c r="CF1542" s="23"/>
      <c r="CG1542" s="23"/>
      <c r="CH1542" s="23"/>
      <c r="CI1542" s="23"/>
      <c r="CJ1542" s="23"/>
      <c r="CK1542" s="23"/>
      <c r="CL1542" s="23"/>
      <c r="CM1542" s="23"/>
      <c r="CN1542" s="23"/>
      <c r="CO1542" s="23"/>
      <c r="CP1542" s="23"/>
      <c r="CQ1542" s="23"/>
      <c r="CR1542" s="23"/>
      <c r="CS1542" s="23"/>
      <c r="CT1542" s="23"/>
      <c r="CU1542" s="23"/>
      <c r="CV1542" s="23"/>
      <c r="CW1542" s="23"/>
      <c r="CX1542" s="23"/>
      <c r="CY1542" s="23"/>
      <c r="CZ1542" s="23"/>
      <c r="DA1542" s="23"/>
      <c r="DB1542" s="23"/>
      <c r="DC1542" s="23"/>
      <c r="DD1542" s="23"/>
      <c r="DE1542" s="23"/>
      <c r="DF1542" s="23"/>
      <c r="DG1542" s="23"/>
      <c r="DH1542" s="23"/>
      <c r="DI1542" s="23"/>
      <c r="DJ1542" s="23"/>
      <c r="DK1542" s="23"/>
      <c r="DL1542" s="23"/>
      <c r="DM1542" s="23"/>
      <c r="DN1542" s="23"/>
      <c r="DO1542" s="23"/>
      <c r="DP1542" s="23"/>
      <c r="DQ1542" s="23"/>
      <c r="DR1542" s="23"/>
      <c r="DS1542" s="23"/>
      <c r="DT1542" s="23"/>
      <c r="DU1542" s="23"/>
      <c r="DV1542" s="23"/>
      <c r="DW1542" s="23"/>
      <c r="DX1542" s="23"/>
      <c r="DY1542" s="23"/>
    </row>
    <row r="1543" spans="1:129" s="25" customFormat="1" ht="75" x14ac:dyDescent="0.25">
      <c r="A1543" s="260"/>
      <c r="B1543" s="183" t="s">
        <v>406</v>
      </c>
      <c r="C1543" s="183"/>
      <c r="D1543" s="190"/>
      <c r="E1543" s="192"/>
      <c r="F1543" s="74"/>
      <c r="G1543" s="395"/>
      <c r="H1543" s="72" t="s">
        <v>57</v>
      </c>
      <c r="I1543" s="78" t="s">
        <v>136</v>
      </c>
      <c r="J1543" s="83">
        <v>45250</v>
      </c>
      <c r="K1543" s="123">
        <f>J1543</f>
        <v>45250</v>
      </c>
      <c r="L1543" s="74"/>
      <c r="M1543" s="74"/>
      <c r="N1543" s="74"/>
      <c r="O1543" s="475">
        <f t="shared" si="725"/>
        <v>45250</v>
      </c>
      <c r="P1543" s="558"/>
      <c r="Q1543" s="24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3"/>
      <c r="AD1543" s="23"/>
      <c r="AE1543" s="23"/>
      <c r="AF1543" s="23"/>
      <c r="AG1543" s="23"/>
      <c r="AH1543" s="23"/>
      <c r="AI1543" s="23"/>
      <c r="AJ1543" s="23"/>
      <c r="AK1543" s="23"/>
      <c r="AL1543" s="23"/>
      <c r="AM1543" s="23"/>
      <c r="AN1543" s="23"/>
      <c r="AO1543" s="23"/>
      <c r="AP1543" s="23"/>
      <c r="AQ1543" s="23"/>
      <c r="AR1543" s="23"/>
      <c r="AS1543" s="23"/>
      <c r="AT1543" s="23"/>
      <c r="AU1543" s="23"/>
      <c r="AV1543" s="23"/>
      <c r="AW1543" s="23"/>
      <c r="AX1543" s="23"/>
      <c r="AY1543" s="23"/>
      <c r="AZ1543" s="23"/>
      <c r="BA1543" s="23"/>
      <c r="BB1543" s="23"/>
      <c r="BC1543" s="23"/>
      <c r="BD1543" s="23"/>
      <c r="BE1543" s="23"/>
      <c r="BF1543" s="23"/>
      <c r="BG1543" s="23"/>
      <c r="BH1543" s="23"/>
      <c r="BI1543" s="23"/>
      <c r="BJ1543" s="23"/>
      <c r="BK1543" s="23"/>
      <c r="BL1543" s="23"/>
      <c r="BM1543" s="23"/>
      <c r="BN1543" s="23"/>
      <c r="BO1543" s="23"/>
      <c r="BP1543" s="23"/>
      <c r="BQ1543" s="23"/>
      <c r="BR1543" s="23"/>
      <c r="BS1543" s="23"/>
      <c r="BT1543" s="23"/>
      <c r="BU1543" s="23"/>
      <c r="BV1543" s="23"/>
      <c r="BW1543" s="23"/>
      <c r="BX1543" s="23"/>
      <c r="BY1543" s="23"/>
      <c r="BZ1543" s="23"/>
      <c r="CA1543" s="23"/>
      <c r="CB1543" s="23"/>
      <c r="CC1543" s="23"/>
      <c r="CD1543" s="23"/>
      <c r="CE1543" s="23"/>
      <c r="CF1543" s="23"/>
      <c r="CG1543" s="23"/>
      <c r="CH1543" s="23"/>
      <c r="CI1543" s="23"/>
      <c r="CJ1543" s="23"/>
      <c r="CK1543" s="23"/>
      <c r="CL1543" s="23"/>
      <c r="CM1543" s="23"/>
      <c r="CN1543" s="23"/>
      <c r="CO1543" s="23"/>
      <c r="CP1543" s="23"/>
      <c r="CQ1543" s="23"/>
      <c r="CR1543" s="23"/>
      <c r="CS1543" s="23"/>
      <c r="CT1543" s="23"/>
      <c r="CU1543" s="23"/>
      <c r="CV1543" s="23"/>
      <c r="CW1543" s="23"/>
      <c r="CX1543" s="23"/>
      <c r="CY1543" s="23"/>
      <c r="CZ1543" s="23"/>
      <c r="DA1543" s="23"/>
      <c r="DB1543" s="23"/>
      <c r="DC1543" s="23"/>
      <c r="DD1543" s="23"/>
      <c r="DE1543" s="23"/>
      <c r="DF1543" s="23"/>
      <c r="DG1543" s="23"/>
      <c r="DH1543" s="23"/>
      <c r="DI1543" s="23"/>
      <c r="DJ1543" s="23"/>
      <c r="DK1543" s="23"/>
      <c r="DL1543" s="23"/>
      <c r="DM1543" s="23"/>
      <c r="DN1543" s="23"/>
      <c r="DO1543" s="23"/>
      <c r="DP1543" s="23"/>
      <c r="DQ1543" s="23"/>
      <c r="DR1543" s="23"/>
      <c r="DS1543" s="23"/>
      <c r="DT1543" s="23"/>
      <c r="DU1543" s="23"/>
      <c r="DV1543" s="23"/>
      <c r="DW1543" s="23"/>
      <c r="DX1543" s="23"/>
      <c r="DY1543" s="23"/>
    </row>
    <row r="1544" spans="1:129" s="25" customFormat="1" ht="15.75" x14ac:dyDescent="0.25">
      <c r="A1544" s="257">
        <v>35</v>
      </c>
      <c r="B1544" s="183" t="s">
        <v>406</v>
      </c>
      <c r="C1544" s="183" t="s">
        <v>5</v>
      </c>
      <c r="D1544" s="190" t="s">
        <v>264</v>
      </c>
      <c r="E1544" s="192">
        <v>62</v>
      </c>
      <c r="F1544" s="74">
        <v>653.70000000000005</v>
      </c>
      <c r="G1544" s="395">
        <v>35</v>
      </c>
      <c r="H1544" s="72" t="s">
        <v>30</v>
      </c>
      <c r="I1544" s="66" t="s">
        <v>1</v>
      </c>
      <c r="J1544" s="74">
        <f>J1545+J1546</f>
        <v>105250</v>
      </c>
      <c r="K1544" s="74">
        <f t="shared" ref="K1544:N1544" si="745">K1545+K1546</f>
        <v>45250</v>
      </c>
      <c r="L1544" s="74">
        <f t="shared" si="745"/>
        <v>0</v>
      </c>
      <c r="M1544" s="74">
        <f t="shared" si="745"/>
        <v>57000</v>
      </c>
      <c r="N1544" s="74">
        <f t="shared" si="745"/>
        <v>3000</v>
      </c>
      <c r="O1544" s="475">
        <f t="shared" si="725"/>
        <v>105250</v>
      </c>
      <c r="P1544" s="558"/>
      <c r="Q1544" s="24"/>
      <c r="R1544" s="23"/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/>
      <c r="AI1544" s="23"/>
      <c r="AJ1544" s="23"/>
      <c r="AK1544" s="23"/>
      <c r="AL1544" s="23"/>
      <c r="AM1544" s="23"/>
      <c r="AN1544" s="23"/>
      <c r="AO1544" s="23"/>
      <c r="AP1544" s="23"/>
      <c r="AQ1544" s="23"/>
      <c r="AR1544" s="23"/>
      <c r="AS1544" s="23"/>
      <c r="AT1544" s="23"/>
      <c r="AU1544" s="23"/>
      <c r="AV1544" s="23"/>
      <c r="AW1544" s="23"/>
      <c r="AX1544" s="23"/>
      <c r="AY1544" s="23"/>
      <c r="AZ1544" s="23"/>
      <c r="BA1544" s="23"/>
      <c r="BB1544" s="23"/>
      <c r="BC1544" s="23"/>
      <c r="BD1544" s="23"/>
      <c r="BE1544" s="23"/>
      <c r="BF1544" s="23"/>
      <c r="BG1544" s="23"/>
      <c r="BH1544" s="23"/>
      <c r="BI1544" s="23"/>
      <c r="BJ1544" s="23"/>
      <c r="BK1544" s="23"/>
      <c r="BL1544" s="23"/>
      <c r="BM1544" s="23"/>
      <c r="BN1544" s="23"/>
      <c r="BO1544" s="23"/>
      <c r="BP1544" s="23"/>
      <c r="BQ1544" s="23"/>
      <c r="BR1544" s="23"/>
      <c r="BS1544" s="23"/>
      <c r="BT1544" s="23"/>
      <c r="BU1544" s="23"/>
      <c r="BV1544" s="23"/>
      <c r="BW1544" s="23"/>
      <c r="BX1544" s="23"/>
      <c r="BY1544" s="23"/>
      <c r="BZ1544" s="23"/>
      <c r="CA1544" s="23"/>
      <c r="CB1544" s="23"/>
      <c r="CC1544" s="23"/>
      <c r="CD1544" s="23"/>
      <c r="CE1544" s="23"/>
      <c r="CF1544" s="23"/>
      <c r="CG1544" s="23"/>
      <c r="CH1544" s="23"/>
      <c r="CI1544" s="23"/>
      <c r="CJ1544" s="23"/>
      <c r="CK1544" s="23"/>
      <c r="CL1544" s="23"/>
      <c r="CM1544" s="23"/>
      <c r="CN1544" s="23"/>
      <c r="CO1544" s="23"/>
      <c r="CP1544" s="23"/>
      <c r="CQ1544" s="23"/>
      <c r="CR1544" s="23"/>
      <c r="CS1544" s="23"/>
      <c r="CT1544" s="23"/>
      <c r="CU1544" s="23"/>
      <c r="CV1544" s="23"/>
      <c r="CW1544" s="23"/>
      <c r="CX1544" s="23"/>
      <c r="CY1544" s="23"/>
      <c r="CZ1544" s="23"/>
      <c r="DA1544" s="23"/>
      <c r="DB1544" s="23"/>
      <c r="DC1544" s="23"/>
      <c r="DD1544" s="23"/>
      <c r="DE1544" s="23"/>
      <c r="DF1544" s="23"/>
      <c r="DG1544" s="23"/>
      <c r="DH1544" s="23"/>
      <c r="DI1544" s="23"/>
      <c r="DJ1544" s="23"/>
      <c r="DK1544" s="23"/>
      <c r="DL1544" s="23"/>
      <c r="DM1544" s="23"/>
      <c r="DN1544" s="23"/>
      <c r="DO1544" s="23"/>
      <c r="DP1544" s="23"/>
      <c r="DQ1544" s="23"/>
      <c r="DR1544" s="23"/>
      <c r="DS1544" s="23"/>
      <c r="DT1544" s="23"/>
      <c r="DU1544" s="23"/>
      <c r="DV1544" s="23"/>
      <c r="DW1544" s="23"/>
      <c r="DX1544" s="23"/>
      <c r="DY1544" s="23"/>
    </row>
    <row r="1545" spans="1:129" s="25" customFormat="1" ht="45" x14ac:dyDescent="0.25">
      <c r="A1545" s="259"/>
      <c r="B1545" s="183" t="s">
        <v>406</v>
      </c>
      <c r="C1545" s="183"/>
      <c r="D1545" s="190"/>
      <c r="E1545" s="192"/>
      <c r="F1545" s="74"/>
      <c r="G1545" s="395"/>
      <c r="H1545" s="72" t="s">
        <v>58</v>
      </c>
      <c r="I1545" s="78" t="s">
        <v>31</v>
      </c>
      <c r="J1545" s="74">
        <v>60000</v>
      </c>
      <c r="K1545" s="74"/>
      <c r="L1545" s="74"/>
      <c r="M1545" s="74">
        <f>J1545*0.95</f>
        <v>57000</v>
      </c>
      <c r="N1545" s="74">
        <f>J1545*0.05</f>
        <v>3000</v>
      </c>
      <c r="O1545" s="475">
        <f t="shared" si="725"/>
        <v>60000</v>
      </c>
      <c r="P1545" s="558"/>
      <c r="Q1545" s="24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23"/>
      <c r="AG1545" s="23"/>
      <c r="AH1545" s="23"/>
      <c r="AI1545" s="23"/>
      <c r="AJ1545" s="23"/>
      <c r="AK1545" s="23"/>
      <c r="AL1545" s="23"/>
      <c r="AM1545" s="23"/>
      <c r="AN1545" s="23"/>
      <c r="AO1545" s="23"/>
      <c r="AP1545" s="23"/>
      <c r="AQ1545" s="23"/>
      <c r="AR1545" s="23"/>
      <c r="AS1545" s="23"/>
      <c r="AT1545" s="23"/>
      <c r="AU1545" s="23"/>
      <c r="AV1545" s="23"/>
      <c r="AW1545" s="23"/>
      <c r="AX1545" s="23"/>
      <c r="AY1545" s="23"/>
      <c r="AZ1545" s="23"/>
      <c r="BA1545" s="23"/>
      <c r="BB1545" s="23"/>
      <c r="BC1545" s="23"/>
      <c r="BD1545" s="23"/>
      <c r="BE1545" s="23"/>
      <c r="BF1545" s="23"/>
      <c r="BG1545" s="23"/>
      <c r="BH1545" s="23"/>
      <c r="BI1545" s="23"/>
      <c r="BJ1545" s="23"/>
      <c r="BK1545" s="23"/>
      <c r="BL1545" s="23"/>
      <c r="BM1545" s="23"/>
      <c r="BN1545" s="23"/>
      <c r="BO1545" s="23"/>
      <c r="BP1545" s="23"/>
      <c r="BQ1545" s="23"/>
      <c r="BR1545" s="23"/>
      <c r="BS1545" s="23"/>
      <c r="BT1545" s="23"/>
      <c r="BU1545" s="23"/>
      <c r="BV1545" s="23"/>
      <c r="BW1545" s="23"/>
      <c r="BX1545" s="23"/>
      <c r="BY1545" s="23"/>
      <c r="BZ1545" s="23"/>
      <c r="CA1545" s="23"/>
      <c r="CB1545" s="23"/>
      <c r="CC1545" s="23"/>
      <c r="CD1545" s="23"/>
      <c r="CE1545" s="23"/>
      <c r="CF1545" s="23"/>
      <c r="CG1545" s="23"/>
      <c r="CH1545" s="23"/>
      <c r="CI1545" s="23"/>
      <c r="CJ1545" s="23"/>
      <c r="CK1545" s="23"/>
      <c r="CL1545" s="23"/>
      <c r="CM1545" s="23"/>
      <c r="CN1545" s="23"/>
      <c r="CO1545" s="23"/>
      <c r="CP1545" s="23"/>
      <c r="CQ1545" s="23"/>
      <c r="CR1545" s="23"/>
      <c r="CS1545" s="23"/>
      <c r="CT1545" s="23"/>
      <c r="CU1545" s="23"/>
      <c r="CV1545" s="23"/>
      <c r="CW1545" s="23"/>
      <c r="CX1545" s="23"/>
      <c r="CY1545" s="23"/>
      <c r="CZ1545" s="23"/>
      <c r="DA1545" s="23"/>
      <c r="DB1545" s="23"/>
      <c r="DC1545" s="23"/>
      <c r="DD1545" s="23"/>
      <c r="DE1545" s="23"/>
      <c r="DF1545" s="23"/>
      <c r="DG1545" s="23"/>
      <c r="DH1545" s="23"/>
      <c r="DI1545" s="23"/>
      <c r="DJ1545" s="23"/>
      <c r="DK1545" s="23"/>
      <c r="DL1545" s="23"/>
      <c r="DM1545" s="23"/>
      <c r="DN1545" s="23"/>
      <c r="DO1545" s="23"/>
      <c r="DP1545" s="23"/>
      <c r="DQ1545" s="23"/>
      <c r="DR1545" s="23"/>
      <c r="DS1545" s="23"/>
      <c r="DT1545" s="23"/>
      <c r="DU1545" s="23"/>
      <c r="DV1545" s="23"/>
      <c r="DW1545" s="23"/>
      <c r="DX1545" s="23"/>
      <c r="DY1545" s="23"/>
    </row>
    <row r="1546" spans="1:129" s="25" customFormat="1" ht="75" x14ac:dyDescent="0.25">
      <c r="A1546" s="260"/>
      <c r="B1546" s="183" t="s">
        <v>406</v>
      </c>
      <c r="C1546" s="183"/>
      <c r="D1546" s="190"/>
      <c r="E1546" s="192"/>
      <c r="F1546" s="74"/>
      <c r="G1546" s="395"/>
      <c r="H1546" s="72" t="s">
        <v>57</v>
      </c>
      <c r="I1546" s="78" t="s">
        <v>136</v>
      </c>
      <c r="J1546" s="83">
        <v>45250</v>
      </c>
      <c r="K1546" s="123">
        <f>J1546</f>
        <v>45250</v>
      </c>
      <c r="L1546" s="74"/>
      <c r="M1546" s="74"/>
      <c r="N1546" s="74"/>
      <c r="O1546" s="475">
        <f t="shared" si="725"/>
        <v>45250</v>
      </c>
      <c r="P1546" s="558"/>
      <c r="Q1546" s="24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23"/>
      <c r="AG1546" s="23"/>
      <c r="AH1546" s="23"/>
      <c r="AI1546" s="23"/>
      <c r="AJ1546" s="23"/>
      <c r="AK1546" s="23"/>
      <c r="AL1546" s="23"/>
      <c r="AM1546" s="23"/>
      <c r="AN1546" s="23"/>
      <c r="AO1546" s="23"/>
      <c r="AP1546" s="23"/>
      <c r="AQ1546" s="23"/>
      <c r="AR1546" s="23"/>
      <c r="AS1546" s="23"/>
      <c r="AT1546" s="23"/>
      <c r="AU1546" s="23"/>
      <c r="AV1546" s="23"/>
      <c r="AW1546" s="23"/>
      <c r="AX1546" s="23"/>
      <c r="AY1546" s="23"/>
      <c r="AZ1546" s="23"/>
      <c r="BA1546" s="23"/>
      <c r="BB1546" s="23"/>
      <c r="BC1546" s="23"/>
      <c r="BD1546" s="23"/>
      <c r="BE1546" s="23"/>
      <c r="BF1546" s="23"/>
      <c r="BG1546" s="23"/>
      <c r="BH1546" s="23"/>
      <c r="BI1546" s="23"/>
      <c r="BJ1546" s="23"/>
      <c r="BK1546" s="23"/>
      <c r="BL1546" s="23"/>
      <c r="BM1546" s="23"/>
      <c r="BN1546" s="23"/>
      <c r="BO1546" s="23"/>
      <c r="BP1546" s="23"/>
      <c r="BQ1546" s="23"/>
      <c r="BR1546" s="23"/>
      <c r="BS1546" s="23"/>
      <c r="BT1546" s="23"/>
      <c r="BU1546" s="23"/>
      <c r="BV1546" s="23"/>
      <c r="BW1546" s="23"/>
      <c r="BX1546" s="23"/>
      <c r="BY1546" s="23"/>
      <c r="BZ1546" s="23"/>
      <c r="CA1546" s="23"/>
      <c r="CB1546" s="23"/>
      <c r="CC1546" s="23"/>
      <c r="CD1546" s="23"/>
      <c r="CE1546" s="23"/>
      <c r="CF1546" s="23"/>
      <c r="CG1546" s="23"/>
      <c r="CH1546" s="23"/>
      <c r="CI1546" s="23"/>
      <c r="CJ1546" s="23"/>
      <c r="CK1546" s="23"/>
      <c r="CL1546" s="23"/>
      <c r="CM1546" s="23"/>
      <c r="CN1546" s="23"/>
      <c r="CO1546" s="23"/>
      <c r="CP1546" s="23"/>
      <c r="CQ1546" s="23"/>
      <c r="CR1546" s="23"/>
      <c r="CS1546" s="23"/>
      <c r="CT1546" s="23"/>
      <c r="CU1546" s="23"/>
      <c r="CV1546" s="23"/>
      <c r="CW1546" s="23"/>
      <c r="CX1546" s="23"/>
      <c r="CY1546" s="23"/>
      <c r="CZ1546" s="23"/>
      <c r="DA1546" s="23"/>
      <c r="DB1546" s="23"/>
      <c r="DC1546" s="23"/>
      <c r="DD1546" s="23"/>
      <c r="DE1546" s="23"/>
      <c r="DF1546" s="23"/>
      <c r="DG1546" s="23"/>
      <c r="DH1546" s="23"/>
      <c r="DI1546" s="23"/>
      <c r="DJ1546" s="23"/>
      <c r="DK1546" s="23"/>
      <c r="DL1546" s="23"/>
      <c r="DM1546" s="23"/>
      <c r="DN1546" s="23"/>
      <c r="DO1546" s="23"/>
      <c r="DP1546" s="23"/>
      <c r="DQ1546" s="23"/>
      <c r="DR1546" s="23"/>
      <c r="DS1546" s="23"/>
      <c r="DT1546" s="23"/>
      <c r="DU1546" s="23"/>
      <c r="DV1546" s="23"/>
      <c r="DW1546" s="23"/>
      <c r="DX1546" s="23"/>
      <c r="DY1546" s="23"/>
    </row>
    <row r="1547" spans="1:129" s="25" customFormat="1" ht="15.75" x14ac:dyDescent="0.25">
      <c r="A1547" s="257">
        <v>36</v>
      </c>
      <c r="B1547" s="183" t="s">
        <v>406</v>
      </c>
      <c r="C1547" s="183" t="s">
        <v>5</v>
      </c>
      <c r="D1547" s="190" t="s">
        <v>253</v>
      </c>
      <c r="E1547" s="192" t="s">
        <v>276</v>
      </c>
      <c r="F1547" s="74">
        <v>1011.7</v>
      </c>
      <c r="G1547" s="395">
        <v>43</v>
      </c>
      <c r="H1547" s="72" t="s">
        <v>30</v>
      </c>
      <c r="I1547" s="66" t="s">
        <v>1</v>
      </c>
      <c r="J1547" s="74">
        <f>J1548+J1549</f>
        <v>295250</v>
      </c>
      <c r="K1547" s="74">
        <f t="shared" ref="K1547:N1547" si="746">K1548+K1549</f>
        <v>45250</v>
      </c>
      <c r="L1547" s="74">
        <f t="shared" si="746"/>
        <v>0</v>
      </c>
      <c r="M1547" s="74">
        <f t="shared" si="746"/>
        <v>237500</v>
      </c>
      <c r="N1547" s="74">
        <f t="shared" si="746"/>
        <v>12500</v>
      </c>
      <c r="O1547" s="475">
        <f t="shared" si="725"/>
        <v>295250</v>
      </c>
      <c r="P1547" s="558"/>
      <c r="Q1547" s="24"/>
      <c r="R1547" s="23"/>
      <c r="S1547" s="23"/>
      <c r="T1547" s="23"/>
      <c r="U1547" s="23"/>
      <c r="V1547" s="23"/>
      <c r="W1547" s="23"/>
      <c r="X1547" s="23"/>
      <c r="Y1547" s="23"/>
      <c r="Z1547" s="23"/>
      <c r="AA1547" s="23"/>
      <c r="AB1547" s="23"/>
      <c r="AC1547" s="23"/>
      <c r="AD1547" s="23"/>
      <c r="AE1547" s="23"/>
      <c r="AF1547" s="23"/>
      <c r="AG1547" s="23"/>
      <c r="AH1547" s="23"/>
      <c r="AI1547" s="23"/>
      <c r="AJ1547" s="23"/>
      <c r="AK1547" s="23"/>
      <c r="AL1547" s="23"/>
      <c r="AM1547" s="23"/>
      <c r="AN1547" s="23"/>
      <c r="AO1547" s="23"/>
      <c r="AP1547" s="23"/>
      <c r="AQ1547" s="23"/>
      <c r="AR1547" s="23"/>
      <c r="AS1547" s="23"/>
      <c r="AT1547" s="23"/>
      <c r="AU1547" s="23"/>
      <c r="AV1547" s="23"/>
      <c r="AW1547" s="23"/>
      <c r="AX1547" s="23"/>
      <c r="AY1547" s="23"/>
      <c r="AZ1547" s="23"/>
      <c r="BA1547" s="23"/>
      <c r="BB1547" s="23"/>
      <c r="BC1547" s="23"/>
      <c r="BD1547" s="23"/>
      <c r="BE1547" s="23"/>
      <c r="BF1547" s="23"/>
      <c r="BG1547" s="23"/>
      <c r="BH1547" s="23"/>
      <c r="BI1547" s="23"/>
      <c r="BJ1547" s="23"/>
      <c r="BK1547" s="23"/>
      <c r="BL1547" s="23"/>
      <c r="BM1547" s="23"/>
      <c r="BN1547" s="23"/>
      <c r="BO1547" s="23"/>
      <c r="BP1547" s="23"/>
      <c r="BQ1547" s="23"/>
      <c r="BR1547" s="23"/>
      <c r="BS1547" s="23"/>
      <c r="BT1547" s="23"/>
      <c r="BU1547" s="23"/>
      <c r="BV1547" s="23"/>
      <c r="BW1547" s="23"/>
      <c r="BX1547" s="23"/>
      <c r="BY1547" s="23"/>
      <c r="BZ1547" s="23"/>
      <c r="CA1547" s="23"/>
      <c r="CB1547" s="23"/>
      <c r="CC1547" s="23"/>
      <c r="CD1547" s="23"/>
      <c r="CE1547" s="23"/>
      <c r="CF1547" s="23"/>
      <c r="CG1547" s="23"/>
      <c r="CH1547" s="23"/>
      <c r="CI1547" s="23"/>
      <c r="CJ1547" s="23"/>
      <c r="CK1547" s="23"/>
      <c r="CL1547" s="23"/>
      <c r="CM1547" s="23"/>
      <c r="CN1547" s="23"/>
      <c r="CO1547" s="23"/>
      <c r="CP1547" s="23"/>
      <c r="CQ1547" s="23"/>
      <c r="CR1547" s="23"/>
      <c r="CS1547" s="23"/>
      <c r="CT1547" s="23"/>
      <c r="CU1547" s="23"/>
      <c r="CV1547" s="23"/>
      <c r="CW1547" s="23"/>
      <c r="CX1547" s="23"/>
      <c r="CY1547" s="23"/>
      <c r="CZ1547" s="23"/>
      <c r="DA1547" s="23"/>
      <c r="DB1547" s="23"/>
      <c r="DC1547" s="23"/>
      <c r="DD1547" s="23"/>
      <c r="DE1547" s="23"/>
      <c r="DF1547" s="23"/>
      <c r="DG1547" s="23"/>
      <c r="DH1547" s="23"/>
      <c r="DI1547" s="23"/>
      <c r="DJ1547" s="23"/>
      <c r="DK1547" s="23"/>
      <c r="DL1547" s="23"/>
      <c r="DM1547" s="23"/>
      <c r="DN1547" s="23"/>
      <c r="DO1547" s="23"/>
      <c r="DP1547" s="23"/>
      <c r="DQ1547" s="23"/>
      <c r="DR1547" s="23"/>
      <c r="DS1547" s="23"/>
      <c r="DT1547" s="23"/>
      <c r="DU1547" s="23"/>
      <c r="DV1547" s="23"/>
      <c r="DW1547" s="23"/>
      <c r="DX1547" s="23"/>
      <c r="DY1547" s="23"/>
    </row>
    <row r="1548" spans="1:129" s="25" customFormat="1" ht="45" x14ac:dyDescent="0.25">
      <c r="A1548" s="259"/>
      <c r="B1548" s="183" t="s">
        <v>406</v>
      </c>
      <c r="C1548" s="183"/>
      <c r="D1548" s="190"/>
      <c r="E1548" s="192"/>
      <c r="F1548" s="74"/>
      <c r="G1548" s="395"/>
      <c r="H1548" s="72" t="s">
        <v>58</v>
      </c>
      <c r="I1548" s="78" t="s">
        <v>31</v>
      </c>
      <c r="J1548" s="74">
        <v>250000</v>
      </c>
      <c r="K1548" s="74"/>
      <c r="L1548" s="74"/>
      <c r="M1548" s="74">
        <f>J1548*0.95</f>
        <v>237500</v>
      </c>
      <c r="N1548" s="74">
        <f>J1548*0.05</f>
        <v>12500</v>
      </c>
      <c r="O1548" s="475">
        <f t="shared" si="725"/>
        <v>250000</v>
      </c>
      <c r="P1548" s="558"/>
      <c r="Q1548" s="24"/>
      <c r="R1548" s="23"/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/>
      <c r="AI1548" s="23"/>
      <c r="AJ1548" s="23"/>
      <c r="AK1548" s="23"/>
      <c r="AL1548" s="23"/>
      <c r="AM1548" s="23"/>
      <c r="AN1548" s="23"/>
      <c r="AO1548" s="23"/>
      <c r="AP1548" s="23"/>
      <c r="AQ1548" s="23"/>
      <c r="AR1548" s="23"/>
      <c r="AS1548" s="23"/>
      <c r="AT1548" s="23"/>
      <c r="AU1548" s="23"/>
      <c r="AV1548" s="23"/>
      <c r="AW1548" s="23"/>
      <c r="AX1548" s="23"/>
      <c r="AY1548" s="23"/>
      <c r="AZ1548" s="23"/>
      <c r="BA1548" s="23"/>
      <c r="BB1548" s="23"/>
      <c r="BC1548" s="23"/>
      <c r="BD1548" s="23"/>
      <c r="BE1548" s="23"/>
      <c r="BF1548" s="23"/>
      <c r="BG1548" s="23"/>
      <c r="BH1548" s="23"/>
      <c r="BI1548" s="23"/>
      <c r="BJ1548" s="23"/>
      <c r="BK1548" s="23"/>
      <c r="BL1548" s="23"/>
      <c r="BM1548" s="23"/>
      <c r="BN1548" s="23"/>
      <c r="BO1548" s="23"/>
      <c r="BP1548" s="23"/>
      <c r="BQ1548" s="23"/>
      <c r="BR1548" s="23"/>
      <c r="BS1548" s="23"/>
      <c r="BT1548" s="23"/>
      <c r="BU1548" s="23"/>
      <c r="BV1548" s="23"/>
      <c r="BW1548" s="23"/>
      <c r="BX1548" s="23"/>
      <c r="BY1548" s="23"/>
      <c r="BZ1548" s="23"/>
      <c r="CA1548" s="23"/>
      <c r="CB1548" s="23"/>
      <c r="CC1548" s="23"/>
      <c r="CD1548" s="23"/>
      <c r="CE1548" s="23"/>
      <c r="CF1548" s="23"/>
      <c r="CG1548" s="23"/>
      <c r="CH1548" s="23"/>
      <c r="CI1548" s="23"/>
      <c r="CJ1548" s="23"/>
      <c r="CK1548" s="23"/>
      <c r="CL1548" s="23"/>
      <c r="CM1548" s="23"/>
      <c r="CN1548" s="23"/>
      <c r="CO1548" s="23"/>
      <c r="CP1548" s="23"/>
      <c r="CQ1548" s="23"/>
      <c r="CR1548" s="23"/>
      <c r="CS1548" s="23"/>
      <c r="CT1548" s="23"/>
      <c r="CU1548" s="23"/>
      <c r="CV1548" s="23"/>
      <c r="CW1548" s="23"/>
      <c r="CX1548" s="23"/>
      <c r="CY1548" s="23"/>
      <c r="CZ1548" s="23"/>
      <c r="DA1548" s="23"/>
      <c r="DB1548" s="23"/>
      <c r="DC1548" s="23"/>
      <c r="DD1548" s="23"/>
      <c r="DE1548" s="23"/>
      <c r="DF1548" s="23"/>
      <c r="DG1548" s="23"/>
      <c r="DH1548" s="23"/>
      <c r="DI1548" s="23"/>
      <c r="DJ1548" s="23"/>
      <c r="DK1548" s="23"/>
      <c r="DL1548" s="23"/>
      <c r="DM1548" s="23"/>
      <c r="DN1548" s="23"/>
      <c r="DO1548" s="23"/>
      <c r="DP1548" s="23"/>
      <c r="DQ1548" s="23"/>
      <c r="DR1548" s="23"/>
      <c r="DS1548" s="23"/>
      <c r="DT1548" s="23"/>
      <c r="DU1548" s="23"/>
      <c r="DV1548" s="23"/>
      <c r="DW1548" s="23"/>
      <c r="DX1548" s="23"/>
      <c r="DY1548" s="23"/>
    </row>
    <row r="1549" spans="1:129" s="25" customFormat="1" ht="75" x14ac:dyDescent="0.25">
      <c r="A1549" s="260"/>
      <c r="B1549" s="183" t="s">
        <v>406</v>
      </c>
      <c r="C1549" s="183"/>
      <c r="D1549" s="190"/>
      <c r="E1549" s="192"/>
      <c r="F1549" s="74"/>
      <c r="G1549" s="395"/>
      <c r="H1549" s="72" t="s">
        <v>57</v>
      </c>
      <c r="I1549" s="78" t="s">
        <v>136</v>
      </c>
      <c r="J1549" s="83">
        <v>45250</v>
      </c>
      <c r="K1549" s="123">
        <f>J1549</f>
        <v>45250</v>
      </c>
      <c r="L1549" s="74"/>
      <c r="M1549" s="74"/>
      <c r="N1549" s="74"/>
      <c r="O1549" s="475">
        <f t="shared" ref="O1549:O1561" si="747">K1549+L1549+M1549+N1549</f>
        <v>45250</v>
      </c>
      <c r="P1549" s="558"/>
      <c r="Q1549" s="24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/>
      <c r="AL1549" s="23"/>
      <c r="AM1549" s="23"/>
      <c r="AN1549" s="23"/>
      <c r="AO1549" s="23"/>
      <c r="AP1549" s="23"/>
      <c r="AQ1549" s="23"/>
      <c r="AR1549" s="23"/>
      <c r="AS1549" s="23"/>
      <c r="AT1549" s="23"/>
      <c r="AU1549" s="23"/>
      <c r="AV1549" s="23"/>
      <c r="AW1549" s="23"/>
      <c r="AX1549" s="23"/>
      <c r="AY1549" s="23"/>
      <c r="AZ1549" s="23"/>
      <c r="BA1549" s="23"/>
      <c r="BB1549" s="23"/>
      <c r="BC1549" s="23"/>
      <c r="BD1549" s="23"/>
      <c r="BE1549" s="23"/>
      <c r="BF1549" s="23"/>
      <c r="BG1549" s="23"/>
      <c r="BH1549" s="23"/>
      <c r="BI1549" s="23"/>
      <c r="BJ1549" s="23"/>
      <c r="BK1549" s="23"/>
      <c r="BL1549" s="23"/>
      <c r="BM1549" s="23"/>
      <c r="BN1549" s="23"/>
      <c r="BO1549" s="23"/>
      <c r="BP1549" s="23"/>
      <c r="BQ1549" s="23"/>
      <c r="BR1549" s="23"/>
      <c r="BS1549" s="23"/>
      <c r="BT1549" s="23"/>
      <c r="BU1549" s="23"/>
      <c r="BV1549" s="23"/>
      <c r="BW1549" s="23"/>
      <c r="BX1549" s="23"/>
      <c r="BY1549" s="23"/>
      <c r="BZ1549" s="23"/>
      <c r="CA1549" s="23"/>
      <c r="CB1549" s="23"/>
      <c r="CC1549" s="23"/>
      <c r="CD1549" s="23"/>
      <c r="CE1549" s="23"/>
      <c r="CF1549" s="23"/>
      <c r="CG1549" s="23"/>
      <c r="CH1549" s="23"/>
      <c r="CI1549" s="23"/>
      <c r="CJ1549" s="23"/>
      <c r="CK1549" s="23"/>
      <c r="CL1549" s="23"/>
      <c r="CM1549" s="23"/>
      <c r="CN1549" s="23"/>
      <c r="CO1549" s="23"/>
      <c r="CP1549" s="23"/>
      <c r="CQ1549" s="23"/>
      <c r="CR1549" s="23"/>
      <c r="CS1549" s="23"/>
      <c r="CT1549" s="23"/>
      <c r="CU1549" s="23"/>
      <c r="CV1549" s="23"/>
      <c r="CW1549" s="23"/>
      <c r="CX1549" s="23"/>
      <c r="CY1549" s="23"/>
      <c r="CZ1549" s="23"/>
      <c r="DA1549" s="23"/>
      <c r="DB1549" s="23"/>
      <c r="DC1549" s="23"/>
      <c r="DD1549" s="23"/>
      <c r="DE1549" s="23"/>
      <c r="DF1549" s="23"/>
      <c r="DG1549" s="23"/>
      <c r="DH1549" s="23"/>
      <c r="DI1549" s="23"/>
      <c r="DJ1549" s="23"/>
      <c r="DK1549" s="23"/>
      <c r="DL1549" s="23"/>
      <c r="DM1549" s="23"/>
      <c r="DN1549" s="23"/>
      <c r="DO1549" s="23"/>
      <c r="DP1549" s="23"/>
      <c r="DQ1549" s="23"/>
      <c r="DR1549" s="23"/>
      <c r="DS1549" s="23"/>
      <c r="DT1549" s="23"/>
      <c r="DU1549" s="23"/>
      <c r="DV1549" s="23"/>
      <c r="DW1549" s="23"/>
      <c r="DX1549" s="23"/>
      <c r="DY1549" s="23"/>
    </row>
    <row r="1550" spans="1:129" s="25" customFormat="1" ht="15.75" x14ac:dyDescent="0.25">
      <c r="A1550" s="257">
        <v>37</v>
      </c>
      <c r="B1550" s="183" t="s">
        <v>406</v>
      </c>
      <c r="C1550" s="183" t="s">
        <v>5</v>
      </c>
      <c r="D1550" s="190" t="s">
        <v>253</v>
      </c>
      <c r="E1550" s="192" t="s">
        <v>277</v>
      </c>
      <c r="F1550" s="74">
        <v>3268</v>
      </c>
      <c r="G1550" s="395">
        <v>138</v>
      </c>
      <c r="H1550" s="72" t="s">
        <v>30</v>
      </c>
      <c r="I1550" s="66" t="s">
        <v>1</v>
      </c>
      <c r="J1550" s="74">
        <f>J1551+J1552</f>
        <v>595250</v>
      </c>
      <c r="K1550" s="74">
        <f t="shared" ref="K1550:N1550" si="748">K1551+K1552</f>
        <v>45250</v>
      </c>
      <c r="L1550" s="74">
        <f t="shared" si="748"/>
        <v>0</v>
      </c>
      <c r="M1550" s="74">
        <f t="shared" si="748"/>
        <v>522500</v>
      </c>
      <c r="N1550" s="74">
        <f t="shared" si="748"/>
        <v>27500</v>
      </c>
      <c r="O1550" s="475">
        <f t="shared" si="747"/>
        <v>595250</v>
      </c>
      <c r="P1550" s="558"/>
      <c r="Q1550" s="24"/>
      <c r="R1550" s="23"/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/>
      <c r="AI1550" s="23"/>
      <c r="AJ1550" s="23"/>
      <c r="AK1550" s="23"/>
      <c r="AL1550" s="23"/>
      <c r="AM1550" s="23"/>
      <c r="AN1550" s="23"/>
      <c r="AO1550" s="23"/>
      <c r="AP1550" s="23"/>
      <c r="AQ1550" s="23"/>
      <c r="AR1550" s="23"/>
      <c r="AS1550" s="23"/>
      <c r="AT1550" s="23"/>
      <c r="AU1550" s="23"/>
      <c r="AV1550" s="23"/>
      <c r="AW1550" s="23"/>
      <c r="AX1550" s="23"/>
      <c r="AY1550" s="23"/>
      <c r="AZ1550" s="23"/>
      <c r="BA1550" s="23"/>
      <c r="BB1550" s="23"/>
      <c r="BC1550" s="23"/>
      <c r="BD1550" s="23"/>
      <c r="BE1550" s="23"/>
      <c r="BF1550" s="23"/>
      <c r="BG1550" s="23"/>
      <c r="BH1550" s="23"/>
      <c r="BI1550" s="23"/>
      <c r="BJ1550" s="23"/>
      <c r="BK1550" s="23"/>
      <c r="BL1550" s="23"/>
      <c r="BM1550" s="23"/>
      <c r="BN1550" s="23"/>
      <c r="BO1550" s="23"/>
      <c r="BP1550" s="23"/>
      <c r="BQ1550" s="23"/>
      <c r="BR1550" s="23"/>
      <c r="BS1550" s="23"/>
      <c r="BT1550" s="23"/>
      <c r="BU1550" s="23"/>
      <c r="BV1550" s="23"/>
      <c r="BW1550" s="23"/>
      <c r="BX1550" s="23"/>
      <c r="BY1550" s="23"/>
      <c r="BZ1550" s="23"/>
      <c r="CA1550" s="23"/>
      <c r="CB1550" s="23"/>
      <c r="CC1550" s="23"/>
      <c r="CD1550" s="23"/>
      <c r="CE1550" s="23"/>
      <c r="CF1550" s="23"/>
      <c r="CG1550" s="23"/>
      <c r="CH1550" s="23"/>
      <c r="CI1550" s="23"/>
      <c r="CJ1550" s="23"/>
      <c r="CK1550" s="23"/>
      <c r="CL1550" s="23"/>
      <c r="CM1550" s="23"/>
      <c r="CN1550" s="23"/>
      <c r="CO1550" s="23"/>
      <c r="CP1550" s="23"/>
      <c r="CQ1550" s="23"/>
      <c r="CR1550" s="23"/>
      <c r="CS1550" s="23"/>
      <c r="CT1550" s="23"/>
      <c r="CU1550" s="23"/>
      <c r="CV1550" s="23"/>
      <c r="CW1550" s="23"/>
      <c r="CX1550" s="23"/>
      <c r="CY1550" s="23"/>
      <c r="CZ1550" s="23"/>
      <c r="DA1550" s="23"/>
      <c r="DB1550" s="23"/>
      <c r="DC1550" s="23"/>
      <c r="DD1550" s="23"/>
      <c r="DE1550" s="23"/>
      <c r="DF1550" s="23"/>
      <c r="DG1550" s="23"/>
      <c r="DH1550" s="23"/>
      <c r="DI1550" s="23"/>
      <c r="DJ1550" s="23"/>
      <c r="DK1550" s="23"/>
      <c r="DL1550" s="23"/>
      <c r="DM1550" s="23"/>
      <c r="DN1550" s="23"/>
      <c r="DO1550" s="23"/>
      <c r="DP1550" s="23"/>
      <c r="DQ1550" s="23"/>
      <c r="DR1550" s="23"/>
      <c r="DS1550" s="23"/>
      <c r="DT1550" s="23"/>
      <c r="DU1550" s="23"/>
      <c r="DV1550" s="23"/>
      <c r="DW1550" s="23"/>
      <c r="DX1550" s="23"/>
      <c r="DY1550" s="23"/>
    </row>
    <row r="1551" spans="1:129" s="25" customFormat="1" ht="45" x14ac:dyDescent="0.25">
      <c r="A1551" s="259"/>
      <c r="B1551" s="183" t="s">
        <v>406</v>
      </c>
      <c r="C1551" s="183"/>
      <c r="D1551" s="190"/>
      <c r="E1551" s="192"/>
      <c r="F1551" s="74"/>
      <c r="G1551" s="395"/>
      <c r="H1551" s="72" t="s">
        <v>58</v>
      </c>
      <c r="I1551" s="78" t="s">
        <v>31</v>
      </c>
      <c r="J1551" s="74">
        <v>550000</v>
      </c>
      <c r="K1551" s="74"/>
      <c r="L1551" s="74"/>
      <c r="M1551" s="74">
        <f>J1551*0.95</f>
        <v>522500</v>
      </c>
      <c r="N1551" s="74">
        <f>J1551*0.05</f>
        <v>27500</v>
      </c>
      <c r="O1551" s="475">
        <f t="shared" si="747"/>
        <v>550000</v>
      </c>
      <c r="P1551" s="558"/>
      <c r="Q1551" s="24"/>
      <c r="R1551" s="23"/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/>
      <c r="AL1551" s="23"/>
      <c r="AM1551" s="23"/>
      <c r="AN1551" s="23"/>
      <c r="AO1551" s="23"/>
      <c r="AP1551" s="23"/>
      <c r="AQ1551" s="23"/>
      <c r="AR1551" s="23"/>
      <c r="AS1551" s="23"/>
      <c r="AT1551" s="23"/>
      <c r="AU1551" s="23"/>
      <c r="AV1551" s="23"/>
      <c r="AW1551" s="23"/>
      <c r="AX1551" s="23"/>
      <c r="AY1551" s="23"/>
      <c r="AZ1551" s="23"/>
      <c r="BA1551" s="23"/>
      <c r="BB1551" s="23"/>
      <c r="BC1551" s="23"/>
      <c r="BD1551" s="23"/>
      <c r="BE1551" s="23"/>
      <c r="BF1551" s="23"/>
      <c r="BG1551" s="23"/>
      <c r="BH1551" s="23"/>
      <c r="BI1551" s="23"/>
      <c r="BJ1551" s="23"/>
      <c r="BK1551" s="23"/>
      <c r="BL1551" s="23"/>
      <c r="BM1551" s="23"/>
      <c r="BN1551" s="23"/>
      <c r="BO1551" s="23"/>
      <c r="BP1551" s="23"/>
      <c r="BQ1551" s="23"/>
      <c r="BR1551" s="23"/>
      <c r="BS1551" s="23"/>
      <c r="BT1551" s="23"/>
      <c r="BU1551" s="23"/>
      <c r="BV1551" s="23"/>
      <c r="BW1551" s="23"/>
      <c r="BX1551" s="23"/>
      <c r="BY1551" s="23"/>
      <c r="BZ1551" s="23"/>
      <c r="CA1551" s="23"/>
      <c r="CB1551" s="23"/>
      <c r="CC1551" s="23"/>
      <c r="CD1551" s="23"/>
      <c r="CE1551" s="23"/>
      <c r="CF1551" s="23"/>
      <c r="CG1551" s="23"/>
      <c r="CH1551" s="23"/>
      <c r="CI1551" s="23"/>
      <c r="CJ1551" s="23"/>
      <c r="CK1551" s="23"/>
      <c r="CL1551" s="23"/>
      <c r="CM1551" s="23"/>
      <c r="CN1551" s="23"/>
      <c r="CO1551" s="23"/>
      <c r="CP1551" s="23"/>
      <c r="CQ1551" s="23"/>
      <c r="CR1551" s="23"/>
      <c r="CS1551" s="23"/>
      <c r="CT1551" s="23"/>
      <c r="CU1551" s="23"/>
      <c r="CV1551" s="23"/>
      <c r="CW1551" s="23"/>
      <c r="CX1551" s="23"/>
      <c r="CY1551" s="23"/>
      <c r="CZ1551" s="23"/>
      <c r="DA1551" s="23"/>
      <c r="DB1551" s="23"/>
      <c r="DC1551" s="23"/>
      <c r="DD1551" s="23"/>
      <c r="DE1551" s="23"/>
      <c r="DF1551" s="23"/>
      <c r="DG1551" s="23"/>
      <c r="DH1551" s="23"/>
      <c r="DI1551" s="23"/>
      <c r="DJ1551" s="23"/>
      <c r="DK1551" s="23"/>
      <c r="DL1551" s="23"/>
      <c r="DM1551" s="23"/>
      <c r="DN1551" s="23"/>
      <c r="DO1551" s="23"/>
      <c r="DP1551" s="23"/>
      <c r="DQ1551" s="23"/>
      <c r="DR1551" s="23"/>
      <c r="DS1551" s="23"/>
      <c r="DT1551" s="23"/>
      <c r="DU1551" s="23"/>
      <c r="DV1551" s="23"/>
      <c r="DW1551" s="23"/>
      <c r="DX1551" s="23"/>
      <c r="DY1551" s="23"/>
    </row>
    <row r="1552" spans="1:129" s="25" customFormat="1" ht="75" x14ac:dyDescent="0.25">
      <c r="A1552" s="260"/>
      <c r="B1552" s="183" t="s">
        <v>406</v>
      </c>
      <c r="C1552" s="183"/>
      <c r="D1552" s="190"/>
      <c r="E1552" s="192"/>
      <c r="F1552" s="74"/>
      <c r="G1552" s="395"/>
      <c r="H1552" s="72" t="s">
        <v>57</v>
      </c>
      <c r="I1552" s="78" t="s">
        <v>136</v>
      </c>
      <c r="J1552" s="83">
        <v>45250</v>
      </c>
      <c r="K1552" s="123">
        <f>J1552</f>
        <v>45250</v>
      </c>
      <c r="L1552" s="74"/>
      <c r="M1552" s="74"/>
      <c r="N1552" s="74"/>
      <c r="O1552" s="475">
        <f t="shared" si="747"/>
        <v>45250</v>
      </c>
      <c r="P1552" s="558"/>
      <c r="Q1552" s="24"/>
      <c r="R1552" s="23"/>
      <c r="S1552" s="23"/>
      <c r="T1552" s="23"/>
      <c r="U1552" s="23"/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/>
      <c r="AI1552" s="23"/>
      <c r="AJ1552" s="23"/>
      <c r="AK1552" s="23"/>
      <c r="AL1552" s="23"/>
      <c r="AM1552" s="23"/>
      <c r="AN1552" s="23"/>
      <c r="AO1552" s="23"/>
      <c r="AP1552" s="23"/>
      <c r="AQ1552" s="23"/>
      <c r="AR1552" s="23"/>
      <c r="AS1552" s="23"/>
      <c r="AT1552" s="23"/>
      <c r="AU1552" s="23"/>
      <c r="AV1552" s="23"/>
      <c r="AW1552" s="23"/>
      <c r="AX1552" s="23"/>
      <c r="AY1552" s="23"/>
      <c r="AZ1552" s="23"/>
      <c r="BA1552" s="23"/>
      <c r="BB1552" s="23"/>
      <c r="BC1552" s="23"/>
      <c r="BD1552" s="23"/>
      <c r="BE1552" s="23"/>
      <c r="BF1552" s="23"/>
      <c r="BG1552" s="23"/>
      <c r="BH1552" s="23"/>
      <c r="BI1552" s="23"/>
      <c r="BJ1552" s="23"/>
      <c r="BK1552" s="23"/>
      <c r="BL1552" s="23"/>
      <c r="BM1552" s="23"/>
      <c r="BN1552" s="23"/>
      <c r="BO1552" s="23"/>
      <c r="BP1552" s="23"/>
      <c r="BQ1552" s="23"/>
      <c r="BR1552" s="23"/>
      <c r="BS1552" s="23"/>
      <c r="BT1552" s="23"/>
      <c r="BU1552" s="23"/>
      <c r="BV1552" s="23"/>
      <c r="BW1552" s="23"/>
      <c r="BX1552" s="23"/>
      <c r="BY1552" s="23"/>
      <c r="BZ1552" s="23"/>
      <c r="CA1552" s="23"/>
      <c r="CB1552" s="23"/>
      <c r="CC1552" s="23"/>
      <c r="CD1552" s="23"/>
      <c r="CE1552" s="23"/>
      <c r="CF1552" s="23"/>
      <c r="CG1552" s="23"/>
      <c r="CH1552" s="23"/>
      <c r="CI1552" s="23"/>
      <c r="CJ1552" s="23"/>
      <c r="CK1552" s="23"/>
      <c r="CL1552" s="23"/>
      <c r="CM1552" s="23"/>
      <c r="CN1552" s="23"/>
      <c r="CO1552" s="23"/>
      <c r="CP1552" s="23"/>
      <c r="CQ1552" s="23"/>
      <c r="CR1552" s="23"/>
      <c r="CS1552" s="23"/>
      <c r="CT1552" s="23"/>
      <c r="CU1552" s="23"/>
      <c r="CV1552" s="23"/>
      <c r="CW1552" s="23"/>
      <c r="CX1552" s="23"/>
      <c r="CY1552" s="23"/>
      <c r="CZ1552" s="23"/>
      <c r="DA1552" s="23"/>
      <c r="DB1552" s="23"/>
      <c r="DC1552" s="23"/>
      <c r="DD1552" s="23"/>
      <c r="DE1552" s="23"/>
      <c r="DF1552" s="23"/>
      <c r="DG1552" s="23"/>
      <c r="DH1552" s="23"/>
      <c r="DI1552" s="23"/>
      <c r="DJ1552" s="23"/>
      <c r="DK1552" s="23"/>
      <c r="DL1552" s="23"/>
      <c r="DM1552" s="23"/>
      <c r="DN1552" s="23"/>
      <c r="DO1552" s="23"/>
      <c r="DP1552" s="23"/>
      <c r="DQ1552" s="23"/>
      <c r="DR1552" s="23"/>
      <c r="DS1552" s="23"/>
      <c r="DT1552" s="23"/>
      <c r="DU1552" s="23"/>
      <c r="DV1552" s="23"/>
      <c r="DW1552" s="23"/>
      <c r="DX1552" s="23"/>
      <c r="DY1552" s="23"/>
    </row>
    <row r="1553" spans="1:129" s="25" customFormat="1" ht="15.75" x14ac:dyDescent="0.25">
      <c r="A1553" s="257">
        <v>38</v>
      </c>
      <c r="B1553" s="183" t="s">
        <v>406</v>
      </c>
      <c r="C1553" s="183" t="s">
        <v>5</v>
      </c>
      <c r="D1553" s="190" t="s">
        <v>113</v>
      </c>
      <c r="E1553" s="192">
        <v>50</v>
      </c>
      <c r="F1553" s="74">
        <v>3283</v>
      </c>
      <c r="G1553" s="395">
        <v>157</v>
      </c>
      <c r="H1553" s="72" t="s">
        <v>30</v>
      </c>
      <c r="I1553" s="66" t="s">
        <v>1</v>
      </c>
      <c r="J1553" s="74">
        <f>J1554+J1555</f>
        <v>395250</v>
      </c>
      <c r="K1553" s="74">
        <f t="shared" ref="K1553:N1553" si="749">K1554+K1555</f>
        <v>45250</v>
      </c>
      <c r="L1553" s="74">
        <f t="shared" si="749"/>
        <v>0</v>
      </c>
      <c r="M1553" s="74">
        <f t="shared" si="749"/>
        <v>332500</v>
      </c>
      <c r="N1553" s="74">
        <f t="shared" si="749"/>
        <v>17500</v>
      </c>
      <c r="O1553" s="475">
        <f t="shared" si="747"/>
        <v>395250</v>
      </c>
      <c r="P1553" s="558"/>
      <c r="Q1553" s="24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/>
      <c r="AQ1553" s="23"/>
      <c r="AR1553" s="23"/>
      <c r="AS1553" s="23"/>
      <c r="AT1553" s="23"/>
      <c r="AU1553" s="23"/>
      <c r="AV1553" s="23"/>
      <c r="AW1553" s="23"/>
      <c r="AX1553" s="23"/>
      <c r="AY1553" s="23"/>
      <c r="AZ1553" s="23"/>
      <c r="BA1553" s="23"/>
      <c r="BB1553" s="23"/>
      <c r="BC1553" s="23"/>
      <c r="BD1553" s="23"/>
      <c r="BE1553" s="23"/>
      <c r="BF1553" s="23"/>
      <c r="BG1553" s="23"/>
      <c r="BH1553" s="23"/>
      <c r="BI1553" s="23"/>
      <c r="BJ1553" s="23"/>
      <c r="BK1553" s="23"/>
      <c r="BL1553" s="23"/>
      <c r="BM1553" s="23"/>
      <c r="BN1553" s="23"/>
      <c r="BO1553" s="23"/>
      <c r="BP1553" s="23"/>
      <c r="BQ1553" s="23"/>
      <c r="BR1553" s="23"/>
      <c r="BS1553" s="23"/>
      <c r="BT1553" s="23"/>
      <c r="BU1553" s="23"/>
      <c r="BV1553" s="23"/>
      <c r="BW1553" s="23"/>
      <c r="BX1553" s="23"/>
      <c r="BY1553" s="23"/>
      <c r="BZ1553" s="23"/>
      <c r="CA1553" s="23"/>
      <c r="CB1553" s="23"/>
      <c r="CC1553" s="23"/>
      <c r="CD1553" s="23"/>
      <c r="CE1553" s="23"/>
      <c r="CF1553" s="23"/>
      <c r="CG1553" s="23"/>
      <c r="CH1553" s="23"/>
      <c r="CI1553" s="23"/>
      <c r="CJ1553" s="23"/>
      <c r="CK1553" s="23"/>
      <c r="CL1553" s="23"/>
      <c r="CM1553" s="23"/>
      <c r="CN1553" s="23"/>
      <c r="CO1553" s="23"/>
      <c r="CP1553" s="23"/>
      <c r="CQ1553" s="23"/>
      <c r="CR1553" s="23"/>
      <c r="CS1553" s="23"/>
      <c r="CT1553" s="23"/>
      <c r="CU1553" s="23"/>
      <c r="CV1553" s="23"/>
      <c r="CW1553" s="23"/>
      <c r="CX1553" s="23"/>
      <c r="CY1553" s="23"/>
      <c r="CZ1553" s="23"/>
      <c r="DA1553" s="23"/>
      <c r="DB1553" s="23"/>
      <c r="DC1553" s="23"/>
      <c r="DD1553" s="23"/>
      <c r="DE1553" s="23"/>
      <c r="DF1553" s="23"/>
      <c r="DG1553" s="23"/>
      <c r="DH1553" s="23"/>
      <c r="DI1553" s="23"/>
      <c r="DJ1553" s="23"/>
      <c r="DK1553" s="23"/>
      <c r="DL1553" s="23"/>
      <c r="DM1553" s="23"/>
      <c r="DN1553" s="23"/>
      <c r="DO1553" s="23"/>
      <c r="DP1553" s="23"/>
      <c r="DQ1553" s="23"/>
      <c r="DR1553" s="23"/>
      <c r="DS1553" s="23"/>
      <c r="DT1553" s="23"/>
      <c r="DU1553" s="23"/>
      <c r="DV1553" s="23"/>
      <c r="DW1553" s="23"/>
      <c r="DX1553" s="23"/>
      <c r="DY1553" s="23"/>
    </row>
    <row r="1554" spans="1:129" s="25" customFormat="1" ht="45" x14ac:dyDescent="0.25">
      <c r="A1554" s="259"/>
      <c r="B1554" s="183" t="s">
        <v>406</v>
      </c>
      <c r="C1554" s="183"/>
      <c r="D1554" s="190"/>
      <c r="E1554" s="192"/>
      <c r="F1554" s="74"/>
      <c r="G1554" s="395"/>
      <c r="H1554" s="72" t="s">
        <v>58</v>
      </c>
      <c r="I1554" s="78" t="s">
        <v>31</v>
      </c>
      <c r="J1554" s="74">
        <v>350000</v>
      </c>
      <c r="K1554" s="74"/>
      <c r="L1554" s="74"/>
      <c r="M1554" s="74">
        <f>J1554*0.95</f>
        <v>332500</v>
      </c>
      <c r="N1554" s="74">
        <f>J1554*0.05</f>
        <v>17500</v>
      </c>
      <c r="O1554" s="475">
        <f t="shared" si="747"/>
        <v>350000</v>
      </c>
      <c r="P1554" s="558"/>
      <c r="Q1554" s="24"/>
      <c r="R1554" s="23"/>
      <c r="S1554" s="23"/>
      <c r="T1554" s="23"/>
      <c r="U1554" s="23"/>
      <c r="V1554" s="23"/>
      <c r="W1554" s="23"/>
      <c r="X1554" s="23"/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/>
      <c r="AL1554" s="23"/>
      <c r="AM1554" s="23"/>
      <c r="AN1554" s="23"/>
      <c r="AO1554" s="23"/>
      <c r="AP1554" s="23"/>
      <c r="AQ1554" s="23"/>
      <c r="AR1554" s="23"/>
      <c r="AS1554" s="23"/>
      <c r="AT1554" s="23"/>
      <c r="AU1554" s="23"/>
      <c r="AV1554" s="23"/>
      <c r="AW1554" s="23"/>
      <c r="AX1554" s="23"/>
      <c r="AY1554" s="23"/>
      <c r="AZ1554" s="23"/>
      <c r="BA1554" s="23"/>
      <c r="BB1554" s="23"/>
      <c r="BC1554" s="23"/>
      <c r="BD1554" s="23"/>
      <c r="BE1554" s="23"/>
      <c r="BF1554" s="23"/>
      <c r="BG1554" s="23"/>
      <c r="BH1554" s="23"/>
      <c r="BI1554" s="23"/>
      <c r="BJ1554" s="23"/>
      <c r="BK1554" s="23"/>
      <c r="BL1554" s="23"/>
      <c r="BM1554" s="23"/>
      <c r="BN1554" s="23"/>
      <c r="BO1554" s="23"/>
      <c r="BP1554" s="23"/>
      <c r="BQ1554" s="23"/>
      <c r="BR1554" s="23"/>
      <c r="BS1554" s="23"/>
      <c r="BT1554" s="23"/>
      <c r="BU1554" s="23"/>
      <c r="BV1554" s="23"/>
      <c r="BW1554" s="23"/>
      <c r="BX1554" s="23"/>
      <c r="BY1554" s="23"/>
      <c r="BZ1554" s="23"/>
      <c r="CA1554" s="23"/>
      <c r="CB1554" s="23"/>
      <c r="CC1554" s="23"/>
      <c r="CD1554" s="23"/>
      <c r="CE1554" s="23"/>
      <c r="CF1554" s="23"/>
      <c r="CG1554" s="23"/>
      <c r="CH1554" s="23"/>
      <c r="CI1554" s="23"/>
      <c r="CJ1554" s="23"/>
      <c r="CK1554" s="23"/>
      <c r="CL1554" s="23"/>
      <c r="CM1554" s="23"/>
      <c r="CN1554" s="23"/>
      <c r="CO1554" s="23"/>
      <c r="CP1554" s="23"/>
      <c r="CQ1554" s="23"/>
      <c r="CR1554" s="23"/>
      <c r="CS1554" s="23"/>
      <c r="CT1554" s="23"/>
      <c r="CU1554" s="23"/>
      <c r="CV1554" s="23"/>
      <c r="CW1554" s="23"/>
      <c r="CX1554" s="23"/>
      <c r="CY1554" s="23"/>
      <c r="CZ1554" s="23"/>
      <c r="DA1554" s="23"/>
      <c r="DB1554" s="23"/>
      <c r="DC1554" s="23"/>
      <c r="DD1554" s="23"/>
      <c r="DE1554" s="23"/>
      <c r="DF1554" s="23"/>
      <c r="DG1554" s="23"/>
      <c r="DH1554" s="23"/>
      <c r="DI1554" s="23"/>
      <c r="DJ1554" s="23"/>
      <c r="DK1554" s="23"/>
      <c r="DL1554" s="23"/>
      <c r="DM1554" s="23"/>
      <c r="DN1554" s="23"/>
      <c r="DO1554" s="23"/>
      <c r="DP1554" s="23"/>
      <c r="DQ1554" s="23"/>
      <c r="DR1554" s="23"/>
      <c r="DS1554" s="23"/>
      <c r="DT1554" s="23"/>
      <c r="DU1554" s="23"/>
      <c r="DV1554" s="23"/>
      <c r="DW1554" s="23"/>
      <c r="DX1554" s="23"/>
      <c r="DY1554" s="23"/>
    </row>
    <row r="1555" spans="1:129" s="25" customFormat="1" ht="75" x14ac:dyDescent="0.25">
      <c r="A1555" s="260"/>
      <c r="B1555" s="183" t="s">
        <v>406</v>
      </c>
      <c r="C1555" s="183"/>
      <c r="D1555" s="190"/>
      <c r="E1555" s="192"/>
      <c r="F1555" s="74"/>
      <c r="G1555" s="395"/>
      <c r="H1555" s="72" t="s">
        <v>57</v>
      </c>
      <c r="I1555" s="78" t="s">
        <v>136</v>
      </c>
      <c r="J1555" s="83">
        <v>45250</v>
      </c>
      <c r="K1555" s="123">
        <f>J1555</f>
        <v>45250</v>
      </c>
      <c r="L1555" s="74"/>
      <c r="M1555" s="74"/>
      <c r="N1555" s="74"/>
      <c r="O1555" s="475">
        <f t="shared" si="747"/>
        <v>45250</v>
      </c>
      <c r="P1555" s="558"/>
      <c r="Q1555" s="24"/>
      <c r="R1555" s="23"/>
      <c r="S1555" s="23"/>
      <c r="T1555" s="23"/>
      <c r="U1555" s="23"/>
      <c r="V1555" s="23"/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/>
      <c r="AL1555" s="23"/>
      <c r="AM1555" s="23"/>
      <c r="AN1555" s="23"/>
      <c r="AO1555" s="23"/>
      <c r="AP1555" s="23"/>
      <c r="AQ1555" s="23"/>
      <c r="AR1555" s="23"/>
      <c r="AS1555" s="23"/>
      <c r="AT1555" s="23"/>
      <c r="AU1555" s="23"/>
      <c r="AV1555" s="23"/>
      <c r="AW1555" s="23"/>
      <c r="AX1555" s="23"/>
      <c r="AY1555" s="23"/>
      <c r="AZ1555" s="23"/>
      <c r="BA1555" s="23"/>
      <c r="BB1555" s="23"/>
      <c r="BC1555" s="23"/>
      <c r="BD1555" s="23"/>
      <c r="BE1555" s="23"/>
      <c r="BF1555" s="23"/>
      <c r="BG1555" s="23"/>
      <c r="BH1555" s="23"/>
      <c r="BI1555" s="23"/>
      <c r="BJ1555" s="23"/>
      <c r="BK1555" s="23"/>
      <c r="BL1555" s="23"/>
      <c r="BM1555" s="23"/>
      <c r="BN1555" s="23"/>
      <c r="BO1555" s="23"/>
      <c r="BP1555" s="23"/>
      <c r="BQ1555" s="23"/>
      <c r="BR1555" s="23"/>
      <c r="BS1555" s="23"/>
      <c r="BT1555" s="23"/>
      <c r="BU1555" s="23"/>
      <c r="BV1555" s="23"/>
      <c r="BW1555" s="23"/>
      <c r="BX1555" s="23"/>
      <c r="BY1555" s="23"/>
      <c r="BZ1555" s="23"/>
      <c r="CA1555" s="23"/>
      <c r="CB1555" s="23"/>
      <c r="CC1555" s="23"/>
      <c r="CD1555" s="23"/>
      <c r="CE1555" s="23"/>
      <c r="CF1555" s="23"/>
      <c r="CG1555" s="23"/>
      <c r="CH1555" s="23"/>
      <c r="CI1555" s="23"/>
      <c r="CJ1555" s="23"/>
      <c r="CK1555" s="23"/>
      <c r="CL1555" s="23"/>
      <c r="CM1555" s="23"/>
      <c r="CN1555" s="23"/>
      <c r="CO1555" s="23"/>
      <c r="CP1555" s="23"/>
      <c r="CQ1555" s="23"/>
      <c r="CR1555" s="23"/>
      <c r="CS1555" s="23"/>
      <c r="CT1555" s="23"/>
      <c r="CU1555" s="23"/>
      <c r="CV1555" s="23"/>
      <c r="CW1555" s="23"/>
      <c r="CX1555" s="23"/>
      <c r="CY1555" s="23"/>
      <c r="CZ1555" s="23"/>
      <c r="DA1555" s="23"/>
      <c r="DB1555" s="23"/>
      <c r="DC1555" s="23"/>
      <c r="DD1555" s="23"/>
      <c r="DE1555" s="23"/>
      <c r="DF1555" s="23"/>
      <c r="DG1555" s="23"/>
      <c r="DH1555" s="23"/>
      <c r="DI1555" s="23"/>
      <c r="DJ1555" s="23"/>
      <c r="DK1555" s="23"/>
      <c r="DL1555" s="23"/>
      <c r="DM1555" s="23"/>
      <c r="DN1555" s="23"/>
      <c r="DO1555" s="23"/>
      <c r="DP1555" s="23"/>
      <c r="DQ1555" s="23"/>
      <c r="DR1555" s="23"/>
      <c r="DS1555" s="23"/>
      <c r="DT1555" s="23"/>
      <c r="DU1555" s="23"/>
      <c r="DV1555" s="23"/>
      <c r="DW1555" s="23"/>
      <c r="DX1555" s="23"/>
      <c r="DY1555" s="23"/>
    </row>
    <row r="1556" spans="1:129" s="25" customFormat="1" ht="15.75" x14ac:dyDescent="0.25">
      <c r="A1556" s="257">
        <v>39</v>
      </c>
      <c r="B1556" s="183" t="s">
        <v>406</v>
      </c>
      <c r="C1556" s="183" t="s">
        <v>5</v>
      </c>
      <c r="D1556" s="190" t="s">
        <v>113</v>
      </c>
      <c r="E1556" s="192">
        <v>58</v>
      </c>
      <c r="F1556" s="74">
        <v>4864.7</v>
      </c>
      <c r="G1556" s="395">
        <v>247</v>
      </c>
      <c r="H1556" s="72" t="s">
        <v>30</v>
      </c>
      <c r="I1556" s="66" t="s">
        <v>1</v>
      </c>
      <c r="J1556" s="74">
        <f>J1557+J1558</f>
        <v>395250</v>
      </c>
      <c r="K1556" s="74">
        <f t="shared" ref="K1556:N1556" si="750">K1557+K1558</f>
        <v>45250</v>
      </c>
      <c r="L1556" s="74">
        <f t="shared" si="750"/>
        <v>0</v>
      </c>
      <c r="M1556" s="74">
        <f t="shared" si="750"/>
        <v>332500</v>
      </c>
      <c r="N1556" s="74">
        <f t="shared" si="750"/>
        <v>17500</v>
      </c>
      <c r="O1556" s="475">
        <f t="shared" si="747"/>
        <v>395250</v>
      </c>
      <c r="P1556" s="558"/>
      <c r="Q1556" s="24"/>
      <c r="R1556" s="23"/>
      <c r="S1556" s="23"/>
      <c r="T1556" s="23"/>
      <c r="U1556" s="23"/>
      <c r="V1556" s="23"/>
      <c r="W1556" s="23"/>
      <c r="X1556" s="23"/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/>
      <c r="AL1556" s="23"/>
      <c r="AM1556" s="23"/>
      <c r="AN1556" s="23"/>
      <c r="AO1556" s="23"/>
      <c r="AP1556" s="23"/>
      <c r="AQ1556" s="23"/>
      <c r="AR1556" s="23"/>
      <c r="AS1556" s="23"/>
      <c r="AT1556" s="23"/>
      <c r="AU1556" s="23"/>
      <c r="AV1556" s="23"/>
      <c r="AW1556" s="23"/>
      <c r="AX1556" s="23"/>
      <c r="AY1556" s="23"/>
      <c r="AZ1556" s="23"/>
      <c r="BA1556" s="23"/>
      <c r="BB1556" s="23"/>
      <c r="BC1556" s="23"/>
      <c r="BD1556" s="23"/>
      <c r="BE1556" s="23"/>
      <c r="BF1556" s="23"/>
      <c r="BG1556" s="23"/>
      <c r="BH1556" s="23"/>
      <c r="BI1556" s="23"/>
      <c r="BJ1556" s="23"/>
      <c r="BK1556" s="23"/>
      <c r="BL1556" s="23"/>
      <c r="BM1556" s="23"/>
      <c r="BN1556" s="23"/>
      <c r="BO1556" s="23"/>
      <c r="BP1556" s="23"/>
      <c r="BQ1556" s="23"/>
      <c r="BR1556" s="23"/>
      <c r="BS1556" s="23"/>
      <c r="BT1556" s="23"/>
      <c r="BU1556" s="23"/>
      <c r="BV1556" s="23"/>
      <c r="BW1556" s="23"/>
      <c r="BX1556" s="23"/>
      <c r="BY1556" s="23"/>
      <c r="BZ1556" s="23"/>
      <c r="CA1556" s="23"/>
      <c r="CB1556" s="23"/>
      <c r="CC1556" s="23"/>
      <c r="CD1556" s="23"/>
      <c r="CE1556" s="23"/>
      <c r="CF1556" s="23"/>
      <c r="CG1556" s="23"/>
      <c r="CH1556" s="23"/>
      <c r="CI1556" s="23"/>
      <c r="CJ1556" s="23"/>
      <c r="CK1556" s="23"/>
      <c r="CL1556" s="23"/>
      <c r="CM1556" s="23"/>
      <c r="CN1556" s="23"/>
      <c r="CO1556" s="23"/>
      <c r="CP1556" s="23"/>
      <c r="CQ1556" s="23"/>
      <c r="CR1556" s="23"/>
      <c r="CS1556" s="23"/>
      <c r="CT1556" s="23"/>
      <c r="CU1556" s="23"/>
      <c r="CV1556" s="23"/>
      <c r="CW1556" s="23"/>
      <c r="CX1556" s="23"/>
      <c r="CY1556" s="23"/>
      <c r="CZ1556" s="23"/>
      <c r="DA1556" s="23"/>
      <c r="DB1556" s="23"/>
      <c r="DC1556" s="23"/>
      <c r="DD1556" s="23"/>
      <c r="DE1556" s="23"/>
      <c r="DF1556" s="23"/>
      <c r="DG1556" s="23"/>
      <c r="DH1556" s="23"/>
      <c r="DI1556" s="23"/>
      <c r="DJ1556" s="23"/>
      <c r="DK1556" s="23"/>
      <c r="DL1556" s="23"/>
      <c r="DM1556" s="23"/>
      <c r="DN1556" s="23"/>
      <c r="DO1556" s="23"/>
      <c r="DP1556" s="23"/>
      <c r="DQ1556" s="23"/>
      <c r="DR1556" s="23"/>
      <c r="DS1556" s="23"/>
      <c r="DT1556" s="23"/>
      <c r="DU1556" s="23"/>
      <c r="DV1556" s="23"/>
      <c r="DW1556" s="23"/>
      <c r="DX1556" s="23"/>
      <c r="DY1556" s="23"/>
    </row>
    <row r="1557" spans="1:129" s="25" customFormat="1" ht="45" x14ac:dyDescent="0.25">
      <c r="A1557" s="259"/>
      <c r="B1557" s="183" t="s">
        <v>406</v>
      </c>
      <c r="C1557" s="183"/>
      <c r="D1557" s="190"/>
      <c r="E1557" s="192"/>
      <c r="F1557" s="74"/>
      <c r="G1557" s="395"/>
      <c r="H1557" s="72" t="s">
        <v>58</v>
      </c>
      <c r="I1557" s="78" t="s">
        <v>31</v>
      </c>
      <c r="J1557" s="74">
        <v>350000</v>
      </c>
      <c r="K1557" s="74"/>
      <c r="L1557" s="74"/>
      <c r="M1557" s="74">
        <f>J1557*0.95</f>
        <v>332500</v>
      </c>
      <c r="N1557" s="74">
        <f>J1557*0.05</f>
        <v>17500</v>
      </c>
      <c r="O1557" s="475">
        <f t="shared" si="747"/>
        <v>350000</v>
      </c>
      <c r="P1557" s="558"/>
      <c r="Q1557" s="24"/>
      <c r="R1557" s="23"/>
      <c r="S1557" s="23"/>
      <c r="T1557" s="23"/>
      <c r="U1557" s="23"/>
      <c r="V1557" s="23"/>
      <c r="W1557" s="23"/>
      <c r="X1557" s="23"/>
      <c r="Y1557" s="23"/>
      <c r="Z1557" s="23"/>
      <c r="AA1557" s="23"/>
      <c r="AB1557" s="23"/>
      <c r="AC1557" s="23"/>
      <c r="AD1557" s="23"/>
      <c r="AE1557" s="23"/>
      <c r="AF1557" s="23"/>
      <c r="AG1557" s="23"/>
      <c r="AH1557" s="23"/>
      <c r="AI1557" s="23"/>
      <c r="AJ1557" s="23"/>
      <c r="AK1557" s="23"/>
      <c r="AL1557" s="23"/>
      <c r="AM1557" s="23"/>
      <c r="AN1557" s="23"/>
      <c r="AO1557" s="23"/>
      <c r="AP1557" s="23"/>
      <c r="AQ1557" s="23"/>
      <c r="AR1557" s="23"/>
      <c r="AS1557" s="23"/>
      <c r="AT1557" s="23"/>
      <c r="AU1557" s="23"/>
      <c r="AV1557" s="23"/>
      <c r="AW1557" s="23"/>
      <c r="AX1557" s="23"/>
      <c r="AY1557" s="23"/>
      <c r="AZ1557" s="23"/>
      <c r="BA1557" s="23"/>
      <c r="BB1557" s="23"/>
      <c r="BC1557" s="23"/>
      <c r="BD1557" s="23"/>
      <c r="BE1557" s="23"/>
      <c r="BF1557" s="23"/>
      <c r="BG1557" s="23"/>
      <c r="BH1557" s="23"/>
      <c r="BI1557" s="23"/>
      <c r="BJ1557" s="23"/>
      <c r="BK1557" s="23"/>
      <c r="BL1557" s="23"/>
      <c r="BM1557" s="23"/>
      <c r="BN1557" s="23"/>
      <c r="BO1557" s="23"/>
      <c r="BP1557" s="23"/>
      <c r="BQ1557" s="23"/>
      <c r="BR1557" s="23"/>
      <c r="BS1557" s="23"/>
      <c r="BT1557" s="23"/>
      <c r="BU1557" s="23"/>
      <c r="BV1557" s="23"/>
      <c r="BW1557" s="23"/>
      <c r="BX1557" s="23"/>
      <c r="BY1557" s="23"/>
      <c r="BZ1557" s="23"/>
      <c r="CA1557" s="23"/>
      <c r="CB1557" s="23"/>
      <c r="CC1557" s="23"/>
      <c r="CD1557" s="23"/>
      <c r="CE1557" s="23"/>
      <c r="CF1557" s="23"/>
      <c r="CG1557" s="23"/>
      <c r="CH1557" s="23"/>
      <c r="CI1557" s="23"/>
      <c r="CJ1557" s="23"/>
      <c r="CK1557" s="23"/>
      <c r="CL1557" s="23"/>
      <c r="CM1557" s="23"/>
      <c r="CN1557" s="23"/>
      <c r="CO1557" s="23"/>
      <c r="CP1557" s="23"/>
      <c r="CQ1557" s="23"/>
      <c r="CR1557" s="23"/>
      <c r="CS1557" s="23"/>
      <c r="CT1557" s="23"/>
      <c r="CU1557" s="23"/>
      <c r="CV1557" s="23"/>
      <c r="CW1557" s="23"/>
      <c r="CX1557" s="23"/>
      <c r="CY1557" s="23"/>
      <c r="CZ1557" s="23"/>
      <c r="DA1557" s="23"/>
      <c r="DB1557" s="23"/>
      <c r="DC1557" s="23"/>
      <c r="DD1557" s="23"/>
      <c r="DE1557" s="23"/>
      <c r="DF1557" s="23"/>
      <c r="DG1557" s="23"/>
      <c r="DH1557" s="23"/>
      <c r="DI1557" s="23"/>
      <c r="DJ1557" s="23"/>
      <c r="DK1557" s="23"/>
      <c r="DL1557" s="23"/>
      <c r="DM1557" s="23"/>
      <c r="DN1557" s="23"/>
      <c r="DO1557" s="23"/>
      <c r="DP1557" s="23"/>
      <c r="DQ1557" s="23"/>
      <c r="DR1557" s="23"/>
      <c r="DS1557" s="23"/>
      <c r="DT1557" s="23"/>
      <c r="DU1557" s="23"/>
      <c r="DV1557" s="23"/>
      <c r="DW1557" s="23"/>
      <c r="DX1557" s="23"/>
      <c r="DY1557" s="23"/>
    </row>
    <row r="1558" spans="1:129" s="25" customFormat="1" ht="75" x14ac:dyDescent="0.25">
      <c r="A1558" s="260"/>
      <c r="B1558" s="183" t="s">
        <v>406</v>
      </c>
      <c r="C1558" s="183"/>
      <c r="D1558" s="190"/>
      <c r="E1558" s="192"/>
      <c r="F1558" s="74"/>
      <c r="G1558" s="395"/>
      <c r="H1558" s="72" t="s">
        <v>57</v>
      </c>
      <c r="I1558" s="78" t="s">
        <v>136</v>
      </c>
      <c r="J1558" s="83">
        <v>45250</v>
      </c>
      <c r="K1558" s="123">
        <f>J1558</f>
        <v>45250</v>
      </c>
      <c r="L1558" s="74"/>
      <c r="M1558" s="74"/>
      <c r="N1558" s="74"/>
      <c r="O1558" s="475">
        <f t="shared" si="747"/>
        <v>45250</v>
      </c>
      <c r="P1558" s="558"/>
      <c r="Q1558" s="24"/>
      <c r="R1558" s="23"/>
      <c r="S1558" s="23"/>
      <c r="T1558" s="23"/>
      <c r="U1558" s="23"/>
      <c r="V1558" s="23"/>
      <c r="W1558" s="23"/>
      <c r="X1558" s="23"/>
      <c r="Y1558" s="23"/>
      <c r="Z1558" s="23"/>
      <c r="AA1558" s="23"/>
      <c r="AB1558" s="23"/>
      <c r="AC1558" s="23"/>
      <c r="AD1558" s="23"/>
      <c r="AE1558" s="23"/>
      <c r="AF1558" s="23"/>
      <c r="AG1558" s="23"/>
      <c r="AH1558" s="23"/>
      <c r="AI1558" s="23"/>
      <c r="AJ1558" s="23"/>
      <c r="AK1558" s="23"/>
      <c r="AL1558" s="23"/>
      <c r="AM1558" s="23"/>
      <c r="AN1558" s="23"/>
      <c r="AO1558" s="23"/>
      <c r="AP1558" s="23"/>
      <c r="AQ1558" s="23"/>
      <c r="AR1558" s="23"/>
      <c r="AS1558" s="23"/>
      <c r="AT1558" s="23"/>
      <c r="AU1558" s="23"/>
      <c r="AV1558" s="23"/>
      <c r="AW1558" s="23"/>
      <c r="AX1558" s="23"/>
      <c r="AY1558" s="23"/>
      <c r="AZ1558" s="23"/>
      <c r="BA1558" s="23"/>
      <c r="BB1558" s="23"/>
      <c r="BC1558" s="23"/>
      <c r="BD1558" s="23"/>
      <c r="BE1558" s="23"/>
      <c r="BF1558" s="23"/>
      <c r="BG1558" s="23"/>
      <c r="BH1558" s="23"/>
      <c r="BI1558" s="23"/>
      <c r="BJ1558" s="23"/>
      <c r="BK1558" s="23"/>
      <c r="BL1558" s="23"/>
      <c r="BM1558" s="23"/>
      <c r="BN1558" s="23"/>
      <c r="BO1558" s="23"/>
      <c r="BP1558" s="23"/>
      <c r="BQ1558" s="23"/>
      <c r="BR1558" s="23"/>
      <c r="BS1558" s="23"/>
      <c r="BT1558" s="23"/>
      <c r="BU1558" s="23"/>
      <c r="BV1558" s="23"/>
      <c r="BW1558" s="23"/>
      <c r="BX1558" s="23"/>
      <c r="BY1558" s="23"/>
      <c r="BZ1558" s="23"/>
      <c r="CA1558" s="23"/>
      <c r="CB1558" s="23"/>
      <c r="CC1558" s="23"/>
      <c r="CD1558" s="23"/>
      <c r="CE1558" s="23"/>
      <c r="CF1558" s="23"/>
      <c r="CG1558" s="23"/>
      <c r="CH1558" s="23"/>
      <c r="CI1558" s="23"/>
      <c r="CJ1558" s="23"/>
      <c r="CK1558" s="23"/>
      <c r="CL1558" s="23"/>
      <c r="CM1558" s="23"/>
      <c r="CN1558" s="23"/>
      <c r="CO1558" s="23"/>
      <c r="CP1558" s="23"/>
      <c r="CQ1558" s="23"/>
      <c r="CR1558" s="23"/>
      <c r="CS1558" s="23"/>
      <c r="CT1558" s="23"/>
      <c r="CU1558" s="23"/>
      <c r="CV1558" s="23"/>
      <c r="CW1558" s="23"/>
      <c r="CX1558" s="23"/>
      <c r="CY1558" s="23"/>
      <c r="CZ1558" s="23"/>
      <c r="DA1558" s="23"/>
      <c r="DB1558" s="23"/>
      <c r="DC1558" s="23"/>
      <c r="DD1558" s="23"/>
      <c r="DE1558" s="23"/>
      <c r="DF1558" s="23"/>
      <c r="DG1558" s="23"/>
      <c r="DH1558" s="23"/>
      <c r="DI1558" s="23"/>
      <c r="DJ1558" s="23"/>
      <c r="DK1558" s="23"/>
      <c r="DL1558" s="23"/>
      <c r="DM1558" s="23"/>
      <c r="DN1558" s="23"/>
      <c r="DO1558" s="23"/>
      <c r="DP1558" s="23"/>
      <c r="DQ1558" s="23"/>
      <c r="DR1558" s="23"/>
      <c r="DS1558" s="23"/>
      <c r="DT1558" s="23"/>
      <c r="DU1558" s="23"/>
      <c r="DV1558" s="23"/>
      <c r="DW1558" s="23"/>
      <c r="DX1558" s="23"/>
      <c r="DY1558" s="23"/>
    </row>
    <row r="1559" spans="1:129" s="25" customFormat="1" ht="15.75" x14ac:dyDescent="0.25">
      <c r="A1559" s="257">
        <v>40</v>
      </c>
      <c r="B1559" s="183" t="s">
        <v>406</v>
      </c>
      <c r="C1559" s="183" t="s">
        <v>5</v>
      </c>
      <c r="D1559" s="190" t="s">
        <v>113</v>
      </c>
      <c r="E1559" s="192">
        <v>66</v>
      </c>
      <c r="F1559" s="74">
        <v>4935.6000000000004</v>
      </c>
      <c r="G1559" s="395">
        <v>251</v>
      </c>
      <c r="H1559" s="72" t="s">
        <v>30</v>
      </c>
      <c r="I1559" s="66" t="s">
        <v>1</v>
      </c>
      <c r="J1559" s="74">
        <f>J1560+J1561</f>
        <v>395250</v>
      </c>
      <c r="K1559" s="74">
        <f t="shared" ref="K1559:N1559" si="751">K1560+K1561</f>
        <v>45250</v>
      </c>
      <c r="L1559" s="74">
        <f t="shared" si="751"/>
        <v>0</v>
      </c>
      <c r="M1559" s="74">
        <f t="shared" si="751"/>
        <v>332500</v>
      </c>
      <c r="N1559" s="74">
        <f t="shared" si="751"/>
        <v>17500</v>
      </c>
      <c r="O1559" s="475">
        <f t="shared" si="747"/>
        <v>395250</v>
      </c>
      <c r="P1559" s="558"/>
      <c r="Q1559" s="24"/>
      <c r="R1559" s="23"/>
      <c r="S1559" s="23"/>
      <c r="T1559" s="23"/>
      <c r="U1559" s="23"/>
      <c r="V1559" s="23"/>
      <c r="W1559" s="23"/>
      <c r="X1559" s="23"/>
      <c r="Y1559" s="23"/>
      <c r="Z1559" s="23"/>
      <c r="AA1559" s="23"/>
      <c r="AB1559" s="23"/>
      <c r="AC1559" s="23"/>
      <c r="AD1559" s="23"/>
      <c r="AE1559" s="23"/>
      <c r="AF1559" s="23"/>
      <c r="AG1559" s="23"/>
      <c r="AH1559" s="23"/>
      <c r="AI1559" s="23"/>
      <c r="AJ1559" s="23"/>
      <c r="AK1559" s="23"/>
      <c r="AL1559" s="23"/>
      <c r="AM1559" s="23"/>
      <c r="AN1559" s="23"/>
      <c r="AO1559" s="23"/>
      <c r="AP1559" s="23"/>
      <c r="AQ1559" s="23"/>
      <c r="AR1559" s="23"/>
      <c r="AS1559" s="23"/>
      <c r="AT1559" s="23"/>
      <c r="AU1559" s="23"/>
      <c r="AV1559" s="23"/>
      <c r="AW1559" s="23"/>
      <c r="AX1559" s="23"/>
      <c r="AY1559" s="23"/>
      <c r="AZ1559" s="23"/>
      <c r="BA1559" s="23"/>
      <c r="BB1559" s="23"/>
      <c r="BC1559" s="23"/>
      <c r="BD1559" s="23"/>
      <c r="BE1559" s="23"/>
      <c r="BF1559" s="23"/>
      <c r="BG1559" s="23"/>
      <c r="BH1559" s="23"/>
      <c r="BI1559" s="23"/>
      <c r="BJ1559" s="23"/>
      <c r="BK1559" s="23"/>
      <c r="BL1559" s="23"/>
      <c r="BM1559" s="23"/>
      <c r="BN1559" s="23"/>
      <c r="BO1559" s="23"/>
      <c r="BP1559" s="23"/>
      <c r="BQ1559" s="23"/>
      <c r="BR1559" s="23"/>
      <c r="BS1559" s="23"/>
      <c r="BT1559" s="23"/>
      <c r="BU1559" s="23"/>
      <c r="BV1559" s="23"/>
      <c r="BW1559" s="23"/>
      <c r="BX1559" s="23"/>
      <c r="BY1559" s="23"/>
      <c r="BZ1559" s="23"/>
      <c r="CA1559" s="23"/>
      <c r="CB1559" s="23"/>
      <c r="CC1559" s="23"/>
      <c r="CD1559" s="23"/>
      <c r="CE1559" s="23"/>
      <c r="CF1559" s="23"/>
      <c r="CG1559" s="23"/>
      <c r="CH1559" s="23"/>
      <c r="CI1559" s="23"/>
      <c r="CJ1559" s="23"/>
      <c r="CK1559" s="23"/>
      <c r="CL1559" s="23"/>
      <c r="CM1559" s="23"/>
      <c r="CN1559" s="23"/>
      <c r="CO1559" s="23"/>
      <c r="CP1559" s="23"/>
      <c r="CQ1559" s="23"/>
      <c r="CR1559" s="23"/>
      <c r="CS1559" s="23"/>
      <c r="CT1559" s="23"/>
      <c r="CU1559" s="23"/>
      <c r="CV1559" s="23"/>
      <c r="CW1559" s="23"/>
      <c r="CX1559" s="23"/>
      <c r="CY1559" s="23"/>
      <c r="CZ1559" s="23"/>
      <c r="DA1559" s="23"/>
      <c r="DB1559" s="23"/>
      <c r="DC1559" s="23"/>
      <c r="DD1559" s="23"/>
      <c r="DE1559" s="23"/>
      <c r="DF1559" s="23"/>
      <c r="DG1559" s="23"/>
      <c r="DH1559" s="23"/>
      <c r="DI1559" s="23"/>
      <c r="DJ1559" s="23"/>
      <c r="DK1559" s="23"/>
      <c r="DL1559" s="23"/>
      <c r="DM1559" s="23"/>
      <c r="DN1559" s="23"/>
      <c r="DO1559" s="23"/>
      <c r="DP1559" s="23"/>
      <c r="DQ1559" s="23"/>
      <c r="DR1559" s="23"/>
      <c r="DS1559" s="23"/>
      <c r="DT1559" s="23"/>
      <c r="DU1559" s="23"/>
      <c r="DV1559" s="23"/>
      <c r="DW1559" s="23"/>
      <c r="DX1559" s="23"/>
      <c r="DY1559" s="23"/>
    </row>
    <row r="1560" spans="1:129" s="25" customFormat="1" ht="45" x14ac:dyDescent="0.25">
      <c r="A1560" s="259"/>
      <c r="B1560" s="183" t="s">
        <v>406</v>
      </c>
      <c r="C1560" s="183"/>
      <c r="D1560" s="190"/>
      <c r="E1560" s="192"/>
      <c r="F1560" s="74"/>
      <c r="G1560" s="395"/>
      <c r="H1560" s="72" t="s">
        <v>58</v>
      </c>
      <c r="I1560" s="78" t="s">
        <v>31</v>
      </c>
      <c r="J1560" s="74">
        <v>350000</v>
      </c>
      <c r="K1560" s="74"/>
      <c r="L1560" s="74"/>
      <c r="M1560" s="74">
        <f>J1560*0.95</f>
        <v>332500</v>
      </c>
      <c r="N1560" s="74">
        <f>J1560*0.05</f>
        <v>17500</v>
      </c>
      <c r="O1560" s="475">
        <f t="shared" si="747"/>
        <v>350000</v>
      </c>
      <c r="P1560" s="558"/>
      <c r="Q1560" s="24"/>
      <c r="R1560" s="23"/>
      <c r="S1560" s="23"/>
      <c r="T1560" s="23"/>
      <c r="U1560" s="23"/>
      <c r="V1560" s="23"/>
      <c r="W1560" s="23"/>
      <c r="X1560" s="23"/>
      <c r="Y1560" s="23"/>
      <c r="Z1560" s="23"/>
      <c r="AA1560" s="23"/>
      <c r="AB1560" s="23"/>
      <c r="AC1560" s="23"/>
      <c r="AD1560" s="23"/>
      <c r="AE1560" s="23"/>
      <c r="AF1560" s="23"/>
      <c r="AG1560" s="23"/>
      <c r="AH1560" s="23"/>
      <c r="AI1560" s="23"/>
      <c r="AJ1560" s="23"/>
      <c r="AK1560" s="23"/>
      <c r="AL1560" s="23"/>
      <c r="AM1560" s="23"/>
      <c r="AN1560" s="23"/>
      <c r="AO1560" s="23"/>
      <c r="AP1560" s="23"/>
      <c r="AQ1560" s="23"/>
      <c r="AR1560" s="23"/>
      <c r="AS1560" s="23"/>
      <c r="AT1560" s="23"/>
      <c r="AU1560" s="23"/>
      <c r="AV1560" s="23"/>
      <c r="AW1560" s="23"/>
      <c r="AX1560" s="23"/>
      <c r="AY1560" s="23"/>
      <c r="AZ1560" s="23"/>
      <c r="BA1560" s="23"/>
      <c r="BB1560" s="23"/>
      <c r="BC1560" s="23"/>
      <c r="BD1560" s="23"/>
      <c r="BE1560" s="23"/>
      <c r="BF1560" s="23"/>
      <c r="BG1560" s="23"/>
      <c r="BH1560" s="23"/>
      <c r="BI1560" s="23"/>
      <c r="BJ1560" s="23"/>
      <c r="BK1560" s="23"/>
      <c r="BL1560" s="23"/>
      <c r="BM1560" s="23"/>
      <c r="BN1560" s="23"/>
      <c r="BO1560" s="23"/>
      <c r="BP1560" s="23"/>
      <c r="BQ1560" s="23"/>
      <c r="BR1560" s="23"/>
      <c r="BS1560" s="23"/>
      <c r="BT1560" s="23"/>
      <c r="BU1560" s="23"/>
      <c r="BV1560" s="23"/>
      <c r="BW1560" s="23"/>
      <c r="BX1560" s="23"/>
      <c r="BY1560" s="23"/>
      <c r="BZ1560" s="23"/>
      <c r="CA1560" s="23"/>
      <c r="CB1560" s="23"/>
      <c r="CC1560" s="23"/>
      <c r="CD1560" s="23"/>
      <c r="CE1560" s="23"/>
      <c r="CF1560" s="23"/>
      <c r="CG1560" s="23"/>
      <c r="CH1560" s="23"/>
      <c r="CI1560" s="23"/>
      <c r="CJ1560" s="23"/>
      <c r="CK1560" s="23"/>
      <c r="CL1560" s="23"/>
      <c r="CM1560" s="23"/>
      <c r="CN1560" s="23"/>
      <c r="CO1560" s="23"/>
      <c r="CP1560" s="23"/>
      <c r="CQ1560" s="23"/>
      <c r="CR1560" s="23"/>
      <c r="CS1560" s="23"/>
      <c r="CT1560" s="23"/>
      <c r="CU1560" s="23"/>
      <c r="CV1560" s="23"/>
      <c r="CW1560" s="23"/>
      <c r="CX1560" s="23"/>
      <c r="CY1560" s="23"/>
      <c r="CZ1560" s="23"/>
      <c r="DA1560" s="23"/>
      <c r="DB1560" s="23"/>
      <c r="DC1560" s="23"/>
      <c r="DD1560" s="23"/>
      <c r="DE1560" s="23"/>
      <c r="DF1560" s="23"/>
      <c r="DG1560" s="23"/>
      <c r="DH1560" s="23"/>
      <c r="DI1560" s="23"/>
      <c r="DJ1560" s="23"/>
      <c r="DK1560" s="23"/>
      <c r="DL1560" s="23"/>
      <c r="DM1560" s="23"/>
      <c r="DN1560" s="23"/>
      <c r="DO1560" s="23"/>
      <c r="DP1560" s="23"/>
      <c r="DQ1560" s="23"/>
      <c r="DR1560" s="23"/>
      <c r="DS1560" s="23"/>
      <c r="DT1560" s="23"/>
      <c r="DU1560" s="23"/>
      <c r="DV1560" s="23"/>
      <c r="DW1560" s="23"/>
      <c r="DX1560" s="23"/>
      <c r="DY1560" s="23"/>
    </row>
    <row r="1561" spans="1:129" s="25" customFormat="1" ht="75" x14ac:dyDescent="0.25">
      <c r="A1561" s="260"/>
      <c r="B1561" s="183" t="s">
        <v>406</v>
      </c>
      <c r="C1561" s="183"/>
      <c r="D1561" s="190"/>
      <c r="E1561" s="192"/>
      <c r="F1561" s="74"/>
      <c r="G1561" s="395"/>
      <c r="H1561" s="72" t="s">
        <v>57</v>
      </c>
      <c r="I1561" s="78" t="s">
        <v>136</v>
      </c>
      <c r="J1561" s="83">
        <v>45250</v>
      </c>
      <c r="K1561" s="123">
        <f>J1561</f>
        <v>45250</v>
      </c>
      <c r="L1561" s="74"/>
      <c r="M1561" s="74"/>
      <c r="N1561" s="74"/>
      <c r="O1561" s="475">
        <f t="shared" si="747"/>
        <v>45250</v>
      </c>
      <c r="P1561" s="558"/>
      <c r="Q1561" s="24"/>
      <c r="R1561" s="23"/>
      <c r="S1561" s="23"/>
      <c r="T1561" s="23"/>
      <c r="U1561" s="23"/>
      <c r="V1561" s="23"/>
      <c r="W1561" s="23"/>
      <c r="X1561" s="23"/>
      <c r="Y1561" s="23"/>
      <c r="Z1561" s="23"/>
      <c r="AA1561" s="23"/>
      <c r="AB1561" s="23"/>
      <c r="AC1561" s="23"/>
      <c r="AD1561" s="23"/>
      <c r="AE1561" s="23"/>
      <c r="AF1561" s="23"/>
      <c r="AG1561" s="23"/>
      <c r="AH1561" s="23"/>
      <c r="AI1561" s="23"/>
      <c r="AJ1561" s="23"/>
      <c r="AK1561" s="23"/>
      <c r="AL1561" s="23"/>
      <c r="AM1561" s="23"/>
      <c r="AN1561" s="23"/>
      <c r="AO1561" s="23"/>
      <c r="AP1561" s="23"/>
      <c r="AQ1561" s="23"/>
      <c r="AR1561" s="23"/>
      <c r="AS1561" s="23"/>
      <c r="AT1561" s="23"/>
      <c r="AU1561" s="23"/>
      <c r="AV1561" s="23"/>
      <c r="AW1561" s="23"/>
      <c r="AX1561" s="23"/>
      <c r="AY1561" s="23"/>
      <c r="AZ1561" s="23"/>
      <c r="BA1561" s="23"/>
      <c r="BB1561" s="23"/>
      <c r="BC1561" s="23"/>
      <c r="BD1561" s="23"/>
      <c r="BE1561" s="23"/>
      <c r="BF1561" s="23"/>
      <c r="BG1561" s="23"/>
      <c r="BH1561" s="23"/>
      <c r="BI1561" s="23"/>
      <c r="BJ1561" s="23"/>
      <c r="BK1561" s="23"/>
      <c r="BL1561" s="23"/>
      <c r="BM1561" s="23"/>
      <c r="BN1561" s="23"/>
      <c r="BO1561" s="23"/>
      <c r="BP1561" s="23"/>
      <c r="BQ1561" s="23"/>
      <c r="BR1561" s="23"/>
      <c r="BS1561" s="23"/>
      <c r="BT1561" s="23"/>
      <c r="BU1561" s="23"/>
      <c r="BV1561" s="23"/>
      <c r="BW1561" s="23"/>
      <c r="BX1561" s="23"/>
      <c r="BY1561" s="23"/>
      <c r="BZ1561" s="23"/>
      <c r="CA1561" s="23"/>
      <c r="CB1561" s="23"/>
      <c r="CC1561" s="23"/>
      <c r="CD1561" s="23"/>
      <c r="CE1561" s="23"/>
      <c r="CF1561" s="23"/>
      <c r="CG1561" s="23"/>
      <c r="CH1561" s="23"/>
      <c r="CI1561" s="23"/>
      <c r="CJ1561" s="23"/>
      <c r="CK1561" s="23"/>
      <c r="CL1561" s="23"/>
      <c r="CM1561" s="23"/>
      <c r="CN1561" s="23"/>
      <c r="CO1561" s="23"/>
      <c r="CP1561" s="23"/>
      <c r="CQ1561" s="23"/>
      <c r="CR1561" s="23"/>
      <c r="CS1561" s="23"/>
      <c r="CT1561" s="23"/>
      <c r="CU1561" s="23"/>
      <c r="CV1561" s="23"/>
      <c r="CW1561" s="23"/>
      <c r="CX1561" s="23"/>
      <c r="CY1561" s="23"/>
      <c r="CZ1561" s="23"/>
      <c r="DA1561" s="23"/>
      <c r="DB1561" s="23"/>
      <c r="DC1561" s="23"/>
      <c r="DD1561" s="23"/>
      <c r="DE1561" s="23"/>
      <c r="DF1561" s="23"/>
      <c r="DG1561" s="23"/>
      <c r="DH1561" s="23"/>
      <c r="DI1561" s="23"/>
      <c r="DJ1561" s="23"/>
      <c r="DK1561" s="23"/>
      <c r="DL1561" s="23"/>
      <c r="DM1561" s="23"/>
      <c r="DN1561" s="23"/>
      <c r="DO1561" s="23"/>
      <c r="DP1561" s="23"/>
      <c r="DQ1561" s="23"/>
      <c r="DR1561" s="23"/>
      <c r="DS1561" s="23"/>
      <c r="DT1561" s="23"/>
      <c r="DU1561" s="23"/>
      <c r="DV1561" s="23"/>
      <c r="DW1561" s="23"/>
      <c r="DX1561" s="23"/>
      <c r="DY1561" s="23"/>
    </row>
    <row r="1562" spans="1:129" ht="15.75" customHeight="1" x14ac:dyDescent="0.25">
      <c r="A1562" s="507" t="s">
        <v>416</v>
      </c>
      <c r="B1562" s="508"/>
      <c r="C1562" s="508"/>
      <c r="D1562" s="508"/>
      <c r="E1562" s="63">
        <v>76</v>
      </c>
      <c r="F1562" s="65">
        <f>F1564+F1569+F1573+F1577+F1581+F1585+F1589+F1593+F1597+F1601+F1605+F1608+F1612+F1615+F1619+F1623+F1627+F1631+F1635+F1639+F1643+F1647+F1651+F1655+F1659+F1663+F1667+F1671+F1675+F1679+F1683+F1687+F1691+F1695+F1699+F1703+F1707+F1711+F1714+F1717+F1720+F1723+F1726+F1729+F1732+F1735+F1738+F1741+F1744+F1747+F1750+F1753+F1756+F1759+F1762+F1765+F1768+F1771+F1774+F1777+F1780+F1783+F1786+F1789+F1792+F1795+F1798+F1801+F1807+F1813+F1816+F1820+F1823+F1828+F1831+F1834</f>
        <v>239359.59999999995</v>
      </c>
      <c r="G1562" s="64">
        <f>G1564+G1569+G1573+G1577+G1581+G1585+G1589+G1593+G1597+G1601+G1605+G1608+G1612+G1615+G1619+G1623+G1627+G1631+G1635+G1639+G1643+G1647+G1651+G1655+G1659+G1663+G1667+G1671+G1675+G1679+G1683+G1687+G1691+G1695+G1699+G1703+G1707+G1711+G1714+G1717+G1720+G1723+G1726+G1729+G1732+G1735+G1738+G1741+G1744+G1747+G1750+G1753+G1756+G1759+G1762+G1765+G1768+G1771+G1774+G1777+G1780+G1783+G1786+G1789+G1792+G1795+G1798+G1801+G1807+G1813+G1816+G1820+G1823+G1828+G1831+G1834</f>
        <v>8818</v>
      </c>
      <c r="H1562" s="66" t="s">
        <v>1</v>
      </c>
      <c r="I1562" s="66" t="s">
        <v>1</v>
      </c>
      <c r="J1562" s="65">
        <f>J1564+J1569+J1573+J1577+J1581+J1585+J1589+J1593+J1597+J1601+J1605+J1608+J1612+J1615+J1619+J1623+J1627+J1631+J1635+J1639+J1643+J1647+J1651+J1655+J1659+J1663+J1667+J1671+J1675+J1679+J1683+J1687+J1691+J1695+J1699+J1703+J1707+J1711+J1714+J1717+J1720+J1723+J1726+J1729+J1732+J1735+J1738+J1741+J1744+J1747+J1750+J1753+J1756+J1759+J1762+J1765+J1768+J1771+J1774+J1777+J1780+J1783+J1786+J1789+J1792+J1795+J1798+J1801+J1807+J1813+J1816+J1820+J1823+J1828+J1831+J1834</f>
        <v>152784081</v>
      </c>
      <c r="K1562" s="65">
        <f>K1564+K1569+K1573+K1577+K1581+K1585+K1589+K1593+K1597+K1601+K1605+K1608+K1612+K1615+K1619+K1623+K1627+K1631+K1635+K1639+K1643+K1647+K1651+K1655+K1659+K1663+K1667+K1671+K1675+K1679+K1683+K1687+K1691+K1695+K1699+K1703+K1707+K1711+K1714+K1717+K1720+K1723+K1726+K1729+K1732+K1735+K1738+K1741+K1744+K1747+K1750+K1753+K1756+K1759+K1762+K1765+K1768+K1771+K1774+K1777+K1780+K1783+K1786+K1789+K1792+K1795+K1798+K1801+K1807+K1813+K1816+K1820+K1823+K1828+K1831+K1834</f>
        <v>145454081</v>
      </c>
      <c r="L1562" s="65">
        <f>L1564+L1569+L1573+L1577+L1581+L1585+L1589+L1593+L1597+L1601+L1605+L1608+L1612+L1615+L1619+L1623+L1627+L1631+L1635+L1639+L1643+L1647+L1651+L1655+L1659+L1663+L1667+L1671+L1675+L1679+L1683+L1687+L1691+L1695+L1699+L1703+L1707+L1711+L1714+L1717+L1720+L1723+L1726+L1729+L1732+L1735+L1738+L1741+L1744+L1747+L1750+L1753+L1756+L1759+L1762+L1765+L1768+L1771+L1774+L1777+L1780+L1783+L1786+L1789+L1792+L1795+L1798+L1801+L1807+L1813+L1816+L1820+L1823+L1828+L1831+L1834</f>
        <v>0</v>
      </c>
      <c r="M1562" s="65">
        <f>M1564+M1569+M1573+M1577+M1581+M1585+M1589+M1593+M1597+M1601+M1605+M1608+M1612+M1615+M1619+M1623+M1627+M1631+M1635+M1639+M1643+M1647+M1651+M1655+M1659+M1663+M1667+M1671+M1675+M1679+M1683+M1687+M1691+M1695+M1699+M1703+M1707+M1711+M1714+M1717+M1720+M1723+M1726+M1729+M1732+M1735+M1738+M1741+M1744+M1747+M1750+M1753+M1756+M1759+M1762+M1765+M1768+M1771+M1774+M1777+M1780+M1783+M1786+M1789+M1792+M1795+M1798+M1801+M1807+M1813+M1816+M1820+M1823+M1828+M1831+M1834+M1563</f>
        <v>6964000</v>
      </c>
      <c r="N1562" s="65">
        <f>N1564+N1569+N1573+N1577+N1581+N1585+N1589+N1593+N1597+N1601+N1605+N1608+N1612+N1615+N1619+N1623+N1627+N1631+N1635+N1639+N1643+N1647+N1651+N1655+N1659+N1663+N1667+N1671+N1675+N1679+N1683+N1687+N1691+N1695+N1699+N1703+N1707+N1711+N1714+N1717+N1720+N1723+N1726+N1729+N1732+N1735+N1738+N1741+N1744+N1747+N1750+N1753+N1756+N1759+N1762+N1765+N1768+N1771+N1774+N1777+N1780+N1783+N1786+N1789+N1792+N1795+N1798+N1801+N1807+N1813+N1816+N1820+N1823+N1828+N1831+N1834</f>
        <v>366500</v>
      </c>
      <c r="O1562" s="387">
        <f t="shared" ref="O1525:O1588" si="752">K1562+L1562+M1562+N1562</f>
        <v>152784581</v>
      </c>
      <c r="P1562" s="355"/>
    </row>
    <row r="1563" spans="1:129" ht="15.75" customHeight="1" x14ac:dyDescent="0.25">
      <c r="A1563" s="483" t="s">
        <v>418</v>
      </c>
      <c r="B1563" s="484"/>
      <c r="C1563" s="484"/>
      <c r="D1563" s="484"/>
      <c r="E1563" s="484"/>
      <c r="F1563" s="484"/>
      <c r="G1563" s="485"/>
      <c r="H1563" s="63" t="s">
        <v>1</v>
      </c>
      <c r="I1563" s="66" t="s">
        <v>1</v>
      </c>
      <c r="J1563" s="89"/>
      <c r="K1563" s="89"/>
      <c r="L1563" s="89"/>
      <c r="M1563" s="89">
        <v>500</v>
      </c>
      <c r="N1563" s="89"/>
      <c r="O1563" s="387">
        <f t="shared" si="752"/>
        <v>500</v>
      </c>
      <c r="P1563" s="355"/>
    </row>
    <row r="1564" spans="1:129" s="29" customFormat="1" x14ac:dyDescent="0.25">
      <c r="A1564" s="404">
        <v>1</v>
      </c>
      <c r="B1564" s="127" t="s">
        <v>413</v>
      </c>
      <c r="C1564" s="127" t="s">
        <v>25</v>
      </c>
      <c r="D1564" s="195" t="s">
        <v>196</v>
      </c>
      <c r="E1564" s="164" t="s">
        <v>81</v>
      </c>
      <c r="F1564" s="135">
        <v>916</v>
      </c>
      <c r="G1564" s="196">
        <v>38</v>
      </c>
      <c r="H1564" s="121" t="s">
        <v>30</v>
      </c>
      <c r="I1564" s="66" t="s">
        <v>1</v>
      </c>
      <c r="J1564" s="83">
        <f>J1565+J1566+J1567+J1568</f>
        <v>3395283</v>
      </c>
      <c r="K1564" s="83">
        <f t="shared" ref="K1564:M1564" si="753">K1565+K1566+K1567+K1568</f>
        <v>3395283</v>
      </c>
      <c r="L1564" s="83">
        <f t="shared" si="753"/>
        <v>0</v>
      </c>
      <c r="M1564" s="83">
        <f t="shared" si="753"/>
        <v>0</v>
      </c>
      <c r="N1564" s="83">
        <f t="shared" ref="N1564" si="754">N1565+N1566+N1568</f>
        <v>0</v>
      </c>
      <c r="O1564" s="387">
        <f t="shared" si="752"/>
        <v>3395283</v>
      </c>
      <c r="P1564" s="355"/>
      <c r="Q1564" s="23"/>
      <c r="R1564" s="23"/>
      <c r="S1564" s="23"/>
      <c r="T1564" s="23"/>
      <c r="U1564" s="23"/>
      <c r="V1564" s="23"/>
      <c r="W1564" s="23"/>
      <c r="X1564" s="23"/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/>
      <c r="AL1564" s="23"/>
      <c r="AM1564" s="23"/>
      <c r="AN1564" s="23"/>
      <c r="AO1564" s="23"/>
      <c r="AP1564" s="23"/>
      <c r="AQ1564" s="23"/>
      <c r="AR1564" s="23"/>
      <c r="AS1564" s="23"/>
      <c r="AT1564" s="23"/>
      <c r="AU1564" s="23"/>
      <c r="AV1564" s="23"/>
      <c r="AW1564" s="23"/>
      <c r="AX1564" s="23"/>
      <c r="AY1564" s="23"/>
      <c r="AZ1564" s="23"/>
      <c r="BA1564" s="23"/>
      <c r="BB1564" s="23"/>
      <c r="BC1564" s="23"/>
      <c r="BD1564" s="23"/>
      <c r="BE1564" s="23"/>
      <c r="BF1564" s="23"/>
      <c r="BG1564" s="23"/>
      <c r="BH1564" s="23"/>
      <c r="BI1564" s="23"/>
      <c r="BJ1564" s="23"/>
      <c r="BK1564" s="23"/>
      <c r="BL1564" s="23"/>
      <c r="BM1564" s="23"/>
      <c r="BN1564" s="23"/>
      <c r="BO1564" s="23"/>
      <c r="BP1564" s="23"/>
      <c r="BQ1564" s="23"/>
      <c r="BR1564" s="23"/>
      <c r="BS1564" s="23"/>
      <c r="BT1564" s="23"/>
      <c r="BU1564" s="23"/>
      <c r="BV1564" s="23"/>
      <c r="BW1564" s="23"/>
      <c r="BX1564" s="23"/>
      <c r="BY1564" s="23"/>
      <c r="BZ1564" s="23"/>
      <c r="CA1564" s="23"/>
      <c r="CB1564" s="23"/>
      <c r="CC1564" s="23"/>
      <c r="CD1564" s="23"/>
      <c r="CE1564" s="23"/>
      <c r="CF1564" s="23"/>
      <c r="CG1564" s="23"/>
      <c r="CH1564" s="23"/>
      <c r="CI1564" s="23"/>
      <c r="CJ1564" s="23"/>
      <c r="CK1564" s="23"/>
      <c r="CL1564" s="23"/>
      <c r="CM1564" s="23"/>
      <c r="CN1564" s="23"/>
      <c r="CO1564" s="23"/>
      <c r="CP1564" s="23"/>
      <c r="CQ1564" s="23"/>
      <c r="CR1564" s="23"/>
      <c r="CS1564" s="23"/>
      <c r="CT1564" s="23"/>
      <c r="CU1564" s="23"/>
      <c r="CV1564" s="23"/>
      <c r="CW1564" s="23"/>
      <c r="CX1564" s="23"/>
      <c r="CY1564" s="23"/>
      <c r="CZ1564" s="23"/>
      <c r="DA1564" s="23"/>
      <c r="DB1564" s="23"/>
      <c r="DC1564" s="23"/>
      <c r="DD1564" s="23"/>
      <c r="DE1564" s="23"/>
      <c r="DF1564" s="23"/>
      <c r="DG1564" s="23"/>
      <c r="DH1564" s="23"/>
      <c r="DI1564" s="23"/>
      <c r="DJ1564" s="23"/>
      <c r="DK1564" s="23"/>
      <c r="DL1564" s="23"/>
      <c r="DM1564" s="23"/>
      <c r="DN1564" s="23"/>
      <c r="DO1564" s="23"/>
      <c r="DP1564" s="23"/>
      <c r="DQ1564" s="23"/>
      <c r="DR1564" s="23"/>
      <c r="DS1564" s="23"/>
      <c r="DT1564" s="23"/>
      <c r="DU1564" s="23"/>
      <c r="DV1564" s="23"/>
      <c r="DW1564" s="23"/>
      <c r="DX1564" s="23"/>
      <c r="DY1564" s="23"/>
    </row>
    <row r="1565" spans="1:129" s="29" customFormat="1" ht="30" x14ac:dyDescent="0.25">
      <c r="A1565" s="405"/>
      <c r="B1565" s="127" t="s">
        <v>413</v>
      </c>
      <c r="C1565" s="127"/>
      <c r="D1565" s="195"/>
      <c r="E1565" s="164"/>
      <c r="F1565" s="135"/>
      <c r="G1565" s="196"/>
      <c r="H1565" s="121" t="s">
        <v>38</v>
      </c>
      <c r="I1565" s="105" t="s">
        <v>39</v>
      </c>
      <c r="J1565" s="83">
        <v>523078</v>
      </c>
      <c r="K1565" s="98">
        <f t="shared" ref="K1565:K1568" si="755">J1565</f>
        <v>523078</v>
      </c>
      <c r="L1565" s="83"/>
      <c r="M1565" s="83"/>
      <c r="N1565" s="83"/>
      <c r="O1565" s="408">
        <f t="shared" si="752"/>
        <v>523078</v>
      </c>
      <c r="P1565" s="355"/>
      <c r="Q1565" s="23"/>
      <c r="R1565" s="23"/>
      <c r="S1565" s="23"/>
      <c r="T1565" s="23"/>
      <c r="U1565" s="23"/>
      <c r="V1565" s="23"/>
      <c r="W1565" s="23"/>
      <c r="X1565" s="23"/>
      <c r="Y1565" s="23"/>
      <c r="Z1565" s="23"/>
      <c r="AA1565" s="23"/>
      <c r="AB1565" s="23"/>
      <c r="AC1565" s="23"/>
      <c r="AD1565" s="23"/>
      <c r="AE1565" s="23"/>
      <c r="AF1565" s="23"/>
      <c r="AG1565" s="23"/>
      <c r="AH1565" s="23"/>
      <c r="AI1565" s="23"/>
      <c r="AJ1565" s="23"/>
      <c r="AK1565" s="23"/>
      <c r="AL1565" s="23"/>
      <c r="AM1565" s="23"/>
      <c r="AN1565" s="23"/>
      <c r="AO1565" s="23"/>
      <c r="AP1565" s="23"/>
      <c r="AQ1565" s="23"/>
      <c r="AR1565" s="23"/>
      <c r="AS1565" s="23"/>
      <c r="AT1565" s="23"/>
      <c r="AU1565" s="23"/>
      <c r="AV1565" s="23"/>
      <c r="AW1565" s="23"/>
      <c r="AX1565" s="23"/>
      <c r="AY1565" s="23"/>
      <c r="AZ1565" s="23"/>
      <c r="BA1565" s="23"/>
      <c r="BB1565" s="23"/>
      <c r="BC1565" s="23"/>
      <c r="BD1565" s="23"/>
      <c r="BE1565" s="23"/>
      <c r="BF1565" s="23"/>
      <c r="BG1565" s="23"/>
      <c r="BH1565" s="23"/>
      <c r="BI1565" s="23"/>
      <c r="BJ1565" s="23"/>
      <c r="BK1565" s="23"/>
      <c r="BL1565" s="23"/>
      <c r="BM1565" s="23"/>
      <c r="BN1565" s="23"/>
      <c r="BO1565" s="23"/>
      <c r="BP1565" s="23"/>
      <c r="BQ1565" s="23"/>
      <c r="BR1565" s="23"/>
      <c r="BS1565" s="23"/>
      <c r="BT1565" s="23"/>
      <c r="BU1565" s="23"/>
      <c r="BV1565" s="23"/>
      <c r="BW1565" s="23"/>
      <c r="BX1565" s="23"/>
      <c r="BY1565" s="23"/>
      <c r="BZ1565" s="23"/>
      <c r="CA1565" s="23"/>
      <c r="CB1565" s="23"/>
      <c r="CC1565" s="23"/>
      <c r="CD1565" s="23"/>
      <c r="CE1565" s="23"/>
      <c r="CF1565" s="23"/>
      <c r="CG1565" s="23"/>
      <c r="CH1565" s="23"/>
      <c r="CI1565" s="23"/>
      <c r="CJ1565" s="23"/>
      <c r="CK1565" s="23"/>
      <c r="CL1565" s="23"/>
      <c r="CM1565" s="23"/>
      <c r="CN1565" s="23"/>
      <c r="CO1565" s="23"/>
      <c r="CP1565" s="23"/>
      <c r="CQ1565" s="23"/>
      <c r="CR1565" s="23"/>
      <c r="CS1565" s="23"/>
      <c r="CT1565" s="23"/>
      <c r="CU1565" s="23"/>
      <c r="CV1565" s="23"/>
      <c r="CW1565" s="23"/>
      <c r="CX1565" s="23"/>
      <c r="CY1565" s="23"/>
      <c r="CZ1565" s="23"/>
      <c r="DA1565" s="23"/>
      <c r="DB1565" s="23"/>
      <c r="DC1565" s="23"/>
      <c r="DD1565" s="23"/>
      <c r="DE1565" s="23"/>
      <c r="DF1565" s="23"/>
      <c r="DG1565" s="23"/>
      <c r="DH1565" s="23"/>
      <c r="DI1565" s="23"/>
      <c r="DJ1565" s="23"/>
      <c r="DK1565" s="23"/>
      <c r="DL1565" s="23"/>
      <c r="DM1565" s="23"/>
      <c r="DN1565" s="23"/>
      <c r="DO1565" s="23"/>
      <c r="DP1565" s="23"/>
      <c r="DQ1565" s="23"/>
      <c r="DR1565" s="23"/>
      <c r="DS1565" s="23"/>
      <c r="DT1565" s="23"/>
      <c r="DU1565" s="23"/>
      <c r="DV1565" s="23"/>
      <c r="DW1565" s="23"/>
      <c r="DX1565" s="23"/>
      <c r="DY1565" s="23"/>
    </row>
    <row r="1566" spans="1:129" s="29" customFormat="1" ht="30" x14ac:dyDescent="0.25">
      <c r="A1566" s="405"/>
      <c r="B1566" s="127" t="s">
        <v>413</v>
      </c>
      <c r="C1566" s="127"/>
      <c r="D1566" s="195"/>
      <c r="E1566" s="196"/>
      <c r="F1566" s="135"/>
      <c r="G1566" s="196"/>
      <c r="H1566" s="72" t="s">
        <v>40</v>
      </c>
      <c r="I1566" s="78" t="s">
        <v>41</v>
      </c>
      <c r="J1566" s="83">
        <v>719000</v>
      </c>
      <c r="K1566" s="98">
        <f t="shared" si="755"/>
        <v>719000</v>
      </c>
      <c r="L1566" s="83"/>
      <c r="M1566" s="83"/>
      <c r="N1566" s="83"/>
      <c r="O1566" s="408">
        <f t="shared" si="752"/>
        <v>719000</v>
      </c>
      <c r="P1566" s="355"/>
      <c r="Q1566" s="23"/>
      <c r="R1566" s="23"/>
      <c r="S1566" s="23"/>
      <c r="T1566" s="23"/>
      <c r="U1566" s="23"/>
      <c r="V1566" s="23"/>
      <c r="W1566" s="23"/>
      <c r="X1566" s="23"/>
      <c r="Y1566" s="23"/>
      <c r="Z1566" s="23"/>
      <c r="AA1566" s="23"/>
      <c r="AB1566" s="23"/>
      <c r="AC1566" s="23"/>
      <c r="AD1566" s="23"/>
      <c r="AE1566" s="23"/>
      <c r="AF1566" s="23"/>
      <c r="AG1566" s="23"/>
      <c r="AH1566" s="23"/>
      <c r="AI1566" s="23"/>
      <c r="AJ1566" s="23"/>
      <c r="AK1566" s="23"/>
      <c r="AL1566" s="23"/>
      <c r="AM1566" s="23"/>
      <c r="AN1566" s="23"/>
      <c r="AO1566" s="23"/>
      <c r="AP1566" s="23"/>
      <c r="AQ1566" s="23"/>
      <c r="AR1566" s="23"/>
      <c r="AS1566" s="23"/>
      <c r="AT1566" s="23"/>
      <c r="AU1566" s="23"/>
      <c r="AV1566" s="23"/>
      <c r="AW1566" s="23"/>
      <c r="AX1566" s="23"/>
      <c r="AY1566" s="23"/>
      <c r="AZ1566" s="23"/>
      <c r="BA1566" s="23"/>
      <c r="BB1566" s="23"/>
      <c r="BC1566" s="23"/>
      <c r="BD1566" s="23"/>
      <c r="BE1566" s="23"/>
      <c r="BF1566" s="23"/>
      <c r="BG1566" s="23"/>
      <c r="BH1566" s="23"/>
      <c r="BI1566" s="23"/>
      <c r="BJ1566" s="23"/>
      <c r="BK1566" s="23"/>
      <c r="BL1566" s="23"/>
      <c r="BM1566" s="23"/>
      <c r="BN1566" s="23"/>
      <c r="BO1566" s="23"/>
      <c r="BP1566" s="23"/>
      <c r="BQ1566" s="23"/>
      <c r="BR1566" s="23"/>
      <c r="BS1566" s="23"/>
      <c r="BT1566" s="23"/>
      <c r="BU1566" s="23"/>
      <c r="BV1566" s="23"/>
      <c r="BW1566" s="23"/>
      <c r="BX1566" s="23"/>
      <c r="BY1566" s="23"/>
      <c r="BZ1566" s="23"/>
      <c r="CA1566" s="23"/>
      <c r="CB1566" s="23"/>
      <c r="CC1566" s="23"/>
      <c r="CD1566" s="23"/>
      <c r="CE1566" s="23"/>
      <c r="CF1566" s="23"/>
      <c r="CG1566" s="23"/>
      <c r="CH1566" s="23"/>
      <c r="CI1566" s="23"/>
      <c r="CJ1566" s="23"/>
      <c r="CK1566" s="23"/>
      <c r="CL1566" s="23"/>
      <c r="CM1566" s="23"/>
      <c r="CN1566" s="23"/>
      <c r="CO1566" s="23"/>
      <c r="CP1566" s="23"/>
      <c r="CQ1566" s="23"/>
      <c r="CR1566" s="23"/>
      <c r="CS1566" s="23"/>
      <c r="CT1566" s="23"/>
      <c r="CU1566" s="23"/>
      <c r="CV1566" s="23"/>
      <c r="CW1566" s="23"/>
      <c r="CX1566" s="23"/>
      <c r="CY1566" s="23"/>
      <c r="CZ1566" s="23"/>
      <c r="DA1566" s="23"/>
      <c r="DB1566" s="23"/>
      <c r="DC1566" s="23"/>
      <c r="DD1566" s="23"/>
      <c r="DE1566" s="23"/>
      <c r="DF1566" s="23"/>
      <c r="DG1566" s="23"/>
      <c r="DH1566" s="23"/>
      <c r="DI1566" s="23"/>
      <c r="DJ1566" s="23"/>
      <c r="DK1566" s="23"/>
      <c r="DL1566" s="23"/>
      <c r="DM1566" s="23"/>
      <c r="DN1566" s="23"/>
      <c r="DO1566" s="23"/>
      <c r="DP1566" s="23"/>
      <c r="DQ1566" s="23"/>
      <c r="DR1566" s="23"/>
      <c r="DS1566" s="23"/>
      <c r="DT1566" s="23"/>
      <c r="DU1566" s="23"/>
      <c r="DV1566" s="23"/>
      <c r="DW1566" s="23"/>
      <c r="DX1566" s="23"/>
      <c r="DY1566" s="23"/>
    </row>
    <row r="1567" spans="1:129" s="29" customFormat="1" x14ac:dyDescent="0.25">
      <c r="A1567" s="405"/>
      <c r="B1567" s="127" t="s">
        <v>413</v>
      </c>
      <c r="C1567" s="127"/>
      <c r="D1567" s="195"/>
      <c r="E1567" s="196"/>
      <c r="F1567" s="135"/>
      <c r="G1567" s="196"/>
      <c r="H1567" s="72" t="s">
        <v>36</v>
      </c>
      <c r="I1567" s="78" t="s">
        <v>37</v>
      </c>
      <c r="J1567" s="83">
        <v>2082069</v>
      </c>
      <c r="K1567" s="98">
        <f t="shared" si="755"/>
        <v>2082069</v>
      </c>
      <c r="L1567" s="83"/>
      <c r="M1567" s="83"/>
      <c r="N1567" s="83"/>
      <c r="O1567" s="408">
        <f t="shared" si="752"/>
        <v>2082069</v>
      </c>
      <c r="P1567" s="355"/>
      <c r="Q1567" s="23"/>
      <c r="R1567" s="23"/>
      <c r="S1567" s="23"/>
      <c r="T1567" s="23"/>
      <c r="U1567" s="23"/>
      <c r="V1567" s="23"/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/>
      <c r="AI1567" s="23"/>
      <c r="AJ1567" s="23"/>
      <c r="AK1567" s="23"/>
      <c r="AL1567" s="23"/>
      <c r="AM1567" s="23"/>
      <c r="AN1567" s="23"/>
      <c r="AO1567" s="23"/>
      <c r="AP1567" s="23"/>
      <c r="AQ1567" s="23"/>
      <c r="AR1567" s="23"/>
      <c r="AS1567" s="23"/>
      <c r="AT1567" s="23"/>
      <c r="AU1567" s="23"/>
      <c r="AV1567" s="23"/>
      <c r="AW1567" s="23"/>
      <c r="AX1567" s="23"/>
      <c r="AY1567" s="23"/>
      <c r="AZ1567" s="23"/>
      <c r="BA1567" s="23"/>
      <c r="BB1567" s="23"/>
      <c r="BC1567" s="23"/>
      <c r="BD1567" s="23"/>
      <c r="BE1567" s="23"/>
      <c r="BF1567" s="23"/>
      <c r="BG1567" s="23"/>
      <c r="BH1567" s="23"/>
      <c r="BI1567" s="23"/>
      <c r="BJ1567" s="23"/>
      <c r="BK1567" s="23"/>
      <c r="BL1567" s="23"/>
      <c r="BM1567" s="23"/>
      <c r="BN1567" s="23"/>
      <c r="BO1567" s="23"/>
      <c r="BP1567" s="23"/>
      <c r="BQ1567" s="23"/>
      <c r="BR1567" s="23"/>
      <c r="BS1567" s="23"/>
      <c r="BT1567" s="23"/>
      <c r="BU1567" s="23"/>
      <c r="BV1567" s="23"/>
      <c r="BW1567" s="23"/>
      <c r="BX1567" s="23"/>
      <c r="BY1567" s="23"/>
      <c r="BZ1567" s="23"/>
      <c r="CA1567" s="23"/>
      <c r="CB1567" s="23"/>
      <c r="CC1567" s="23"/>
      <c r="CD1567" s="23"/>
      <c r="CE1567" s="23"/>
      <c r="CF1567" s="23"/>
      <c r="CG1567" s="23"/>
      <c r="CH1567" s="23"/>
      <c r="CI1567" s="23"/>
      <c r="CJ1567" s="23"/>
      <c r="CK1567" s="23"/>
      <c r="CL1567" s="23"/>
      <c r="CM1567" s="23"/>
      <c r="CN1567" s="23"/>
      <c r="CO1567" s="23"/>
      <c r="CP1567" s="23"/>
      <c r="CQ1567" s="23"/>
      <c r="CR1567" s="23"/>
      <c r="CS1567" s="23"/>
      <c r="CT1567" s="23"/>
      <c r="CU1567" s="23"/>
      <c r="CV1567" s="23"/>
      <c r="CW1567" s="23"/>
      <c r="CX1567" s="23"/>
      <c r="CY1567" s="23"/>
      <c r="CZ1567" s="23"/>
      <c r="DA1567" s="23"/>
      <c r="DB1567" s="23"/>
      <c r="DC1567" s="23"/>
      <c r="DD1567" s="23"/>
      <c r="DE1567" s="23"/>
      <c r="DF1567" s="23"/>
      <c r="DG1567" s="23"/>
      <c r="DH1567" s="23"/>
      <c r="DI1567" s="23"/>
      <c r="DJ1567" s="23"/>
      <c r="DK1567" s="23"/>
      <c r="DL1567" s="23"/>
      <c r="DM1567" s="23"/>
      <c r="DN1567" s="23"/>
      <c r="DO1567" s="23"/>
      <c r="DP1567" s="23"/>
      <c r="DQ1567" s="23"/>
      <c r="DR1567" s="23"/>
      <c r="DS1567" s="23"/>
      <c r="DT1567" s="23"/>
      <c r="DU1567" s="23"/>
      <c r="DV1567" s="23"/>
      <c r="DW1567" s="23"/>
      <c r="DX1567" s="23"/>
      <c r="DY1567" s="23"/>
    </row>
    <row r="1568" spans="1:129" s="29" customFormat="1" x14ac:dyDescent="0.25">
      <c r="A1568" s="406"/>
      <c r="B1568" s="127" t="s">
        <v>413</v>
      </c>
      <c r="C1568" s="127"/>
      <c r="D1568" s="195"/>
      <c r="E1568" s="196"/>
      <c r="F1568" s="135"/>
      <c r="G1568" s="196"/>
      <c r="H1568" s="168" t="s">
        <v>35</v>
      </c>
      <c r="I1568" s="78" t="s">
        <v>52</v>
      </c>
      <c r="J1568" s="83">
        <v>71136</v>
      </c>
      <c r="K1568" s="98">
        <f t="shared" si="755"/>
        <v>71136</v>
      </c>
      <c r="L1568" s="83"/>
      <c r="M1568" s="83"/>
      <c r="N1568" s="83"/>
      <c r="O1568" s="408">
        <f t="shared" si="752"/>
        <v>71136</v>
      </c>
      <c r="P1568" s="355"/>
      <c r="Q1568" s="23"/>
      <c r="R1568" s="23"/>
      <c r="S1568" s="23"/>
      <c r="T1568" s="23"/>
      <c r="U1568" s="23"/>
      <c r="V1568" s="23"/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/>
      <c r="AI1568" s="23"/>
      <c r="AJ1568" s="23"/>
      <c r="AK1568" s="23"/>
      <c r="AL1568" s="23"/>
      <c r="AM1568" s="23"/>
      <c r="AN1568" s="23"/>
      <c r="AO1568" s="23"/>
      <c r="AP1568" s="23"/>
      <c r="AQ1568" s="23"/>
      <c r="AR1568" s="23"/>
      <c r="AS1568" s="23"/>
      <c r="AT1568" s="23"/>
      <c r="AU1568" s="23"/>
      <c r="AV1568" s="23"/>
      <c r="AW1568" s="23"/>
      <c r="AX1568" s="23"/>
      <c r="AY1568" s="23"/>
      <c r="AZ1568" s="23"/>
      <c r="BA1568" s="23"/>
      <c r="BB1568" s="23"/>
      <c r="BC1568" s="23"/>
      <c r="BD1568" s="23"/>
      <c r="BE1568" s="23"/>
      <c r="BF1568" s="23"/>
      <c r="BG1568" s="23"/>
      <c r="BH1568" s="23"/>
      <c r="BI1568" s="23"/>
      <c r="BJ1568" s="23"/>
      <c r="BK1568" s="23"/>
      <c r="BL1568" s="23"/>
      <c r="BM1568" s="23"/>
      <c r="BN1568" s="23"/>
      <c r="BO1568" s="23"/>
      <c r="BP1568" s="23"/>
      <c r="BQ1568" s="23"/>
      <c r="BR1568" s="23"/>
      <c r="BS1568" s="23"/>
      <c r="BT1568" s="23"/>
      <c r="BU1568" s="23"/>
      <c r="BV1568" s="23"/>
      <c r="BW1568" s="23"/>
      <c r="BX1568" s="23"/>
      <c r="BY1568" s="23"/>
      <c r="BZ1568" s="23"/>
      <c r="CA1568" s="23"/>
      <c r="CB1568" s="23"/>
      <c r="CC1568" s="23"/>
      <c r="CD1568" s="23"/>
      <c r="CE1568" s="23"/>
      <c r="CF1568" s="23"/>
      <c r="CG1568" s="23"/>
      <c r="CH1568" s="23"/>
      <c r="CI1568" s="23"/>
      <c r="CJ1568" s="23"/>
      <c r="CK1568" s="23"/>
      <c r="CL1568" s="23"/>
      <c r="CM1568" s="23"/>
      <c r="CN1568" s="23"/>
      <c r="CO1568" s="23"/>
      <c r="CP1568" s="23"/>
      <c r="CQ1568" s="23"/>
      <c r="CR1568" s="23"/>
      <c r="CS1568" s="23"/>
      <c r="CT1568" s="23"/>
      <c r="CU1568" s="23"/>
      <c r="CV1568" s="23"/>
      <c r="CW1568" s="23"/>
      <c r="CX1568" s="23"/>
      <c r="CY1568" s="23"/>
      <c r="CZ1568" s="23"/>
      <c r="DA1568" s="23"/>
      <c r="DB1568" s="23"/>
      <c r="DC1568" s="23"/>
      <c r="DD1568" s="23"/>
      <c r="DE1568" s="23"/>
      <c r="DF1568" s="23"/>
      <c r="DG1568" s="23"/>
      <c r="DH1568" s="23"/>
      <c r="DI1568" s="23"/>
      <c r="DJ1568" s="23"/>
      <c r="DK1568" s="23"/>
      <c r="DL1568" s="23"/>
      <c r="DM1568" s="23"/>
      <c r="DN1568" s="23"/>
      <c r="DO1568" s="23"/>
      <c r="DP1568" s="23"/>
      <c r="DQ1568" s="23"/>
      <c r="DR1568" s="23"/>
      <c r="DS1568" s="23"/>
      <c r="DT1568" s="23"/>
      <c r="DU1568" s="23"/>
      <c r="DV1568" s="23"/>
      <c r="DW1568" s="23"/>
      <c r="DX1568" s="23"/>
      <c r="DY1568" s="23"/>
    </row>
    <row r="1569" spans="1:129" s="29" customFormat="1" x14ac:dyDescent="0.25">
      <c r="A1569" s="404">
        <v>2</v>
      </c>
      <c r="B1569" s="127" t="s">
        <v>413</v>
      </c>
      <c r="C1569" s="127" t="s">
        <v>25</v>
      </c>
      <c r="D1569" s="195" t="s">
        <v>196</v>
      </c>
      <c r="E1569" s="164" t="s">
        <v>93</v>
      </c>
      <c r="F1569" s="135">
        <v>1074.2</v>
      </c>
      <c r="G1569" s="196">
        <v>33</v>
      </c>
      <c r="H1569" s="121" t="s">
        <v>30</v>
      </c>
      <c r="I1569" s="66" t="s">
        <v>1</v>
      </c>
      <c r="J1569" s="83">
        <f>J1570+J1571+J1572</f>
        <v>1601639</v>
      </c>
      <c r="K1569" s="83">
        <f t="shared" ref="K1569:N1569" si="756">K1570+K1571+K1572</f>
        <v>1601639</v>
      </c>
      <c r="L1569" s="83">
        <f t="shared" si="756"/>
        <v>0</v>
      </c>
      <c r="M1569" s="83">
        <f t="shared" si="756"/>
        <v>0</v>
      </c>
      <c r="N1569" s="83">
        <f t="shared" si="756"/>
        <v>0</v>
      </c>
      <c r="O1569" s="408">
        <f t="shared" si="752"/>
        <v>1601639</v>
      </c>
      <c r="P1569" s="355"/>
      <c r="Q1569" s="23"/>
      <c r="R1569" s="23"/>
      <c r="S1569" s="23"/>
      <c r="T1569" s="23"/>
      <c r="U1569" s="23"/>
      <c r="V1569" s="23"/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/>
      <c r="AI1569" s="23"/>
      <c r="AJ1569" s="23"/>
      <c r="AK1569" s="23"/>
      <c r="AL1569" s="23"/>
      <c r="AM1569" s="23"/>
      <c r="AN1569" s="23"/>
      <c r="AO1569" s="23"/>
      <c r="AP1569" s="23"/>
      <c r="AQ1569" s="23"/>
      <c r="AR1569" s="23"/>
      <c r="AS1569" s="23"/>
      <c r="AT1569" s="23"/>
      <c r="AU1569" s="23"/>
      <c r="AV1569" s="23"/>
      <c r="AW1569" s="23"/>
      <c r="AX1569" s="23"/>
      <c r="AY1569" s="23"/>
      <c r="AZ1569" s="23"/>
      <c r="BA1569" s="23"/>
      <c r="BB1569" s="23"/>
      <c r="BC1569" s="23"/>
      <c r="BD1569" s="23"/>
      <c r="BE1569" s="23"/>
      <c r="BF1569" s="23"/>
      <c r="BG1569" s="23"/>
      <c r="BH1569" s="23"/>
      <c r="BI1569" s="23"/>
      <c r="BJ1569" s="23"/>
      <c r="BK1569" s="23"/>
      <c r="BL1569" s="23"/>
      <c r="BM1569" s="23"/>
      <c r="BN1569" s="23"/>
      <c r="BO1569" s="23"/>
      <c r="BP1569" s="23"/>
      <c r="BQ1569" s="23"/>
      <c r="BR1569" s="23"/>
      <c r="BS1569" s="23"/>
      <c r="BT1569" s="23"/>
      <c r="BU1569" s="23"/>
      <c r="BV1569" s="23"/>
      <c r="BW1569" s="23"/>
      <c r="BX1569" s="23"/>
      <c r="BY1569" s="23"/>
      <c r="BZ1569" s="23"/>
      <c r="CA1569" s="23"/>
      <c r="CB1569" s="23"/>
      <c r="CC1569" s="23"/>
      <c r="CD1569" s="23"/>
      <c r="CE1569" s="23"/>
      <c r="CF1569" s="23"/>
      <c r="CG1569" s="23"/>
      <c r="CH1569" s="23"/>
      <c r="CI1569" s="23"/>
      <c r="CJ1569" s="23"/>
      <c r="CK1569" s="23"/>
      <c r="CL1569" s="23"/>
      <c r="CM1569" s="23"/>
      <c r="CN1569" s="23"/>
      <c r="CO1569" s="23"/>
      <c r="CP1569" s="23"/>
      <c r="CQ1569" s="23"/>
      <c r="CR1569" s="23"/>
      <c r="CS1569" s="23"/>
      <c r="CT1569" s="23"/>
      <c r="CU1569" s="23"/>
      <c r="CV1569" s="23"/>
      <c r="CW1569" s="23"/>
      <c r="CX1569" s="23"/>
      <c r="CY1569" s="23"/>
      <c r="CZ1569" s="23"/>
      <c r="DA1569" s="23"/>
      <c r="DB1569" s="23"/>
      <c r="DC1569" s="23"/>
      <c r="DD1569" s="23"/>
      <c r="DE1569" s="23"/>
      <c r="DF1569" s="23"/>
      <c r="DG1569" s="23"/>
      <c r="DH1569" s="23"/>
      <c r="DI1569" s="23"/>
      <c r="DJ1569" s="23"/>
      <c r="DK1569" s="23"/>
      <c r="DL1569" s="23"/>
      <c r="DM1569" s="23"/>
      <c r="DN1569" s="23"/>
      <c r="DO1569" s="23"/>
      <c r="DP1569" s="23"/>
      <c r="DQ1569" s="23"/>
      <c r="DR1569" s="23"/>
      <c r="DS1569" s="23"/>
      <c r="DT1569" s="23"/>
      <c r="DU1569" s="23"/>
      <c r="DV1569" s="23"/>
      <c r="DW1569" s="23"/>
      <c r="DX1569" s="23"/>
      <c r="DY1569" s="23"/>
    </row>
    <row r="1570" spans="1:129" s="29" customFormat="1" ht="30" x14ac:dyDescent="0.25">
      <c r="A1570" s="405"/>
      <c r="B1570" s="127" t="s">
        <v>413</v>
      </c>
      <c r="C1570" s="127"/>
      <c r="D1570" s="195"/>
      <c r="E1570" s="164"/>
      <c r="F1570" s="135"/>
      <c r="G1570" s="196"/>
      <c r="H1570" s="121" t="s">
        <v>38</v>
      </c>
      <c r="I1570" s="105" t="s">
        <v>39</v>
      </c>
      <c r="J1570" s="83">
        <v>725727</v>
      </c>
      <c r="K1570" s="98">
        <f t="shared" ref="K1570:K1572" si="757">J1570</f>
        <v>725727</v>
      </c>
      <c r="L1570" s="83"/>
      <c r="M1570" s="83"/>
      <c r="N1570" s="83"/>
      <c r="O1570" s="408">
        <f t="shared" si="752"/>
        <v>725727</v>
      </c>
      <c r="P1570" s="355"/>
      <c r="Q1570" s="23"/>
      <c r="R1570" s="23"/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/>
      <c r="AI1570" s="23"/>
      <c r="AJ1570" s="23"/>
      <c r="AK1570" s="23"/>
      <c r="AL1570" s="23"/>
      <c r="AM1570" s="23"/>
      <c r="AN1570" s="23"/>
      <c r="AO1570" s="23"/>
      <c r="AP1570" s="23"/>
      <c r="AQ1570" s="23"/>
      <c r="AR1570" s="23"/>
      <c r="AS1570" s="23"/>
      <c r="AT1570" s="23"/>
      <c r="AU1570" s="23"/>
      <c r="AV1570" s="23"/>
      <c r="AW1570" s="23"/>
      <c r="AX1570" s="23"/>
      <c r="AY1570" s="23"/>
      <c r="AZ1570" s="23"/>
      <c r="BA1570" s="23"/>
      <c r="BB1570" s="23"/>
      <c r="BC1570" s="23"/>
      <c r="BD1570" s="23"/>
      <c r="BE1570" s="23"/>
      <c r="BF1570" s="23"/>
      <c r="BG1570" s="23"/>
      <c r="BH1570" s="23"/>
      <c r="BI1570" s="23"/>
      <c r="BJ1570" s="23"/>
      <c r="BK1570" s="23"/>
      <c r="BL1570" s="23"/>
      <c r="BM1570" s="23"/>
      <c r="BN1570" s="23"/>
      <c r="BO1570" s="23"/>
      <c r="BP1570" s="23"/>
      <c r="BQ1570" s="23"/>
      <c r="BR1570" s="23"/>
      <c r="BS1570" s="23"/>
      <c r="BT1570" s="23"/>
      <c r="BU1570" s="23"/>
      <c r="BV1570" s="23"/>
      <c r="BW1570" s="23"/>
      <c r="BX1570" s="23"/>
      <c r="BY1570" s="23"/>
      <c r="BZ1570" s="23"/>
      <c r="CA1570" s="23"/>
      <c r="CB1570" s="23"/>
      <c r="CC1570" s="23"/>
      <c r="CD1570" s="23"/>
      <c r="CE1570" s="23"/>
      <c r="CF1570" s="23"/>
      <c r="CG1570" s="23"/>
      <c r="CH1570" s="23"/>
      <c r="CI1570" s="23"/>
      <c r="CJ1570" s="23"/>
      <c r="CK1570" s="23"/>
      <c r="CL1570" s="23"/>
      <c r="CM1570" s="23"/>
      <c r="CN1570" s="23"/>
      <c r="CO1570" s="23"/>
      <c r="CP1570" s="23"/>
      <c r="CQ1570" s="23"/>
      <c r="CR1570" s="23"/>
      <c r="CS1570" s="23"/>
      <c r="CT1570" s="23"/>
      <c r="CU1570" s="23"/>
      <c r="CV1570" s="23"/>
      <c r="CW1570" s="23"/>
      <c r="CX1570" s="23"/>
      <c r="CY1570" s="23"/>
      <c r="CZ1570" s="23"/>
      <c r="DA1570" s="23"/>
      <c r="DB1570" s="23"/>
      <c r="DC1570" s="23"/>
      <c r="DD1570" s="23"/>
      <c r="DE1570" s="23"/>
      <c r="DF1570" s="23"/>
      <c r="DG1570" s="23"/>
      <c r="DH1570" s="23"/>
      <c r="DI1570" s="23"/>
      <c r="DJ1570" s="23"/>
      <c r="DK1570" s="23"/>
      <c r="DL1570" s="23"/>
      <c r="DM1570" s="23"/>
      <c r="DN1570" s="23"/>
      <c r="DO1570" s="23"/>
      <c r="DP1570" s="23"/>
      <c r="DQ1570" s="23"/>
      <c r="DR1570" s="23"/>
      <c r="DS1570" s="23"/>
      <c r="DT1570" s="23"/>
      <c r="DU1570" s="23"/>
      <c r="DV1570" s="23"/>
      <c r="DW1570" s="23"/>
      <c r="DX1570" s="23"/>
      <c r="DY1570" s="23"/>
    </row>
    <row r="1571" spans="1:129" s="29" customFormat="1" ht="30" x14ac:dyDescent="0.25">
      <c r="A1571" s="405"/>
      <c r="B1571" s="127" t="s">
        <v>413</v>
      </c>
      <c r="C1571" s="127"/>
      <c r="D1571" s="195"/>
      <c r="E1571" s="196"/>
      <c r="F1571" s="135"/>
      <c r="G1571" s="196"/>
      <c r="H1571" s="72" t="s">
        <v>40</v>
      </c>
      <c r="I1571" s="78" t="s">
        <v>41</v>
      </c>
      <c r="J1571" s="83">
        <v>842355</v>
      </c>
      <c r="K1571" s="98">
        <f t="shared" si="757"/>
        <v>842355</v>
      </c>
      <c r="L1571" s="83"/>
      <c r="M1571" s="83"/>
      <c r="N1571" s="83"/>
      <c r="O1571" s="408">
        <f t="shared" si="752"/>
        <v>842355</v>
      </c>
      <c r="P1571" s="355"/>
      <c r="Q1571" s="23"/>
      <c r="R1571" s="23"/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/>
      <c r="AI1571" s="23"/>
      <c r="AJ1571" s="23"/>
      <c r="AK1571" s="23"/>
      <c r="AL1571" s="23"/>
      <c r="AM1571" s="23"/>
      <c r="AN1571" s="23"/>
      <c r="AO1571" s="23"/>
      <c r="AP1571" s="23"/>
      <c r="AQ1571" s="23"/>
      <c r="AR1571" s="23"/>
      <c r="AS1571" s="23"/>
      <c r="AT1571" s="23"/>
      <c r="AU1571" s="23"/>
      <c r="AV1571" s="23"/>
      <c r="AW1571" s="23"/>
      <c r="AX1571" s="23"/>
      <c r="AY1571" s="23"/>
      <c r="AZ1571" s="23"/>
      <c r="BA1571" s="23"/>
      <c r="BB1571" s="23"/>
      <c r="BC1571" s="23"/>
      <c r="BD1571" s="23"/>
      <c r="BE1571" s="23"/>
      <c r="BF1571" s="23"/>
      <c r="BG1571" s="23"/>
      <c r="BH1571" s="23"/>
      <c r="BI1571" s="23"/>
      <c r="BJ1571" s="23"/>
      <c r="BK1571" s="23"/>
      <c r="BL1571" s="23"/>
      <c r="BM1571" s="23"/>
      <c r="BN1571" s="23"/>
      <c r="BO1571" s="23"/>
      <c r="BP1571" s="23"/>
      <c r="BQ1571" s="23"/>
      <c r="BR1571" s="23"/>
      <c r="BS1571" s="23"/>
      <c r="BT1571" s="23"/>
      <c r="BU1571" s="23"/>
      <c r="BV1571" s="23"/>
      <c r="BW1571" s="23"/>
      <c r="BX1571" s="23"/>
      <c r="BY1571" s="23"/>
      <c r="BZ1571" s="23"/>
      <c r="CA1571" s="23"/>
      <c r="CB1571" s="23"/>
      <c r="CC1571" s="23"/>
      <c r="CD1571" s="23"/>
      <c r="CE1571" s="23"/>
      <c r="CF1571" s="23"/>
      <c r="CG1571" s="23"/>
      <c r="CH1571" s="23"/>
      <c r="CI1571" s="23"/>
      <c r="CJ1571" s="23"/>
      <c r="CK1571" s="23"/>
      <c r="CL1571" s="23"/>
      <c r="CM1571" s="23"/>
      <c r="CN1571" s="23"/>
      <c r="CO1571" s="23"/>
      <c r="CP1571" s="23"/>
      <c r="CQ1571" s="23"/>
      <c r="CR1571" s="23"/>
      <c r="CS1571" s="23"/>
      <c r="CT1571" s="23"/>
      <c r="CU1571" s="23"/>
      <c r="CV1571" s="23"/>
      <c r="CW1571" s="23"/>
      <c r="CX1571" s="23"/>
      <c r="CY1571" s="23"/>
      <c r="CZ1571" s="23"/>
      <c r="DA1571" s="23"/>
      <c r="DB1571" s="23"/>
      <c r="DC1571" s="23"/>
      <c r="DD1571" s="23"/>
      <c r="DE1571" s="23"/>
      <c r="DF1571" s="23"/>
      <c r="DG1571" s="23"/>
      <c r="DH1571" s="23"/>
      <c r="DI1571" s="23"/>
      <c r="DJ1571" s="23"/>
      <c r="DK1571" s="23"/>
      <c r="DL1571" s="23"/>
      <c r="DM1571" s="23"/>
      <c r="DN1571" s="23"/>
      <c r="DO1571" s="23"/>
      <c r="DP1571" s="23"/>
      <c r="DQ1571" s="23"/>
      <c r="DR1571" s="23"/>
      <c r="DS1571" s="23"/>
      <c r="DT1571" s="23"/>
      <c r="DU1571" s="23"/>
      <c r="DV1571" s="23"/>
      <c r="DW1571" s="23"/>
      <c r="DX1571" s="23"/>
      <c r="DY1571" s="23"/>
    </row>
    <row r="1572" spans="1:129" s="29" customFormat="1" x14ac:dyDescent="0.25">
      <c r="A1572" s="406"/>
      <c r="B1572" s="127" t="s">
        <v>413</v>
      </c>
      <c r="C1572" s="127"/>
      <c r="D1572" s="195"/>
      <c r="E1572" s="196"/>
      <c r="F1572" s="135"/>
      <c r="G1572" s="196"/>
      <c r="H1572" s="168" t="s">
        <v>35</v>
      </c>
      <c r="I1572" s="78" t="s">
        <v>52</v>
      </c>
      <c r="J1572" s="83">
        <v>33557</v>
      </c>
      <c r="K1572" s="98">
        <f t="shared" si="757"/>
        <v>33557</v>
      </c>
      <c r="L1572" s="83"/>
      <c r="M1572" s="83"/>
      <c r="N1572" s="83"/>
      <c r="O1572" s="408">
        <f t="shared" si="752"/>
        <v>33557</v>
      </c>
      <c r="P1572" s="355"/>
      <c r="Q1572" s="23"/>
      <c r="R1572" s="23"/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  <c r="AQ1572" s="23"/>
      <c r="AR1572" s="23"/>
      <c r="AS1572" s="23"/>
      <c r="AT1572" s="23"/>
      <c r="AU1572" s="23"/>
      <c r="AV1572" s="23"/>
      <c r="AW1572" s="23"/>
      <c r="AX1572" s="23"/>
      <c r="AY1572" s="23"/>
      <c r="AZ1572" s="23"/>
      <c r="BA1572" s="23"/>
      <c r="BB1572" s="23"/>
      <c r="BC1572" s="23"/>
      <c r="BD1572" s="23"/>
      <c r="BE1572" s="23"/>
      <c r="BF1572" s="23"/>
      <c r="BG1572" s="23"/>
      <c r="BH1572" s="23"/>
      <c r="BI1572" s="23"/>
      <c r="BJ1572" s="23"/>
      <c r="BK1572" s="23"/>
      <c r="BL1572" s="23"/>
      <c r="BM1572" s="23"/>
      <c r="BN1572" s="23"/>
      <c r="BO1572" s="23"/>
      <c r="BP1572" s="23"/>
      <c r="BQ1572" s="23"/>
      <c r="BR1572" s="23"/>
      <c r="BS1572" s="23"/>
      <c r="BT1572" s="23"/>
      <c r="BU1572" s="23"/>
      <c r="BV1572" s="23"/>
      <c r="BW1572" s="23"/>
      <c r="BX1572" s="23"/>
      <c r="BY1572" s="23"/>
      <c r="BZ1572" s="23"/>
      <c r="CA1572" s="23"/>
      <c r="CB1572" s="23"/>
      <c r="CC1572" s="23"/>
      <c r="CD1572" s="23"/>
      <c r="CE1572" s="23"/>
      <c r="CF1572" s="23"/>
      <c r="CG1572" s="23"/>
      <c r="CH1572" s="23"/>
      <c r="CI1572" s="23"/>
      <c r="CJ1572" s="23"/>
      <c r="CK1572" s="23"/>
      <c r="CL1572" s="23"/>
      <c r="CM1572" s="23"/>
      <c r="CN1572" s="23"/>
      <c r="CO1572" s="23"/>
      <c r="CP1572" s="23"/>
      <c r="CQ1572" s="23"/>
      <c r="CR1572" s="23"/>
      <c r="CS1572" s="23"/>
      <c r="CT1572" s="23"/>
      <c r="CU1572" s="23"/>
      <c r="CV1572" s="23"/>
      <c r="CW1572" s="23"/>
      <c r="CX1572" s="23"/>
      <c r="CY1572" s="23"/>
      <c r="CZ1572" s="23"/>
      <c r="DA1572" s="23"/>
      <c r="DB1572" s="23"/>
      <c r="DC1572" s="23"/>
      <c r="DD1572" s="23"/>
      <c r="DE1572" s="23"/>
      <c r="DF1572" s="23"/>
      <c r="DG1572" s="23"/>
      <c r="DH1572" s="23"/>
      <c r="DI1572" s="23"/>
      <c r="DJ1572" s="23"/>
      <c r="DK1572" s="23"/>
      <c r="DL1572" s="23"/>
      <c r="DM1572" s="23"/>
      <c r="DN1572" s="23"/>
      <c r="DO1572" s="23"/>
      <c r="DP1572" s="23"/>
      <c r="DQ1572" s="23"/>
      <c r="DR1572" s="23"/>
      <c r="DS1572" s="23"/>
      <c r="DT1572" s="23"/>
      <c r="DU1572" s="23"/>
      <c r="DV1572" s="23"/>
      <c r="DW1572" s="23"/>
      <c r="DX1572" s="23"/>
      <c r="DY1572" s="23"/>
    </row>
    <row r="1573" spans="1:129" s="29" customFormat="1" x14ac:dyDescent="0.25">
      <c r="A1573" s="410">
        <v>3</v>
      </c>
      <c r="B1573" s="127" t="s">
        <v>413</v>
      </c>
      <c r="C1573" s="121" t="s">
        <v>25</v>
      </c>
      <c r="D1573" s="195" t="s">
        <v>196</v>
      </c>
      <c r="E1573" s="164" t="s">
        <v>94</v>
      </c>
      <c r="F1573" s="162">
        <v>930.1</v>
      </c>
      <c r="G1573" s="136">
        <v>25</v>
      </c>
      <c r="H1573" s="121" t="s">
        <v>30</v>
      </c>
      <c r="I1573" s="66" t="s">
        <v>1</v>
      </c>
      <c r="J1573" s="83">
        <f>J1574+J1575+J1576</f>
        <v>1285701</v>
      </c>
      <c r="K1573" s="83">
        <f t="shared" ref="K1573:N1573" si="758">K1574+K1575+K1576</f>
        <v>1285701</v>
      </c>
      <c r="L1573" s="83">
        <f t="shared" si="758"/>
        <v>0</v>
      </c>
      <c r="M1573" s="83">
        <f t="shared" si="758"/>
        <v>0</v>
      </c>
      <c r="N1573" s="83">
        <f t="shared" si="758"/>
        <v>0</v>
      </c>
      <c r="O1573" s="408">
        <f t="shared" si="752"/>
        <v>1285701</v>
      </c>
      <c r="P1573" s="355"/>
      <c r="Q1573" s="23"/>
      <c r="R1573" s="23"/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/>
      <c r="AI1573" s="23"/>
      <c r="AJ1573" s="23"/>
      <c r="AK1573" s="23"/>
      <c r="AL1573" s="23"/>
      <c r="AM1573" s="23"/>
      <c r="AN1573" s="23"/>
      <c r="AO1573" s="23"/>
      <c r="AP1573" s="23"/>
      <c r="AQ1573" s="23"/>
      <c r="AR1573" s="23"/>
      <c r="AS1573" s="23"/>
      <c r="AT1573" s="23"/>
      <c r="AU1573" s="23"/>
      <c r="AV1573" s="23"/>
      <c r="AW1573" s="23"/>
      <c r="AX1573" s="23"/>
      <c r="AY1573" s="23"/>
      <c r="AZ1573" s="23"/>
      <c r="BA1573" s="23"/>
      <c r="BB1573" s="23"/>
      <c r="BC1573" s="23"/>
      <c r="BD1573" s="23"/>
      <c r="BE1573" s="23"/>
      <c r="BF1573" s="23"/>
      <c r="BG1573" s="23"/>
      <c r="BH1573" s="23"/>
      <c r="BI1573" s="23"/>
      <c r="BJ1573" s="23"/>
      <c r="BK1573" s="23"/>
      <c r="BL1573" s="23"/>
      <c r="BM1573" s="23"/>
      <c r="BN1573" s="23"/>
      <c r="BO1573" s="23"/>
      <c r="BP1573" s="23"/>
      <c r="BQ1573" s="23"/>
      <c r="BR1573" s="23"/>
      <c r="BS1573" s="23"/>
      <c r="BT1573" s="23"/>
      <c r="BU1573" s="23"/>
      <c r="BV1573" s="23"/>
      <c r="BW1573" s="23"/>
      <c r="BX1573" s="23"/>
      <c r="BY1573" s="23"/>
      <c r="BZ1573" s="23"/>
      <c r="CA1573" s="23"/>
      <c r="CB1573" s="23"/>
      <c r="CC1573" s="23"/>
      <c r="CD1573" s="23"/>
      <c r="CE1573" s="23"/>
      <c r="CF1573" s="23"/>
      <c r="CG1573" s="23"/>
      <c r="CH1573" s="23"/>
      <c r="CI1573" s="23"/>
      <c r="CJ1573" s="23"/>
      <c r="CK1573" s="23"/>
      <c r="CL1573" s="23"/>
      <c r="CM1573" s="23"/>
      <c r="CN1573" s="23"/>
      <c r="CO1573" s="23"/>
      <c r="CP1573" s="23"/>
      <c r="CQ1573" s="23"/>
      <c r="CR1573" s="23"/>
      <c r="CS1573" s="23"/>
      <c r="CT1573" s="23"/>
      <c r="CU1573" s="23"/>
      <c r="CV1573" s="23"/>
      <c r="CW1573" s="23"/>
      <c r="CX1573" s="23"/>
      <c r="CY1573" s="23"/>
      <c r="CZ1573" s="23"/>
      <c r="DA1573" s="23"/>
      <c r="DB1573" s="23"/>
      <c r="DC1573" s="23"/>
      <c r="DD1573" s="23"/>
      <c r="DE1573" s="23"/>
      <c r="DF1573" s="23"/>
      <c r="DG1573" s="23"/>
      <c r="DH1573" s="23"/>
      <c r="DI1573" s="23"/>
      <c r="DJ1573" s="23"/>
      <c r="DK1573" s="23"/>
      <c r="DL1573" s="23"/>
      <c r="DM1573" s="23"/>
      <c r="DN1573" s="23"/>
      <c r="DO1573" s="23"/>
      <c r="DP1573" s="23"/>
      <c r="DQ1573" s="23"/>
      <c r="DR1573" s="23"/>
      <c r="DS1573" s="23"/>
      <c r="DT1573" s="23"/>
      <c r="DU1573" s="23"/>
      <c r="DV1573" s="23"/>
      <c r="DW1573" s="23"/>
      <c r="DX1573" s="23"/>
      <c r="DY1573" s="23"/>
    </row>
    <row r="1574" spans="1:129" s="29" customFormat="1" ht="30" x14ac:dyDescent="0.25">
      <c r="A1574" s="411"/>
      <c r="B1574" s="127" t="s">
        <v>413</v>
      </c>
      <c r="C1574" s="72"/>
      <c r="D1574" s="72"/>
      <c r="E1574" s="73"/>
      <c r="F1574" s="74"/>
      <c r="G1574" s="136"/>
      <c r="H1574" s="121" t="s">
        <v>38</v>
      </c>
      <c r="I1574" s="105" t="s">
        <v>39</v>
      </c>
      <c r="J1574" s="83">
        <v>529406</v>
      </c>
      <c r="K1574" s="98">
        <f t="shared" ref="K1574:K1576" si="759">J1574</f>
        <v>529406</v>
      </c>
      <c r="L1574" s="83"/>
      <c r="M1574" s="83"/>
      <c r="N1574" s="83"/>
      <c r="O1574" s="408">
        <f t="shared" si="752"/>
        <v>529406</v>
      </c>
      <c r="P1574" s="355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/>
      <c r="AI1574" s="23"/>
      <c r="AJ1574" s="23"/>
      <c r="AK1574" s="23"/>
      <c r="AL1574" s="23"/>
      <c r="AM1574" s="23"/>
      <c r="AN1574" s="23"/>
      <c r="AO1574" s="23"/>
      <c r="AP1574" s="23"/>
      <c r="AQ1574" s="23"/>
      <c r="AR1574" s="23"/>
      <c r="AS1574" s="23"/>
      <c r="AT1574" s="23"/>
      <c r="AU1574" s="23"/>
      <c r="AV1574" s="23"/>
      <c r="AW1574" s="23"/>
      <c r="AX1574" s="23"/>
      <c r="AY1574" s="23"/>
      <c r="AZ1574" s="23"/>
      <c r="BA1574" s="23"/>
      <c r="BB1574" s="23"/>
      <c r="BC1574" s="23"/>
      <c r="BD1574" s="23"/>
      <c r="BE1574" s="23"/>
      <c r="BF1574" s="23"/>
      <c r="BG1574" s="23"/>
      <c r="BH1574" s="23"/>
      <c r="BI1574" s="23"/>
      <c r="BJ1574" s="23"/>
      <c r="BK1574" s="23"/>
      <c r="BL1574" s="23"/>
      <c r="BM1574" s="23"/>
      <c r="BN1574" s="23"/>
      <c r="BO1574" s="23"/>
      <c r="BP1574" s="23"/>
      <c r="BQ1574" s="23"/>
      <c r="BR1574" s="23"/>
      <c r="BS1574" s="23"/>
      <c r="BT1574" s="23"/>
      <c r="BU1574" s="23"/>
      <c r="BV1574" s="23"/>
      <c r="BW1574" s="23"/>
      <c r="BX1574" s="23"/>
      <c r="BY1574" s="23"/>
      <c r="BZ1574" s="23"/>
      <c r="CA1574" s="23"/>
      <c r="CB1574" s="23"/>
      <c r="CC1574" s="23"/>
      <c r="CD1574" s="23"/>
      <c r="CE1574" s="23"/>
      <c r="CF1574" s="23"/>
      <c r="CG1574" s="23"/>
      <c r="CH1574" s="23"/>
      <c r="CI1574" s="23"/>
      <c r="CJ1574" s="23"/>
      <c r="CK1574" s="23"/>
      <c r="CL1574" s="23"/>
      <c r="CM1574" s="23"/>
      <c r="CN1574" s="23"/>
      <c r="CO1574" s="23"/>
      <c r="CP1574" s="23"/>
      <c r="CQ1574" s="23"/>
      <c r="CR1574" s="23"/>
      <c r="CS1574" s="23"/>
      <c r="CT1574" s="23"/>
      <c r="CU1574" s="23"/>
      <c r="CV1574" s="23"/>
      <c r="CW1574" s="23"/>
      <c r="CX1574" s="23"/>
      <c r="CY1574" s="23"/>
      <c r="CZ1574" s="23"/>
      <c r="DA1574" s="23"/>
      <c r="DB1574" s="23"/>
      <c r="DC1574" s="23"/>
      <c r="DD1574" s="23"/>
      <c r="DE1574" s="23"/>
      <c r="DF1574" s="23"/>
      <c r="DG1574" s="23"/>
      <c r="DH1574" s="23"/>
      <c r="DI1574" s="23"/>
      <c r="DJ1574" s="23"/>
      <c r="DK1574" s="23"/>
      <c r="DL1574" s="23"/>
      <c r="DM1574" s="23"/>
      <c r="DN1574" s="23"/>
      <c r="DO1574" s="23"/>
      <c r="DP1574" s="23"/>
      <c r="DQ1574" s="23"/>
      <c r="DR1574" s="23"/>
      <c r="DS1574" s="23"/>
      <c r="DT1574" s="23"/>
      <c r="DU1574" s="23"/>
      <c r="DV1574" s="23"/>
      <c r="DW1574" s="23"/>
      <c r="DX1574" s="23"/>
      <c r="DY1574" s="23"/>
    </row>
    <row r="1575" spans="1:129" s="29" customFormat="1" ht="30" x14ac:dyDescent="0.25">
      <c r="A1575" s="411"/>
      <c r="B1575" s="127" t="s">
        <v>413</v>
      </c>
      <c r="C1575" s="72"/>
      <c r="D1575" s="72"/>
      <c r="E1575" s="73"/>
      <c r="F1575" s="74"/>
      <c r="G1575" s="136"/>
      <c r="H1575" s="72" t="s">
        <v>40</v>
      </c>
      <c r="I1575" s="78" t="s">
        <v>41</v>
      </c>
      <c r="J1575" s="83">
        <v>729357</v>
      </c>
      <c r="K1575" s="98">
        <f t="shared" si="759"/>
        <v>729357</v>
      </c>
      <c r="L1575" s="83"/>
      <c r="M1575" s="83"/>
      <c r="N1575" s="83"/>
      <c r="O1575" s="408">
        <f t="shared" si="752"/>
        <v>729357</v>
      </c>
      <c r="P1575" s="355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/>
      <c r="AL1575" s="23"/>
      <c r="AM1575" s="23"/>
      <c r="AN1575" s="23"/>
      <c r="AO1575" s="23"/>
      <c r="AP1575" s="23"/>
      <c r="AQ1575" s="23"/>
      <c r="AR1575" s="23"/>
      <c r="AS1575" s="23"/>
      <c r="AT1575" s="23"/>
      <c r="AU1575" s="23"/>
      <c r="AV1575" s="23"/>
      <c r="AW1575" s="23"/>
      <c r="AX1575" s="23"/>
      <c r="AY1575" s="23"/>
      <c r="AZ1575" s="23"/>
      <c r="BA1575" s="23"/>
      <c r="BB1575" s="23"/>
      <c r="BC1575" s="23"/>
      <c r="BD1575" s="23"/>
      <c r="BE1575" s="23"/>
      <c r="BF1575" s="23"/>
      <c r="BG1575" s="23"/>
      <c r="BH1575" s="23"/>
      <c r="BI1575" s="23"/>
      <c r="BJ1575" s="23"/>
      <c r="BK1575" s="23"/>
      <c r="BL1575" s="23"/>
      <c r="BM1575" s="23"/>
      <c r="BN1575" s="23"/>
      <c r="BO1575" s="23"/>
      <c r="BP1575" s="23"/>
      <c r="BQ1575" s="23"/>
      <c r="BR1575" s="23"/>
      <c r="BS1575" s="23"/>
      <c r="BT1575" s="23"/>
      <c r="BU1575" s="23"/>
      <c r="BV1575" s="23"/>
      <c r="BW1575" s="23"/>
      <c r="BX1575" s="23"/>
      <c r="BY1575" s="23"/>
      <c r="BZ1575" s="23"/>
      <c r="CA1575" s="23"/>
      <c r="CB1575" s="23"/>
      <c r="CC1575" s="23"/>
      <c r="CD1575" s="23"/>
      <c r="CE1575" s="23"/>
      <c r="CF1575" s="23"/>
      <c r="CG1575" s="23"/>
      <c r="CH1575" s="23"/>
      <c r="CI1575" s="23"/>
      <c r="CJ1575" s="23"/>
      <c r="CK1575" s="23"/>
      <c r="CL1575" s="23"/>
      <c r="CM1575" s="23"/>
      <c r="CN1575" s="23"/>
      <c r="CO1575" s="23"/>
      <c r="CP1575" s="23"/>
      <c r="CQ1575" s="23"/>
      <c r="CR1575" s="23"/>
      <c r="CS1575" s="23"/>
      <c r="CT1575" s="23"/>
      <c r="CU1575" s="23"/>
      <c r="CV1575" s="23"/>
      <c r="CW1575" s="23"/>
      <c r="CX1575" s="23"/>
      <c r="CY1575" s="23"/>
      <c r="CZ1575" s="23"/>
      <c r="DA1575" s="23"/>
      <c r="DB1575" s="23"/>
      <c r="DC1575" s="23"/>
      <c r="DD1575" s="23"/>
      <c r="DE1575" s="23"/>
      <c r="DF1575" s="23"/>
      <c r="DG1575" s="23"/>
      <c r="DH1575" s="23"/>
      <c r="DI1575" s="23"/>
      <c r="DJ1575" s="23"/>
      <c r="DK1575" s="23"/>
      <c r="DL1575" s="23"/>
      <c r="DM1575" s="23"/>
      <c r="DN1575" s="23"/>
      <c r="DO1575" s="23"/>
      <c r="DP1575" s="23"/>
      <c r="DQ1575" s="23"/>
      <c r="DR1575" s="23"/>
      <c r="DS1575" s="23"/>
      <c r="DT1575" s="23"/>
      <c r="DU1575" s="23"/>
      <c r="DV1575" s="23"/>
      <c r="DW1575" s="23"/>
      <c r="DX1575" s="23"/>
      <c r="DY1575" s="23"/>
    </row>
    <row r="1576" spans="1:129" s="29" customFormat="1" x14ac:dyDescent="0.25">
      <c r="A1576" s="412"/>
      <c r="B1576" s="127" t="s">
        <v>413</v>
      </c>
      <c r="C1576" s="72"/>
      <c r="D1576" s="72"/>
      <c r="E1576" s="73"/>
      <c r="F1576" s="74"/>
      <c r="G1576" s="136"/>
      <c r="H1576" s="168" t="s">
        <v>35</v>
      </c>
      <c r="I1576" s="78" t="s">
        <v>52</v>
      </c>
      <c r="J1576" s="83">
        <v>26938</v>
      </c>
      <c r="K1576" s="98">
        <f t="shared" si="759"/>
        <v>26938</v>
      </c>
      <c r="L1576" s="83"/>
      <c r="M1576" s="83"/>
      <c r="N1576" s="83"/>
      <c r="O1576" s="408">
        <f t="shared" si="752"/>
        <v>26938</v>
      </c>
      <c r="P1576" s="355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/>
      <c r="AP1576" s="23"/>
      <c r="AQ1576" s="23"/>
      <c r="AR1576" s="23"/>
      <c r="AS1576" s="23"/>
      <c r="AT1576" s="23"/>
      <c r="AU1576" s="23"/>
      <c r="AV1576" s="23"/>
      <c r="AW1576" s="23"/>
      <c r="AX1576" s="23"/>
      <c r="AY1576" s="23"/>
      <c r="AZ1576" s="23"/>
      <c r="BA1576" s="23"/>
      <c r="BB1576" s="23"/>
      <c r="BC1576" s="23"/>
      <c r="BD1576" s="23"/>
      <c r="BE1576" s="23"/>
      <c r="BF1576" s="23"/>
      <c r="BG1576" s="23"/>
      <c r="BH1576" s="23"/>
      <c r="BI1576" s="23"/>
      <c r="BJ1576" s="23"/>
      <c r="BK1576" s="23"/>
      <c r="BL1576" s="23"/>
      <c r="BM1576" s="23"/>
      <c r="BN1576" s="23"/>
      <c r="BO1576" s="23"/>
      <c r="BP1576" s="23"/>
      <c r="BQ1576" s="23"/>
      <c r="BR1576" s="23"/>
      <c r="BS1576" s="23"/>
      <c r="BT1576" s="23"/>
      <c r="BU1576" s="23"/>
      <c r="BV1576" s="23"/>
      <c r="BW1576" s="23"/>
      <c r="BX1576" s="23"/>
      <c r="BY1576" s="23"/>
      <c r="BZ1576" s="23"/>
      <c r="CA1576" s="23"/>
      <c r="CB1576" s="23"/>
      <c r="CC1576" s="23"/>
      <c r="CD1576" s="23"/>
      <c r="CE1576" s="23"/>
      <c r="CF1576" s="23"/>
      <c r="CG1576" s="23"/>
      <c r="CH1576" s="23"/>
      <c r="CI1576" s="23"/>
      <c r="CJ1576" s="23"/>
      <c r="CK1576" s="23"/>
      <c r="CL1576" s="23"/>
      <c r="CM1576" s="23"/>
      <c r="CN1576" s="23"/>
      <c r="CO1576" s="23"/>
      <c r="CP1576" s="23"/>
      <c r="CQ1576" s="23"/>
      <c r="CR1576" s="23"/>
      <c r="CS1576" s="23"/>
      <c r="CT1576" s="23"/>
      <c r="CU1576" s="23"/>
      <c r="CV1576" s="23"/>
      <c r="CW1576" s="23"/>
      <c r="CX1576" s="23"/>
      <c r="CY1576" s="23"/>
      <c r="CZ1576" s="23"/>
      <c r="DA1576" s="23"/>
      <c r="DB1576" s="23"/>
      <c r="DC1576" s="23"/>
      <c r="DD1576" s="23"/>
      <c r="DE1576" s="23"/>
      <c r="DF1576" s="23"/>
      <c r="DG1576" s="23"/>
      <c r="DH1576" s="23"/>
      <c r="DI1576" s="23"/>
      <c r="DJ1576" s="23"/>
      <c r="DK1576" s="23"/>
      <c r="DL1576" s="23"/>
      <c r="DM1576" s="23"/>
      <c r="DN1576" s="23"/>
      <c r="DO1576" s="23"/>
      <c r="DP1576" s="23"/>
      <c r="DQ1576" s="23"/>
      <c r="DR1576" s="23"/>
      <c r="DS1576" s="23"/>
      <c r="DT1576" s="23"/>
      <c r="DU1576" s="23"/>
      <c r="DV1576" s="23"/>
      <c r="DW1576" s="23"/>
      <c r="DX1576" s="23"/>
      <c r="DY1576" s="23"/>
    </row>
    <row r="1577" spans="1:129" s="29" customFormat="1" x14ac:dyDescent="0.25">
      <c r="A1577" s="404">
        <v>4</v>
      </c>
      <c r="B1577" s="127" t="s">
        <v>413</v>
      </c>
      <c r="C1577" s="121" t="s">
        <v>25</v>
      </c>
      <c r="D1577" s="195" t="s">
        <v>196</v>
      </c>
      <c r="E1577" s="136">
        <v>12</v>
      </c>
      <c r="F1577" s="162">
        <v>1850</v>
      </c>
      <c r="G1577" s="136">
        <v>63</v>
      </c>
      <c r="H1577" s="121" t="s">
        <v>30</v>
      </c>
      <c r="I1577" s="66" t="s">
        <v>1</v>
      </c>
      <c r="J1577" s="83">
        <f>J1578+J1579+J1580</f>
        <v>1874816</v>
      </c>
      <c r="K1577" s="83">
        <f t="shared" ref="K1577:N1577" si="760">K1578+K1579+K1580</f>
        <v>1874816</v>
      </c>
      <c r="L1577" s="83">
        <f t="shared" si="760"/>
        <v>0</v>
      </c>
      <c r="M1577" s="83">
        <f t="shared" si="760"/>
        <v>0</v>
      </c>
      <c r="N1577" s="83">
        <f t="shared" si="760"/>
        <v>0</v>
      </c>
      <c r="O1577" s="408">
        <f t="shared" si="752"/>
        <v>1874816</v>
      </c>
      <c r="P1577" s="355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/>
      <c r="AL1577" s="23"/>
      <c r="AM1577" s="23"/>
      <c r="AN1577" s="23"/>
      <c r="AO1577" s="23"/>
      <c r="AP1577" s="23"/>
      <c r="AQ1577" s="23"/>
      <c r="AR1577" s="23"/>
      <c r="AS1577" s="23"/>
      <c r="AT1577" s="23"/>
      <c r="AU1577" s="23"/>
      <c r="AV1577" s="23"/>
      <c r="AW1577" s="23"/>
      <c r="AX1577" s="23"/>
      <c r="AY1577" s="23"/>
      <c r="AZ1577" s="23"/>
      <c r="BA1577" s="23"/>
      <c r="BB1577" s="23"/>
      <c r="BC1577" s="23"/>
      <c r="BD1577" s="23"/>
      <c r="BE1577" s="23"/>
      <c r="BF1577" s="23"/>
      <c r="BG1577" s="23"/>
      <c r="BH1577" s="23"/>
      <c r="BI1577" s="23"/>
      <c r="BJ1577" s="23"/>
      <c r="BK1577" s="23"/>
      <c r="BL1577" s="23"/>
      <c r="BM1577" s="23"/>
      <c r="BN1577" s="23"/>
      <c r="BO1577" s="23"/>
      <c r="BP1577" s="23"/>
      <c r="BQ1577" s="23"/>
      <c r="BR1577" s="23"/>
      <c r="BS1577" s="23"/>
      <c r="BT1577" s="23"/>
      <c r="BU1577" s="23"/>
      <c r="BV1577" s="23"/>
      <c r="BW1577" s="23"/>
      <c r="BX1577" s="23"/>
      <c r="BY1577" s="23"/>
      <c r="BZ1577" s="23"/>
      <c r="CA1577" s="23"/>
      <c r="CB1577" s="23"/>
      <c r="CC1577" s="23"/>
      <c r="CD1577" s="23"/>
      <c r="CE1577" s="23"/>
      <c r="CF1577" s="23"/>
      <c r="CG1577" s="23"/>
      <c r="CH1577" s="23"/>
      <c r="CI1577" s="23"/>
      <c r="CJ1577" s="23"/>
      <c r="CK1577" s="23"/>
      <c r="CL1577" s="23"/>
      <c r="CM1577" s="23"/>
      <c r="CN1577" s="23"/>
      <c r="CO1577" s="23"/>
      <c r="CP1577" s="23"/>
      <c r="CQ1577" s="23"/>
      <c r="CR1577" s="23"/>
      <c r="CS1577" s="23"/>
      <c r="CT1577" s="23"/>
      <c r="CU1577" s="23"/>
      <c r="CV1577" s="23"/>
      <c r="CW1577" s="23"/>
      <c r="CX1577" s="23"/>
      <c r="CY1577" s="23"/>
      <c r="CZ1577" s="23"/>
      <c r="DA1577" s="23"/>
      <c r="DB1577" s="23"/>
      <c r="DC1577" s="23"/>
      <c r="DD1577" s="23"/>
      <c r="DE1577" s="23"/>
      <c r="DF1577" s="23"/>
      <c r="DG1577" s="23"/>
      <c r="DH1577" s="23"/>
      <c r="DI1577" s="23"/>
      <c r="DJ1577" s="23"/>
      <c r="DK1577" s="23"/>
      <c r="DL1577" s="23"/>
      <c r="DM1577" s="23"/>
      <c r="DN1577" s="23"/>
      <c r="DO1577" s="23"/>
      <c r="DP1577" s="23"/>
      <c r="DQ1577" s="23"/>
      <c r="DR1577" s="23"/>
      <c r="DS1577" s="23"/>
      <c r="DT1577" s="23"/>
      <c r="DU1577" s="23"/>
      <c r="DV1577" s="23"/>
      <c r="DW1577" s="23"/>
      <c r="DX1577" s="23"/>
      <c r="DY1577" s="23"/>
    </row>
    <row r="1578" spans="1:129" s="29" customFormat="1" ht="30" x14ac:dyDescent="0.25">
      <c r="A1578" s="405"/>
      <c r="B1578" s="127" t="s">
        <v>413</v>
      </c>
      <c r="C1578" s="127"/>
      <c r="D1578" s="195"/>
      <c r="E1578" s="196"/>
      <c r="F1578" s="135"/>
      <c r="G1578" s="196"/>
      <c r="H1578" s="121" t="s">
        <v>38</v>
      </c>
      <c r="I1578" s="105" t="s">
        <v>39</v>
      </c>
      <c r="J1578" s="83">
        <v>384816</v>
      </c>
      <c r="K1578" s="98">
        <f t="shared" ref="K1578:K1580" si="761">J1578</f>
        <v>384816</v>
      </c>
      <c r="L1578" s="83"/>
      <c r="M1578" s="83"/>
      <c r="N1578" s="83"/>
      <c r="O1578" s="408">
        <f t="shared" si="752"/>
        <v>384816</v>
      </c>
      <c r="P1578" s="355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/>
      <c r="AN1578" s="23"/>
      <c r="AO1578" s="23"/>
      <c r="AP1578" s="23"/>
      <c r="AQ1578" s="23"/>
      <c r="AR1578" s="23"/>
      <c r="AS1578" s="23"/>
      <c r="AT1578" s="23"/>
      <c r="AU1578" s="23"/>
      <c r="AV1578" s="23"/>
      <c r="AW1578" s="23"/>
      <c r="AX1578" s="23"/>
      <c r="AY1578" s="23"/>
      <c r="AZ1578" s="23"/>
      <c r="BA1578" s="23"/>
      <c r="BB1578" s="23"/>
      <c r="BC1578" s="23"/>
      <c r="BD1578" s="23"/>
      <c r="BE1578" s="23"/>
      <c r="BF1578" s="23"/>
      <c r="BG1578" s="23"/>
      <c r="BH1578" s="23"/>
      <c r="BI1578" s="23"/>
      <c r="BJ1578" s="23"/>
      <c r="BK1578" s="23"/>
      <c r="BL1578" s="23"/>
      <c r="BM1578" s="23"/>
      <c r="BN1578" s="23"/>
      <c r="BO1578" s="23"/>
      <c r="BP1578" s="23"/>
      <c r="BQ1578" s="23"/>
      <c r="BR1578" s="23"/>
      <c r="BS1578" s="23"/>
      <c r="BT1578" s="23"/>
      <c r="BU1578" s="23"/>
      <c r="BV1578" s="23"/>
      <c r="BW1578" s="23"/>
      <c r="BX1578" s="23"/>
      <c r="BY1578" s="23"/>
      <c r="BZ1578" s="23"/>
      <c r="CA1578" s="23"/>
      <c r="CB1578" s="23"/>
      <c r="CC1578" s="23"/>
      <c r="CD1578" s="23"/>
      <c r="CE1578" s="23"/>
      <c r="CF1578" s="23"/>
      <c r="CG1578" s="23"/>
      <c r="CH1578" s="23"/>
      <c r="CI1578" s="23"/>
      <c r="CJ1578" s="23"/>
      <c r="CK1578" s="23"/>
      <c r="CL1578" s="23"/>
      <c r="CM1578" s="23"/>
      <c r="CN1578" s="23"/>
      <c r="CO1578" s="23"/>
      <c r="CP1578" s="23"/>
      <c r="CQ1578" s="23"/>
      <c r="CR1578" s="23"/>
      <c r="CS1578" s="23"/>
      <c r="CT1578" s="23"/>
      <c r="CU1578" s="23"/>
      <c r="CV1578" s="23"/>
      <c r="CW1578" s="23"/>
      <c r="CX1578" s="23"/>
      <c r="CY1578" s="23"/>
      <c r="CZ1578" s="23"/>
      <c r="DA1578" s="23"/>
      <c r="DB1578" s="23"/>
      <c r="DC1578" s="23"/>
      <c r="DD1578" s="23"/>
      <c r="DE1578" s="23"/>
      <c r="DF1578" s="23"/>
      <c r="DG1578" s="23"/>
      <c r="DH1578" s="23"/>
      <c r="DI1578" s="23"/>
      <c r="DJ1578" s="23"/>
      <c r="DK1578" s="23"/>
      <c r="DL1578" s="23"/>
      <c r="DM1578" s="23"/>
      <c r="DN1578" s="23"/>
      <c r="DO1578" s="23"/>
      <c r="DP1578" s="23"/>
      <c r="DQ1578" s="23"/>
      <c r="DR1578" s="23"/>
      <c r="DS1578" s="23"/>
      <c r="DT1578" s="23"/>
      <c r="DU1578" s="23"/>
      <c r="DV1578" s="23"/>
      <c r="DW1578" s="23"/>
      <c r="DX1578" s="23"/>
      <c r="DY1578" s="23"/>
    </row>
    <row r="1579" spans="1:129" s="29" customFormat="1" ht="30" x14ac:dyDescent="0.25">
      <c r="A1579" s="405"/>
      <c r="B1579" s="127" t="s">
        <v>413</v>
      </c>
      <c r="C1579" s="127"/>
      <c r="D1579" s="195"/>
      <c r="E1579" s="196"/>
      <c r="F1579" s="135"/>
      <c r="G1579" s="196"/>
      <c r="H1579" s="72" t="s">
        <v>40</v>
      </c>
      <c r="I1579" s="78" t="s">
        <v>41</v>
      </c>
      <c r="J1579" s="83">
        <v>1450720</v>
      </c>
      <c r="K1579" s="98">
        <f t="shared" si="761"/>
        <v>1450720</v>
      </c>
      <c r="L1579" s="83"/>
      <c r="M1579" s="83"/>
      <c r="N1579" s="83"/>
      <c r="O1579" s="408">
        <f t="shared" si="752"/>
        <v>1450720</v>
      </c>
      <c r="P1579" s="355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/>
      <c r="AS1579" s="23"/>
      <c r="AT1579" s="23"/>
      <c r="AU1579" s="23"/>
      <c r="AV1579" s="23"/>
      <c r="AW1579" s="23"/>
      <c r="AX1579" s="23"/>
      <c r="AY1579" s="23"/>
      <c r="AZ1579" s="23"/>
      <c r="BA1579" s="23"/>
      <c r="BB1579" s="23"/>
      <c r="BC1579" s="23"/>
      <c r="BD1579" s="23"/>
      <c r="BE1579" s="23"/>
      <c r="BF1579" s="23"/>
      <c r="BG1579" s="23"/>
      <c r="BH1579" s="23"/>
      <c r="BI1579" s="23"/>
      <c r="BJ1579" s="23"/>
      <c r="BK1579" s="23"/>
      <c r="BL1579" s="23"/>
      <c r="BM1579" s="23"/>
      <c r="BN1579" s="23"/>
      <c r="BO1579" s="23"/>
      <c r="BP1579" s="23"/>
      <c r="BQ1579" s="23"/>
      <c r="BR1579" s="23"/>
      <c r="BS1579" s="23"/>
      <c r="BT1579" s="23"/>
      <c r="BU1579" s="23"/>
      <c r="BV1579" s="23"/>
      <c r="BW1579" s="23"/>
      <c r="BX1579" s="23"/>
      <c r="BY1579" s="23"/>
      <c r="BZ1579" s="23"/>
      <c r="CA1579" s="23"/>
      <c r="CB1579" s="23"/>
      <c r="CC1579" s="23"/>
      <c r="CD1579" s="23"/>
      <c r="CE1579" s="23"/>
      <c r="CF1579" s="23"/>
      <c r="CG1579" s="23"/>
      <c r="CH1579" s="23"/>
      <c r="CI1579" s="23"/>
      <c r="CJ1579" s="23"/>
      <c r="CK1579" s="23"/>
      <c r="CL1579" s="23"/>
      <c r="CM1579" s="23"/>
      <c r="CN1579" s="23"/>
      <c r="CO1579" s="23"/>
      <c r="CP1579" s="23"/>
      <c r="CQ1579" s="23"/>
      <c r="CR1579" s="23"/>
      <c r="CS1579" s="23"/>
      <c r="CT1579" s="23"/>
      <c r="CU1579" s="23"/>
      <c r="CV1579" s="23"/>
      <c r="CW1579" s="23"/>
      <c r="CX1579" s="23"/>
      <c r="CY1579" s="23"/>
      <c r="CZ1579" s="23"/>
      <c r="DA1579" s="23"/>
      <c r="DB1579" s="23"/>
      <c r="DC1579" s="23"/>
      <c r="DD1579" s="23"/>
      <c r="DE1579" s="23"/>
      <c r="DF1579" s="23"/>
      <c r="DG1579" s="23"/>
      <c r="DH1579" s="23"/>
      <c r="DI1579" s="23"/>
      <c r="DJ1579" s="23"/>
      <c r="DK1579" s="23"/>
      <c r="DL1579" s="23"/>
      <c r="DM1579" s="23"/>
      <c r="DN1579" s="23"/>
      <c r="DO1579" s="23"/>
      <c r="DP1579" s="23"/>
      <c r="DQ1579" s="23"/>
      <c r="DR1579" s="23"/>
      <c r="DS1579" s="23"/>
      <c r="DT1579" s="23"/>
      <c r="DU1579" s="23"/>
      <c r="DV1579" s="23"/>
      <c r="DW1579" s="23"/>
      <c r="DX1579" s="23"/>
      <c r="DY1579" s="23"/>
    </row>
    <row r="1580" spans="1:129" s="29" customFormat="1" x14ac:dyDescent="0.25">
      <c r="A1580" s="406"/>
      <c r="B1580" s="127" t="s">
        <v>413</v>
      </c>
      <c r="C1580" s="127"/>
      <c r="D1580" s="195"/>
      <c r="E1580" s="196"/>
      <c r="F1580" s="135"/>
      <c r="G1580" s="196"/>
      <c r="H1580" s="168" t="s">
        <v>35</v>
      </c>
      <c r="I1580" s="78" t="s">
        <v>52</v>
      </c>
      <c r="J1580" s="83">
        <v>39280</v>
      </c>
      <c r="K1580" s="98">
        <f t="shared" si="761"/>
        <v>39280</v>
      </c>
      <c r="L1580" s="83"/>
      <c r="M1580" s="83"/>
      <c r="N1580" s="83"/>
      <c r="O1580" s="408">
        <f t="shared" si="752"/>
        <v>39280</v>
      </c>
      <c r="P1580" s="355"/>
      <c r="Q1580" s="23"/>
      <c r="R1580" s="23"/>
      <c r="S1580" s="23"/>
      <c r="T1580" s="23"/>
      <c r="U1580" s="23"/>
      <c r="V1580" s="23"/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/>
      <c r="AL1580" s="23"/>
      <c r="AM1580" s="23"/>
      <c r="AN1580" s="23"/>
      <c r="AO1580" s="23"/>
      <c r="AP1580" s="23"/>
      <c r="AQ1580" s="23"/>
      <c r="AR1580" s="23"/>
      <c r="AS1580" s="23"/>
      <c r="AT1580" s="23"/>
      <c r="AU1580" s="23"/>
      <c r="AV1580" s="23"/>
      <c r="AW1580" s="23"/>
      <c r="AX1580" s="23"/>
      <c r="AY1580" s="23"/>
      <c r="AZ1580" s="23"/>
      <c r="BA1580" s="23"/>
      <c r="BB1580" s="23"/>
      <c r="BC1580" s="23"/>
      <c r="BD1580" s="23"/>
      <c r="BE1580" s="23"/>
      <c r="BF1580" s="23"/>
      <c r="BG1580" s="23"/>
      <c r="BH1580" s="23"/>
      <c r="BI1580" s="23"/>
      <c r="BJ1580" s="23"/>
      <c r="BK1580" s="23"/>
      <c r="BL1580" s="23"/>
      <c r="BM1580" s="23"/>
      <c r="BN1580" s="23"/>
      <c r="BO1580" s="23"/>
      <c r="BP1580" s="23"/>
      <c r="BQ1580" s="23"/>
      <c r="BR1580" s="23"/>
      <c r="BS1580" s="23"/>
      <c r="BT1580" s="23"/>
      <c r="BU1580" s="23"/>
      <c r="BV1580" s="23"/>
      <c r="BW1580" s="23"/>
      <c r="BX1580" s="23"/>
      <c r="BY1580" s="23"/>
      <c r="BZ1580" s="23"/>
      <c r="CA1580" s="23"/>
      <c r="CB1580" s="23"/>
      <c r="CC1580" s="23"/>
      <c r="CD1580" s="23"/>
      <c r="CE1580" s="23"/>
      <c r="CF1580" s="23"/>
      <c r="CG1580" s="23"/>
      <c r="CH1580" s="23"/>
      <c r="CI1580" s="23"/>
      <c r="CJ1580" s="23"/>
      <c r="CK1580" s="23"/>
      <c r="CL1580" s="23"/>
      <c r="CM1580" s="23"/>
      <c r="CN1580" s="23"/>
      <c r="CO1580" s="23"/>
      <c r="CP1580" s="23"/>
      <c r="CQ1580" s="23"/>
      <c r="CR1580" s="23"/>
      <c r="CS1580" s="23"/>
      <c r="CT1580" s="23"/>
      <c r="CU1580" s="23"/>
      <c r="CV1580" s="23"/>
      <c r="CW1580" s="23"/>
      <c r="CX1580" s="23"/>
      <c r="CY1580" s="23"/>
      <c r="CZ1580" s="23"/>
      <c r="DA1580" s="23"/>
      <c r="DB1580" s="23"/>
      <c r="DC1580" s="23"/>
      <c r="DD1580" s="23"/>
      <c r="DE1580" s="23"/>
      <c r="DF1580" s="23"/>
      <c r="DG1580" s="23"/>
      <c r="DH1580" s="23"/>
      <c r="DI1580" s="23"/>
      <c r="DJ1580" s="23"/>
      <c r="DK1580" s="23"/>
      <c r="DL1580" s="23"/>
      <c r="DM1580" s="23"/>
      <c r="DN1580" s="23"/>
      <c r="DO1580" s="23"/>
      <c r="DP1580" s="23"/>
      <c r="DQ1580" s="23"/>
      <c r="DR1580" s="23"/>
      <c r="DS1580" s="23"/>
      <c r="DT1580" s="23"/>
      <c r="DU1580" s="23"/>
      <c r="DV1580" s="23"/>
      <c r="DW1580" s="23"/>
      <c r="DX1580" s="23"/>
      <c r="DY1580" s="23"/>
    </row>
    <row r="1581" spans="1:129" s="29" customFormat="1" x14ac:dyDescent="0.25">
      <c r="A1581" s="404">
        <v>5</v>
      </c>
      <c r="B1581" s="127" t="s">
        <v>413</v>
      </c>
      <c r="C1581" s="127" t="s">
        <v>25</v>
      </c>
      <c r="D1581" s="195" t="s">
        <v>196</v>
      </c>
      <c r="E1581" s="136">
        <v>14</v>
      </c>
      <c r="F1581" s="135">
        <v>3753.3</v>
      </c>
      <c r="G1581" s="196">
        <v>145</v>
      </c>
      <c r="H1581" s="121" t="s">
        <v>30</v>
      </c>
      <c r="I1581" s="66" t="s">
        <v>1</v>
      </c>
      <c r="J1581" s="83">
        <f>J1582+J1583+J1584</f>
        <v>3802423</v>
      </c>
      <c r="K1581" s="83">
        <f t="shared" ref="K1581:N1581" si="762">K1582+K1583+K1584</f>
        <v>3802423</v>
      </c>
      <c r="L1581" s="83">
        <f t="shared" si="762"/>
        <v>0</v>
      </c>
      <c r="M1581" s="83">
        <f t="shared" si="762"/>
        <v>0</v>
      </c>
      <c r="N1581" s="83">
        <f t="shared" si="762"/>
        <v>0</v>
      </c>
      <c r="O1581" s="408">
        <f t="shared" si="752"/>
        <v>3802423</v>
      </c>
      <c r="P1581" s="355"/>
      <c r="Q1581" s="23"/>
      <c r="R1581" s="23"/>
      <c r="S1581" s="23"/>
      <c r="T1581" s="23"/>
      <c r="U1581" s="23"/>
      <c r="V1581" s="23"/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/>
      <c r="AI1581" s="23"/>
      <c r="AJ1581" s="23"/>
      <c r="AK1581" s="23"/>
      <c r="AL1581" s="23"/>
      <c r="AM1581" s="23"/>
      <c r="AN1581" s="23"/>
      <c r="AO1581" s="23"/>
      <c r="AP1581" s="23"/>
      <c r="AQ1581" s="23"/>
      <c r="AR1581" s="23"/>
      <c r="AS1581" s="23"/>
      <c r="AT1581" s="23"/>
      <c r="AU1581" s="23"/>
      <c r="AV1581" s="23"/>
      <c r="AW1581" s="23"/>
      <c r="AX1581" s="23"/>
      <c r="AY1581" s="23"/>
      <c r="AZ1581" s="23"/>
      <c r="BA1581" s="23"/>
      <c r="BB1581" s="23"/>
      <c r="BC1581" s="23"/>
      <c r="BD1581" s="23"/>
      <c r="BE1581" s="23"/>
      <c r="BF1581" s="23"/>
      <c r="BG1581" s="23"/>
      <c r="BH1581" s="23"/>
      <c r="BI1581" s="23"/>
      <c r="BJ1581" s="23"/>
      <c r="BK1581" s="23"/>
      <c r="BL1581" s="23"/>
      <c r="BM1581" s="23"/>
      <c r="BN1581" s="23"/>
      <c r="BO1581" s="23"/>
      <c r="BP1581" s="23"/>
      <c r="BQ1581" s="23"/>
      <c r="BR1581" s="23"/>
      <c r="BS1581" s="23"/>
      <c r="BT1581" s="23"/>
      <c r="BU1581" s="23"/>
      <c r="BV1581" s="23"/>
      <c r="BW1581" s="23"/>
      <c r="BX1581" s="23"/>
      <c r="BY1581" s="23"/>
      <c r="BZ1581" s="23"/>
      <c r="CA1581" s="23"/>
      <c r="CB1581" s="23"/>
      <c r="CC1581" s="23"/>
      <c r="CD1581" s="23"/>
      <c r="CE1581" s="23"/>
      <c r="CF1581" s="23"/>
      <c r="CG1581" s="23"/>
      <c r="CH1581" s="23"/>
      <c r="CI1581" s="23"/>
      <c r="CJ1581" s="23"/>
      <c r="CK1581" s="23"/>
      <c r="CL1581" s="23"/>
      <c r="CM1581" s="23"/>
      <c r="CN1581" s="23"/>
      <c r="CO1581" s="23"/>
      <c r="CP1581" s="23"/>
      <c r="CQ1581" s="23"/>
      <c r="CR1581" s="23"/>
      <c r="CS1581" s="23"/>
      <c r="CT1581" s="23"/>
      <c r="CU1581" s="23"/>
      <c r="CV1581" s="23"/>
      <c r="CW1581" s="23"/>
      <c r="CX1581" s="23"/>
      <c r="CY1581" s="23"/>
      <c r="CZ1581" s="23"/>
      <c r="DA1581" s="23"/>
      <c r="DB1581" s="23"/>
      <c r="DC1581" s="23"/>
      <c r="DD1581" s="23"/>
      <c r="DE1581" s="23"/>
      <c r="DF1581" s="23"/>
      <c r="DG1581" s="23"/>
      <c r="DH1581" s="23"/>
      <c r="DI1581" s="23"/>
      <c r="DJ1581" s="23"/>
      <c r="DK1581" s="23"/>
      <c r="DL1581" s="23"/>
      <c r="DM1581" s="23"/>
      <c r="DN1581" s="23"/>
      <c r="DO1581" s="23"/>
      <c r="DP1581" s="23"/>
      <c r="DQ1581" s="23"/>
      <c r="DR1581" s="23"/>
      <c r="DS1581" s="23"/>
      <c r="DT1581" s="23"/>
      <c r="DU1581" s="23"/>
      <c r="DV1581" s="23"/>
      <c r="DW1581" s="23"/>
      <c r="DX1581" s="23"/>
      <c r="DY1581" s="23"/>
    </row>
    <row r="1582" spans="1:129" s="29" customFormat="1" ht="30" x14ac:dyDescent="0.25">
      <c r="A1582" s="405"/>
      <c r="B1582" s="127" t="s">
        <v>413</v>
      </c>
      <c r="C1582" s="121"/>
      <c r="D1582" s="121"/>
      <c r="E1582" s="136"/>
      <c r="F1582" s="162"/>
      <c r="G1582" s="136"/>
      <c r="H1582" s="121" t="s">
        <v>38</v>
      </c>
      <c r="I1582" s="105" t="s">
        <v>39</v>
      </c>
      <c r="J1582" s="83">
        <v>779523</v>
      </c>
      <c r="K1582" s="98">
        <f t="shared" ref="K1582:K1584" si="763">J1582</f>
        <v>779523</v>
      </c>
      <c r="L1582" s="83"/>
      <c r="M1582" s="83"/>
      <c r="N1582" s="83"/>
      <c r="O1582" s="408">
        <f t="shared" si="752"/>
        <v>779523</v>
      </c>
      <c r="P1582" s="355"/>
      <c r="Q1582" s="23"/>
      <c r="R1582" s="23"/>
      <c r="S1582" s="23"/>
      <c r="T1582" s="23"/>
      <c r="U1582" s="23"/>
      <c r="V1582" s="23"/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/>
      <c r="AL1582" s="23"/>
      <c r="AM1582" s="23"/>
      <c r="AN1582" s="23"/>
      <c r="AO1582" s="23"/>
      <c r="AP1582" s="23"/>
      <c r="AQ1582" s="23"/>
      <c r="AR1582" s="23"/>
      <c r="AS1582" s="23"/>
      <c r="AT1582" s="23"/>
      <c r="AU1582" s="23"/>
      <c r="AV1582" s="23"/>
      <c r="AW1582" s="23"/>
      <c r="AX1582" s="23"/>
      <c r="AY1582" s="23"/>
      <c r="AZ1582" s="23"/>
      <c r="BA1582" s="23"/>
      <c r="BB1582" s="23"/>
      <c r="BC1582" s="23"/>
      <c r="BD1582" s="23"/>
      <c r="BE1582" s="23"/>
      <c r="BF1582" s="23"/>
      <c r="BG1582" s="23"/>
      <c r="BH1582" s="23"/>
      <c r="BI1582" s="23"/>
      <c r="BJ1582" s="23"/>
      <c r="BK1582" s="23"/>
      <c r="BL1582" s="23"/>
      <c r="BM1582" s="23"/>
      <c r="BN1582" s="23"/>
      <c r="BO1582" s="23"/>
      <c r="BP1582" s="23"/>
      <c r="BQ1582" s="23"/>
      <c r="BR1582" s="23"/>
      <c r="BS1582" s="23"/>
      <c r="BT1582" s="23"/>
      <c r="BU1582" s="23"/>
      <c r="BV1582" s="23"/>
      <c r="BW1582" s="23"/>
      <c r="BX1582" s="23"/>
      <c r="BY1582" s="23"/>
      <c r="BZ1582" s="23"/>
      <c r="CA1582" s="23"/>
      <c r="CB1582" s="23"/>
      <c r="CC1582" s="23"/>
      <c r="CD1582" s="23"/>
      <c r="CE1582" s="23"/>
      <c r="CF1582" s="23"/>
      <c r="CG1582" s="23"/>
      <c r="CH1582" s="23"/>
      <c r="CI1582" s="23"/>
      <c r="CJ1582" s="23"/>
      <c r="CK1582" s="23"/>
      <c r="CL1582" s="23"/>
      <c r="CM1582" s="23"/>
      <c r="CN1582" s="23"/>
      <c r="CO1582" s="23"/>
      <c r="CP1582" s="23"/>
      <c r="CQ1582" s="23"/>
      <c r="CR1582" s="23"/>
      <c r="CS1582" s="23"/>
      <c r="CT1582" s="23"/>
      <c r="CU1582" s="23"/>
      <c r="CV1582" s="23"/>
      <c r="CW1582" s="23"/>
      <c r="CX1582" s="23"/>
      <c r="CY1582" s="23"/>
      <c r="CZ1582" s="23"/>
      <c r="DA1582" s="23"/>
      <c r="DB1582" s="23"/>
      <c r="DC1582" s="23"/>
      <c r="DD1582" s="23"/>
      <c r="DE1582" s="23"/>
      <c r="DF1582" s="23"/>
      <c r="DG1582" s="23"/>
      <c r="DH1582" s="23"/>
      <c r="DI1582" s="23"/>
      <c r="DJ1582" s="23"/>
      <c r="DK1582" s="23"/>
      <c r="DL1582" s="23"/>
      <c r="DM1582" s="23"/>
      <c r="DN1582" s="23"/>
      <c r="DO1582" s="23"/>
      <c r="DP1582" s="23"/>
      <c r="DQ1582" s="23"/>
      <c r="DR1582" s="23"/>
      <c r="DS1582" s="23"/>
      <c r="DT1582" s="23"/>
      <c r="DU1582" s="23"/>
      <c r="DV1582" s="23"/>
      <c r="DW1582" s="23"/>
      <c r="DX1582" s="23"/>
      <c r="DY1582" s="23"/>
    </row>
    <row r="1583" spans="1:129" s="29" customFormat="1" ht="30" x14ac:dyDescent="0.25">
      <c r="A1583" s="405"/>
      <c r="B1583" s="127" t="s">
        <v>413</v>
      </c>
      <c r="C1583" s="121"/>
      <c r="D1583" s="121"/>
      <c r="E1583" s="136"/>
      <c r="F1583" s="162"/>
      <c r="G1583" s="136"/>
      <c r="H1583" s="72" t="s">
        <v>40</v>
      </c>
      <c r="I1583" s="78" t="s">
        <v>41</v>
      </c>
      <c r="J1583" s="83">
        <v>2943230</v>
      </c>
      <c r="K1583" s="98">
        <f t="shared" si="763"/>
        <v>2943230</v>
      </c>
      <c r="L1583" s="83"/>
      <c r="M1583" s="83"/>
      <c r="N1583" s="83"/>
      <c r="O1583" s="408">
        <f t="shared" si="752"/>
        <v>2943230</v>
      </c>
      <c r="P1583" s="355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23"/>
      <c r="AZ1583" s="23"/>
      <c r="BA1583" s="23"/>
      <c r="BB1583" s="23"/>
      <c r="BC1583" s="23"/>
      <c r="BD1583" s="23"/>
      <c r="BE1583" s="23"/>
      <c r="BF1583" s="23"/>
      <c r="BG1583" s="23"/>
      <c r="BH1583" s="23"/>
      <c r="BI1583" s="23"/>
      <c r="BJ1583" s="23"/>
      <c r="BK1583" s="23"/>
      <c r="BL1583" s="23"/>
      <c r="BM1583" s="23"/>
      <c r="BN1583" s="23"/>
      <c r="BO1583" s="23"/>
      <c r="BP1583" s="23"/>
      <c r="BQ1583" s="23"/>
      <c r="BR1583" s="23"/>
      <c r="BS1583" s="23"/>
      <c r="BT1583" s="23"/>
      <c r="BU1583" s="23"/>
      <c r="BV1583" s="23"/>
      <c r="BW1583" s="23"/>
      <c r="BX1583" s="23"/>
      <c r="BY1583" s="23"/>
      <c r="BZ1583" s="23"/>
      <c r="CA1583" s="23"/>
      <c r="CB1583" s="23"/>
      <c r="CC1583" s="23"/>
      <c r="CD1583" s="23"/>
      <c r="CE1583" s="23"/>
      <c r="CF1583" s="23"/>
      <c r="CG1583" s="23"/>
      <c r="CH1583" s="23"/>
      <c r="CI1583" s="23"/>
      <c r="CJ1583" s="23"/>
      <c r="CK1583" s="23"/>
      <c r="CL1583" s="23"/>
      <c r="CM1583" s="23"/>
      <c r="CN1583" s="23"/>
      <c r="CO1583" s="23"/>
      <c r="CP1583" s="23"/>
      <c r="CQ1583" s="23"/>
      <c r="CR1583" s="23"/>
      <c r="CS1583" s="23"/>
      <c r="CT1583" s="23"/>
      <c r="CU1583" s="23"/>
      <c r="CV1583" s="23"/>
      <c r="CW1583" s="23"/>
      <c r="CX1583" s="23"/>
      <c r="CY1583" s="23"/>
      <c r="CZ1583" s="23"/>
      <c r="DA1583" s="23"/>
      <c r="DB1583" s="23"/>
      <c r="DC1583" s="23"/>
      <c r="DD1583" s="23"/>
      <c r="DE1583" s="23"/>
      <c r="DF1583" s="23"/>
      <c r="DG1583" s="23"/>
      <c r="DH1583" s="23"/>
      <c r="DI1583" s="23"/>
      <c r="DJ1583" s="23"/>
      <c r="DK1583" s="23"/>
      <c r="DL1583" s="23"/>
      <c r="DM1583" s="23"/>
      <c r="DN1583" s="23"/>
      <c r="DO1583" s="23"/>
      <c r="DP1583" s="23"/>
      <c r="DQ1583" s="23"/>
      <c r="DR1583" s="23"/>
      <c r="DS1583" s="23"/>
      <c r="DT1583" s="23"/>
      <c r="DU1583" s="23"/>
      <c r="DV1583" s="23"/>
      <c r="DW1583" s="23"/>
      <c r="DX1583" s="23"/>
      <c r="DY1583" s="23"/>
    </row>
    <row r="1584" spans="1:129" s="29" customFormat="1" x14ac:dyDescent="0.25">
      <c r="A1584" s="406"/>
      <c r="B1584" s="127" t="s">
        <v>413</v>
      </c>
      <c r="C1584" s="127"/>
      <c r="D1584" s="202"/>
      <c r="E1584" s="196"/>
      <c r="F1584" s="135"/>
      <c r="G1584" s="196"/>
      <c r="H1584" s="168" t="s">
        <v>35</v>
      </c>
      <c r="I1584" s="78" t="s">
        <v>52</v>
      </c>
      <c r="J1584" s="83">
        <v>79670</v>
      </c>
      <c r="K1584" s="98">
        <f t="shared" si="763"/>
        <v>79670</v>
      </c>
      <c r="L1584" s="83"/>
      <c r="M1584" s="83"/>
      <c r="N1584" s="83"/>
      <c r="O1584" s="408">
        <f t="shared" si="752"/>
        <v>79670</v>
      </c>
      <c r="P1584" s="355"/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/>
      <c r="AI1584" s="23"/>
      <c r="AJ1584" s="23"/>
      <c r="AK1584" s="23"/>
      <c r="AL1584" s="23"/>
      <c r="AM1584" s="23"/>
      <c r="AN1584" s="23"/>
      <c r="AO1584" s="23"/>
      <c r="AP1584" s="23"/>
      <c r="AQ1584" s="23"/>
      <c r="AR1584" s="23"/>
      <c r="AS1584" s="23"/>
      <c r="AT1584" s="23"/>
      <c r="AU1584" s="23"/>
      <c r="AV1584" s="23"/>
      <c r="AW1584" s="23"/>
      <c r="AX1584" s="23"/>
      <c r="AY1584" s="23"/>
      <c r="AZ1584" s="23"/>
      <c r="BA1584" s="23"/>
      <c r="BB1584" s="23"/>
      <c r="BC1584" s="23"/>
      <c r="BD1584" s="23"/>
      <c r="BE1584" s="23"/>
      <c r="BF1584" s="23"/>
      <c r="BG1584" s="23"/>
      <c r="BH1584" s="23"/>
      <c r="BI1584" s="23"/>
      <c r="BJ1584" s="23"/>
      <c r="BK1584" s="23"/>
      <c r="BL1584" s="23"/>
      <c r="BM1584" s="23"/>
      <c r="BN1584" s="23"/>
      <c r="BO1584" s="23"/>
      <c r="BP1584" s="23"/>
      <c r="BQ1584" s="23"/>
      <c r="BR1584" s="23"/>
      <c r="BS1584" s="23"/>
      <c r="BT1584" s="23"/>
      <c r="BU1584" s="23"/>
      <c r="BV1584" s="23"/>
      <c r="BW1584" s="23"/>
      <c r="BX1584" s="23"/>
      <c r="BY1584" s="23"/>
      <c r="BZ1584" s="23"/>
      <c r="CA1584" s="23"/>
      <c r="CB1584" s="23"/>
      <c r="CC1584" s="23"/>
      <c r="CD1584" s="23"/>
      <c r="CE1584" s="23"/>
      <c r="CF1584" s="23"/>
      <c r="CG1584" s="23"/>
      <c r="CH1584" s="23"/>
      <c r="CI1584" s="23"/>
      <c r="CJ1584" s="23"/>
      <c r="CK1584" s="23"/>
      <c r="CL1584" s="23"/>
      <c r="CM1584" s="23"/>
      <c r="CN1584" s="23"/>
      <c r="CO1584" s="23"/>
      <c r="CP1584" s="23"/>
      <c r="CQ1584" s="23"/>
      <c r="CR1584" s="23"/>
      <c r="CS1584" s="23"/>
      <c r="CT1584" s="23"/>
      <c r="CU1584" s="23"/>
      <c r="CV1584" s="23"/>
      <c r="CW1584" s="23"/>
      <c r="CX1584" s="23"/>
      <c r="CY1584" s="23"/>
      <c r="CZ1584" s="23"/>
      <c r="DA1584" s="23"/>
      <c r="DB1584" s="23"/>
      <c r="DC1584" s="23"/>
      <c r="DD1584" s="23"/>
      <c r="DE1584" s="23"/>
      <c r="DF1584" s="23"/>
      <c r="DG1584" s="23"/>
      <c r="DH1584" s="23"/>
      <c r="DI1584" s="23"/>
      <c r="DJ1584" s="23"/>
      <c r="DK1584" s="23"/>
      <c r="DL1584" s="23"/>
      <c r="DM1584" s="23"/>
      <c r="DN1584" s="23"/>
      <c r="DO1584" s="23"/>
      <c r="DP1584" s="23"/>
      <c r="DQ1584" s="23"/>
      <c r="DR1584" s="23"/>
      <c r="DS1584" s="23"/>
      <c r="DT1584" s="23"/>
      <c r="DU1584" s="23"/>
      <c r="DV1584" s="23"/>
      <c r="DW1584" s="23"/>
      <c r="DX1584" s="23"/>
      <c r="DY1584" s="23"/>
    </row>
    <row r="1585" spans="1:129" s="29" customFormat="1" x14ac:dyDescent="0.25">
      <c r="A1585" s="404">
        <v>6</v>
      </c>
      <c r="B1585" s="127" t="s">
        <v>413</v>
      </c>
      <c r="C1585" s="127" t="s">
        <v>25</v>
      </c>
      <c r="D1585" s="195" t="s">
        <v>196</v>
      </c>
      <c r="E1585" s="196">
        <v>18</v>
      </c>
      <c r="F1585" s="135">
        <v>919.5</v>
      </c>
      <c r="G1585" s="196">
        <v>34</v>
      </c>
      <c r="H1585" s="121" t="s">
        <v>30</v>
      </c>
      <c r="I1585" s="66" t="s">
        <v>1</v>
      </c>
      <c r="J1585" s="83">
        <f>J1586+J1587+J1588</f>
        <v>1259501</v>
      </c>
      <c r="K1585" s="83">
        <f t="shared" ref="K1585:N1585" si="764">K1586+K1587+K1588</f>
        <v>1259501</v>
      </c>
      <c r="L1585" s="83">
        <f t="shared" si="764"/>
        <v>0</v>
      </c>
      <c r="M1585" s="83">
        <f t="shared" si="764"/>
        <v>0</v>
      </c>
      <c r="N1585" s="83">
        <f t="shared" si="764"/>
        <v>0</v>
      </c>
      <c r="O1585" s="408">
        <f t="shared" si="752"/>
        <v>1259501</v>
      </c>
      <c r="P1585" s="355"/>
      <c r="Q1585" s="23"/>
      <c r="R1585" s="23"/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/>
      <c r="AI1585" s="23"/>
      <c r="AJ1585" s="23"/>
      <c r="AK1585" s="23"/>
      <c r="AL1585" s="23"/>
      <c r="AM1585" s="23"/>
      <c r="AN1585" s="23"/>
      <c r="AO1585" s="23"/>
      <c r="AP1585" s="23"/>
      <c r="AQ1585" s="23"/>
      <c r="AR1585" s="23"/>
      <c r="AS1585" s="23"/>
      <c r="AT1585" s="23"/>
      <c r="AU1585" s="23"/>
      <c r="AV1585" s="23"/>
      <c r="AW1585" s="23"/>
      <c r="AX1585" s="23"/>
      <c r="AY1585" s="23"/>
      <c r="AZ1585" s="23"/>
      <c r="BA1585" s="23"/>
      <c r="BB1585" s="23"/>
      <c r="BC1585" s="23"/>
      <c r="BD1585" s="23"/>
      <c r="BE1585" s="23"/>
      <c r="BF1585" s="23"/>
      <c r="BG1585" s="23"/>
      <c r="BH1585" s="23"/>
      <c r="BI1585" s="23"/>
      <c r="BJ1585" s="23"/>
      <c r="BK1585" s="23"/>
      <c r="BL1585" s="23"/>
      <c r="BM1585" s="23"/>
      <c r="BN1585" s="23"/>
      <c r="BO1585" s="23"/>
      <c r="BP1585" s="23"/>
      <c r="BQ1585" s="23"/>
      <c r="BR1585" s="23"/>
      <c r="BS1585" s="23"/>
      <c r="BT1585" s="23"/>
      <c r="BU1585" s="23"/>
      <c r="BV1585" s="23"/>
      <c r="BW1585" s="23"/>
      <c r="BX1585" s="23"/>
      <c r="BY1585" s="23"/>
      <c r="BZ1585" s="23"/>
      <c r="CA1585" s="23"/>
      <c r="CB1585" s="23"/>
      <c r="CC1585" s="23"/>
      <c r="CD1585" s="23"/>
      <c r="CE1585" s="23"/>
      <c r="CF1585" s="23"/>
      <c r="CG1585" s="23"/>
      <c r="CH1585" s="23"/>
      <c r="CI1585" s="23"/>
      <c r="CJ1585" s="23"/>
      <c r="CK1585" s="23"/>
      <c r="CL1585" s="23"/>
      <c r="CM1585" s="23"/>
      <c r="CN1585" s="23"/>
      <c r="CO1585" s="23"/>
      <c r="CP1585" s="23"/>
      <c r="CQ1585" s="23"/>
      <c r="CR1585" s="23"/>
      <c r="CS1585" s="23"/>
      <c r="CT1585" s="23"/>
      <c r="CU1585" s="23"/>
      <c r="CV1585" s="23"/>
      <c r="CW1585" s="23"/>
      <c r="CX1585" s="23"/>
      <c r="CY1585" s="23"/>
      <c r="CZ1585" s="23"/>
      <c r="DA1585" s="23"/>
      <c r="DB1585" s="23"/>
      <c r="DC1585" s="23"/>
      <c r="DD1585" s="23"/>
      <c r="DE1585" s="23"/>
      <c r="DF1585" s="23"/>
      <c r="DG1585" s="23"/>
      <c r="DH1585" s="23"/>
      <c r="DI1585" s="23"/>
      <c r="DJ1585" s="23"/>
      <c r="DK1585" s="23"/>
      <c r="DL1585" s="23"/>
      <c r="DM1585" s="23"/>
      <c r="DN1585" s="23"/>
      <c r="DO1585" s="23"/>
      <c r="DP1585" s="23"/>
      <c r="DQ1585" s="23"/>
      <c r="DR1585" s="23"/>
      <c r="DS1585" s="23"/>
      <c r="DT1585" s="23"/>
      <c r="DU1585" s="23"/>
      <c r="DV1585" s="23"/>
      <c r="DW1585" s="23"/>
      <c r="DX1585" s="23"/>
      <c r="DY1585" s="23"/>
    </row>
    <row r="1586" spans="1:129" s="29" customFormat="1" ht="30" x14ac:dyDescent="0.25">
      <c r="A1586" s="405"/>
      <c r="B1586" s="127" t="s">
        <v>413</v>
      </c>
      <c r="C1586" s="127"/>
      <c r="D1586" s="195"/>
      <c r="E1586" s="196"/>
      <c r="F1586" s="135"/>
      <c r="G1586" s="196"/>
      <c r="H1586" s="121" t="s">
        <v>38</v>
      </c>
      <c r="I1586" s="105" t="s">
        <v>39</v>
      </c>
      <c r="J1586" s="83">
        <v>512067</v>
      </c>
      <c r="K1586" s="98">
        <f t="shared" ref="K1586:K1588" si="765">J1586</f>
        <v>512067</v>
      </c>
      <c r="L1586" s="83"/>
      <c r="M1586" s="83"/>
      <c r="N1586" s="83"/>
      <c r="O1586" s="408">
        <f t="shared" si="752"/>
        <v>512067</v>
      </c>
      <c r="P1586" s="355"/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/>
      <c r="AI1586" s="23"/>
      <c r="AJ1586" s="23"/>
      <c r="AK1586" s="23"/>
      <c r="AL1586" s="23"/>
      <c r="AM1586" s="23"/>
      <c r="AN1586" s="23"/>
      <c r="AO1586" s="23"/>
      <c r="AP1586" s="23"/>
      <c r="AQ1586" s="23"/>
      <c r="AR1586" s="23"/>
      <c r="AS1586" s="23"/>
      <c r="AT1586" s="23"/>
      <c r="AU1586" s="23"/>
      <c r="AV1586" s="23"/>
      <c r="AW1586" s="23"/>
      <c r="AX1586" s="23"/>
      <c r="AY1586" s="23"/>
      <c r="AZ1586" s="23"/>
      <c r="BA1586" s="23"/>
      <c r="BB1586" s="23"/>
      <c r="BC1586" s="23"/>
      <c r="BD1586" s="23"/>
      <c r="BE1586" s="23"/>
      <c r="BF1586" s="23"/>
      <c r="BG1586" s="23"/>
      <c r="BH1586" s="23"/>
      <c r="BI1586" s="23"/>
      <c r="BJ1586" s="23"/>
      <c r="BK1586" s="23"/>
      <c r="BL1586" s="23"/>
      <c r="BM1586" s="23"/>
      <c r="BN1586" s="23"/>
      <c r="BO1586" s="23"/>
      <c r="BP1586" s="23"/>
      <c r="BQ1586" s="23"/>
      <c r="BR1586" s="23"/>
      <c r="BS1586" s="23"/>
      <c r="BT1586" s="23"/>
      <c r="BU1586" s="23"/>
      <c r="BV1586" s="23"/>
      <c r="BW1586" s="23"/>
      <c r="BX1586" s="23"/>
      <c r="BY1586" s="23"/>
      <c r="BZ1586" s="23"/>
      <c r="CA1586" s="23"/>
      <c r="CB1586" s="23"/>
      <c r="CC1586" s="23"/>
      <c r="CD1586" s="23"/>
      <c r="CE1586" s="23"/>
      <c r="CF1586" s="23"/>
      <c r="CG1586" s="23"/>
      <c r="CH1586" s="23"/>
      <c r="CI1586" s="23"/>
      <c r="CJ1586" s="23"/>
      <c r="CK1586" s="23"/>
      <c r="CL1586" s="23"/>
      <c r="CM1586" s="23"/>
      <c r="CN1586" s="23"/>
      <c r="CO1586" s="23"/>
      <c r="CP1586" s="23"/>
      <c r="CQ1586" s="23"/>
      <c r="CR1586" s="23"/>
      <c r="CS1586" s="23"/>
      <c r="CT1586" s="23"/>
      <c r="CU1586" s="23"/>
      <c r="CV1586" s="23"/>
      <c r="CW1586" s="23"/>
      <c r="CX1586" s="23"/>
      <c r="CY1586" s="23"/>
      <c r="CZ1586" s="23"/>
      <c r="DA1586" s="23"/>
      <c r="DB1586" s="23"/>
      <c r="DC1586" s="23"/>
      <c r="DD1586" s="23"/>
      <c r="DE1586" s="23"/>
      <c r="DF1586" s="23"/>
      <c r="DG1586" s="23"/>
      <c r="DH1586" s="23"/>
      <c r="DI1586" s="23"/>
      <c r="DJ1586" s="23"/>
      <c r="DK1586" s="23"/>
      <c r="DL1586" s="23"/>
      <c r="DM1586" s="23"/>
      <c r="DN1586" s="23"/>
      <c r="DO1586" s="23"/>
      <c r="DP1586" s="23"/>
      <c r="DQ1586" s="23"/>
      <c r="DR1586" s="23"/>
      <c r="DS1586" s="23"/>
      <c r="DT1586" s="23"/>
      <c r="DU1586" s="23"/>
      <c r="DV1586" s="23"/>
      <c r="DW1586" s="23"/>
      <c r="DX1586" s="23"/>
      <c r="DY1586" s="23"/>
    </row>
    <row r="1587" spans="1:129" s="29" customFormat="1" ht="30" x14ac:dyDescent="0.25">
      <c r="A1587" s="405"/>
      <c r="B1587" s="127" t="s">
        <v>413</v>
      </c>
      <c r="C1587" s="127"/>
      <c r="D1587" s="195"/>
      <c r="E1587" s="196"/>
      <c r="F1587" s="135"/>
      <c r="G1587" s="196"/>
      <c r="H1587" s="72" t="s">
        <v>40</v>
      </c>
      <c r="I1587" s="78" t="s">
        <v>41</v>
      </c>
      <c r="J1587" s="83">
        <v>721045</v>
      </c>
      <c r="K1587" s="98">
        <f t="shared" si="765"/>
        <v>721045</v>
      </c>
      <c r="L1587" s="83"/>
      <c r="M1587" s="83"/>
      <c r="N1587" s="83"/>
      <c r="O1587" s="408">
        <f t="shared" si="752"/>
        <v>721045</v>
      </c>
      <c r="P1587" s="355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23"/>
      <c r="AP1587" s="23"/>
      <c r="AQ1587" s="23"/>
      <c r="AR1587" s="23"/>
      <c r="AS1587" s="23"/>
      <c r="AT1587" s="23"/>
      <c r="AU1587" s="23"/>
      <c r="AV1587" s="23"/>
      <c r="AW1587" s="23"/>
      <c r="AX1587" s="23"/>
      <c r="AY1587" s="23"/>
      <c r="AZ1587" s="23"/>
      <c r="BA1587" s="23"/>
      <c r="BB1587" s="23"/>
      <c r="BC1587" s="23"/>
      <c r="BD1587" s="23"/>
      <c r="BE1587" s="23"/>
      <c r="BF1587" s="23"/>
      <c r="BG1587" s="23"/>
      <c r="BH1587" s="23"/>
      <c r="BI1587" s="23"/>
      <c r="BJ1587" s="23"/>
      <c r="BK1587" s="23"/>
      <c r="BL1587" s="23"/>
      <c r="BM1587" s="23"/>
      <c r="BN1587" s="23"/>
      <c r="BO1587" s="23"/>
      <c r="BP1587" s="23"/>
      <c r="BQ1587" s="23"/>
      <c r="BR1587" s="23"/>
      <c r="BS1587" s="23"/>
      <c r="BT1587" s="23"/>
      <c r="BU1587" s="23"/>
      <c r="BV1587" s="23"/>
      <c r="BW1587" s="23"/>
      <c r="BX1587" s="23"/>
      <c r="BY1587" s="23"/>
      <c r="BZ1587" s="23"/>
      <c r="CA1587" s="23"/>
      <c r="CB1587" s="23"/>
      <c r="CC1587" s="23"/>
      <c r="CD1587" s="23"/>
      <c r="CE1587" s="23"/>
      <c r="CF1587" s="23"/>
      <c r="CG1587" s="23"/>
      <c r="CH1587" s="23"/>
      <c r="CI1587" s="23"/>
      <c r="CJ1587" s="23"/>
      <c r="CK1587" s="23"/>
      <c r="CL1587" s="23"/>
      <c r="CM1587" s="23"/>
      <c r="CN1587" s="23"/>
      <c r="CO1587" s="23"/>
      <c r="CP1587" s="23"/>
      <c r="CQ1587" s="23"/>
      <c r="CR1587" s="23"/>
      <c r="CS1587" s="23"/>
      <c r="CT1587" s="23"/>
      <c r="CU1587" s="23"/>
      <c r="CV1587" s="23"/>
      <c r="CW1587" s="23"/>
      <c r="CX1587" s="23"/>
      <c r="CY1587" s="23"/>
      <c r="CZ1587" s="23"/>
      <c r="DA1587" s="23"/>
      <c r="DB1587" s="23"/>
      <c r="DC1587" s="23"/>
      <c r="DD1587" s="23"/>
      <c r="DE1587" s="23"/>
      <c r="DF1587" s="23"/>
      <c r="DG1587" s="23"/>
      <c r="DH1587" s="23"/>
      <c r="DI1587" s="23"/>
      <c r="DJ1587" s="23"/>
      <c r="DK1587" s="23"/>
      <c r="DL1587" s="23"/>
      <c r="DM1587" s="23"/>
      <c r="DN1587" s="23"/>
      <c r="DO1587" s="23"/>
      <c r="DP1587" s="23"/>
      <c r="DQ1587" s="23"/>
      <c r="DR1587" s="23"/>
      <c r="DS1587" s="23"/>
      <c r="DT1587" s="23"/>
      <c r="DU1587" s="23"/>
      <c r="DV1587" s="23"/>
      <c r="DW1587" s="23"/>
      <c r="DX1587" s="23"/>
      <c r="DY1587" s="23"/>
    </row>
    <row r="1588" spans="1:129" s="29" customFormat="1" x14ac:dyDescent="0.25">
      <c r="A1588" s="406"/>
      <c r="B1588" s="127" t="s">
        <v>413</v>
      </c>
      <c r="C1588" s="72"/>
      <c r="D1588" s="72"/>
      <c r="E1588" s="73"/>
      <c r="F1588" s="74"/>
      <c r="G1588" s="136"/>
      <c r="H1588" s="168" t="s">
        <v>35</v>
      </c>
      <c r="I1588" s="78" t="s">
        <v>52</v>
      </c>
      <c r="J1588" s="83">
        <v>26389</v>
      </c>
      <c r="K1588" s="98">
        <f t="shared" si="765"/>
        <v>26389</v>
      </c>
      <c r="L1588" s="83"/>
      <c r="M1588" s="83"/>
      <c r="N1588" s="83"/>
      <c r="O1588" s="408">
        <f t="shared" si="752"/>
        <v>26389</v>
      </c>
      <c r="P1588" s="355"/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/>
      <c r="AL1588" s="23"/>
      <c r="AM1588" s="23"/>
      <c r="AN1588" s="23"/>
      <c r="AO1588" s="23"/>
      <c r="AP1588" s="23"/>
      <c r="AQ1588" s="23"/>
      <c r="AR1588" s="23"/>
      <c r="AS1588" s="23"/>
      <c r="AT1588" s="23"/>
      <c r="AU1588" s="23"/>
      <c r="AV1588" s="23"/>
      <c r="AW1588" s="23"/>
      <c r="AX1588" s="23"/>
      <c r="AY1588" s="23"/>
      <c r="AZ1588" s="23"/>
      <c r="BA1588" s="23"/>
      <c r="BB1588" s="23"/>
      <c r="BC1588" s="23"/>
      <c r="BD1588" s="23"/>
      <c r="BE1588" s="23"/>
      <c r="BF1588" s="23"/>
      <c r="BG1588" s="23"/>
      <c r="BH1588" s="23"/>
      <c r="BI1588" s="23"/>
      <c r="BJ1588" s="23"/>
      <c r="BK1588" s="23"/>
      <c r="BL1588" s="23"/>
      <c r="BM1588" s="23"/>
      <c r="BN1588" s="23"/>
      <c r="BO1588" s="23"/>
      <c r="BP1588" s="23"/>
      <c r="BQ1588" s="23"/>
      <c r="BR1588" s="23"/>
      <c r="BS1588" s="23"/>
      <c r="BT1588" s="23"/>
      <c r="BU1588" s="23"/>
      <c r="BV1588" s="23"/>
      <c r="BW1588" s="23"/>
      <c r="BX1588" s="23"/>
      <c r="BY1588" s="23"/>
      <c r="BZ1588" s="23"/>
      <c r="CA1588" s="23"/>
      <c r="CB1588" s="23"/>
      <c r="CC1588" s="23"/>
      <c r="CD1588" s="23"/>
      <c r="CE1588" s="23"/>
      <c r="CF1588" s="23"/>
      <c r="CG1588" s="23"/>
      <c r="CH1588" s="23"/>
      <c r="CI1588" s="23"/>
      <c r="CJ1588" s="23"/>
      <c r="CK1588" s="23"/>
      <c r="CL1588" s="23"/>
      <c r="CM1588" s="23"/>
      <c r="CN1588" s="23"/>
      <c r="CO1588" s="23"/>
      <c r="CP1588" s="23"/>
      <c r="CQ1588" s="23"/>
      <c r="CR1588" s="23"/>
      <c r="CS1588" s="23"/>
      <c r="CT1588" s="23"/>
      <c r="CU1588" s="23"/>
      <c r="CV1588" s="23"/>
      <c r="CW1588" s="23"/>
      <c r="CX1588" s="23"/>
      <c r="CY1588" s="23"/>
      <c r="CZ1588" s="23"/>
      <c r="DA1588" s="23"/>
      <c r="DB1588" s="23"/>
      <c r="DC1588" s="23"/>
      <c r="DD1588" s="23"/>
      <c r="DE1588" s="23"/>
      <c r="DF1588" s="23"/>
      <c r="DG1588" s="23"/>
      <c r="DH1588" s="23"/>
      <c r="DI1588" s="23"/>
      <c r="DJ1588" s="23"/>
      <c r="DK1588" s="23"/>
      <c r="DL1588" s="23"/>
      <c r="DM1588" s="23"/>
      <c r="DN1588" s="23"/>
      <c r="DO1588" s="23"/>
      <c r="DP1588" s="23"/>
      <c r="DQ1588" s="23"/>
      <c r="DR1588" s="23"/>
      <c r="DS1588" s="23"/>
      <c r="DT1588" s="23"/>
      <c r="DU1588" s="23"/>
      <c r="DV1588" s="23"/>
      <c r="DW1588" s="23"/>
      <c r="DX1588" s="23"/>
      <c r="DY1588" s="23"/>
    </row>
    <row r="1589" spans="1:129" s="29" customFormat="1" x14ac:dyDescent="0.25">
      <c r="A1589" s="498">
        <v>7</v>
      </c>
      <c r="B1589" s="127" t="s">
        <v>413</v>
      </c>
      <c r="C1589" s="402" t="s">
        <v>25</v>
      </c>
      <c r="D1589" s="437" t="s">
        <v>88</v>
      </c>
      <c r="E1589" s="432">
        <v>1</v>
      </c>
      <c r="F1589" s="407">
        <v>4009.9</v>
      </c>
      <c r="G1589" s="432">
        <v>140</v>
      </c>
      <c r="H1589" s="409" t="s">
        <v>30</v>
      </c>
      <c r="I1589" s="66" t="s">
        <v>1</v>
      </c>
      <c r="J1589" s="433">
        <f>J1590+J1591+J1592</f>
        <v>3263709</v>
      </c>
      <c r="K1589" s="433">
        <f t="shared" ref="K1589:N1589" si="766">K1590+K1591+K1592</f>
        <v>3263709</v>
      </c>
      <c r="L1589" s="433">
        <f t="shared" si="766"/>
        <v>0</v>
      </c>
      <c r="M1589" s="433">
        <f t="shared" si="766"/>
        <v>0</v>
      </c>
      <c r="N1589" s="433">
        <f t="shared" si="766"/>
        <v>0</v>
      </c>
      <c r="O1589" s="408">
        <f t="shared" ref="O1589:O1652" si="767">K1589+L1589+M1589+N1589</f>
        <v>3263709</v>
      </c>
      <c r="P1589" s="355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23"/>
      <c r="AP1589" s="23"/>
      <c r="AQ1589" s="23"/>
      <c r="AR1589" s="23"/>
      <c r="AS1589" s="23"/>
      <c r="AT1589" s="23"/>
      <c r="AU1589" s="23"/>
      <c r="AV1589" s="23"/>
      <c r="AW1589" s="23"/>
      <c r="AX1589" s="23"/>
      <c r="AY1589" s="23"/>
      <c r="AZ1589" s="23"/>
      <c r="BA1589" s="23"/>
      <c r="BB1589" s="23"/>
      <c r="BC1589" s="23"/>
      <c r="BD1589" s="23"/>
      <c r="BE1589" s="23"/>
      <c r="BF1589" s="23"/>
      <c r="BG1589" s="23"/>
      <c r="BH1589" s="23"/>
      <c r="BI1589" s="23"/>
      <c r="BJ1589" s="23"/>
      <c r="BK1589" s="23"/>
      <c r="BL1589" s="23"/>
      <c r="BM1589" s="23"/>
      <c r="BN1589" s="23"/>
      <c r="BO1589" s="23"/>
      <c r="BP1589" s="23"/>
      <c r="BQ1589" s="23"/>
      <c r="BR1589" s="23"/>
      <c r="BS1589" s="23"/>
      <c r="BT1589" s="23"/>
      <c r="BU1589" s="23"/>
      <c r="BV1589" s="23"/>
      <c r="BW1589" s="23"/>
      <c r="BX1589" s="23"/>
      <c r="BY1589" s="23"/>
      <c r="BZ1589" s="23"/>
      <c r="CA1589" s="23"/>
      <c r="CB1589" s="23"/>
      <c r="CC1589" s="23"/>
      <c r="CD1589" s="23"/>
      <c r="CE1589" s="23"/>
      <c r="CF1589" s="23"/>
      <c r="CG1589" s="23"/>
      <c r="CH1589" s="23"/>
      <c r="CI1589" s="23"/>
      <c r="CJ1589" s="23"/>
      <c r="CK1589" s="23"/>
      <c r="CL1589" s="23"/>
      <c r="CM1589" s="23"/>
      <c r="CN1589" s="23"/>
      <c r="CO1589" s="23"/>
      <c r="CP1589" s="23"/>
      <c r="CQ1589" s="23"/>
      <c r="CR1589" s="23"/>
      <c r="CS1589" s="23"/>
      <c r="CT1589" s="23"/>
      <c r="CU1589" s="23"/>
      <c r="CV1589" s="23"/>
      <c r="CW1589" s="23"/>
      <c r="CX1589" s="23"/>
      <c r="CY1589" s="23"/>
      <c r="CZ1589" s="23"/>
      <c r="DA1589" s="23"/>
      <c r="DB1589" s="23"/>
      <c r="DC1589" s="23"/>
      <c r="DD1589" s="23"/>
      <c r="DE1589" s="23"/>
      <c r="DF1589" s="23"/>
      <c r="DG1589" s="23"/>
      <c r="DH1589" s="23"/>
      <c r="DI1589" s="23"/>
      <c r="DJ1589" s="23"/>
      <c r="DK1589" s="23"/>
      <c r="DL1589" s="23"/>
      <c r="DM1589" s="23"/>
      <c r="DN1589" s="23"/>
      <c r="DO1589" s="23"/>
      <c r="DP1589" s="23"/>
      <c r="DQ1589" s="23"/>
      <c r="DR1589" s="23"/>
      <c r="DS1589" s="23"/>
      <c r="DT1589" s="23"/>
      <c r="DU1589" s="23"/>
      <c r="DV1589" s="23"/>
      <c r="DW1589" s="23"/>
      <c r="DX1589" s="23"/>
      <c r="DY1589" s="23"/>
    </row>
    <row r="1590" spans="1:129" s="29" customFormat="1" ht="30" x14ac:dyDescent="0.25">
      <c r="A1590" s="499"/>
      <c r="B1590" s="127" t="s">
        <v>413</v>
      </c>
      <c r="C1590" s="402"/>
      <c r="D1590" s="402"/>
      <c r="E1590" s="64"/>
      <c r="F1590" s="65"/>
      <c r="G1590" s="64"/>
      <c r="H1590" s="409" t="s">
        <v>38</v>
      </c>
      <c r="I1590" s="434" t="s">
        <v>39</v>
      </c>
      <c r="J1590" s="433">
        <v>584964</v>
      </c>
      <c r="K1590" s="433">
        <f>J1590</f>
        <v>584964</v>
      </c>
      <c r="L1590" s="433"/>
      <c r="M1590" s="433"/>
      <c r="N1590" s="433"/>
      <c r="O1590" s="408">
        <f t="shared" si="767"/>
        <v>584964</v>
      </c>
      <c r="P1590" s="355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23"/>
      <c r="AP1590" s="23"/>
      <c r="AQ1590" s="23"/>
      <c r="AR1590" s="23"/>
      <c r="AS1590" s="23"/>
      <c r="AT1590" s="23"/>
      <c r="AU1590" s="23"/>
      <c r="AV1590" s="23"/>
      <c r="AW1590" s="23"/>
      <c r="AX1590" s="23"/>
      <c r="AY1590" s="23"/>
      <c r="AZ1590" s="23"/>
      <c r="BA1590" s="23"/>
      <c r="BB1590" s="23"/>
      <c r="BC1590" s="23"/>
      <c r="BD1590" s="23"/>
      <c r="BE1590" s="23"/>
      <c r="BF1590" s="23"/>
      <c r="BG1590" s="23"/>
      <c r="BH1590" s="23"/>
      <c r="BI1590" s="23"/>
      <c r="BJ1590" s="23"/>
      <c r="BK1590" s="23"/>
      <c r="BL1590" s="23"/>
      <c r="BM1590" s="23"/>
      <c r="BN1590" s="23"/>
      <c r="BO1590" s="23"/>
      <c r="BP1590" s="23"/>
      <c r="BQ1590" s="23"/>
      <c r="BR1590" s="23"/>
      <c r="BS1590" s="23"/>
      <c r="BT1590" s="23"/>
      <c r="BU1590" s="23"/>
      <c r="BV1590" s="23"/>
      <c r="BW1590" s="23"/>
      <c r="BX1590" s="23"/>
      <c r="BY1590" s="23"/>
      <c r="BZ1590" s="23"/>
      <c r="CA1590" s="23"/>
      <c r="CB1590" s="23"/>
      <c r="CC1590" s="23"/>
      <c r="CD1590" s="23"/>
      <c r="CE1590" s="23"/>
      <c r="CF1590" s="23"/>
      <c r="CG1590" s="23"/>
      <c r="CH1590" s="23"/>
      <c r="CI1590" s="23"/>
      <c r="CJ1590" s="23"/>
      <c r="CK1590" s="23"/>
      <c r="CL1590" s="23"/>
      <c r="CM1590" s="23"/>
      <c r="CN1590" s="23"/>
      <c r="CO1590" s="23"/>
      <c r="CP1590" s="23"/>
      <c r="CQ1590" s="23"/>
      <c r="CR1590" s="23"/>
      <c r="CS1590" s="23"/>
      <c r="CT1590" s="23"/>
      <c r="CU1590" s="23"/>
      <c r="CV1590" s="23"/>
      <c r="CW1590" s="23"/>
      <c r="CX1590" s="23"/>
      <c r="CY1590" s="23"/>
      <c r="CZ1590" s="23"/>
      <c r="DA1590" s="23"/>
      <c r="DB1590" s="23"/>
      <c r="DC1590" s="23"/>
      <c r="DD1590" s="23"/>
      <c r="DE1590" s="23"/>
      <c r="DF1590" s="23"/>
      <c r="DG1590" s="23"/>
      <c r="DH1590" s="23"/>
      <c r="DI1590" s="23"/>
      <c r="DJ1590" s="23"/>
      <c r="DK1590" s="23"/>
      <c r="DL1590" s="23"/>
      <c r="DM1590" s="23"/>
      <c r="DN1590" s="23"/>
      <c r="DO1590" s="23"/>
      <c r="DP1590" s="23"/>
      <c r="DQ1590" s="23"/>
      <c r="DR1590" s="23"/>
      <c r="DS1590" s="23"/>
      <c r="DT1590" s="23"/>
      <c r="DU1590" s="23"/>
      <c r="DV1590" s="23"/>
      <c r="DW1590" s="23"/>
      <c r="DX1590" s="23"/>
      <c r="DY1590" s="23"/>
    </row>
    <row r="1591" spans="1:129" s="29" customFormat="1" ht="30" x14ac:dyDescent="0.25">
      <c r="A1591" s="499"/>
      <c r="B1591" s="127" t="s">
        <v>413</v>
      </c>
      <c r="C1591" s="402"/>
      <c r="D1591" s="402"/>
      <c r="E1591" s="64"/>
      <c r="F1591" s="65"/>
      <c r="G1591" s="64"/>
      <c r="H1591" s="262" t="s">
        <v>40</v>
      </c>
      <c r="I1591" s="434" t="s">
        <v>41</v>
      </c>
      <c r="J1591" s="433">
        <v>2610365</v>
      </c>
      <c r="K1591" s="433">
        <f t="shared" ref="K1591:K1592" si="768">J1591</f>
        <v>2610365</v>
      </c>
      <c r="L1591" s="433"/>
      <c r="M1591" s="433"/>
      <c r="N1591" s="433"/>
      <c r="O1591" s="408">
        <f t="shared" si="767"/>
        <v>2610365</v>
      </c>
      <c r="P1591" s="355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23"/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3"/>
      <c r="BC1591" s="23"/>
      <c r="BD1591" s="23"/>
      <c r="BE1591" s="23"/>
      <c r="BF1591" s="23"/>
      <c r="BG1591" s="23"/>
      <c r="BH1591" s="23"/>
      <c r="BI1591" s="23"/>
      <c r="BJ1591" s="23"/>
      <c r="BK1591" s="23"/>
      <c r="BL1591" s="23"/>
      <c r="BM1591" s="23"/>
      <c r="BN1591" s="23"/>
      <c r="BO1591" s="23"/>
      <c r="BP1591" s="23"/>
      <c r="BQ1591" s="23"/>
      <c r="BR1591" s="23"/>
      <c r="BS1591" s="23"/>
      <c r="BT1591" s="23"/>
      <c r="BU1591" s="23"/>
      <c r="BV1591" s="23"/>
      <c r="BW1591" s="23"/>
      <c r="BX1591" s="23"/>
      <c r="BY1591" s="23"/>
      <c r="BZ1591" s="23"/>
      <c r="CA1591" s="23"/>
      <c r="CB1591" s="23"/>
      <c r="CC1591" s="23"/>
      <c r="CD1591" s="23"/>
      <c r="CE1591" s="23"/>
      <c r="CF1591" s="23"/>
      <c r="CG1591" s="23"/>
      <c r="CH1591" s="23"/>
      <c r="CI1591" s="23"/>
      <c r="CJ1591" s="23"/>
      <c r="CK1591" s="23"/>
      <c r="CL1591" s="23"/>
      <c r="CM1591" s="23"/>
      <c r="CN1591" s="23"/>
      <c r="CO1591" s="23"/>
      <c r="CP1591" s="23"/>
      <c r="CQ1591" s="23"/>
      <c r="CR1591" s="23"/>
      <c r="CS1591" s="23"/>
      <c r="CT1591" s="23"/>
      <c r="CU1591" s="23"/>
      <c r="CV1591" s="23"/>
      <c r="CW1591" s="23"/>
      <c r="CX1591" s="23"/>
      <c r="CY1591" s="23"/>
      <c r="CZ1591" s="23"/>
      <c r="DA1591" s="23"/>
      <c r="DB1591" s="23"/>
      <c r="DC1591" s="23"/>
      <c r="DD1591" s="23"/>
      <c r="DE1591" s="23"/>
      <c r="DF1591" s="23"/>
      <c r="DG1591" s="23"/>
      <c r="DH1591" s="23"/>
      <c r="DI1591" s="23"/>
      <c r="DJ1591" s="23"/>
      <c r="DK1591" s="23"/>
      <c r="DL1591" s="23"/>
      <c r="DM1591" s="23"/>
      <c r="DN1591" s="23"/>
      <c r="DO1591" s="23"/>
      <c r="DP1591" s="23"/>
      <c r="DQ1591" s="23"/>
      <c r="DR1591" s="23"/>
      <c r="DS1591" s="23"/>
      <c r="DT1591" s="23"/>
      <c r="DU1591" s="23"/>
      <c r="DV1591" s="23"/>
      <c r="DW1591" s="23"/>
      <c r="DX1591" s="23"/>
      <c r="DY1591" s="23"/>
    </row>
    <row r="1592" spans="1:129" s="29" customFormat="1" x14ac:dyDescent="0.25">
      <c r="A1592" s="500"/>
      <c r="B1592" s="127" t="s">
        <v>413</v>
      </c>
      <c r="C1592" s="402"/>
      <c r="D1592" s="402"/>
      <c r="E1592" s="64"/>
      <c r="F1592" s="65"/>
      <c r="G1592" s="64"/>
      <c r="H1592" s="435" t="s">
        <v>35</v>
      </c>
      <c r="I1592" s="66" t="s">
        <v>52</v>
      </c>
      <c r="J1592" s="433">
        <v>68380</v>
      </c>
      <c r="K1592" s="433">
        <f t="shared" si="768"/>
        <v>68380</v>
      </c>
      <c r="L1592" s="433"/>
      <c r="M1592" s="433"/>
      <c r="N1592" s="433"/>
      <c r="O1592" s="408">
        <f t="shared" si="767"/>
        <v>68380</v>
      </c>
      <c r="P1592" s="355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23"/>
      <c r="AP1592" s="23"/>
      <c r="AQ1592" s="23"/>
      <c r="AR1592" s="23"/>
      <c r="AS1592" s="23"/>
      <c r="AT1592" s="23"/>
      <c r="AU1592" s="23"/>
      <c r="AV1592" s="23"/>
      <c r="AW1592" s="23"/>
      <c r="AX1592" s="23"/>
      <c r="AY1592" s="23"/>
      <c r="AZ1592" s="23"/>
      <c r="BA1592" s="23"/>
      <c r="BB1592" s="23"/>
      <c r="BC1592" s="23"/>
      <c r="BD1592" s="23"/>
      <c r="BE1592" s="23"/>
      <c r="BF1592" s="23"/>
      <c r="BG1592" s="23"/>
      <c r="BH1592" s="23"/>
      <c r="BI1592" s="23"/>
      <c r="BJ1592" s="23"/>
      <c r="BK1592" s="23"/>
      <c r="BL1592" s="23"/>
      <c r="BM1592" s="23"/>
      <c r="BN1592" s="23"/>
      <c r="BO1592" s="23"/>
      <c r="BP1592" s="23"/>
      <c r="BQ1592" s="23"/>
      <c r="BR1592" s="23"/>
      <c r="BS1592" s="23"/>
      <c r="BT1592" s="23"/>
      <c r="BU1592" s="23"/>
      <c r="BV1592" s="23"/>
      <c r="BW1592" s="23"/>
      <c r="BX1592" s="23"/>
      <c r="BY1592" s="23"/>
      <c r="BZ1592" s="23"/>
      <c r="CA1592" s="23"/>
      <c r="CB1592" s="23"/>
      <c r="CC1592" s="23"/>
      <c r="CD1592" s="23"/>
      <c r="CE1592" s="23"/>
      <c r="CF1592" s="23"/>
      <c r="CG1592" s="23"/>
      <c r="CH1592" s="23"/>
      <c r="CI1592" s="23"/>
      <c r="CJ1592" s="23"/>
      <c r="CK1592" s="23"/>
      <c r="CL1592" s="23"/>
      <c r="CM1592" s="23"/>
      <c r="CN1592" s="23"/>
      <c r="CO1592" s="23"/>
      <c r="CP1592" s="23"/>
      <c r="CQ1592" s="23"/>
      <c r="CR1592" s="23"/>
      <c r="CS1592" s="23"/>
      <c r="CT1592" s="23"/>
      <c r="CU1592" s="23"/>
      <c r="CV1592" s="23"/>
      <c r="CW1592" s="23"/>
      <c r="CX1592" s="23"/>
      <c r="CY1592" s="23"/>
      <c r="CZ1592" s="23"/>
      <c r="DA1592" s="23"/>
      <c r="DB1592" s="23"/>
      <c r="DC1592" s="23"/>
      <c r="DD1592" s="23"/>
      <c r="DE1592" s="23"/>
      <c r="DF1592" s="23"/>
      <c r="DG1592" s="23"/>
      <c r="DH1592" s="23"/>
      <c r="DI1592" s="23"/>
      <c r="DJ1592" s="23"/>
      <c r="DK1592" s="23"/>
      <c r="DL1592" s="23"/>
      <c r="DM1592" s="23"/>
      <c r="DN1592" s="23"/>
      <c r="DO1592" s="23"/>
      <c r="DP1592" s="23"/>
      <c r="DQ1592" s="23"/>
      <c r="DR1592" s="23"/>
      <c r="DS1592" s="23"/>
      <c r="DT1592" s="23"/>
      <c r="DU1592" s="23"/>
      <c r="DV1592" s="23"/>
      <c r="DW1592" s="23"/>
      <c r="DX1592" s="23"/>
      <c r="DY1592" s="23"/>
    </row>
    <row r="1593" spans="1:129" s="29" customFormat="1" x14ac:dyDescent="0.25">
      <c r="A1593" s="498">
        <v>8</v>
      </c>
      <c r="B1593" s="127" t="s">
        <v>413</v>
      </c>
      <c r="C1593" s="402" t="s">
        <v>25</v>
      </c>
      <c r="D1593" s="437" t="s">
        <v>88</v>
      </c>
      <c r="E1593" s="436" t="s">
        <v>103</v>
      </c>
      <c r="F1593" s="407">
        <v>3627.4</v>
      </c>
      <c r="G1593" s="432">
        <v>129</v>
      </c>
      <c r="H1593" s="409" t="s">
        <v>30</v>
      </c>
      <c r="I1593" s="66" t="s">
        <v>1</v>
      </c>
      <c r="J1593" s="433">
        <f>J1594+J1595+J1596</f>
        <v>4074123</v>
      </c>
      <c r="K1593" s="433">
        <f t="shared" ref="K1593:N1593" si="769">K1594+K1595+K1596</f>
        <v>4074123</v>
      </c>
      <c r="L1593" s="433">
        <f t="shared" si="769"/>
        <v>0</v>
      </c>
      <c r="M1593" s="433">
        <f t="shared" si="769"/>
        <v>0</v>
      </c>
      <c r="N1593" s="433">
        <f t="shared" si="769"/>
        <v>0</v>
      </c>
      <c r="O1593" s="408">
        <f t="shared" si="767"/>
        <v>4074123</v>
      </c>
      <c r="P1593" s="355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/>
      <c r="AR1593" s="23"/>
      <c r="AS1593" s="23"/>
      <c r="AT1593" s="23"/>
      <c r="AU1593" s="23"/>
      <c r="AV1593" s="23"/>
      <c r="AW1593" s="23"/>
      <c r="AX1593" s="23"/>
      <c r="AY1593" s="23"/>
      <c r="AZ1593" s="23"/>
      <c r="BA1593" s="23"/>
      <c r="BB1593" s="23"/>
      <c r="BC1593" s="23"/>
      <c r="BD1593" s="23"/>
      <c r="BE1593" s="23"/>
      <c r="BF1593" s="23"/>
      <c r="BG1593" s="23"/>
      <c r="BH1593" s="23"/>
      <c r="BI1593" s="23"/>
      <c r="BJ1593" s="23"/>
      <c r="BK1593" s="23"/>
      <c r="BL1593" s="23"/>
      <c r="BM1593" s="23"/>
      <c r="BN1593" s="23"/>
      <c r="BO1593" s="23"/>
      <c r="BP1593" s="23"/>
      <c r="BQ1593" s="23"/>
      <c r="BR1593" s="23"/>
      <c r="BS1593" s="23"/>
      <c r="BT1593" s="23"/>
      <c r="BU1593" s="23"/>
      <c r="BV1593" s="23"/>
      <c r="BW1593" s="23"/>
      <c r="BX1593" s="23"/>
      <c r="BY1593" s="23"/>
      <c r="BZ1593" s="23"/>
      <c r="CA1593" s="23"/>
      <c r="CB1593" s="23"/>
      <c r="CC1593" s="23"/>
      <c r="CD1593" s="23"/>
      <c r="CE1593" s="23"/>
      <c r="CF1593" s="23"/>
      <c r="CG1593" s="23"/>
      <c r="CH1593" s="23"/>
      <c r="CI1593" s="23"/>
      <c r="CJ1593" s="23"/>
      <c r="CK1593" s="23"/>
      <c r="CL1593" s="23"/>
      <c r="CM1593" s="23"/>
      <c r="CN1593" s="23"/>
      <c r="CO1593" s="23"/>
      <c r="CP1593" s="23"/>
      <c r="CQ1593" s="23"/>
      <c r="CR1593" s="23"/>
      <c r="CS1593" s="23"/>
      <c r="CT1593" s="23"/>
      <c r="CU1593" s="23"/>
      <c r="CV1593" s="23"/>
      <c r="CW1593" s="23"/>
      <c r="CX1593" s="23"/>
      <c r="CY1593" s="23"/>
      <c r="CZ1593" s="23"/>
      <c r="DA1593" s="23"/>
      <c r="DB1593" s="23"/>
      <c r="DC1593" s="23"/>
      <c r="DD1593" s="23"/>
      <c r="DE1593" s="23"/>
      <c r="DF1593" s="23"/>
      <c r="DG1593" s="23"/>
      <c r="DH1593" s="23"/>
      <c r="DI1593" s="23"/>
      <c r="DJ1593" s="23"/>
      <c r="DK1593" s="23"/>
      <c r="DL1593" s="23"/>
      <c r="DM1593" s="23"/>
      <c r="DN1593" s="23"/>
      <c r="DO1593" s="23"/>
      <c r="DP1593" s="23"/>
      <c r="DQ1593" s="23"/>
      <c r="DR1593" s="23"/>
      <c r="DS1593" s="23"/>
      <c r="DT1593" s="23"/>
      <c r="DU1593" s="23"/>
      <c r="DV1593" s="23"/>
      <c r="DW1593" s="23"/>
      <c r="DX1593" s="23"/>
      <c r="DY1593" s="23"/>
    </row>
    <row r="1594" spans="1:129" s="29" customFormat="1" ht="30" x14ac:dyDescent="0.25">
      <c r="A1594" s="499"/>
      <c r="B1594" s="127" t="s">
        <v>413</v>
      </c>
      <c r="C1594" s="402"/>
      <c r="D1594" s="402"/>
      <c r="E1594" s="64"/>
      <c r="F1594" s="65"/>
      <c r="G1594" s="64"/>
      <c r="H1594" s="409" t="s">
        <v>38</v>
      </c>
      <c r="I1594" s="434" t="s">
        <v>39</v>
      </c>
      <c r="J1594" s="433">
        <v>1168755</v>
      </c>
      <c r="K1594" s="433">
        <f>J1594</f>
        <v>1168755</v>
      </c>
      <c r="L1594" s="433"/>
      <c r="M1594" s="433"/>
      <c r="N1594" s="433"/>
      <c r="O1594" s="408">
        <f t="shared" si="767"/>
        <v>1168755</v>
      </c>
      <c r="P1594" s="355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23"/>
      <c r="AP1594" s="23"/>
      <c r="AQ1594" s="23"/>
      <c r="AR1594" s="23"/>
      <c r="AS1594" s="23"/>
      <c r="AT1594" s="23"/>
      <c r="AU1594" s="23"/>
      <c r="AV1594" s="23"/>
      <c r="AW1594" s="23"/>
      <c r="AX1594" s="23"/>
      <c r="AY1594" s="23"/>
      <c r="AZ1594" s="23"/>
      <c r="BA1594" s="23"/>
      <c r="BB1594" s="23"/>
      <c r="BC1594" s="23"/>
      <c r="BD1594" s="23"/>
      <c r="BE1594" s="23"/>
      <c r="BF1594" s="23"/>
      <c r="BG1594" s="23"/>
      <c r="BH1594" s="23"/>
      <c r="BI1594" s="23"/>
      <c r="BJ1594" s="23"/>
      <c r="BK1594" s="23"/>
      <c r="BL1594" s="23"/>
      <c r="BM1594" s="23"/>
      <c r="BN1594" s="23"/>
      <c r="BO1594" s="23"/>
      <c r="BP1594" s="23"/>
      <c r="BQ1594" s="23"/>
      <c r="BR1594" s="23"/>
      <c r="BS1594" s="23"/>
      <c r="BT1594" s="23"/>
      <c r="BU1594" s="23"/>
      <c r="BV1594" s="23"/>
      <c r="BW1594" s="23"/>
      <c r="BX1594" s="23"/>
      <c r="BY1594" s="23"/>
      <c r="BZ1594" s="23"/>
      <c r="CA1594" s="23"/>
      <c r="CB1594" s="23"/>
      <c r="CC1594" s="23"/>
      <c r="CD1594" s="23"/>
      <c r="CE1594" s="23"/>
      <c r="CF1594" s="23"/>
      <c r="CG1594" s="23"/>
      <c r="CH1594" s="23"/>
      <c r="CI1594" s="23"/>
      <c r="CJ1594" s="23"/>
      <c r="CK1594" s="23"/>
      <c r="CL1594" s="23"/>
      <c r="CM1594" s="23"/>
      <c r="CN1594" s="23"/>
      <c r="CO1594" s="23"/>
      <c r="CP1594" s="23"/>
      <c r="CQ1594" s="23"/>
      <c r="CR1594" s="23"/>
      <c r="CS1594" s="23"/>
      <c r="CT1594" s="23"/>
      <c r="CU1594" s="23"/>
      <c r="CV1594" s="23"/>
      <c r="CW1594" s="23"/>
      <c r="CX1594" s="23"/>
      <c r="CY1594" s="23"/>
      <c r="CZ1594" s="23"/>
      <c r="DA1594" s="23"/>
      <c r="DB1594" s="23"/>
      <c r="DC1594" s="23"/>
      <c r="DD1594" s="23"/>
      <c r="DE1594" s="23"/>
      <c r="DF1594" s="23"/>
      <c r="DG1594" s="23"/>
      <c r="DH1594" s="23"/>
      <c r="DI1594" s="23"/>
      <c r="DJ1594" s="23"/>
      <c r="DK1594" s="23"/>
      <c r="DL1594" s="23"/>
      <c r="DM1594" s="23"/>
      <c r="DN1594" s="23"/>
      <c r="DO1594" s="23"/>
      <c r="DP1594" s="23"/>
      <c r="DQ1594" s="23"/>
      <c r="DR1594" s="23"/>
      <c r="DS1594" s="23"/>
      <c r="DT1594" s="23"/>
      <c r="DU1594" s="23"/>
      <c r="DV1594" s="23"/>
      <c r="DW1594" s="23"/>
      <c r="DX1594" s="23"/>
      <c r="DY1594" s="23"/>
    </row>
    <row r="1595" spans="1:129" s="29" customFormat="1" ht="30" x14ac:dyDescent="0.25">
      <c r="A1595" s="499"/>
      <c r="B1595" s="127" t="s">
        <v>413</v>
      </c>
      <c r="C1595" s="402"/>
      <c r="D1595" s="402"/>
      <c r="E1595" s="64"/>
      <c r="F1595" s="65"/>
      <c r="G1595" s="64"/>
      <c r="H1595" s="262" t="s">
        <v>40</v>
      </c>
      <c r="I1595" s="434" t="s">
        <v>41</v>
      </c>
      <c r="J1595" s="433">
        <v>2844498</v>
      </c>
      <c r="K1595" s="433">
        <f t="shared" ref="K1595:K1596" si="770">J1595</f>
        <v>2844498</v>
      </c>
      <c r="L1595" s="433"/>
      <c r="M1595" s="433"/>
      <c r="N1595" s="433"/>
      <c r="O1595" s="408">
        <f t="shared" si="767"/>
        <v>2844498</v>
      </c>
      <c r="P1595" s="355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/>
      <c r="AI1595" s="23"/>
      <c r="AJ1595" s="23"/>
      <c r="AK1595" s="23"/>
      <c r="AL1595" s="23"/>
      <c r="AM1595" s="23"/>
      <c r="AN1595" s="23"/>
      <c r="AO1595" s="23"/>
      <c r="AP1595" s="23"/>
      <c r="AQ1595" s="23"/>
      <c r="AR1595" s="23"/>
      <c r="AS1595" s="23"/>
      <c r="AT1595" s="23"/>
      <c r="AU1595" s="23"/>
      <c r="AV1595" s="23"/>
      <c r="AW1595" s="23"/>
      <c r="AX1595" s="23"/>
      <c r="AY1595" s="23"/>
      <c r="AZ1595" s="23"/>
      <c r="BA1595" s="23"/>
      <c r="BB1595" s="23"/>
      <c r="BC1595" s="23"/>
      <c r="BD1595" s="23"/>
      <c r="BE1595" s="23"/>
      <c r="BF1595" s="23"/>
      <c r="BG1595" s="23"/>
      <c r="BH1595" s="23"/>
      <c r="BI1595" s="23"/>
      <c r="BJ1595" s="23"/>
      <c r="BK1595" s="23"/>
      <c r="BL1595" s="23"/>
      <c r="BM1595" s="23"/>
      <c r="BN1595" s="23"/>
      <c r="BO1595" s="23"/>
      <c r="BP1595" s="23"/>
      <c r="BQ1595" s="23"/>
      <c r="BR1595" s="23"/>
      <c r="BS1595" s="23"/>
      <c r="BT1595" s="23"/>
      <c r="BU1595" s="23"/>
      <c r="BV1595" s="23"/>
      <c r="BW1595" s="23"/>
      <c r="BX1595" s="23"/>
      <c r="BY1595" s="23"/>
      <c r="BZ1595" s="23"/>
      <c r="CA1595" s="23"/>
      <c r="CB1595" s="23"/>
      <c r="CC1595" s="23"/>
      <c r="CD1595" s="23"/>
      <c r="CE1595" s="23"/>
      <c r="CF1595" s="23"/>
      <c r="CG1595" s="23"/>
      <c r="CH1595" s="23"/>
      <c r="CI1595" s="23"/>
      <c r="CJ1595" s="23"/>
      <c r="CK1595" s="23"/>
      <c r="CL1595" s="23"/>
      <c r="CM1595" s="23"/>
      <c r="CN1595" s="23"/>
      <c r="CO1595" s="23"/>
      <c r="CP1595" s="23"/>
      <c r="CQ1595" s="23"/>
      <c r="CR1595" s="23"/>
      <c r="CS1595" s="23"/>
      <c r="CT1595" s="23"/>
      <c r="CU1595" s="23"/>
      <c r="CV1595" s="23"/>
      <c r="CW1595" s="23"/>
      <c r="CX1595" s="23"/>
      <c r="CY1595" s="23"/>
      <c r="CZ1595" s="23"/>
      <c r="DA1595" s="23"/>
      <c r="DB1595" s="23"/>
      <c r="DC1595" s="23"/>
      <c r="DD1595" s="23"/>
      <c r="DE1595" s="23"/>
      <c r="DF1595" s="23"/>
      <c r="DG1595" s="23"/>
      <c r="DH1595" s="23"/>
      <c r="DI1595" s="23"/>
      <c r="DJ1595" s="23"/>
      <c r="DK1595" s="23"/>
      <c r="DL1595" s="23"/>
      <c r="DM1595" s="23"/>
      <c r="DN1595" s="23"/>
      <c r="DO1595" s="23"/>
      <c r="DP1595" s="23"/>
      <c r="DQ1595" s="23"/>
      <c r="DR1595" s="23"/>
      <c r="DS1595" s="23"/>
      <c r="DT1595" s="23"/>
      <c r="DU1595" s="23"/>
      <c r="DV1595" s="23"/>
      <c r="DW1595" s="23"/>
      <c r="DX1595" s="23"/>
      <c r="DY1595" s="23"/>
    </row>
    <row r="1596" spans="1:129" s="29" customFormat="1" x14ac:dyDescent="0.25">
      <c r="A1596" s="500"/>
      <c r="B1596" s="127" t="s">
        <v>413</v>
      </c>
      <c r="C1596" s="402"/>
      <c r="D1596" s="402"/>
      <c r="E1596" s="64"/>
      <c r="F1596" s="65"/>
      <c r="G1596" s="64"/>
      <c r="H1596" s="435" t="s">
        <v>35</v>
      </c>
      <c r="I1596" s="66" t="s">
        <v>52</v>
      </c>
      <c r="J1596" s="433">
        <v>60870</v>
      </c>
      <c r="K1596" s="433">
        <f t="shared" si="770"/>
        <v>60870</v>
      </c>
      <c r="L1596" s="433"/>
      <c r="M1596" s="433"/>
      <c r="N1596" s="433"/>
      <c r="O1596" s="408">
        <f t="shared" si="767"/>
        <v>60870</v>
      </c>
      <c r="P1596" s="355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/>
      <c r="AR1596" s="23"/>
      <c r="AS1596" s="23"/>
      <c r="AT1596" s="23"/>
      <c r="AU1596" s="23"/>
      <c r="AV1596" s="23"/>
      <c r="AW1596" s="23"/>
      <c r="AX1596" s="23"/>
      <c r="AY1596" s="23"/>
      <c r="AZ1596" s="23"/>
      <c r="BA1596" s="23"/>
      <c r="BB1596" s="23"/>
      <c r="BC1596" s="23"/>
      <c r="BD1596" s="23"/>
      <c r="BE1596" s="23"/>
      <c r="BF1596" s="23"/>
      <c r="BG1596" s="23"/>
      <c r="BH1596" s="23"/>
      <c r="BI1596" s="23"/>
      <c r="BJ1596" s="23"/>
      <c r="BK1596" s="23"/>
      <c r="BL1596" s="23"/>
      <c r="BM1596" s="23"/>
      <c r="BN1596" s="23"/>
      <c r="BO1596" s="23"/>
      <c r="BP1596" s="23"/>
      <c r="BQ1596" s="23"/>
      <c r="BR1596" s="23"/>
      <c r="BS1596" s="23"/>
      <c r="BT1596" s="23"/>
      <c r="BU1596" s="23"/>
      <c r="BV1596" s="23"/>
      <c r="BW1596" s="23"/>
      <c r="BX1596" s="23"/>
      <c r="BY1596" s="23"/>
      <c r="BZ1596" s="23"/>
      <c r="CA1596" s="23"/>
      <c r="CB1596" s="23"/>
      <c r="CC1596" s="23"/>
      <c r="CD1596" s="23"/>
      <c r="CE1596" s="23"/>
      <c r="CF1596" s="23"/>
      <c r="CG1596" s="23"/>
      <c r="CH1596" s="23"/>
      <c r="CI1596" s="23"/>
      <c r="CJ1596" s="23"/>
      <c r="CK1596" s="23"/>
      <c r="CL1596" s="23"/>
      <c r="CM1596" s="23"/>
      <c r="CN1596" s="23"/>
      <c r="CO1596" s="23"/>
      <c r="CP1596" s="23"/>
      <c r="CQ1596" s="23"/>
      <c r="CR1596" s="23"/>
      <c r="CS1596" s="23"/>
      <c r="CT1596" s="23"/>
      <c r="CU1596" s="23"/>
      <c r="CV1596" s="23"/>
      <c r="CW1596" s="23"/>
      <c r="CX1596" s="23"/>
      <c r="CY1596" s="23"/>
      <c r="CZ1596" s="23"/>
      <c r="DA1596" s="23"/>
      <c r="DB1596" s="23"/>
      <c r="DC1596" s="23"/>
      <c r="DD1596" s="23"/>
      <c r="DE1596" s="23"/>
      <c r="DF1596" s="23"/>
      <c r="DG1596" s="23"/>
      <c r="DH1596" s="23"/>
      <c r="DI1596" s="23"/>
      <c r="DJ1596" s="23"/>
      <c r="DK1596" s="23"/>
      <c r="DL1596" s="23"/>
      <c r="DM1596" s="23"/>
      <c r="DN1596" s="23"/>
      <c r="DO1596" s="23"/>
      <c r="DP1596" s="23"/>
      <c r="DQ1596" s="23"/>
      <c r="DR1596" s="23"/>
      <c r="DS1596" s="23"/>
      <c r="DT1596" s="23"/>
      <c r="DU1596" s="23"/>
      <c r="DV1596" s="23"/>
      <c r="DW1596" s="23"/>
      <c r="DX1596" s="23"/>
      <c r="DY1596" s="23"/>
    </row>
    <row r="1597" spans="1:129" s="29" customFormat="1" x14ac:dyDescent="0.25">
      <c r="A1597" s="404">
        <v>9</v>
      </c>
      <c r="B1597" s="127" t="s">
        <v>413</v>
      </c>
      <c r="C1597" s="127" t="s">
        <v>25</v>
      </c>
      <c r="D1597" s="195" t="s">
        <v>89</v>
      </c>
      <c r="E1597" s="196" t="s">
        <v>95</v>
      </c>
      <c r="F1597" s="135">
        <v>2075.4</v>
      </c>
      <c r="G1597" s="196">
        <v>83</v>
      </c>
      <c r="H1597" s="121" t="s">
        <v>30</v>
      </c>
      <c r="I1597" s="66" t="s">
        <v>1</v>
      </c>
      <c r="J1597" s="83">
        <f>J1598+J1599+J1600</f>
        <v>4436127</v>
      </c>
      <c r="K1597" s="83">
        <f t="shared" ref="K1597:N1597" si="771">K1598+K1599+K1600</f>
        <v>4436127</v>
      </c>
      <c r="L1597" s="83">
        <f t="shared" si="771"/>
        <v>0</v>
      </c>
      <c r="M1597" s="83">
        <f t="shared" si="771"/>
        <v>0</v>
      </c>
      <c r="N1597" s="83">
        <f t="shared" si="771"/>
        <v>0</v>
      </c>
      <c r="O1597" s="408">
        <f t="shared" si="767"/>
        <v>4436127</v>
      </c>
      <c r="P1597" s="355"/>
      <c r="Q1597" s="23"/>
      <c r="R1597" s="23"/>
      <c r="S1597" s="23"/>
      <c r="T1597" s="23"/>
      <c r="U1597" s="23"/>
      <c r="V1597" s="23"/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/>
      <c r="AI1597" s="23"/>
      <c r="AJ1597" s="23"/>
      <c r="AK1597" s="23"/>
      <c r="AL1597" s="23"/>
      <c r="AM1597" s="23"/>
      <c r="AN1597" s="23"/>
      <c r="AO1597" s="23"/>
      <c r="AP1597" s="23"/>
      <c r="AQ1597" s="23"/>
      <c r="AR1597" s="23"/>
      <c r="AS1597" s="23"/>
      <c r="AT1597" s="23"/>
      <c r="AU1597" s="23"/>
      <c r="AV1597" s="23"/>
      <c r="AW1597" s="23"/>
      <c r="AX1597" s="23"/>
      <c r="AY1597" s="23"/>
      <c r="AZ1597" s="23"/>
      <c r="BA1597" s="23"/>
      <c r="BB1597" s="23"/>
      <c r="BC1597" s="23"/>
      <c r="BD1597" s="23"/>
      <c r="BE1597" s="23"/>
      <c r="BF1597" s="23"/>
      <c r="BG1597" s="23"/>
      <c r="BH1597" s="23"/>
      <c r="BI1597" s="23"/>
      <c r="BJ1597" s="23"/>
      <c r="BK1597" s="23"/>
      <c r="BL1597" s="23"/>
      <c r="BM1597" s="23"/>
      <c r="BN1597" s="23"/>
      <c r="BO1597" s="23"/>
      <c r="BP1597" s="23"/>
      <c r="BQ1597" s="23"/>
      <c r="BR1597" s="23"/>
      <c r="BS1597" s="23"/>
      <c r="BT1597" s="23"/>
      <c r="BU1597" s="23"/>
      <c r="BV1597" s="23"/>
      <c r="BW1597" s="23"/>
      <c r="BX1597" s="23"/>
      <c r="BY1597" s="23"/>
      <c r="BZ1597" s="23"/>
      <c r="CA1597" s="23"/>
      <c r="CB1597" s="23"/>
      <c r="CC1597" s="23"/>
      <c r="CD1597" s="23"/>
      <c r="CE1597" s="23"/>
      <c r="CF1597" s="23"/>
      <c r="CG1597" s="23"/>
      <c r="CH1597" s="23"/>
      <c r="CI1597" s="23"/>
      <c r="CJ1597" s="23"/>
      <c r="CK1597" s="23"/>
      <c r="CL1597" s="23"/>
      <c r="CM1597" s="23"/>
      <c r="CN1597" s="23"/>
      <c r="CO1597" s="23"/>
      <c r="CP1597" s="23"/>
      <c r="CQ1597" s="23"/>
      <c r="CR1597" s="23"/>
      <c r="CS1597" s="23"/>
      <c r="CT1597" s="23"/>
      <c r="CU1597" s="23"/>
      <c r="CV1597" s="23"/>
      <c r="CW1597" s="23"/>
      <c r="CX1597" s="23"/>
      <c r="CY1597" s="23"/>
      <c r="CZ1597" s="23"/>
      <c r="DA1597" s="23"/>
      <c r="DB1597" s="23"/>
      <c r="DC1597" s="23"/>
      <c r="DD1597" s="23"/>
      <c r="DE1597" s="23"/>
      <c r="DF1597" s="23"/>
      <c r="DG1597" s="23"/>
      <c r="DH1597" s="23"/>
      <c r="DI1597" s="23"/>
      <c r="DJ1597" s="23"/>
      <c r="DK1597" s="23"/>
      <c r="DL1597" s="23"/>
      <c r="DM1597" s="23"/>
      <c r="DN1597" s="23"/>
      <c r="DO1597" s="23"/>
      <c r="DP1597" s="23"/>
      <c r="DQ1597" s="23"/>
      <c r="DR1597" s="23"/>
      <c r="DS1597" s="23"/>
      <c r="DT1597" s="23"/>
      <c r="DU1597" s="23"/>
      <c r="DV1597" s="23"/>
      <c r="DW1597" s="23"/>
      <c r="DX1597" s="23"/>
      <c r="DY1597" s="23"/>
    </row>
    <row r="1598" spans="1:129" s="29" customFormat="1" ht="30" x14ac:dyDescent="0.25">
      <c r="A1598" s="405"/>
      <c r="B1598" s="127" t="s">
        <v>413</v>
      </c>
      <c r="C1598" s="127"/>
      <c r="D1598" s="195"/>
      <c r="E1598" s="196"/>
      <c r="F1598" s="135"/>
      <c r="G1598" s="196"/>
      <c r="H1598" s="121" t="s">
        <v>38</v>
      </c>
      <c r="I1598" s="105" t="s">
        <v>39</v>
      </c>
      <c r="J1598" s="83">
        <v>1654197</v>
      </c>
      <c r="K1598" s="98">
        <f t="shared" ref="K1598:K1600" si="772">J1598</f>
        <v>1654197</v>
      </c>
      <c r="L1598" s="83"/>
      <c r="M1598" s="83"/>
      <c r="N1598" s="83"/>
      <c r="O1598" s="408">
        <f t="shared" si="767"/>
        <v>1654197</v>
      </c>
      <c r="P1598" s="355"/>
      <c r="Q1598" s="23"/>
      <c r="R1598" s="23"/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/>
      <c r="AI1598" s="23"/>
      <c r="AJ1598" s="23"/>
      <c r="AK1598" s="23"/>
      <c r="AL1598" s="23"/>
      <c r="AM1598" s="23"/>
      <c r="AN1598" s="23"/>
      <c r="AO1598" s="23"/>
      <c r="AP1598" s="23"/>
      <c r="AQ1598" s="23"/>
      <c r="AR1598" s="23"/>
      <c r="AS1598" s="23"/>
      <c r="AT1598" s="23"/>
      <c r="AU1598" s="23"/>
      <c r="AV1598" s="23"/>
      <c r="AW1598" s="23"/>
      <c r="AX1598" s="23"/>
      <c r="AY1598" s="23"/>
      <c r="AZ1598" s="23"/>
      <c r="BA1598" s="23"/>
      <c r="BB1598" s="23"/>
      <c r="BC1598" s="23"/>
      <c r="BD1598" s="23"/>
      <c r="BE1598" s="23"/>
      <c r="BF1598" s="23"/>
      <c r="BG1598" s="23"/>
      <c r="BH1598" s="23"/>
      <c r="BI1598" s="23"/>
      <c r="BJ1598" s="23"/>
      <c r="BK1598" s="23"/>
      <c r="BL1598" s="23"/>
      <c r="BM1598" s="23"/>
      <c r="BN1598" s="23"/>
      <c r="BO1598" s="23"/>
      <c r="BP1598" s="23"/>
      <c r="BQ1598" s="23"/>
      <c r="BR1598" s="23"/>
      <c r="BS1598" s="23"/>
      <c r="BT1598" s="23"/>
      <c r="BU1598" s="23"/>
      <c r="BV1598" s="23"/>
      <c r="BW1598" s="23"/>
      <c r="BX1598" s="23"/>
      <c r="BY1598" s="23"/>
      <c r="BZ1598" s="23"/>
      <c r="CA1598" s="23"/>
      <c r="CB1598" s="23"/>
      <c r="CC1598" s="23"/>
      <c r="CD1598" s="23"/>
      <c r="CE1598" s="23"/>
      <c r="CF1598" s="23"/>
      <c r="CG1598" s="23"/>
      <c r="CH1598" s="23"/>
      <c r="CI1598" s="23"/>
      <c r="CJ1598" s="23"/>
      <c r="CK1598" s="23"/>
      <c r="CL1598" s="23"/>
      <c r="CM1598" s="23"/>
      <c r="CN1598" s="23"/>
      <c r="CO1598" s="23"/>
      <c r="CP1598" s="23"/>
      <c r="CQ1598" s="23"/>
      <c r="CR1598" s="23"/>
      <c r="CS1598" s="23"/>
      <c r="CT1598" s="23"/>
      <c r="CU1598" s="23"/>
      <c r="CV1598" s="23"/>
      <c r="CW1598" s="23"/>
      <c r="CX1598" s="23"/>
      <c r="CY1598" s="23"/>
      <c r="CZ1598" s="23"/>
      <c r="DA1598" s="23"/>
      <c r="DB1598" s="23"/>
      <c r="DC1598" s="23"/>
      <c r="DD1598" s="23"/>
      <c r="DE1598" s="23"/>
      <c r="DF1598" s="23"/>
      <c r="DG1598" s="23"/>
      <c r="DH1598" s="23"/>
      <c r="DI1598" s="23"/>
      <c r="DJ1598" s="23"/>
      <c r="DK1598" s="23"/>
      <c r="DL1598" s="23"/>
      <c r="DM1598" s="23"/>
      <c r="DN1598" s="23"/>
      <c r="DO1598" s="23"/>
      <c r="DP1598" s="23"/>
      <c r="DQ1598" s="23"/>
      <c r="DR1598" s="23"/>
      <c r="DS1598" s="23"/>
      <c r="DT1598" s="23"/>
      <c r="DU1598" s="23"/>
      <c r="DV1598" s="23"/>
      <c r="DW1598" s="23"/>
      <c r="DX1598" s="23"/>
      <c r="DY1598" s="23"/>
    </row>
    <row r="1599" spans="1:129" s="29" customFormat="1" ht="30" x14ac:dyDescent="0.25">
      <c r="A1599" s="405"/>
      <c r="B1599" s="127" t="s">
        <v>413</v>
      </c>
      <c r="C1599" s="127"/>
      <c r="D1599" s="195"/>
      <c r="E1599" s="196"/>
      <c r="F1599" s="135"/>
      <c r="G1599" s="196"/>
      <c r="H1599" s="72" t="s">
        <v>40</v>
      </c>
      <c r="I1599" s="78" t="s">
        <v>41</v>
      </c>
      <c r="J1599" s="83">
        <v>2688990</v>
      </c>
      <c r="K1599" s="98">
        <f t="shared" si="772"/>
        <v>2688990</v>
      </c>
      <c r="L1599" s="83"/>
      <c r="M1599" s="83"/>
      <c r="N1599" s="83"/>
      <c r="O1599" s="408">
        <f t="shared" si="767"/>
        <v>2688990</v>
      </c>
      <c r="P1599" s="355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/>
      <c r="AR1599" s="23"/>
      <c r="AS1599" s="23"/>
      <c r="AT1599" s="23"/>
      <c r="AU1599" s="23"/>
      <c r="AV1599" s="23"/>
      <c r="AW1599" s="23"/>
      <c r="AX1599" s="23"/>
      <c r="AY1599" s="23"/>
      <c r="AZ1599" s="23"/>
      <c r="BA1599" s="23"/>
      <c r="BB1599" s="23"/>
      <c r="BC1599" s="23"/>
      <c r="BD1599" s="23"/>
      <c r="BE1599" s="23"/>
      <c r="BF1599" s="23"/>
      <c r="BG1599" s="23"/>
      <c r="BH1599" s="23"/>
      <c r="BI1599" s="23"/>
      <c r="BJ1599" s="23"/>
      <c r="BK1599" s="23"/>
      <c r="BL1599" s="23"/>
      <c r="BM1599" s="23"/>
      <c r="BN1599" s="23"/>
      <c r="BO1599" s="23"/>
      <c r="BP1599" s="23"/>
      <c r="BQ1599" s="23"/>
      <c r="BR1599" s="23"/>
      <c r="BS1599" s="23"/>
      <c r="BT1599" s="23"/>
      <c r="BU1599" s="23"/>
      <c r="BV1599" s="23"/>
      <c r="BW1599" s="23"/>
      <c r="BX1599" s="23"/>
      <c r="BY1599" s="23"/>
      <c r="BZ1599" s="23"/>
      <c r="CA1599" s="23"/>
      <c r="CB1599" s="23"/>
      <c r="CC1599" s="23"/>
      <c r="CD1599" s="23"/>
      <c r="CE1599" s="23"/>
      <c r="CF1599" s="23"/>
      <c r="CG1599" s="23"/>
      <c r="CH1599" s="23"/>
      <c r="CI1599" s="23"/>
      <c r="CJ1599" s="23"/>
      <c r="CK1599" s="23"/>
      <c r="CL1599" s="23"/>
      <c r="CM1599" s="23"/>
      <c r="CN1599" s="23"/>
      <c r="CO1599" s="23"/>
      <c r="CP1599" s="23"/>
      <c r="CQ1599" s="23"/>
      <c r="CR1599" s="23"/>
      <c r="CS1599" s="23"/>
      <c r="CT1599" s="23"/>
      <c r="CU1599" s="23"/>
      <c r="CV1599" s="23"/>
      <c r="CW1599" s="23"/>
      <c r="CX1599" s="23"/>
      <c r="CY1599" s="23"/>
      <c r="CZ1599" s="23"/>
      <c r="DA1599" s="23"/>
      <c r="DB1599" s="23"/>
      <c r="DC1599" s="23"/>
      <c r="DD1599" s="23"/>
      <c r="DE1599" s="23"/>
      <c r="DF1599" s="23"/>
      <c r="DG1599" s="23"/>
      <c r="DH1599" s="23"/>
      <c r="DI1599" s="23"/>
      <c r="DJ1599" s="23"/>
      <c r="DK1599" s="23"/>
      <c r="DL1599" s="23"/>
      <c r="DM1599" s="23"/>
      <c r="DN1599" s="23"/>
      <c r="DO1599" s="23"/>
      <c r="DP1599" s="23"/>
      <c r="DQ1599" s="23"/>
      <c r="DR1599" s="23"/>
      <c r="DS1599" s="23"/>
      <c r="DT1599" s="23"/>
      <c r="DU1599" s="23"/>
      <c r="DV1599" s="23"/>
      <c r="DW1599" s="23"/>
      <c r="DX1599" s="23"/>
      <c r="DY1599" s="23"/>
    </row>
    <row r="1600" spans="1:129" s="29" customFormat="1" x14ac:dyDescent="0.25">
      <c r="A1600" s="406"/>
      <c r="B1600" s="127" t="s">
        <v>413</v>
      </c>
      <c r="C1600" s="127"/>
      <c r="D1600" s="195"/>
      <c r="E1600" s="196"/>
      <c r="F1600" s="135"/>
      <c r="G1600" s="196"/>
      <c r="H1600" s="168" t="s">
        <v>35</v>
      </c>
      <c r="I1600" s="78" t="s">
        <v>52</v>
      </c>
      <c r="J1600" s="83">
        <v>92940</v>
      </c>
      <c r="K1600" s="98">
        <f t="shared" si="772"/>
        <v>92940</v>
      </c>
      <c r="L1600" s="83"/>
      <c r="M1600" s="83"/>
      <c r="N1600" s="83"/>
      <c r="O1600" s="408">
        <f t="shared" si="767"/>
        <v>92940</v>
      </c>
      <c r="P1600" s="355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  <c r="AQ1600" s="23"/>
      <c r="AR1600" s="23"/>
      <c r="AS1600" s="23"/>
      <c r="AT1600" s="23"/>
      <c r="AU1600" s="23"/>
      <c r="AV1600" s="23"/>
      <c r="AW1600" s="23"/>
      <c r="AX1600" s="23"/>
      <c r="AY1600" s="23"/>
      <c r="AZ1600" s="23"/>
      <c r="BA1600" s="23"/>
      <c r="BB1600" s="23"/>
      <c r="BC1600" s="23"/>
      <c r="BD1600" s="23"/>
      <c r="BE1600" s="23"/>
      <c r="BF1600" s="23"/>
      <c r="BG1600" s="23"/>
      <c r="BH1600" s="23"/>
      <c r="BI1600" s="23"/>
      <c r="BJ1600" s="23"/>
      <c r="BK1600" s="23"/>
      <c r="BL1600" s="23"/>
      <c r="BM1600" s="23"/>
      <c r="BN1600" s="23"/>
      <c r="BO1600" s="23"/>
      <c r="BP1600" s="23"/>
      <c r="BQ1600" s="23"/>
      <c r="BR1600" s="23"/>
      <c r="BS1600" s="23"/>
      <c r="BT1600" s="23"/>
      <c r="BU1600" s="23"/>
      <c r="BV1600" s="23"/>
      <c r="BW1600" s="23"/>
      <c r="BX1600" s="23"/>
      <c r="BY1600" s="23"/>
      <c r="BZ1600" s="23"/>
      <c r="CA1600" s="23"/>
      <c r="CB1600" s="23"/>
      <c r="CC1600" s="23"/>
      <c r="CD1600" s="23"/>
      <c r="CE1600" s="23"/>
      <c r="CF1600" s="23"/>
      <c r="CG1600" s="23"/>
      <c r="CH1600" s="23"/>
      <c r="CI1600" s="23"/>
      <c r="CJ1600" s="23"/>
      <c r="CK1600" s="23"/>
      <c r="CL1600" s="23"/>
      <c r="CM1600" s="23"/>
      <c r="CN1600" s="23"/>
      <c r="CO1600" s="23"/>
      <c r="CP1600" s="23"/>
      <c r="CQ1600" s="23"/>
      <c r="CR1600" s="23"/>
      <c r="CS1600" s="23"/>
      <c r="CT1600" s="23"/>
      <c r="CU1600" s="23"/>
      <c r="CV1600" s="23"/>
      <c r="CW1600" s="23"/>
      <c r="CX1600" s="23"/>
      <c r="CY1600" s="23"/>
      <c r="CZ1600" s="23"/>
      <c r="DA1600" s="23"/>
      <c r="DB1600" s="23"/>
      <c r="DC1600" s="23"/>
      <c r="DD1600" s="23"/>
      <c r="DE1600" s="23"/>
      <c r="DF1600" s="23"/>
      <c r="DG1600" s="23"/>
      <c r="DH1600" s="23"/>
      <c r="DI1600" s="23"/>
      <c r="DJ1600" s="23"/>
      <c r="DK1600" s="23"/>
      <c r="DL1600" s="23"/>
      <c r="DM1600" s="23"/>
      <c r="DN1600" s="23"/>
      <c r="DO1600" s="23"/>
      <c r="DP1600" s="23"/>
      <c r="DQ1600" s="23"/>
      <c r="DR1600" s="23"/>
      <c r="DS1600" s="23"/>
      <c r="DT1600" s="23"/>
      <c r="DU1600" s="23"/>
      <c r="DV1600" s="23"/>
      <c r="DW1600" s="23"/>
      <c r="DX1600" s="23"/>
      <c r="DY1600" s="23"/>
    </row>
    <row r="1601" spans="1:129" s="29" customFormat="1" x14ac:dyDescent="0.25">
      <c r="A1601" s="410">
        <v>10</v>
      </c>
      <c r="B1601" s="127" t="s">
        <v>413</v>
      </c>
      <c r="C1601" s="121" t="s">
        <v>25</v>
      </c>
      <c r="D1601" s="195" t="s">
        <v>89</v>
      </c>
      <c r="E1601" s="196" t="s">
        <v>96</v>
      </c>
      <c r="F1601" s="162">
        <v>1807.9</v>
      </c>
      <c r="G1601" s="136">
        <v>61</v>
      </c>
      <c r="H1601" s="121" t="s">
        <v>30</v>
      </c>
      <c r="I1601" s="66" t="s">
        <v>1</v>
      </c>
      <c r="J1601" s="83">
        <f>J1602+J1603+J1604</f>
        <v>1831553</v>
      </c>
      <c r="K1601" s="83">
        <f t="shared" ref="K1601:N1601" si="773">K1602+K1603+K1604</f>
        <v>1831553</v>
      </c>
      <c r="L1601" s="83">
        <f t="shared" si="773"/>
        <v>0</v>
      </c>
      <c r="M1601" s="83">
        <f t="shared" si="773"/>
        <v>0</v>
      </c>
      <c r="N1601" s="83">
        <f t="shared" si="773"/>
        <v>0</v>
      </c>
      <c r="O1601" s="408">
        <f t="shared" si="767"/>
        <v>1831553</v>
      </c>
      <c r="P1601" s="355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/>
      <c r="AR1601" s="23"/>
      <c r="AS1601" s="23"/>
      <c r="AT1601" s="23"/>
      <c r="AU1601" s="23"/>
      <c r="AV1601" s="23"/>
      <c r="AW1601" s="23"/>
      <c r="AX1601" s="23"/>
      <c r="AY1601" s="23"/>
      <c r="AZ1601" s="23"/>
      <c r="BA1601" s="23"/>
      <c r="BB1601" s="23"/>
      <c r="BC1601" s="23"/>
      <c r="BD1601" s="23"/>
      <c r="BE1601" s="23"/>
      <c r="BF1601" s="23"/>
      <c r="BG1601" s="23"/>
      <c r="BH1601" s="23"/>
      <c r="BI1601" s="23"/>
      <c r="BJ1601" s="23"/>
      <c r="BK1601" s="23"/>
      <c r="BL1601" s="23"/>
      <c r="BM1601" s="23"/>
      <c r="BN1601" s="23"/>
      <c r="BO1601" s="23"/>
      <c r="BP1601" s="23"/>
      <c r="BQ1601" s="23"/>
      <c r="BR1601" s="23"/>
      <c r="BS1601" s="23"/>
      <c r="BT1601" s="23"/>
      <c r="BU1601" s="23"/>
      <c r="BV1601" s="23"/>
      <c r="BW1601" s="23"/>
      <c r="BX1601" s="23"/>
      <c r="BY1601" s="23"/>
      <c r="BZ1601" s="23"/>
      <c r="CA1601" s="23"/>
      <c r="CB1601" s="23"/>
      <c r="CC1601" s="23"/>
      <c r="CD1601" s="23"/>
      <c r="CE1601" s="23"/>
      <c r="CF1601" s="23"/>
      <c r="CG1601" s="23"/>
      <c r="CH1601" s="23"/>
      <c r="CI1601" s="23"/>
      <c r="CJ1601" s="23"/>
      <c r="CK1601" s="23"/>
      <c r="CL1601" s="23"/>
      <c r="CM1601" s="23"/>
      <c r="CN1601" s="23"/>
      <c r="CO1601" s="23"/>
      <c r="CP1601" s="23"/>
      <c r="CQ1601" s="23"/>
      <c r="CR1601" s="23"/>
      <c r="CS1601" s="23"/>
      <c r="CT1601" s="23"/>
      <c r="CU1601" s="23"/>
      <c r="CV1601" s="23"/>
      <c r="CW1601" s="23"/>
      <c r="CX1601" s="23"/>
      <c r="CY1601" s="23"/>
      <c r="CZ1601" s="23"/>
      <c r="DA1601" s="23"/>
      <c r="DB1601" s="23"/>
      <c r="DC1601" s="23"/>
      <c r="DD1601" s="23"/>
      <c r="DE1601" s="23"/>
      <c r="DF1601" s="23"/>
      <c r="DG1601" s="23"/>
      <c r="DH1601" s="23"/>
      <c r="DI1601" s="23"/>
      <c r="DJ1601" s="23"/>
      <c r="DK1601" s="23"/>
      <c r="DL1601" s="23"/>
      <c r="DM1601" s="23"/>
      <c r="DN1601" s="23"/>
      <c r="DO1601" s="23"/>
      <c r="DP1601" s="23"/>
      <c r="DQ1601" s="23"/>
      <c r="DR1601" s="23"/>
      <c r="DS1601" s="23"/>
      <c r="DT1601" s="23"/>
      <c r="DU1601" s="23"/>
      <c r="DV1601" s="23"/>
      <c r="DW1601" s="23"/>
      <c r="DX1601" s="23"/>
      <c r="DY1601" s="23"/>
    </row>
    <row r="1602" spans="1:129" s="29" customFormat="1" ht="30" x14ac:dyDescent="0.25">
      <c r="A1602" s="411"/>
      <c r="B1602" s="127" t="s">
        <v>413</v>
      </c>
      <c r="C1602" s="121"/>
      <c r="D1602" s="121"/>
      <c r="E1602" s="136"/>
      <c r="F1602" s="162"/>
      <c r="G1602" s="136"/>
      <c r="H1602" s="121" t="s">
        <v>38</v>
      </c>
      <c r="I1602" s="105" t="s">
        <v>39</v>
      </c>
      <c r="J1602" s="83">
        <v>375483</v>
      </c>
      <c r="K1602" s="98">
        <f t="shared" ref="K1602:K1604" si="774">J1602</f>
        <v>375483</v>
      </c>
      <c r="L1602" s="83"/>
      <c r="M1602" s="83"/>
      <c r="N1602" s="83"/>
      <c r="O1602" s="408">
        <f t="shared" si="767"/>
        <v>375483</v>
      </c>
      <c r="P1602" s="355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/>
      <c r="AI1602" s="23"/>
      <c r="AJ1602" s="23"/>
      <c r="AK1602" s="23"/>
      <c r="AL1602" s="23"/>
      <c r="AM1602" s="23"/>
      <c r="AN1602" s="23"/>
      <c r="AO1602" s="23"/>
      <c r="AP1602" s="23"/>
      <c r="AQ1602" s="23"/>
      <c r="AR1602" s="23"/>
      <c r="AS1602" s="23"/>
      <c r="AT1602" s="23"/>
      <c r="AU1602" s="23"/>
      <c r="AV1602" s="23"/>
      <c r="AW1602" s="23"/>
      <c r="AX1602" s="23"/>
      <c r="AY1602" s="23"/>
      <c r="AZ1602" s="23"/>
      <c r="BA1602" s="23"/>
      <c r="BB1602" s="23"/>
      <c r="BC1602" s="23"/>
      <c r="BD1602" s="23"/>
      <c r="BE1602" s="23"/>
      <c r="BF1602" s="23"/>
      <c r="BG1602" s="23"/>
      <c r="BH1602" s="23"/>
      <c r="BI1602" s="23"/>
      <c r="BJ1602" s="23"/>
      <c r="BK1602" s="23"/>
      <c r="BL1602" s="23"/>
      <c r="BM1602" s="23"/>
      <c r="BN1602" s="23"/>
      <c r="BO1602" s="23"/>
      <c r="BP1602" s="23"/>
      <c r="BQ1602" s="23"/>
      <c r="BR1602" s="23"/>
      <c r="BS1602" s="23"/>
      <c r="BT1602" s="23"/>
      <c r="BU1602" s="23"/>
      <c r="BV1602" s="23"/>
      <c r="BW1602" s="23"/>
      <c r="BX1602" s="23"/>
      <c r="BY1602" s="23"/>
      <c r="BZ1602" s="23"/>
      <c r="CA1602" s="23"/>
      <c r="CB1602" s="23"/>
      <c r="CC1602" s="23"/>
      <c r="CD1602" s="23"/>
      <c r="CE1602" s="23"/>
      <c r="CF1602" s="23"/>
      <c r="CG1602" s="23"/>
      <c r="CH1602" s="23"/>
      <c r="CI1602" s="23"/>
      <c r="CJ1602" s="23"/>
      <c r="CK1602" s="23"/>
      <c r="CL1602" s="23"/>
      <c r="CM1602" s="23"/>
      <c r="CN1602" s="23"/>
      <c r="CO1602" s="23"/>
      <c r="CP1602" s="23"/>
      <c r="CQ1602" s="23"/>
      <c r="CR1602" s="23"/>
      <c r="CS1602" s="23"/>
      <c r="CT1602" s="23"/>
      <c r="CU1602" s="23"/>
      <c r="CV1602" s="23"/>
      <c r="CW1602" s="23"/>
      <c r="CX1602" s="23"/>
      <c r="CY1602" s="23"/>
      <c r="CZ1602" s="23"/>
      <c r="DA1602" s="23"/>
      <c r="DB1602" s="23"/>
      <c r="DC1602" s="23"/>
      <c r="DD1602" s="23"/>
      <c r="DE1602" s="23"/>
      <c r="DF1602" s="23"/>
      <c r="DG1602" s="23"/>
      <c r="DH1602" s="23"/>
      <c r="DI1602" s="23"/>
      <c r="DJ1602" s="23"/>
      <c r="DK1602" s="23"/>
      <c r="DL1602" s="23"/>
      <c r="DM1602" s="23"/>
      <c r="DN1602" s="23"/>
      <c r="DO1602" s="23"/>
      <c r="DP1602" s="23"/>
      <c r="DQ1602" s="23"/>
      <c r="DR1602" s="23"/>
      <c r="DS1602" s="23"/>
      <c r="DT1602" s="23"/>
      <c r="DU1602" s="23"/>
      <c r="DV1602" s="23"/>
      <c r="DW1602" s="23"/>
      <c r="DX1602" s="23"/>
      <c r="DY1602" s="23"/>
    </row>
    <row r="1603" spans="1:129" s="29" customFormat="1" ht="30" x14ac:dyDescent="0.25">
      <c r="A1603" s="411"/>
      <c r="B1603" s="127" t="s">
        <v>413</v>
      </c>
      <c r="C1603" s="121"/>
      <c r="D1603" s="121"/>
      <c r="E1603" s="136"/>
      <c r="F1603" s="162"/>
      <c r="G1603" s="136"/>
      <c r="H1603" s="72" t="s">
        <v>40</v>
      </c>
      <c r="I1603" s="78" t="s">
        <v>41</v>
      </c>
      <c r="J1603" s="83">
        <v>1417700</v>
      </c>
      <c r="K1603" s="98">
        <f t="shared" si="774"/>
        <v>1417700</v>
      </c>
      <c r="L1603" s="83"/>
      <c r="M1603" s="83"/>
      <c r="N1603" s="83"/>
      <c r="O1603" s="408">
        <f t="shared" si="767"/>
        <v>1417700</v>
      </c>
      <c r="P1603" s="355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/>
      <c r="AI1603" s="23"/>
      <c r="AJ1603" s="23"/>
      <c r="AK1603" s="23"/>
      <c r="AL1603" s="23"/>
      <c r="AM1603" s="23"/>
      <c r="AN1603" s="23"/>
      <c r="AO1603" s="23"/>
      <c r="AP1603" s="23"/>
      <c r="AQ1603" s="23"/>
      <c r="AR1603" s="23"/>
      <c r="AS1603" s="23"/>
      <c r="AT1603" s="23"/>
      <c r="AU1603" s="23"/>
      <c r="AV1603" s="23"/>
      <c r="AW1603" s="23"/>
      <c r="AX1603" s="23"/>
      <c r="AY1603" s="23"/>
      <c r="AZ1603" s="23"/>
      <c r="BA1603" s="23"/>
      <c r="BB1603" s="23"/>
      <c r="BC1603" s="23"/>
      <c r="BD1603" s="23"/>
      <c r="BE1603" s="23"/>
      <c r="BF1603" s="23"/>
      <c r="BG1603" s="23"/>
      <c r="BH1603" s="23"/>
      <c r="BI1603" s="23"/>
      <c r="BJ1603" s="23"/>
      <c r="BK1603" s="23"/>
      <c r="BL1603" s="23"/>
      <c r="BM1603" s="23"/>
      <c r="BN1603" s="23"/>
      <c r="BO1603" s="23"/>
      <c r="BP1603" s="23"/>
      <c r="BQ1603" s="23"/>
      <c r="BR1603" s="23"/>
      <c r="BS1603" s="23"/>
      <c r="BT1603" s="23"/>
      <c r="BU1603" s="23"/>
      <c r="BV1603" s="23"/>
      <c r="BW1603" s="23"/>
      <c r="BX1603" s="23"/>
      <c r="BY1603" s="23"/>
      <c r="BZ1603" s="23"/>
      <c r="CA1603" s="23"/>
      <c r="CB1603" s="23"/>
      <c r="CC1603" s="23"/>
      <c r="CD1603" s="23"/>
      <c r="CE1603" s="23"/>
      <c r="CF1603" s="23"/>
      <c r="CG1603" s="23"/>
      <c r="CH1603" s="23"/>
      <c r="CI1603" s="23"/>
      <c r="CJ1603" s="23"/>
      <c r="CK1603" s="23"/>
      <c r="CL1603" s="23"/>
      <c r="CM1603" s="23"/>
      <c r="CN1603" s="23"/>
      <c r="CO1603" s="23"/>
      <c r="CP1603" s="23"/>
      <c r="CQ1603" s="23"/>
      <c r="CR1603" s="23"/>
      <c r="CS1603" s="23"/>
      <c r="CT1603" s="23"/>
      <c r="CU1603" s="23"/>
      <c r="CV1603" s="23"/>
      <c r="CW1603" s="23"/>
      <c r="CX1603" s="23"/>
      <c r="CY1603" s="23"/>
      <c r="CZ1603" s="23"/>
      <c r="DA1603" s="23"/>
      <c r="DB1603" s="23"/>
      <c r="DC1603" s="23"/>
      <c r="DD1603" s="23"/>
      <c r="DE1603" s="23"/>
      <c r="DF1603" s="23"/>
      <c r="DG1603" s="23"/>
      <c r="DH1603" s="23"/>
      <c r="DI1603" s="23"/>
      <c r="DJ1603" s="23"/>
      <c r="DK1603" s="23"/>
      <c r="DL1603" s="23"/>
      <c r="DM1603" s="23"/>
      <c r="DN1603" s="23"/>
      <c r="DO1603" s="23"/>
      <c r="DP1603" s="23"/>
      <c r="DQ1603" s="23"/>
      <c r="DR1603" s="23"/>
      <c r="DS1603" s="23"/>
      <c r="DT1603" s="23"/>
      <c r="DU1603" s="23"/>
      <c r="DV1603" s="23"/>
      <c r="DW1603" s="23"/>
      <c r="DX1603" s="23"/>
      <c r="DY1603" s="23"/>
    </row>
    <row r="1604" spans="1:129" s="29" customFormat="1" x14ac:dyDescent="0.25">
      <c r="A1604" s="412"/>
      <c r="B1604" s="127" t="s">
        <v>413</v>
      </c>
      <c r="C1604" s="72"/>
      <c r="D1604" s="72"/>
      <c r="E1604" s="73"/>
      <c r="F1604" s="74"/>
      <c r="G1604" s="136"/>
      <c r="H1604" s="168" t="s">
        <v>35</v>
      </c>
      <c r="I1604" s="78" t="s">
        <v>52</v>
      </c>
      <c r="J1604" s="83">
        <v>38370</v>
      </c>
      <c r="K1604" s="98">
        <f t="shared" si="774"/>
        <v>38370</v>
      </c>
      <c r="L1604" s="83"/>
      <c r="M1604" s="83"/>
      <c r="N1604" s="83"/>
      <c r="O1604" s="408">
        <f t="shared" si="767"/>
        <v>38370</v>
      </c>
      <c r="P1604" s="355"/>
      <c r="Q1604" s="23"/>
      <c r="R1604" s="23"/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/>
      <c r="AI1604" s="23"/>
      <c r="AJ1604" s="23"/>
      <c r="AK1604" s="23"/>
      <c r="AL1604" s="23"/>
      <c r="AM1604" s="23"/>
      <c r="AN1604" s="23"/>
      <c r="AO1604" s="23"/>
      <c r="AP1604" s="23"/>
      <c r="AQ1604" s="23"/>
      <c r="AR1604" s="23"/>
      <c r="AS1604" s="23"/>
      <c r="AT1604" s="23"/>
      <c r="AU1604" s="23"/>
      <c r="AV1604" s="23"/>
      <c r="AW1604" s="23"/>
      <c r="AX1604" s="23"/>
      <c r="AY1604" s="23"/>
      <c r="AZ1604" s="23"/>
      <c r="BA1604" s="23"/>
      <c r="BB1604" s="23"/>
      <c r="BC1604" s="23"/>
      <c r="BD1604" s="23"/>
      <c r="BE1604" s="23"/>
      <c r="BF1604" s="23"/>
      <c r="BG1604" s="23"/>
      <c r="BH1604" s="23"/>
      <c r="BI1604" s="23"/>
      <c r="BJ1604" s="23"/>
      <c r="BK1604" s="23"/>
      <c r="BL1604" s="23"/>
      <c r="BM1604" s="23"/>
      <c r="BN1604" s="23"/>
      <c r="BO1604" s="23"/>
      <c r="BP1604" s="23"/>
      <c r="BQ1604" s="23"/>
      <c r="BR1604" s="23"/>
      <c r="BS1604" s="23"/>
      <c r="BT1604" s="23"/>
      <c r="BU1604" s="23"/>
      <c r="BV1604" s="23"/>
      <c r="BW1604" s="23"/>
      <c r="BX1604" s="23"/>
      <c r="BY1604" s="23"/>
      <c r="BZ1604" s="23"/>
      <c r="CA1604" s="23"/>
      <c r="CB1604" s="23"/>
      <c r="CC1604" s="23"/>
      <c r="CD1604" s="23"/>
      <c r="CE1604" s="23"/>
      <c r="CF1604" s="23"/>
      <c r="CG1604" s="23"/>
      <c r="CH1604" s="23"/>
      <c r="CI1604" s="23"/>
      <c r="CJ1604" s="23"/>
      <c r="CK1604" s="23"/>
      <c r="CL1604" s="23"/>
      <c r="CM1604" s="23"/>
      <c r="CN1604" s="23"/>
      <c r="CO1604" s="23"/>
      <c r="CP1604" s="23"/>
      <c r="CQ1604" s="23"/>
      <c r="CR1604" s="23"/>
      <c r="CS1604" s="23"/>
      <c r="CT1604" s="23"/>
      <c r="CU1604" s="23"/>
      <c r="CV1604" s="23"/>
      <c r="CW1604" s="23"/>
      <c r="CX1604" s="23"/>
      <c r="CY1604" s="23"/>
      <c r="CZ1604" s="23"/>
      <c r="DA1604" s="23"/>
      <c r="DB1604" s="23"/>
      <c r="DC1604" s="23"/>
      <c r="DD1604" s="23"/>
      <c r="DE1604" s="23"/>
      <c r="DF1604" s="23"/>
      <c r="DG1604" s="23"/>
      <c r="DH1604" s="23"/>
      <c r="DI1604" s="23"/>
      <c r="DJ1604" s="23"/>
      <c r="DK1604" s="23"/>
      <c r="DL1604" s="23"/>
      <c r="DM1604" s="23"/>
      <c r="DN1604" s="23"/>
      <c r="DO1604" s="23"/>
      <c r="DP1604" s="23"/>
      <c r="DQ1604" s="23"/>
      <c r="DR1604" s="23"/>
      <c r="DS1604" s="23"/>
      <c r="DT1604" s="23"/>
      <c r="DU1604" s="23"/>
      <c r="DV1604" s="23"/>
      <c r="DW1604" s="23"/>
      <c r="DX1604" s="23"/>
      <c r="DY1604" s="23"/>
    </row>
    <row r="1605" spans="1:129" s="29" customFormat="1" x14ac:dyDescent="0.25">
      <c r="A1605" s="411">
        <v>11</v>
      </c>
      <c r="B1605" s="127" t="s">
        <v>413</v>
      </c>
      <c r="C1605" s="72" t="s">
        <v>25</v>
      </c>
      <c r="D1605" s="72" t="s">
        <v>89</v>
      </c>
      <c r="E1605" s="73" t="s">
        <v>325</v>
      </c>
      <c r="F1605" s="74">
        <v>4382.3999999999996</v>
      </c>
      <c r="G1605" s="136">
        <v>187</v>
      </c>
      <c r="H1605" s="168" t="s">
        <v>30</v>
      </c>
      <c r="I1605" s="66" t="s">
        <v>1</v>
      </c>
      <c r="J1605" s="83">
        <f>J1606+J1607</f>
        <v>1298833</v>
      </c>
      <c r="K1605" s="83">
        <f t="shared" ref="K1605:N1605" si="775">K1606+K1607</f>
        <v>1298833</v>
      </c>
      <c r="L1605" s="83">
        <f t="shared" si="775"/>
        <v>0</v>
      </c>
      <c r="M1605" s="83">
        <f t="shared" si="775"/>
        <v>0</v>
      </c>
      <c r="N1605" s="83">
        <f t="shared" si="775"/>
        <v>0</v>
      </c>
      <c r="O1605" s="408">
        <f t="shared" si="767"/>
        <v>1298833</v>
      </c>
      <c r="P1605" s="355"/>
      <c r="Q1605" s="23"/>
      <c r="R1605" s="23"/>
      <c r="S1605" s="23"/>
      <c r="T1605" s="23"/>
      <c r="U1605" s="23"/>
      <c r="V1605" s="23"/>
      <c r="W1605" s="23"/>
      <c r="X1605" s="23"/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/>
      <c r="AI1605" s="23"/>
      <c r="AJ1605" s="23"/>
      <c r="AK1605" s="23"/>
      <c r="AL1605" s="23"/>
      <c r="AM1605" s="23"/>
      <c r="AN1605" s="23"/>
      <c r="AO1605" s="23"/>
      <c r="AP1605" s="23"/>
      <c r="AQ1605" s="23"/>
      <c r="AR1605" s="23"/>
      <c r="AS1605" s="23"/>
      <c r="AT1605" s="23"/>
      <c r="AU1605" s="23"/>
      <c r="AV1605" s="23"/>
      <c r="AW1605" s="23"/>
      <c r="AX1605" s="23"/>
      <c r="AY1605" s="23"/>
      <c r="AZ1605" s="23"/>
      <c r="BA1605" s="23"/>
      <c r="BB1605" s="23"/>
      <c r="BC1605" s="23"/>
      <c r="BD1605" s="23"/>
      <c r="BE1605" s="23"/>
      <c r="BF1605" s="23"/>
      <c r="BG1605" s="23"/>
      <c r="BH1605" s="23"/>
      <c r="BI1605" s="23"/>
      <c r="BJ1605" s="23"/>
      <c r="BK1605" s="23"/>
      <c r="BL1605" s="23"/>
      <c r="BM1605" s="23"/>
      <c r="BN1605" s="23"/>
      <c r="BO1605" s="23"/>
      <c r="BP1605" s="23"/>
      <c r="BQ1605" s="23"/>
      <c r="BR1605" s="23"/>
      <c r="BS1605" s="23"/>
      <c r="BT1605" s="23"/>
      <c r="BU1605" s="23"/>
      <c r="BV1605" s="23"/>
      <c r="BW1605" s="23"/>
      <c r="BX1605" s="23"/>
      <c r="BY1605" s="23"/>
      <c r="BZ1605" s="23"/>
      <c r="CA1605" s="23"/>
      <c r="CB1605" s="23"/>
      <c r="CC1605" s="23"/>
      <c r="CD1605" s="23"/>
      <c r="CE1605" s="23"/>
      <c r="CF1605" s="23"/>
      <c r="CG1605" s="23"/>
      <c r="CH1605" s="23"/>
      <c r="CI1605" s="23"/>
      <c r="CJ1605" s="23"/>
      <c r="CK1605" s="23"/>
      <c r="CL1605" s="23"/>
      <c r="CM1605" s="23"/>
      <c r="CN1605" s="23"/>
      <c r="CO1605" s="23"/>
      <c r="CP1605" s="23"/>
      <c r="CQ1605" s="23"/>
      <c r="CR1605" s="23"/>
      <c r="CS1605" s="23"/>
      <c r="CT1605" s="23"/>
      <c r="CU1605" s="23"/>
      <c r="CV1605" s="23"/>
      <c r="CW1605" s="23"/>
      <c r="CX1605" s="23"/>
      <c r="CY1605" s="23"/>
      <c r="CZ1605" s="23"/>
      <c r="DA1605" s="23"/>
      <c r="DB1605" s="23"/>
      <c r="DC1605" s="23"/>
      <c r="DD1605" s="23"/>
      <c r="DE1605" s="23"/>
      <c r="DF1605" s="23"/>
      <c r="DG1605" s="23"/>
      <c r="DH1605" s="23"/>
      <c r="DI1605" s="23"/>
      <c r="DJ1605" s="23"/>
      <c r="DK1605" s="23"/>
      <c r="DL1605" s="23"/>
      <c r="DM1605" s="23"/>
      <c r="DN1605" s="23"/>
      <c r="DO1605" s="23"/>
      <c r="DP1605" s="23"/>
      <c r="DQ1605" s="23"/>
      <c r="DR1605" s="23"/>
      <c r="DS1605" s="23"/>
      <c r="DT1605" s="23"/>
      <c r="DU1605" s="23"/>
      <c r="DV1605" s="23"/>
      <c r="DW1605" s="23"/>
      <c r="DX1605" s="23"/>
      <c r="DY1605" s="23"/>
    </row>
    <row r="1606" spans="1:129" s="29" customFormat="1" x14ac:dyDescent="0.25">
      <c r="A1606" s="411"/>
      <c r="B1606" s="127" t="s">
        <v>413</v>
      </c>
      <c r="C1606" s="72"/>
      <c r="D1606" s="72"/>
      <c r="E1606" s="73"/>
      <c r="F1606" s="74"/>
      <c r="G1606" s="136"/>
      <c r="H1606" s="168" t="s">
        <v>36</v>
      </c>
      <c r="I1606" s="78" t="s">
        <v>37</v>
      </c>
      <c r="J1606" s="83">
        <v>1271620</v>
      </c>
      <c r="K1606" s="98">
        <f t="shared" ref="K1606:K1607" si="776">J1606</f>
        <v>1271620</v>
      </c>
      <c r="L1606" s="83"/>
      <c r="M1606" s="83"/>
      <c r="N1606" s="83"/>
      <c r="O1606" s="408">
        <f t="shared" si="767"/>
        <v>1271620</v>
      </c>
      <c r="P1606" s="355"/>
      <c r="Q1606" s="23"/>
      <c r="R1606" s="23"/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/>
      <c r="AL1606" s="23"/>
      <c r="AM1606" s="23"/>
      <c r="AN1606" s="23"/>
      <c r="AO1606" s="23"/>
      <c r="AP1606" s="23"/>
      <c r="AQ1606" s="23"/>
      <c r="AR1606" s="23"/>
      <c r="AS1606" s="23"/>
      <c r="AT1606" s="23"/>
      <c r="AU1606" s="23"/>
      <c r="AV1606" s="23"/>
      <c r="AW1606" s="23"/>
      <c r="AX1606" s="23"/>
      <c r="AY1606" s="23"/>
      <c r="AZ1606" s="23"/>
      <c r="BA1606" s="23"/>
      <c r="BB1606" s="23"/>
      <c r="BC1606" s="23"/>
      <c r="BD1606" s="23"/>
      <c r="BE1606" s="23"/>
      <c r="BF1606" s="23"/>
      <c r="BG1606" s="23"/>
      <c r="BH1606" s="23"/>
      <c r="BI1606" s="23"/>
      <c r="BJ1606" s="23"/>
      <c r="BK1606" s="23"/>
      <c r="BL1606" s="23"/>
      <c r="BM1606" s="23"/>
      <c r="BN1606" s="23"/>
      <c r="BO1606" s="23"/>
      <c r="BP1606" s="23"/>
      <c r="BQ1606" s="23"/>
      <c r="BR1606" s="23"/>
      <c r="BS1606" s="23"/>
      <c r="BT1606" s="23"/>
      <c r="BU1606" s="23"/>
      <c r="BV1606" s="23"/>
      <c r="BW1606" s="23"/>
      <c r="BX1606" s="23"/>
      <c r="BY1606" s="23"/>
      <c r="BZ1606" s="23"/>
      <c r="CA1606" s="23"/>
      <c r="CB1606" s="23"/>
      <c r="CC1606" s="23"/>
      <c r="CD1606" s="23"/>
      <c r="CE1606" s="23"/>
      <c r="CF1606" s="23"/>
      <c r="CG1606" s="23"/>
      <c r="CH1606" s="23"/>
      <c r="CI1606" s="23"/>
      <c r="CJ1606" s="23"/>
      <c r="CK1606" s="23"/>
      <c r="CL1606" s="23"/>
      <c r="CM1606" s="23"/>
      <c r="CN1606" s="23"/>
      <c r="CO1606" s="23"/>
      <c r="CP1606" s="23"/>
      <c r="CQ1606" s="23"/>
      <c r="CR1606" s="23"/>
      <c r="CS1606" s="23"/>
      <c r="CT1606" s="23"/>
      <c r="CU1606" s="23"/>
      <c r="CV1606" s="23"/>
      <c r="CW1606" s="23"/>
      <c r="CX1606" s="23"/>
      <c r="CY1606" s="23"/>
      <c r="CZ1606" s="23"/>
      <c r="DA1606" s="23"/>
      <c r="DB1606" s="23"/>
      <c r="DC1606" s="23"/>
      <c r="DD1606" s="23"/>
      <c r="DE1606" s="23"/>
      <c r="DF1606" s="23"/>
      <c r="DG1606" s="23"/>
      <c r="DH1606" s="23"/>
      <c r="DI1606" s="23"/>
      <c r="DJ1606" s="23"/>
      <c r="DK1606" s="23"/>
      <c r="DL1606" s="23"/>
      <c r="DM1606" s="23"/>
      <c r="DN1606" s="23"/>
      <c r="DO1606" s="23"/>
      <c r="DP1606" s="23"/>
      <c r="DQ1606" s="23"/>
      <c r="DR1606" s="23"/>
      <c r="DS1606" s="23"/>
      <c r="DT1606" s="23"/>
      <c r="DU1606" s="23"/>
      <c r="DV1606" s="23"/>
      <c r="DW1606" s="23"/>
      <c r="DX1606" s="23"/>
      <c r="DY1606" s="23"/>
    </row>
    <row r="1607" spans="1:129" s="29" customFormat="1" x14ac:dyDescent="0.25">
      <c r="A1607" s="411"/>
      <c r="B1607" s="127" t="s">
        <v>413</v>
      </c>
      <c r="C1607" s="72"/>
      <c r="D1607" s="72"/>
      <c r="E1607" s="73"/>
      <c r="F1607" s="74"/>
      <c r="G1607" s="136"/>
      <c r="H1607" s="168" t="s">
        <v>35</v>
      </c>
      <c r="I1607" s="78" t="s">
        <v>52</v>
      </c>
      <c r="J1607" s="83">
        <v>27213</v>
      </c>
      <c r="K1607" s="98">
        <f t="shared" si="776"/>
        <v>27213</v>
      </c>
      <c r="L1607" s="83"/>
      <c r="M1607" s="83"/>
      <c r="N1607" s="83"/>
      <c r="O1607" s="408">
        <f t="shared" si="767"/>
        <v>27213</v>
      </c>
      <c r="P1607" s="355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/>
      <c r="AI1607" s="23"/>
      <c r="AJ1607" s="23"/>
      <c r="AK1607" s="23"/>
      <c r="AL1607" s="23"/>
      <c r="AM1607" s="23"/>
      <c r="AN1607" s="23"/>
      <c r="AO1607" s="23"/>
      <c r="AP1607" s="23"/>
      <c r="AQ1607" s="23"/>
      <c r="AR1607" s="23"/>
      <c r="AS1607" s="23"/>
      <c r="AT1607" s="23"/>
      <c r="AU1607" s="23"/>
      <c r="AV1607" s="23"/>
      <c r="AW1607" s="23"/>
      <c r="AX1607" s="23"/>
      <c r="AY1607" s="23"/>
      <c r="AZ1607" s="23"/>
      <c r="BA1607" s="23"/>
      <c r="BB1607" s="23"/>
      <c r="BC1607" s="23"/>
      <c r="BD1607" s="23"/>
      <c r="BE1607" s="23"/>
      <c r="BF1607" s="23"/>
      <c r="BG1607" s="23"/>
      <c r="BH1607" s="23"/>
      <c r="BI1607" s="23"/>
      <c r="BJ1607" s="23"/>
      <c r="BK1607" s="23"/>
      <c r="BL1607" s="23"/>
      <c r="BM1607" s="23"/>
      <c r="BN1607" s="23"/>
      <c r="BO1607" s="23"/>
      <c r="BP1607" s="23"/>
      <c r="BQ1607" s="23"/>
      <c r="BR1607" s="23"/>
      <c r="BS1607" s="23"/>
      <c r="BT1607" s="23"/>
      <c r="BU1607" s="23"/>
      <c r="BV1607" s="23"/>
      <c r="BW1607" s="23"/>
      <c r="BX1607" s="23"/>
      <c r="BY1607" s="23"/>
      <c r="BZ1607" s="23"/>
      <c r="CA1607" s="23"/>
      <c r="CB1607" s="23"/>
      <c r="CC1607" s="23"/>
      <c r="CD1607" s="23"/>
      <c r="CE1607" s="23"/>
      <c r="CF1607" s="23"/>
      <c r="CG1607" s="23"/>
      <c r="CH1607" s="23"/>
      <c r="CI1607" s="23"/>
      <c r="CJ1607" s="23"/>
      <c r="CK1607" s="23"/>
      <c r="CL1607" s="23"/>
      <c r="CM1607" s="23"/>
      <c r="CN1607" s="23"/>
      <c r="CO1607" s="23"/>
      <c r="CP1607" s="23"/>
      <c r="CQ1607" s="23"/>
      <c r="CR1607" s="23"/>
      <c r="CS1607" s="23"/>
      <c r="CT1607" s="23"/>
      <c r="CU1607" s="23"/>
      <c r="CV1607" s="23"/>
      <c r="CW1607" s="23"/>
      <c r="CX1607" s="23"/>
      <c r="CY1607" s="23"/>
      <c r="CZ1607" s="23"/>
      <c r="DA1607" s="23"/>
      <c r="DB1607" s="23"/>
      <c r="DC1607" s="23"/>
      <c r="DD1607" s="23"/>
      <c r="DE1607" s="23"/>
      <c r="DF1607" s="23"/>
      <c r="DG1607" s="23"/>
      <c r="DH1607" s="23"/>
      <c r="DI1607" s="23"/>
      <c r="DJ1607" s="23"/>
      <c r="DK1607" s="23"/>
      <c r="DL1607" s="23"/>
      <c r="DM1607" s="23"/>
      <c r="DN1607" s="23"/>
      <c r="DO1607" s="23"/>
      <c r="DP1607" s="23"/>
      <c r="DQ1607" s="23"/>
      <c r="DR1607" s="23"/>
      <c r="DS1607" s="23"/>
      <c r="DT1607" s="23"/>
      <c r="DU1607" s="23"/>
      <c r="DV1607" s="23"/>
      <c r="DW1607" s="23"/>
      <c r="DX1607" s="23"/>
      <c r="DY1607" s="23"/>
    </row>
    <row r="1608" spans="1:129" s="29" customFormat="1" x14ac:dyDescent="0.25">
      <c r="A1608" s="410">
        <v>12</v>
      </c>
      <c r="B1608" s="127" t="s">
        <v>413</v>
      </c>
      <c r="C1608" s="127" t="s">
        <v>25</v>
      </c>
      <c r="D1608" s="121" t="s">
        <v>321</v>
      </c>
      <c r="E1608" s="196">
        <v>11</v>
      </c>
      <c r="F1608" s="135">
        <v>3449.9</v>
      </c>
      <c r="G1608" s="196">
        <v>148</v>
      </c>
      <c r="H1608" s="121" t="s">
        <v>30</v>
      </c>
      <c r="I1608" s="66" t="s">
        <v>1</v>
      </c>
      <c r="J1608" s="83">
        <f>J1609+J1610+J1611</f>
        <v>3495050</v>
      </c>
      <c r="K1608" s="83">
        <f t="shared" ref="K1608:N1608" si="777">K1609+K1610+K1611</f>
        <v>3495050</v>
      </c>
      <c r="L1608" s="83">
        <f t="shared" si="777"/>
        <v>0</v>
      </c>
      <c r="M1608" s="83">
        <f t="shared" si="777"/>
        <v>0</v>
      </c>
      <c r="N1608" s="83">
        <f t="shared" si="777"/>
        <v>0</v>
      </c>
      <c r="O1608" s="408">
        <f t="shared" si="767"/>
        <v>3495050</v>
      </c>
      <c r="P1608" s="355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/>
      <c r="AI1608" s="23"/>
      <c r="AJ1608" s="23"/>
      <c r="AK1608" s="23"/>
      <c r="AL1608" s="23"/>
      <c r="AM1608" s="23"/>
      <c r="AN1608" s="23"/>
      <c r="AO1608" s="23"/>
      <c r="AP1608" s="23"/>
      <c r="AQ1608" s="23"/>
      <c r="AR1608" s="23"/>
      <c r="AS1608" s="23"/>
      <c r="AT1608" s="23"/>
      <c r="AU1608" s="23"/>
      <c r="AV1608" s="23"/>
      <c r="AW1608" s="23"/>
      <c r="AX1608" s="23"/>
      <c r="AY1608" s="23"/>
      <c r="AZ1608" s="23"/>
      <c r="BA1608" s="23"/>
      <c r="BB1608" s="23"/>
      <c r="BC1608" s="23"/>
      <c r="BD1608" s="23"/>
      <c r="BE1608" s="23"/>
      <c r="BF1608" s="23"/>
      <c r="BG1608" s="23"/>
      <c r="BH1608" s="23"/>
      <c r="BI1608" s="23"/>
      <c r="BJ1608" s="23"/>
      <c r="BK1608" s="23"/>
      <c r="BL1608" s="23"/>
      <c r="BM1608" s="23"/>
      <c r="BN1608" s="23"/>
      <c r="BO1608" s="23"/>
      <c r="BP1608" s="23"/>
      <c r="BQ1608" s="23"/>
      <c r="BR1608" s="23"/>
      <c r="BS1608" s="23"/>
      <c r="BT1608" s="23"/>
      <c r="BU1608" s="23"/>
      <c r="BV1608" s="23"/>
      <c r="BW1608" s="23"/>
      <c r="BX1608" s="23"/>
      <c r="BY1608" s="23"/>
      <c r="BZ1608" s="23"/>
      <c r="CA1608" s="23"/>
      <c r="CB1608" s="23"/>
      <c r="CC1608" s="23"/>
      <c r="CD1608" s="23"/>
      <c r="CE1608" s="23"/>
      <c r="CF1608" s="23"/>
      <c r="CG1608" s="23"/>
      <c r="CH1608" s="23"/>
      <c r="CI1608" s="23"/>
      <c r="CJ1608" s="23"/>
      <c r="CK1608" s="23"/>
      <c r="CL1608" s="23"/>
      <c r="CM1608" s="23"/>
      <c r="CN1608" s="23"/>
      <c r="CO1608" s="23"/>
      <c r="CP1608" s="23"/>
      <c r="CQ1608" s="23"/>
      <c r="CR1608" s="23"/>
      <c r="CS1608" s="23"/>
      <c r="CT1608" s="23"/>
      <c r="CU1608" s="23"/>
      <c r="CV1608" s="23"/>
      <c r="CW1608" s="23"/>
      <c r="CX1608" s="23"/>
      <c r="CY1608" s="23"/>
      <c r="CZ1608" s="23"/>
      <c r="DA1608" s="23"/>
      <c r="DB1608" s="23"/>
      <c r="DC1608" s="23"/>
      <c r="DD1608" s="23"/>
      <c r="DE1608" s="23"/>
      <c r="DF1608" s="23"/>
      <c r="DG1608" s="23"/>
      <c r="DH1608" s="23"/>
      <c r="DI1608" s="23"/>
      <c r="DJ1608" s="23"/>
      <c r="DK1608" s="23"/>
      <c r="DL1608" s="23"/>
      <c r="DM1608" s="23"/>
      <c r="DN1608" s="23"/>
      <c r="DO1608" s="23"/>
      <c r="DP1608" s="23"/>
      <c r="DQ1608" s="23"/>
      <c r="DR1608" s="23"/>
      <c r="DS1608" s="23"/>
      <c r="DT1608" s="23"/>
      <c r="DU1608" s="23"/>
      <c r="DV1608" s="23"/>
      <c r="DW1608" s="23"/>
      <c r="DX1608" s="23"/>
      <c r="DY1608" s="23"/>
    </row>
    <row r="1609" spans="1:129" s="29" customFormat="1" ht="30" x14ac:dyDescent="0.25">
      <c r="A1609" s="411"/>
      <c r="B1609" s="127" t="s">
        <v>413</v>
      </c>
      <c r="C1609" s="127"/>
      <c r="D1609" s="127"/>
      <c r="E1609" s="136"/>
      <c r="F1609" s="162"/>
      <c r="G1609" s="136"/>
      <c r="H1609" s="121" t="s">
        <v>38</v>
      </c>
      <c r="I1609" s="105" t="s">
        <v>39</v>
      </c>
      <c r="J1609" s="83">
        <v>716510</v>
      </c>
      <c r="K1609" s="98">
        <f t="shared" ref="K1609:K1611" si="778">J1609</f>
        <v>716510</v>
      </c>
      <c r="L1609" s="83"/>
      <c r="M1609" s="83"/>
      <c r="N1609" s="83"/>
      <c r="O1609" s="408">
        <f t="shared" si="767"/>
        <v>716510</v>
      </c>
      <c r="P1609" s="355"/>
      <c r="Q1609" s="23"/>
      <c r="R1609" s="23"/>
      <c r="S1609" s="23"/>
      <c r="T1609" s="23"/>
      <c r="U1609" s="23"/>
      <c r="V1609" s="23"/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/>
      <c r="AI1609" s="23"/>
      <c r="AJ1609" s="23"/>
      <c r="AK1609" s="23"/>
      <c r="AL1609" s="23"/>
      <c r="AM1609" s="23"/>
      <c r="AN1609" s="23"/>
      <c r="AO1609" s="23"/>
      <c r="AP1609" s="23"/>
      <c r="AQ1609" s="23"/>
      <c r="AR1609" s="23"/>
      <c r="AS1609" s="23"/>
      <c r="AT1609" s="23"/>
      <c r="AU1609" s="23"/>
      <c r="AV1609" s="23"/>
      <c r="AW1609" s="23"/>
      <c r="AX1609" s="23"/>
      <c r="AY1609" s="23"/>
      <c r="AZ1609" s="23"/>
      <c r="BA1609" s="23"/>
      <c r="BB1609" s="23"/>
      <c r="BC1609" s="23"/>
      <c r="BD1609" s="23"/>
      <c r="BE1609" s="23"/>
      <c r="BF1609" s="23"/>
      <c r="BG1609" s="23"/>
      <c r="BH1609" s="23"/>
      <c r="BI1609" s="23"/>
      <c r="BJ1609" s="23"/>
      <c r="BK1609" s="23"/>
      <c r="BL1609" s="23"/>
      <c r="BM1609" s="23"/>
      <c r="BN1609" s="23"/>
      <c r="BO1609" s="23"/>
      <c r="BP1609" s="23"/>
      <c r="BQ1609" s="23"/>
      <c r="BR1609" s="23"/>
      <c r="BS1609" s="23"/>
      <c r="BT1609" s="23"/>
      <c r="BU1609" s="23"/>
      <c r="BV1609" s="23"/>
      <c r="BW1609" s="23"/>
      <c r="BX1609" s="23"/>
      <c r="BY1609" s="23"/>
      <c r="BZ1609" s="23"/>
      <c r="CA1609" s="23"/>
      <c r="CB1609" s="23"/>
      <c r="CC1609" s="23"/>
      <c r="CD1609" s="23"/>
      <c r="CE1609" s="23"/>
      <c r="CF1609" s="23"/>
      <c r="CG1609" s="23"/>
      <c r="CH1609" s="23"/>
      <c r="CI1609" s="23"/>
      <c r="CJ1609" s="23"/>
      <c r="CK1609" s="23"/>
      <c r="CL1609" s="23"/>
      <c r="CM1609" s="23"/>
      <c r="CN1609" s="23"/>
      <c r="CO1609" s="23"/>
      <c r="CP1609" s="23"/>
      <c r="CQ1609" s="23"/>
      <c r="CR1609" s="23"/>
      <c r="CS1609" s="23"/>
      <c r="CT1609" s="23"/>
      <c r="CU1609" s="23"/>
      <c r="CV1609" s="23"/>
      <c r="CW1609" s="23"/>
      <c r="CX1609" s="23"/>
      <c r="CY1609" s="23"/>
      <c r="CZ1609" s="23"/>
      <c r="DA1609" s="23"/>
      <c r="DB1609" s="23"/>
      <c r="DC1609" s="23"/>
      <c r="DD1609" s="23"/>
      <c r="DE1609" s="23"/>
      <c r="DF1609" s="23"/>
      <c r="DG1609" s="23"/>
      <c r="DH1609" s="23"/>
      <c r="DI1609" s="23"/>
      <c r="DJ1609" s="23"/>
      <c r="DK1609" s="23"/>
      <c r="DL1609" s="23"/>
      <c r="DM1609" s="23"/>
      <c r="DN1609" s="23"/>
      <c r="DO1609" s="23"/>
      <c r="DP1609" s="23"/>
      <c r="DQ1609" s="23"/>
      <c r="DR1609" s="23"/>
      <c r="DS1609" s="23"/>
      <c r="DT1609" s="23"/>
      <c r="DU1609" s="23"/>
      <c r="DV1609" s="23"/>
      <c r="DW1609" s="23"/>
      <c r="DX1609" s="23"/>
      <c r="DY1609" s="23"/>
    </row>
    <row r="1610" spans="1:129" s="29" customFormat="1" ht="30" x14ac:dyDescent="0.25">
      <c r="A1610" s="411"/>
      <c r="B1610" s="127" t="s">
        <v>413</v>
      </c>
      <c r="C1610" s="127"/>
      <c r="D1610" s="127"/>
      <c r="E1610" s="136"/>
      <c r="F1610" s="162"/>
      <c r="G1610" s="136"/>
      <c r="H1610" s="72" t="s">
        <v>40</v>
      </c>
      <c r="I1610" s="78" t="s">
        <v>41</v>
      </c>
      <c r="J1610" s="83">
        <v>2705310</v>
      </c>
      <c r="K1610" s="98">
        <f t="shared" si="778"/>
        <v>2705310</v>
      </c>
      <c r="L1610" s="83"/>
      <c r="M1610" s="83"/>
      <c r="N1610" s="83"/>
      <c r="O1610" s="408">
        <f t="shared" si="767"/>
        <v>2705310</v>
      </c>
      <c r="P1610" s="355"/>
      <c r="Q1610" s="23"/>
      <c r="R1610" s="23"/>
      <c r="S1610" s="23"/>
      <c r="T1610" s="23"/>
      <c r="U1610" s="23"/>
      <c r="V1610" s="23"/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/>
      <c r="AI1610" s="23"/>
      <c r="AJ1610" s="23"/>
      <c r="AK1610" s="23"/>
      <c r="AL1610" s="23"/>
      <c r="AM1610" s="23"/>
      <c r="AN1610" s="23"/>
      <c r="AO1610" s="23"/>
      <c r="AP1610" s="23"/>
      <c r="AQ1610" s="23"/>
      <c r="AR1610" s="23"/>
      <c r="AS1610" s="23"/>
      <c r="AT1610" s="23"/>
      <c r="AU1610" s="23"/>
      <c r="AV1610" s="23"/>
      <c r="AW1610" s="23"/>
      <c r="AX1610" s="23"/>
      <c r="AY1610" s="23"/>
      <c r="AZ1610" s="23"/>
      <c r="BA1610" s="23"/>
      <c r="BB1610" s="23"/>
      <c r="BC1610" s="23"/>
      <c r="BD1610" s="23"/>
      <c r="BE1610" s="23"/>
      <c r="BF1610" s="23"/>
      <c r="BG1610" s="23"/>
      <c r="BH1610" s="23"/>
      <c r="BI1610" s="23"/>
      <c r="BJ1610" s="23"/>
      <c r="BK1610" s="23"/>
      <c r="BL1610" s="23"/>
      <c r="BM1610" s="23"/>
      <c r="BN1610" s="23"/>
      <c r="BO1610" s="23"/>
      <c r="BP1610" s="23"/>
      <c r="BQ1610" s="23"/>
      <c r="BR1610" s="23"/>
      <c r="BS1610" s="23"/>
      <c r="BT1610" s="23"/>
      <c r="BU1610" s="23"/>
      <c r="BV1610" s="23"/>
      <c r="BW1610" s="23"/>
      <c r="BX1610" s="23"/>
      <c r="BY1610" s="23"/>
      <c r="BZ1610" s="23"/>
      <c r="CA1610" s="23"/>
      <c r="CB1610" s="23"/>
      <c r="CC1610" s="23"/>
      <c r="CD1610" s="23"/>
      <c r="CE1610" s="23"/>
      <c r="CF1610" s="23"/>
      <c r="CG1610" s="23"/>
      <c r="CH1610" s="23"/>
      <c r="CI1610" s="23"/>
      <c r="CJ1610" s="23"/>
      <c r="CK1610" s="23"/>
      <c r="CL1610" s="23"/>
      <c r="CM1610" s="23"/>
      <c r="CN1610" s="23"/>
      <c r="CO1610" s="23"/>
      <c r="CP1610" s="23"/>
      <c r="CQ1610" s="23"/>
      <c r="CR1610" s="23"/>
      <c r="CS1610" s="23"/>
      <c r="CT1610" s="23"/>
      <c r="CU1610" s="23"/>
      <c r="CV1610" s="23"/>
      <c r="CW1610" s="23"/>
      <c r="CX1610" s="23"/>
      <c r="CY1610" s="23"/>
      <c r="CZ1610" s="23"/>
      <c r="DA1610" s="23"/>
      <c r="DB1610" s="23"/>
      <c r="DC1610" s="23"/>
      <c r="DD1610" s="23"/>
      <c r="DE1610" s="23"/>
      <c r="DF1610" s="23"/>
      <c r="DG1610" s="23"/>
      <c r="DH1610" s="23"/>
      <c r="DI1610" s="23"/>
      <c r="DJ1610" s="23"/>
      <c r="DK1610" s="23"/>
      <c r="DL1610" s="23"/>
      <c r="DM1610" s="23"/>
      <c r="DN1610" s="23"/>
      <c r="DO1610" s="23"/>
      <c r="DP1610" s="23"/>
      <c r="DQ1610" s="23"/>
      <c r="DR1610" s="23"/>
      <c r="DS1610" s="23"/>
      <c r="DT1610" s="23"/>
      <c r="DU1610" s="23"/>
      <c r="DV1610" s="23"/>
      <c r="DW1610" s="23"/>
      <c r="DX1610" s="23"/>
      <c r="DY1610" s="23"/>
    </row>
    <row r="1611" spans="1:129" s="29" customFormat="1" x14ac:dyDescent="0.25">
      <c r="A1611" s="412"/>
      <c r="B1611" s="127" t="s">
        <v>413</v>
      </c>
      <c r="C1611" s="127"/>
      <c r="D1611" s="127"/>
      <c r="E1611" s="136"/>
      <c r="F1611" s="162"/>
      <c r="G1611" s="136"/>
      <c r="H1611" s="168" t="s">
        <v>35</v>
      </c>
      <c r="I1611" s="78" t="s">
        <v>52</v>
      </c>
      <c r="J1611" s="83">
        <v>73230</v>
      </c>
      <c r="K1611" s="98">
        <f t="shared" si="778"/>
        <v>73230</v>
      </c>
      <c r="L1611" s="83"/>
      <c r="M1611" s="83"/>
      <c r="N1611" s="83"/>
      <c r="O1611" s="408">
        <f t="shared" si="767"/>
        <v>73230</v>
      </c>
      <c r="P1611" s="355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/>
      <c r="AL1611" s="23"/>
      <c r="AM1611" s="23"/>
      <c r="AN1611" s="23"/>
      <c r="AO1611" s="23"/>
      <c r="AP1611" s="23"/>
      <c r="AQ1611" s="23"/>
      <c r="AR1611" s="23"/>
      <c r="AS1611" s="23"/>
      <c r="AT1611" s="23"/>
      <c r="AU1611" s="23"/>
      <c r="AV1611" s="23"/>
      <c r="AW1611" s="23"/>
      <c r="AX1611" s="23"/>
      <c r="AY1611" s="23"/>
      <c r="AZ1611" s="23"/>
      <c r="BA1611" s="23"/>
      <c r="BB1611" s="23"/>
      <c r="BC1611" s="23"/>
      <c r="BD1611" s="23"/>
      <c r="BE1611" s="23"/>
      <c r="BF1611" s="23"/>
      <c r="BG1611" s="23"/>
      <c r="BH1611" s="23"/>
      <c r="BI1611" s="23"/>
      <c r="BJ1611" s="23"/>
      <c r="BK1611" s="23"/>
      <c r="BL1611" s="23"/>
      <c r="BM1611" s="23"/>
      <c r="BN1611" s="23"/>
      <c r="BO1611" s="23"/>
      <c r="BP1611" s="23"/>
      <c r="BQ1611" s="23"/>
      <c r="BR1611" s="23"/>
      <c r="BS1611" s="23"/>
      <c r="BT1611" s="23"/>
      <c r="BU1611" s="23"/>
      <c r="BV1611" s="23"/>
      <c r="BW1611" s="23"/>
      <c r="BX1611" s="23"/>
      <c r="BY1611" s="23"/>
      <c r="BZ1611" s="23"/>
      <c r="CA1611" s="23"/>
      <c r="CB1611" s="23"/>
      <c r="CC1611" s="23"/>
      <c r="CD1611" s="23"/>
      <c r="CE1611" s="23"/>
      <c r="CF1611" s="23"/>
      <c r="CG1611" s="23"/>
      <c r="CH1611" s="23"/>
      <c r="CI1611" s="23"/>
      <c r="CJ1611" s="23"/>
      <c r="CK1611" s="23"/>
      <c r="CL1611" s="23"/>
      <c r="CM1611" s="23"/>
      <c r="CN1611" s="23"/>
      <c r="CO1611" s="23"/>
      <c r="CP1611" s="23"/>
      <c r="CQ1611" s="23"/>
      <c r="CR1611" s="23"/>
      <c r="CS1611" s="23"/>
      <c r="CT1611" s="23"/>
      <c r="CU1611" s="23"/>
      <c r="CV1611" s="23"/>
      <c r="CW1611" s="23"/>
      <c r="CX1611" s="23"/>
      <c r="CY1611" s="23"/>
      <c r="CZ1611" s="23"/>
      <c r="DA1611" s="23"/>
      <c r="DB1611" s="23"/>
      <c r="DC1611" s="23"/>
      <c r="DD1611" s="23"/>
      <c r="DE1611" s="23"/>
      <c r="DF1611" s="23"/>
      <c r="DG1611" s="23"/>
      <c r="DH1611" s="23"/>
      <c r="DI1611" s="23"/>
      <c r="DJ1611" s="23"/>
      <c r="DK1611" s="23"/>
      <c r="DL1611" s="23"/>
      <c r="DM1611" s="23"/>
      <c r="DN1611" s="23"/>
      <c r="DO1611" s="23"/>
      <c r="DP1611" s="23"/>
      <c r="DQ1611" s="23"/>
      <c r="DR1611" s="23"/>
      <c r="DS1611" s="23"/>
      <c r="DT1611" s="23"/>
      <c r="DU1611" s="23"/>
      <c r="DV1611" s="23"/>
      <c r="DW1611" s="23"/>
      <c r="DX1611" s="23"/>
      <c r="DY1611" s="23"/>
    </row>
    <row r="1612" spans="1:129" s="29" customFormat="1" x14ac:dyDescent="0.25">
      <c r="A1612" s="410">
        <v>13</v>
      </c>
      <c r="B1612" s="127" t="s">
        <v>413</v>
      </c>
      <c r="C1612" s="127" t="s">
        <v>25</v>
      </c>
      <c r="D1612" s="195" t="s">
        <v>69</v>
      </c>
      <c r="E1612" s="196" t="s">
        <v>97</v>
      </c>
      <c r="F1612" s="135">
        <v>6030.7</v>
      </c>
      <c r="G1612" s="196">
        <v>229</v>
      </c>
      <c r="H1612" s="121" t="s">
        <v>30</v>
      </c>
      <c r="I1612" s="66" t="s">
        <v>1</v>
      </c>
      <c r="J1612" s="83">
        <f>J1613+J1614</f>
        <v>2648070</v>
      </c>
      <c r="K1612" s="83">
        <f t="shared" ref="K1612:N1612" si="779">K1613+K1614</f>
        <v>2648070</v>
      </c>
      <c r="L1612" s="83">
        <f t="shared" si="779"/>
        <v>0</v>
      </c>
      <c r="M1612" s="83">
        <f t="shared" si="779"/>
        <v>0</v>
      </c>
      <c r="N1612" s="83">
        <f t="shared" si="779"/>
        <v>0</v>
      </c>
      <c r="O1612" s="408">
        <f t="shared" si="767"/>
        <v>2648070</v>
      </c>
      <c r="P1612" s="355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/>
      <c r="AI1612" s="23"/>
      <c r="AJ1612" s="23"/>
      <c r="AK1612" s="23"/>
      <c r="AL1612" s="23"/>
      <c r="AM1612" s="23"/>
      <c r="AN1612" s="23"/>
      <c r="AO1612" s="23"/>
      <c r="AP1612" s="23"/>
      <c r="AQ1612" s="23"/>
      <c r="AR1612" s="23"/>
      <c r="AS1612" s="23"/>
      <c r="AT1612" s="23"/>
      <c r="AU1612" s="23"/>
      <c r="AV1612" s="23"/>
      <c r="AW1612" s="23"/>
      <c r="AX1612" s="23"/>
      <c r="AY1612" s="23"/>
      <c r="AZ1612" s="23"/>
      <c r="BA1612" s="23"/>
      <c r="BB1612" s="23"/>
      <c r="BC1612" s="23"/>
      <c r="BD1612" s="23"/>
      <c r="BE1612" s="23"/>
      <c r="BF1612" s="23"/>
      <c r="BG1612" s="23"/>
      <c r="BH1612" s="23"/>
      <c r="BI1612" s="23"/>
      <c r="BJ1612" s="23"/>
      <c r="BK1612" s="23"/>
      <c r="BL1612" s="23"/>
      <c r="BM1612" s="23"/>
      <c r="BN1612" s="23"/>
      <c r="BO1612" s="23"/>
      <c r="BP1612" s="23"/>
      <c r="BQ1612" s="23"/>
      <c r="BR1612" s="23"/>
      <c r="BS1612" s="23"/>
      <c r="BT1612" s="23"/>
      <c r="BU1612" s="23"/>
      <c r="BV1612" s="23"/>
      <c r="BW1612" s="23"/>
      <c r="BX1612" s="23"/>
      <c r="BY1612" s="23"/>
      <c r="BZ1612" s="23"/>
      <c r="CA1612" s="23"/>
      <c r="CB1612" s="23"/>
      <c r="CC1612" s="23"/>
      <c r="CD1612" s="23"/>
      <c r="CE1612" s="23"/>
      <c r="CF1612" s="23"/>
      <c r="CG1612" s="23"/>
      <c r="CH1612" s="23"/>
      <c r="CI1612" s="23"/>
      <c r="CJ1612" s="23"/>
      <c r="CK1612" s="23"/>
      <c r="CL1612" s="23"/>
      <c r="CM1612" s="23"/>
      <c r="CN1612" s="23"/>
      <c r="CO1612" s="23"/>
      <c r="CP1612" s="23"/>
      <c r="CQ1612" s="23"/>
      <c r="CR1612" s="23"/>
      <c r="CS1612" s="23"/>
      <c r="CT1612" s="23"/>
      <c r="CU1612" s="23"/>
      <c r="CV1612" s="23"/>
      <c r="CW1612" s="23"/>
      <c r="CX1612" s="23"/>
      <c r="CY1612" s="23"/>
      <c r="CZ1612" s="23"/>
      <c r="DA1612" s="23"/>
      <c r="DB1612" s="23"/>
      <c r="DC1612" s="23"/>
      <c r="DD1612" s="23"/>
      <c r="DE1612" s="23"/>
      <c r="DF1612" s="23"/>
      <c r="DG1612" s="23"/>
      <c r="DH1612" s="23"/>
      <c r="DI1612" s="23"/>
      <c r="DJ1612" s="23"/>
      <c r="DK1612" s="23"/>
      <c r="DL1612" s="23"/>
      <c r="DM1612" s="23"/>
      <c r="DN1612" s="23"/>
      <c r="DO1612" s="23"/>
      <c r="DP1612" s="23"/>
      <c r="DQ1612" s="23"/>
      <c r="DR1612" s="23"/>
      <c r="DS1612" s="23"/>
      <c r="DT1612" s="23"/>
      <c r="DU1612" s="23"/>
      <c r="DV1612" s="23"/>
      <c r="DW1612" s="23"/>
      <c r="DX1612" s="23"/>
      <c r="DY1612" s="23"/>
    </row>
    <row r="1613" spans="1:129" s="29" customFormat="1" ht="30" x14ac:dyDescent="0.25">
      <c r="A1613" s="411"/>
      <c r="B1613" s="127" t="s">
        <v>413</v>
      </c>
      <c r="C1613" s="127"/>
      <c r="D1613" s="127"/>
      <c r="E1613" s="136"/>
      <c r="F1613" s="162"/>
      <c r="G1613" s="136"/>
      <c r="H1613" s="72" t="s">
        <v>40</v>
      </c>
      <c r="I1613" s="78" t="s">
        <v>41</v>
      </c>
      <c r="J1613" s="83">
        <v>2592590</v>
      </c>
      <c r="K1613" s="98">
        <f t="shared" ref="K1613:K1614" si="780">J1613</f>
        <v>2592590</v>
      </c>
      <c r="L1613" s="83"/>
      <c r="M1613" s="83"/>
      <c r="N1613" s="83"/>
      <c r="O1613" s="408">
        <f t="shared" si="767"/>
        <v>2592590</v>
      </c>
      <c r="P1613" s="355"/>
      <c r="Q1613" s="23"/>
      <c r="R1613" s="23"/>
      <c r="S1613" s="23"/>
      <c r="T1613" s="23"/>
      <c r="U1613" s="23"/>
      <c r="V1613" s="23"/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/>
      <c r="AI1613" s="23"/>
      <c r="AJ1613" s="23"/>
      <c r="AK1613" s="23"/>
      <c r="AL1613" s="23"/>
      <c r="AM1613" s="23"/>
      <c r="AN1613" s="23"/>
      <c r="AO1613" s="23"/>
      <c r="AP1613" s="23"/>
      <c r="AQ1613" s="23"/>
      <c r="AR1613" s="23"/>
      <c r="AS1613" s="23"/>
      <c r="AT1613" s="23"/>
      <c r="AU1613" s="23"/>
      <c r="AV1613" s="23"/>
      <c r="AW1613" s="23"/>
      <c r="AX1613" s="23"/>
      <c r="AY1613" s="23"/>
      <c r="AZ1613" s="23"/>
      <c r="BA1613" s="23"/>
      <c r="BB1613" s="23"/>
      <c r="BC1613" s="23"/>
      <c r="BD1613" s="23"/>
      <c r="BE1613" s="23"/>
      <c r="BF1613" s="23"/>
      <c r="BG1613" s="23"/>
      <c r="BH1613" s="23"/>
      <c r="BI1613" s="23"/>
      <c r="BJ1613" s="23"/>
      <c r="BK1613" s="23"/>
      <c r="BL1613" s="23"/>
      <c r="BM1613" s="23"/>
      <c r="BN1613" s="23"/>
      <c r="BO1613" s="23"/>
      <c r="BP1613" s="23"/>
      <c r="BQ1613" s="23"/>
      <c r="BR1613" s="23"/>
      <c r="BS1613" s="23"/>
      <c r="BT1613" s="23"/>
      <c r="BU1613" s="23"/>
      <c r="BV1613" s="23"/>
      <c r="BW1613" s="23"/>
      <c r="BX1613" s="23"/>
      <c r="BY1613" s="23"/>
      <c r="BZ1613" s="23"/>
      <c r="CA1613" s="23"/>
      <c r="CB1613" s="23"/>
      <c r="CC1613" s="23"/>
      <c r="CD1613" s="23"/>
      <c r="CE1613" s="23"/>
      <c r="CF1613" s="23"/>
      <c r="CG1613" s="23"/>
      <c r="CH1613" s="23"/>
      <c r="CI1613" s="23"/>
      <c r="CJ1613" s="23"/>
      <c r="CK1613" s="23"/>
      <c r="CL1613" s="23"/>
      <c r="CM1613" s="23"/>
      <c r="CN1613" s="23"/>
      <c r="CO1613" s="23"/>
      <c r="CP1613" s="23"/>
      <c r="CQ1613" s="23"/>
      <c r="CR1613" s="23"/>
      <c r="CS1613" s="23"/>
      <c r="CT1613" s="23"/>
      <c r="CU1613" s="23"/>
      <c r="CV1613" s="23"/>
      <c r="CW1613" s="23"/>
      <c r="CX1613" s="23"/>
      <c r="CY1613" s="23"/>
      <c r="CZ1613" s="23"/>
      <c r="DA1613" s="23"/>
      <c r="DB1613" s="23"/>
      <c r="DC1613" s="23"/>
      <c r="DD1613" s="23"/>
      <c r="DE1613" s="23"/>
      <c r="DF1613" s="23"/>
      <c r="DG1613" s="23"/>
      <c r="DH1613" s="23"/>
      <c r="DI1613" s="23"/>
      <c r="DJ1613" s="23"/>
      <c r="DK1613" s="23"/>
      <c r="DL1613" s="23"/>
      <c r="DM1613" s="23"/>
      <c r="DN1613" s="23"/>
      <c r="DO1613" s="23"/>
      <c r="DP1613" s="23"/>
      <c r="DQ1613" s="23"/>
      <c r="DR1613" s="23"/>
      <c r="DS1613" s="23"/>
      <c r="DT1613" s="23"/>
      <c r="DU1613" s="23"/>
      <c r="DV1613" s="23"/>
      <c r="DW1613" s="23"/>
      <c r="DX1613" s="23"/>
      <c r="DY1613" s="23"/>
    </row>
    <row r="1614" spans="1:129" s="29" customFormat="1" x14ac:dyDescent="0.25">
      <c r="A1614" s="412"/>
      <c r="B1614" s="127" t="s">
        <v>413</v>
      </c>
      <c r="C1614" s="127"/>
      <c r="D1614" s="127"/>
      <c r="E1614" s="136"/>
      <c r="F1614" s="162"/>
      <c r="G1614" s="136"/>
      <c r="H1614" s="168" t="s">
        <v>35</v>
      </c>
      <c r="I1614" s="78" t="s">
        <v>52</v>
      </c>
      <c r="J1614" s="83">
        <v>55480</v>
      </c>
      <c r="K1614" s="98">
        <f t="shared" si="780"/>
        <v>55480</v>
      </c>
      <c r="L1614" s="83"/>
      <c r="M1614" s="83"/>
      <c r="N1614" s="83"/>
      <c r="O1614" s="408">
        <f t="shared" si="767"/>
        <v>55480</v>
      </c>
      <c r="P1614" s="355"/>
      <c r="Q1614" s="23"/>
      <c r="R1614" s="23"/>
      <c r="S1614" s="23"/>
      <c r="T1614" s="23"/>
      <c r="U1614" s="23"/>
      <c r="V1614" s="23"/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/>
      <c r="AL1614" s="23"/>
      <c r="AM1614" s="23"/>
      <c r="AN1614" s="23"/>
      <c r="AO1614" s="23"/>
      <c r="AP1614" s="23"/>
      <c r="AQ1614" s="23"/>
      <c r="AR1614" s="23"/>
      <c r="AS1614" s="23"/>
      <c r="AT1614" s="23"/>
      <c r="AU1614" s="23"/>
      <c r="AV1614" s="23"/>
      <c r="AW1614" s="23"/>
      <c r="AX1614" s="23"/>
      <c r="AY1614" s="23"/>
      <c r="AZ1614" s="23"/>
      <c r="BA1614" s="23"/>
      <c r="BB1614" s="23"/>
      <c r="BC1614" s="23"/>
      <c r="BD1614" s="23"/>
      <c r="BE1614" s="23"/>
      <c r="BF1614" s="23"/>
      <c r="BG1614" s="23"/>
      <c r="BH1614" s="23"/>
      <c r="BI1614" s="23"/>
      <c r="BJ1614" s="23"/>
      <c r="BK1614" s="23"/>
      <c r="BL1614" s="23"/>
      <c r="BM1614" s="23"/>
      <c r="BN1614" s="23"/>
      <c r="BO1614" s="23"/>
      <c r="BP1614" s="23"/>
      <c r="BQ1614" s="23"/>
      <c r="BR1614" s="23"/>
      <c r="BS1614" s="23"/>
      <c r="BT1614" s="23"/>
      <c r="BU1614" s="23"/>
      <c r="BV1614" s="23"/>
      <c r="BW1614" s="23"/>
      <c r="BX1614" s="23"/>
      <c r="BY1614" s="23"/>
      <c r="BZ1614" s="23"/>
      <c r="CA1614" s="23"/>
      <c r="CB1614" s="23"/>
      <c r="CC1614" s="23"/>
      <c r="CD1614" s="23"/>
      <c r="CE1614" s="23"/>
      <c r="CF1614" s="23"/>
      <c r="CG1614" s="23"/>
      <c r="CH1614" s="23"/>
      <c r="CI1614" s="23"/>
      <c r="CJ1614" s="23"/>
      <c r="CK1614" s="23"/>
      <c r="CL1614" s="23"/>
      <c r="CM1614" s="23"/>
      <c r="CN1614" s="23"/>
      <c r="CO1614" s="23"/>
      <c r="CP1614" s="23"/>
      <c r="CQ1614" s="23"/>
      <c r="CR1614" s="23"/>
      <c r="CS1614" s="23"/>
      <c r="CT1614" s="23"/>
      <c r="CU1614" s="23"/>
      <c r="CV1614" s="23"/>
      <c r="CW1614" s="23"/>
      <c r="CX1614" s="23"/>
      <c r="CY1614" s="23"/>
      <c r="CZ1614" s="23"/>
      <c r="DA1614" s="23"/>
      <c r="DB1614" s="23"/>
      <c r="DC1614" s="23"/>
      <c r="DD1614" s="23"/>
      <c r="DE1614" s="23"/>
      <c r="DF1614" s="23"/>
      <c r="DG1614" s="23"/>
      <c r="DH1614" s="23"/>
      <c r="DI1614" s="23"/>
      <c r="DJ1614" s="23"/>
      <c r="DK1614" s="23"/>
      <c r="DL1614" s="23"/>
      <c r="DM1614" s="23"/>
      <c r="DN1614" s="23"/>
      <c r="DO1614" s="23"/>
      <c r="DP1614" s="23"/>
      <c r="DQ1614" s="23"/>
      <c r="DR1614" s="23"/>
      <c r="DS1614" s="23"/>
      <c r="DT1614" s="23"/>
      <c r="DU1614" s="23"/>
      <c r="DV1614" s="23"/>
      <c r="DW1614" s="23"/>
      <c r="DX1614" s="23"/>
      <c r="DY1614" s="23"/>
    </row>
    <row r="1615" spans="1:129" s="29" customFormat="1" x14ac:dyDescent="0.25">
      <c r="A1615" s="410">
        <v>14</v>
      </c>
      <c r="B1615" s="127" t="s">
        <v>413</v>
      </c>
      <c r="C1615" s="127" t="s">
        <v>25</v>
      </c>
      <c r="D1615" s="195" t="s">
        <v>69</v>
      </c>
      <c r="E1615" s="196" t="s">
        <v>98</v>
      </c>
      <c r="F1615" s="135">
        <v>2058.4</v>
      </c>
      <c r="G1615" s="196">
        <v>77</v>
      </c>
      <c r="H1615" s="121" t="s">
        <v>30</v>
      </c>
      <c r="I1615" s="66" t="s">
        <v>1</v>
      </c>
      <c r="J1615" s="83">
        <f>J1616+J1617+J1618</f>
        <v>2290576</v>
      </c>
      <c r="K1615" s="83">
        <f t="shared" ref="K1615:N1615" si="781">K1616+K1617+K1618</f>
        <v>2290576</v>
      </c>
      <c r="L1615" s="83">
        <f t="shared" si="781"/>
        <v>0</v>
      </c>
      <c r="M1615" s="83">
        <f t="shared" si="781"/>
        <v>0</v>
      </c>
      <c r="N1615" s="83">
        <f t="shared" si="781"/>
        <v>0</v>
      </c>
      <c r="O1615" s="408">
        <f t="shared" si="767"/>
        <v>2290576</v>
      </c>
      <c r="P1615" s="355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/>
      <c r="AS1615" s="23"/>
      <c r="AT1615" s="23"/>
      <c r="AU1615" s="23"/>
      <c r="AV1615" s="23"/>
      <c r="AW1615" s="23"/>
      <c r="AX1615" s="23"/>
      <c r="AY1615" s="23"/>
      <c r="AZ1615" s="23"/>
      <c r="BA1615" s="23"/>
      <c r="BB1615" s="23"/>
      <c r="BC1615" s="23"/>
      <c r="BD1615" s="23"/>
      <c r="BE1615" s="23"/>
      <c r="BF1615" s="23"/>
      <c r="BG1615" s="23"/>
      <c r="BH1615" s="23"/>
      <c r="BI1615" s="23"/>
      <c r="BJ1615" s="23"/>
      <c r="BK1615" s="23"/>
      <c r="BL1615" s="23"/>
      <c r="BM1615" s="23"/>
      <c r="BN1615" s="23"/>
      <c r="BO1615" s="23"/>
      <c r="BP1615" s="23"/>
      <c r="BQ1615" s="23"/>
      <c r="BR1615" s="23"/>
      <c r="BS1615" s="23"/>
      <c r="BT1615" s="23"/>
      <c r="BU1615" s="23"/>
      <c r="BV1615" s="23"/>
      <c r="BW1615" s="23"/>
      <c r="BX1615" s="23"/>
      <c r="BY1615" s="23"/>
      <c r="BZ1615" s="23"/>
      <c r="CA1615" s="23"/>
      <c r="CB1615" s="23"/>
      <c r="CC1615" s="23"/>
      <c r="CD1615" s="23"/>
      <c r="CE1615" s="23"/>
      <c r="CF1615" s="23"/>
      <c r="CG1615" s="23"/>
      <c r="CH1615" s="23"/>
      <c r="CI1615" s="23"/>
      <c r="CJ1615" s="23"/>
      <c r="CK1615" s="23"/>
      <c r="CL1615" s="23"/>
      <c r="CM1615" s="23"/>
      <c r="CN1615" s="23"/>
      <c r="CO1615" s="23"/>
      <c r="CP1615" s="23"/>
      <c r="CQ1615" s="23"/>
      <c r="CR1615" s="23"/>
      <c r="CS1615" s="23"/>
      <c r="CT1615" s="23"/>
      <c r="CU1615" s="23"/>
      <c r="CV1615" s="23"/>
      <c r="CW1615" s="23"/>
      <c r="CX1615" s="23"/>
      <c r="CY1615" s="23"/>
      <c r="CZ1615" s="23"/>
      <c r="DA1615" s="23"/>
      <c r="DB1615" s="23"/>
      <c r="DC1615" s="23"/>
      <c r="DD1615" s="23"/>
      <c r="DE1615" s="23"/>
      <c r="DF1615" s="23"/>
      <c r="DG1615" s="23"/>
      <c r="DH1615" s="23"/>
      <c r="DI1615" s="23"/>
      <c r="DJ1615" s="23"/>
      <c r="DK1615" s="23"/>
      <c r="DL1615" s="23"/>
      <c r="DM1615" s="23"/>
      <c r="DN1615" s="23"/>
      <c r="DO1615" s="23"/>
      <c r="DP1615" s="23"/>
      <c r="DQ1615" s="23"/>
      <c r="DR1615" s="23"/>
      <c r="DS1615" s="23"/>
      <c r="DT1615" s="23"/>
      <c r="DU1615" s="23"/>
      <c r="DV1615" s="23"/>
      <c r="DW1615" s="23"/>
      <c r="DX1615" s="23"/>
      <c r="DY1615" s="23"/>
    </row>
    <row r="1616" spans="1:129" s="29" customFormat="1" ht="30" x14ac:dyDescent="0.25">
      <c r="A1616" s="411"/>
      <c r="B1616" s="127" t="s">
        <v>413</v>
      </c>
      <c r="C1616" s="127"/>
      <c r="D1616" s="127"/>
      <c r="E1616" s="136"/>
      <c r="F1616" s="162"/>
      <c r="G1616" s="136"/>
      <c r="H1616" s="121" t="s">
        <v>38</v>
      </c>
      <c r="I1616" s="105" t="s">
        <v>39</v>
      </c>
      <c r="J1616" s="83">
        <v>902596</v>
      </c>
      <c r="K1616" s="98">
        <f t="shared" ref="K1616:K1618" si="782">J1616</f>
        <v>902596</v>
      </c>
      <c r="L1616" s="83"/>
      <c r="M1616" s="83"/>
      <c r="N1616" s="83"/>
      <c r="O1616" s="408">
        <f t="shared" si="767"/>
        <v>902596</v>
      </c>
      <c r="P1616" s="355"/>
      <c r="Q1616" s="23"/>
      <c r="R1616" s="23"/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/>
      <c r="AL1616" s="23"/>
      <c r="AM1616" s="23"/>
      <c r="AN1616" s="23"/>
      <c r="AO1616" s="23"/>
      <c r="AP1616" s="23"/>
      <c r="AQ1616" s="23"/>
      <c r="AR1616" s="23"/>
      <c r="AS1616" s="23"/>
      <c r="AT1616" s="23"/>
      <c r="AU1616" s="23"/>
      <c r="AV1616" s="23"/>
      <c r="AW1616" s="23"/>
      <c r="AX1616" s="23"/>
      <c r="AY1616" s="23"/>
      <c r="AZ1616" s="23"/>
      <c r="BA1616" s="23"/>
      <c r="BB1616" s="23"/>
      <c r="BC1616" s="23"/>
      <c r="BD1616" s="23"/>
      <c r="BE1616" s="23"/>
      <c r="BF1616" s="23"/>
      <c r="BG1616" s="23"/>
      <c r="BH1616" s="23"/>
      <c r="BI1616" s="23"/>
      <c r="BJ1616" s="23"/>
      <c r="BK1616" s="23"/>
      <c r="BL1616" s="23"/>
      <c r="BM1616" s="23"/>
      <c r="BN1616" s="23"/>
      <c r="BO1616" s="23"/>
      <c r="BP1616" s="23"/>
      <c r="BQ1616" s="23"/>
      <c r="BR1616" s="23"/>
      <c r="BS1616" s="23"/>
      <c r="BT1616" s="23"/>
      <c r="BU1616" s="23"/>
      <c r="BV1616" s="23"/>
      <c r="BW1616" s="23"/>
      <c r="BX1616" s="23"/>
      <c r="BY1616" s="23"/>
      <c r="BZ1616" s="23"/>
      <c r="CA1616" s="23"/>
      <c r="CB1616" s="23"/>
      <c r="CC1616" s="23"/>
      <c r="CD1616" s="23"/>
      <c r="CE1616" s="23"/>
      <c r="CF1616" s="23"/>
      <c r="CG1616" s="23"/>
      <c r="CH1616" s="23"/>
      <c r="CI1616" s="23"/>
      <c r="CJ1616" s="23"/>
      <c r="CK1616" s="23"/>
      <c r="CL1616" s="23"/>
      <c r="CM1616" s="23"/>
      <c r="CN1616" s="23"/>
      <c r="CO1616" s="23"/>
      <c r="CP1616" s="23"/>
      <c r="CQ1616" s="23"/>
      <c r="CR1616" s="23"/>
      <c r="CS1616" s="23"/>
      <c r="CT1616" s="23"/>
      <c r="CU1616" s="23"/>
      <c r="CV1616" s="23"/>
      <c r="CW1616" s="23"/>
      <c r="CX1616" s="23"/>
      <c r="CY1616" s="23"/>
      <c r="CZ1616" s="23"/>
      <c r="DA1616" s="23"/>
      <c r="DB1616" s="23"/>
      <c r="DC1616" s="23"/>
      <c r="DD1616" s="23"/>
      <c r="DE1616" s="23"/>
      <c r="DF1616" s="23"/>
      <c r="DG1616" s="23"/>
      <c r="DH1616" s="23"/>
      <c r="DI1616" s="23"/>
      <c r="DJ1616" s="23"/>
      <c r="DK1616" s="23"/>
      <c r="DL1616" s="23"/>
      <c r="DM1616" s="23"/>
      <c r="DN1616" s="23"/>
      <c r="DO1616" s="23"/>
      <c r="DP1616" s="23"/>
      <c r="DQ1616" s="23"/>
      <c r="DR1616" s="23"/>
      <c r="DS1616" s="23"/>
      <c r="DT1616" s="23"/>
      <c r="DU1616" s="23"/>
      <c r="DV1616" s="23"/>
      <c r="DW1616" s="23"/>
      <c r="DX1616" s="23"/>
      <c r="DY1616" s="23"/>
    </row>
    <row r="1617" spans="1:129" s="29" customFormat="1" ht="30" x14ac:dyDescent="0.25">
      <c r="A1617" s="411"/>
      <c r="B1617" s="127" t="s">
        <v>413</v>
      </c>
      <c r="C1617" s="127"/>
      <c r="D1617" s="127"/>
      <c r="E1617" s="136"/>
      <c r="F1617" s="162"/>
      <c r="G1617" s="136"/>
      <c r="H1617" s="72" t="s">
        <v>40</v>
      </c>
      <c r="I1617" s="78" t="s">
        <v>41</v>
      </c>
      <c r="J1617" s="83">
        <v>1339980</v>
      </c>
      <c r="K1617" s="98">
        <f t="shared" si="782"/>
        <v>1339980</v>
      </c>
      <c r="L1617" s="83"/>
      <c r="M1617" s="83"/>
      <c r="N1617" s="83"/>
      <c r="O1617" s="408">
        <f t="shared" si="767"/>
        <v>1339980</v>
      </c>
      <c r="P1617" s="355"/>
      <c r="Q1617" s="23"/>
      <c r="R1617" s="23"/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/>
      <c r="AL1617" s="23"/>
      <c r="AM1617" s="23"/>
      <c r="AN1617" s="23"/>
      <c r="AO1617" s="23"/>
      <c r="AP1617" s="23"/>
      <c r="AQ1617" s="23"/>
      <c r="AR1617" s="23"/>
      <c r="AS1617" s="23"/>
      <c r="AT1617" s="23"/>
      <c r="AU1617" s="23"/>
      <c r="AV1617" s="23"/>
      <c r="AW1617" s="23"/>
      <c r="AX1617" s="23"/>
      <c r="AY1617" s="23"/>
      <c r="AZ1617" s="23"/>
      <c r="BA1617" s="23"/>
      <c r="BB1617" s="23"/>
      <c r="BC1617" s="23"/>
      <c r="BD1617" s="23"/>
      <c r="BE1617" s="23"/>
      <c r="BF1617" s="23"/>
      <c r="BG1617" s="23"/>
      <c r="BH1617" s="23"/>
      <c r="BI1617" s="23"/>
      <c r="BJ1617" s="23"/>
      <c r="BK1617" s="23"/>
      <c r="BL1617" s="23"/>
      <c r="BM1617" s="23"/>
      <c r="BN1617" s="23"/>
      <c r="BO1617" s="23"/>
      <c r="BP1617" s="23"/>
      <c r="BQ1617" s="23"/>
      <c r="BR1617" s="23"/>
      <c r="BS1617" s="23"/>
      <c r="BT1617" s="23"/>
      <c r="BU1617" s="23"/>
      <c r="BV1617" s="23"/>
      <c r="BW1617" s="23"/>
      <c r="BX1617" s="23"/>
      <c r="BY1617" s="23"/>
      <c r="BZ1617" s="23"/>
      <c r="CA1617" s="23"/>
      <c r="CB1617" s="23"/>
      <c r="CC1617" s="23"/>
      <c r="CD1617" s="23"/>
      <c r="CE1617" s="23"/>
      <c r="CF1617" s="23"/>
      <c r="CG1617" s="23"/>
      <c r="CH1617" s="23"/>
      <c r="CI1617" s="23"/>
      <c r="CJ1617" s="23"/>
      <c r="CK1617" s="23"/>
      <c r="CL1617" s="23"/>
      <c r="CM1617" s="23"/>
      <c r="CN1617" s="23"/>
      <c r="CO1617" s="23"/>
      <c r="CP1617" s="23"/>
      <c r="CQ1617" s="23"/>
      <c r="CR1617" s="23"/>
      <c r="CS1617" s="23"/>
      <c r="CT1617" s="23"/>
      <c r="CU1617" s="23"/>
      <c r="CV1617" s="23"/>
      <c r="CW1617" s="23"/>
      <c r="CX1617" s="23"/>
      <c r="CY1617" s="23"/>
      <c r="CZ1617" s="23"/>
      <c r="DA1617" s="23"/>
      <c r="DB1617" s="23"/>
      <c r="DC1617" s="23"/>
      <c r="DD1617" s="23"/>
      <c r="DE1617" s="23"/>
      <c r="DF1617" s="23"/>
      <c r="DG1617" s="23"/>
      <c r="DH1617" s="23"/>
      <c r="DI1617" s="23"/>
      <c r="DJ1617" s="23"/>
      <c r="DK1617" s="23"/>
      <c r="DL1617" s="23"/>
      <c r="DM1617" s="23"/>
      <c r="DN1617" s="23"/>
      <c r="DO1617" s="23"/>
      <c r="DP1617" s="23"/>
      <c r="DQ1617" s="23"/>
      <c r="DR1617" s="23"/>
      <c r="DS1617" s="23"/>
      <c r="DT1617" s="23"/>
      <c r="DU1617" s="23"/>
      <c r="DV1617" s="23"/>
      <c r="DW1617" s="23"/>
      <c r="DX1617" s="23"/>
      <c r="DY1617" s="23"/>
    </row>
    <row r="1618" spans="1:129" s="29" customFormat="1" x14ac:dyDescent="0.25">
      <c r="A1618" s="412"/>
      <c r="B1618" s="127" t="s">
        <v>413</v>
      </c>
      <c r="C1618" s="127"/>
      <c r="D1618" s="127"/>
      <c r="E1618" s="136"/>
      <c r="F1618" s="162"/>
      <c r="G1618" s="136"/>
      <c r="H1618" s="168" t="s">
        <v>35</v>
      </c>
      <c r="I1618" s="78" t="s">
        <v>52</v>
      </c>
      <c r="J1618" s="83">
        <v>48000</v>
      </c>
      <c r="K1618" s="98">
        <f t="shared" si="782"/>
        <v>48000</v>
      </c>
      <c r="L1618" s="83"/>
      <c r="M1618" s="83"/>
      <c r="N1618" s="83"/>
      <c r="O1618" s="408">
        <f t="shared" si="767"/>
        <v>48000</v>
      </c>
      <c r="P1618" s="355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/>
      <c r="AR1618" s="23"/>
      <c r="AS1618" s="23"/>
      <c r="AT1618" s="23"/>
      <c r="AU1618" s="23"/>
      <c r="AV1618" s="23"/>
      <c r="AW1618" s="23"/>
      <c r="AX1618" s="23"/>
      <c r="AY1618" s="23"/>
      <c r="AZ1618" s="23"/>
      <c r="BA1618" s="23"/>
      <c r="BB1618" s="23"/>
      <c r="BC1618" s="23"/>
      <c r="BD1618" s="23"/>
      <c r="BE1618" s="23"/>
      <c r="BF1618" s="23"/>
      <c r="BG1618" s="23"/>
      <c r="BH1618" s="23"/>
      <c r="BI1618" s="23"/>
      <c r="BJ1618" s="23"/>
      <c r="BK1618" s="23"/>
      <c r="BL1618" s="23"/>
      <c r="BM1618" s="23"/>
      <c r="BN1618" s="23"/>
      <c r="BO1618" s="23"/>
      <c r="BP1618" s="23"/>
      <c r="BQ1618" s="23"/>
      <c r="BR1618" s="23"/>
      <c r="BS1618" s="23"/>
      <c r="BT1618" s="23"/>
      <c r="BU1618" s="23"/>
      <c r="BV1618" s="23"/>
      <c r="BW1618" s="23"/>
      <c r="BX1618" s="23"/>
      <c r="BY1618" s="23"/>
      <c r="BZ1618" s="23"/>
      <c r="CA1618" s="23"/>
      <c r="CB1618" s="23"/>
      <c r="CC1618" s="23"/>
      <c r="CD1618" s="23"/>
      <c r="CE1618" s="23"/>
      <c r="CF1618" s="23"/>
      <c r="CG1618" s="23"/>
      <c r="CH1618" s="23"/>
      <c r="CI1618" s="23"/>
      <c r="CJ1618" s="23"/>
      <c r="CK1618" s="23"/>
      <c r="CL1618" s="23"/>
      <c r="CM1618" s="23"/>
      <c r="CN1618" s="23"/>
      <c r="CO1618" s="23"/>
      <c r="CP1618" s="23"/>
      <c r="CQ1618" s="23"/>
      <c r="CR1618" s="23"/>
      <c r="CS1618" s="23"/>
      <c r="CT1618" s="23"/>
      <c r="CU1618" s="23"/>
      <c r="CV1618" s="23"/>
      <c r="CW1618" s="23"/>
      <c r="CX1618" s="23"/>
      <c r="CY1618" s="23"/>
      <c r="CZ1618" s="23"/>
      <c r="DA1618" s="23"/>
      <c r="DB1618" s="23"/>
      <c r="DC1618" s="23"/>
      <c r="DD1618" s="23"/>
      <c r="DE1618" s="23"/>
      <c r="DF1618" s="23"/>
      <c r="DG1618" s="23"/>
      <c r="DH1618" s="23"/>
      <c r="DI1618" s="23"/>
      <c r="DJ1618" s="23"/>
      <c r="DK1618" s="23"/>
      <c r="DL1618" s="23"/>
      <c r="DM1618" s="23"/>
      <c r="DN1618" s="23"/>
      <c r="DO1618" s="23"/>
      <c r="DP1618" s="23"/>
      <c r="DQ1618" s="23"/>
      <c r="DR1618" s="23"/>
      <c r="DS1618" s="23"/>
      <c r="DT1618" s="23"/>
      <c r="DU1618" s="23"/>
      <c r="DV1618" s="23"/>
      <c r="DW1618" s="23"/>
      <c r="DX1618" s="23"/>
      <c r="DY1618" s="23"/>
    </row>
    <row r="1619" spans="1:129" s="29" customFormat="1" x14ac:dyDescent="0.25">
      <c r="A1619" s="410">
        <v>15</v>
      </c>
      <c r="B1619" s="127" t="s">
        <v>413</v>
      </c>
      <c r="C1619" s="127" t="s">
        <v>25</v>
      </c>
      <c r="D1619" s="195" t="s">
        <v>196</v>
      </c>
      <c r="E1619" s="196" t="s">
        <v>99</v>
      </c>
      <c r="F1619" s="135">
        <v>4703.3999999999996</v>
      </c>
      <c r="G1619" s="196">
        <v>141</v>
      </c>
      <c r="H1619" s="121" t="s">
        <v>30</v>
      </c>
      <c r="I1619" s="66" t="s">
        <v>1</v>
      </c>
      <c r="J1619" s="83">
        <f>J1620+J1621+J1622</f>
        <v>3828162</v>
      </c>
      <c r="K1619" s="83">
        <f t="shared" ref="K1619:N1619" si="783">K1620+K1621+K1622</f>
        <v>3828162</v>
      </c>
      <c r="L1619" s="83">
        <f t="shared" si="783"/>
        <v>0</v>
      </c>
      <c r="M1619" s="83">
        <f t="shared" si="783"/>
        <v>0</v>
      </c>
      <c r="N1619" s="83">
        <f t="shared" si="783"/>
        <v>0</v>
      </c>
      <c r="O1619" s="408">
        <f t="shared" si="767"/>
        <v>3828162</v>
      </c>
      <c r="P1619" s="355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/>
      <c r="AL1619" s="23"/>
      <c r="AM1619" s="23"/>
      <c r="AN1619" s="23"/>
      <c r="AO1619" s="23"/>
      <c r="AP1619" s="23"/>
      <c r="AQ1619" s="23"/>
      <c r="AR1619" s="23"/>
      <c r="AS1619" s="23"/>
      <c r="AT1619" s="23"/>
      <c r="AU1619" s="23"/>
      <c r="AV1619" s="23"/>
      <c r="AW1619" s="23"/>
      <c r="AX1619" s="23"/>
      <c r="AY1619" s="23"/>
      <c r="AZ1619" s="23"/>
      <c r="BA1619" s="23"/>
      <c r="BB1619" s="23"/>
      <c r="BC1619" s="23"/>
      <c r="BD1619" s="23"/>
      <c r="BE1619" s="23"/>
      <c r="BF1619" s="23"/>
      <c r="BG1619" s="23"/>
      <c r="BH1619" s="23"/>
      <c r="BI1619" s="23"/>
      <c r="BJ1619" s="23"/>
      <c r="BK1619" s="23"/>
      <c r="BL1619" s="23"/>
      <c r="BM1619" s="23"/>
      <c r="BN1619" s="23"/>
      <c r="BO1619" s="23"/>
      <c r="BP1619" s="23"/>
      <c r="BQ1619" s="23"/>
      <c r="BR1619" s="23"/>
      <c r="BS1619" s="23"/>
      <c r="BT1619" s="23"/>
      <c r="BU1619" s="23"/>
      <c r="BV1619" s="23"/>
      <c r="BW1619" s="23"/>
      <c r="BX1619" s="23"/>
      <c r="BY1619" s="23"/>
      <c r="BZ1619" s="23"/>
      <c r="CA1619" s="23"/>
      <c r="CB1619" s="23"/>
      <c r="CC1619" s="23"/>
      <c r="CD1619" s="23"/>
      <c r="CE1619" s="23"/>
      <c r="CF1619" s="23"/>
      <c r="CG1619" s="23"/>
      <c r="CH1619" s="23"/>
      <c r="CI1619" s="23"/>
      <c r="CJ1619" s="23"/>
      <c r="CK1619" s="23"/>
      <c r="CL1619" s="23"/>
      <c r="CM1619" s="23"/>
      <c r="CN1619" s="23"/>
      <c r="CO1619" s="23"/>
      <c r="CP1619" s="23"/>
      <c r="CQ1619" s="23"/>
      <c r="CR1619" s="23"/>
      <c r="CS1619" s="23"/>
      <c r="CT1619" s="23"/>
      <c r="CU1619" s="23"/>
      <c r="CV1619" s="23"/>
      <c r="CW1619" s="23"/>
      <c r="CX1619" s="23"/>
      <c r="CY1619" s="23"/>
      <c r="CZ1619" s="23"/>
      <c r="DA1619" s="23"/>
      <c r="DB1619" s="23"/>
      <c r="DC1619" s="23"/>
      <c r="DD1619" s="23"/>
      <c r="DE1619" s="23"/>
      <c r="DF1619" s="23"/>
      <c r="DG1619" s="23"/>
      <c r="DH1619" s="23"/>
      <c r="DI1619" s="23"/>
      <c r="DJ1619" s="23"/>
      <c r="DK1619" s="23"/>
      <c r="DL1619" s="23"/>
      <c r="DM1619" s="23"/>
      <c r="DN1619" s="23"/>
      <c r="DO1619" s="23"/>
      <c r="DP1619" s="23"/>
      <c r="DQ1619" s="23"/>
      <c r="DR1619" s="23"/>
      <c r="DS1619" s="23"/>
      <c r="DT1619" s="23"/>
      <c r="DU1619" s="23"/>
      <c r="DV1619" s="23"/>
      <c r="DW1619" s="23"/>
      <c r="DX1619" s="23"/>
      <c r="DY1619" s="23"/>
    </row>
    <row r="1620" spans="1:129" s="29" customFormat="1" ht="30" x14ac:dyDescent="0.25">
      <c r="A1620" s="411"/>
      <c r="B1620" s="127" t="s">
        <v>413</v>
      </c>
      <c r="C1620" s="127"/>
      <c r="D1620" s="127"/>
      <c r="E1620" s="136"/>
      <c r="F1620" s="162"/>
      <c r="G1620" s="136"/>
      <c r="H1620" s="121" t="s">
        <v>38</v>
      </c>
      <c r="I1620" s="105" t="s">
        <v>39</v>
      </c>
      <c r="J1620" s="83">
        <v>686132</v>
      </c>
      <c r="K1620" s="98">
        <f t="shared" ref="K1620:K1622" si="784">J1620</f>
        <v>686132</v>
      </c>
      <c r="L1620" s="83"/>
      <c r="M1620" s="83"/>
      <c r="N1620" s="83"/>
      <c r="O1620" s="408">
        <f t="shared" si="767"/>
        <v>686132</v>
      </c>
      <c r="P1620" s="355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  <c r="AQ1620" s="23"/>
      <c r="AR1620" s="23"/>
      <c r="AS1620" s="23"/>
      <c r="AT1620" s="23"/>
      <c r="AU1620" s="23"/>
      <c r="AV1620" s="23"/>
      <c r="AW1620" s="23"/>
      <c r="AX1620" s="23"/>
      <c r="AY1620" s="23"/>
      <c r="AZ1620" s="23"/>
      <c r="BA1620" s="23"/>
      <c r="BB1620" s="23"/>
      <c r="BC1620" s="23"/>
      <c r="BD1620" s="23"/>
      <c r="BE1620" s="23"/>
      <c r="BF1620" s="23"/>
      <c r="BG1620" s="23"/>
      <c r="BH1620" s="23"/>
      <c r="BI1620" s="23"/>
      <c r="BJ1620" s="23"/>
      <c r="BK1620" s="23"/>
      <c r="BL1620" s="23"/>
      <c r="BM1620" s="23"/>
      <c r="BN1620" s="23"/>
      <c r="BO1620" s="23"/>
      <c r="BP1620" s="23"/>
      <c r="BQ1620" s="23"/>
      <c r="BR1620" s="23"/>
      <c r="BS1620" s="23"/>
      <c r="BT1620" s="23"/>
      <c r="BU1620" s="23"/>
      <c r="BV1620" s="23"/>
      <c r="BW1620" s="23"/>
      <c r="BX1620" s="23"/>
      <c r="BY1620" s="23"/>
      <c r="BZ1620" s="23"/>
      <c r="CA1620" s="23"/>
      <c r="CB1620" s="23"/>
      <c r="CC1620" s="23"/>
      <c r="CD1620" s="23"/>
      <c r="CE1620" s="23"/>
      <c r="CF1620" s="23"/>
      <c r="CG1620" s="23"/>
      <c r="CH1620" s="23"/>
      <c r="CI1620" s="23"/>
      <c r="CJ1620" s="23"/>
      <c r="CK1620" s="23"/>
      <c r="CL1620" s="23"/>
      <c r="CM1620" s="23"/>
      <c r="CN1620" s="23"/>
      <c r="CO1620" s="23"/>
      <c r="CP1620" s="23"/>
      <c r="CQ1620" s="23"/>
      <c r="CR1620" s="23"/>
      <c r="CS1620" s="23"/>
      <c r="CT1620" s="23"/>
      <c r="CU1620" s="23"/>
      <c r="CV1620" s="23"/>
      <c r="CW1620" s="23"/>
      <c r="CX1620" s="23"/>
      <c r="CY1620" s="23"/>
      <c r="CZ1620" s="23"/>
      <c r="DA1620" s="23"/>
      <c r="DB1620" s="23"/>
      <c r="DC1620" s="23"/>
      <c r="DD1620" s="23"/>
      <c r="DE1620" s="23"/>
      <c r="DF1620" s="23"/>
      <c r="DG1620" s="23"/>
      <c r="DH1620" s="23"/>
      <c r="DI1620" s="23"/>
      <c r="DJ1620" s="23"/>
      <c r="DK1620" s="23"/>
      <c r="DL1620" s="23"/>
      <c r="DM1620" s="23"/>
      <c r="DN1620" s="23"/>
      <c r="DO1620" s="23"/>
      <c r="DP1620" s="23"/>
      <c r="DQ1620" s="23"/>
      <c r="DR1620" s="23"/>
      <c r="DS1620" s="23"/>
      <c r="DT1620" s="23"/>
      <c r="DU1620" s="23"/>
      <c r="DV1620" s="23"/>
      <c r="DW1620" s="23"/>
      <c r="DX1620" s="23"/>
      <c r="DY1620" s="23"/>
    </row>
    <row r="1621" spans="1:129" s="29" customFormat="1" ht="30" x14ac:dyDescent="0.25">
      <c r="A1621" s="411"/>
      <c r="B1621" s="127" t="s">
        <v>413</v>
      </c>
      <c r="C1621" s="127"/>
      <c r="D1621" s="127"/>
      <c r="E1621" s="136"/>
      <c r="F1621" s="162"/>
      <c r="G1621" s="136"/>
      <c r="H1621" s="72" t="s">
        <v>40</v>
      </c>
      <c r="I1621" s="78" t="s">
        <v>41</v>
      </c>
      <c r="J1621" s="83">
        <v>3061820</v>
      </c>
      <c r="K1621" s="98">
        <f t="shared" si="784"/>
        <v>3061820</v>
      </c>
      <c r="L1621" s="83"/>
      <c r="M1621" s="83"/>
      <c r="N1621" s="83"/>
      <c r="O1621" s="408">
        <f t="shared" si="767"/>
        <v>3061820</v>
      </c>
      <c r="P1621" s="355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/>
      <c r="AS1621" s="23"/>
      <c r="AT1621" s="23"/>
      <c r="AU1621" s="23"/>
      <c r="AV1621" s="23"/>
      <c r="AW1621" s="23"/>
      <c r="AX1621" s="23"/>
      <c r="AY1621" s="23"/>
      <c r="AZ1621" s="23"/>
      <c r="BA1621" s="23"/>
      <c r="BB1621" s="23"/>
      <c r="BC1621" s="23"/>
      <c r="BD1621" s="23"/>
      <c r="BE1621" s="23"/>
      <c r="BF1621" s="23"/>
      <c r="BG1621" s="23"/>
      <c r="BH1621" s="23"/>
      <c r="BI1621" s="23"/>
      <c r="BJ1621" s="23"/>
      <c r="BK1621" s="23"/>
      <c r="BL1621" s="23"/>
      <c r="BM1621" s="23"/>
      <c r="BN1621" s="23"/>
      <c r="BO1621" s="23"/>
      <c r="BP1621" s="23"/>
      <c r="BQ1621" s="23"/>
      <c r="BR1621" s="23"/>
      <c r="BS1621" s="23"/>
      <c r="BT1621" s="23"/>
      <c r="BU1621" s="23"/>
      <c r="BV1621" s="23"/>
      <c r="BW1621" s="23"/>
      <c r="BX1621" s="23"/>
      <c r="BY1621" s="23"/>
      <c r="BZ1621" s="23"/>
      <c r="CA1621" s="23"/>
      <c r="CB1621" s="23"/>
      <c r="CC1621" s="23"/>
      <c r="CD1621" s="23"/>
      <c r="CE1621" s="23"/>
      <c r="CF1621" s="23"/>
      <c r="CG1621" s="23"/>
      <c r="CH1621" s="23"/>
      <c r="CI1621" s="23"/>
      <c r="CJ1621" s="23"/>
      <c r="CK1621" s="23"/>
      <c r="CL1621" s="23"/>
      <c r="CM1621" s="23"/>
      <c r="CN1621" s="23"/>
      <c r="CO1621" s="23"/>
      <c r="CP1621" s="23"/>
      <c r="CQ1621" s="23"/>
      <c r="CR1621" s="23"/>
      <c r="CS1621" s="23"/>
      <c r="CT1621" s="23"/>
      <c r="CU1621" s="23"/>
      <c r="CV1621" s="23"/>
      <c r="CW1621" s="23"/>
      <c r="CX1621" s="23"/>
      <c r="CY1621" s="23"/>
      <c r="CZ1621" s="23"/>
      <c r="DA1621" s="23"/>
      <c r="DB1621" s="23"/>
      <c r="DC1621" s="23"/>
      <c r="DD1621" s="23"/>
      <c r="DE1621" s="23"/>
      <c r="DF1621" s="23"/>
      <c r="DG1621" s="23"/>
      <c r="DH1621" s="23"/>
      <c r="DI1621" s="23"/>
      <c r="DJ1621" s="23"/>
      <c r="DK1621" s="23"/>
      <c r="DL1621" s="23"/>
      <c r="DM1621" s="23"/>
      <c r="DN1621" s="23"/>
      <c r="DO1621" s="23"/>
      <c r="DP1621" s="23"/>
      <c r="DQ1621" s="23"/>
      <c r="DR1621" s="23"/>
      <c r="DS1621" s="23"/>
      <c r="DT1621" s="23"/>
      <c r="DU1621" s="23"/>
      <c r="DV1621" s="23"/>
      <c r="DW1621" s="23"/>
      <c r="DX1621" s="23"/>
      <c r="DY1621" s="23"/>
    </row>
    <row r="1622" spans="1:129" s="29" customFormat="1" x14ac:dyDescent="0.25">
      <c r="A1622" s="412"/>
      <c r="B1622" s="127" t="s">
        <v>413</v>
      </c>
      <c r="C1622" s="127"/>
      <c r="D1622" s="127"/>
      <c r="E1622" s="136"/>
      <c r="F1622" s="162"/>
      <c r="G1622" s="136"/>
      <c r="H1622" s="168" t="s">
        <v>35</v>
      </c>
      <c r="I1622" s="78" t="s">
        <v>52</v>
      </c>
      <c r="J1622" s="83">
        <v>80210</v>
      </c>
      <c r="K1622" s="98">
        <f t="shared" si="784"/>
        <v>80210</v>
      </c>
      <c r="L1622" s="83"/>
      <c r="M1622" s="83"/>
      <c r="N1622" s="83"/>
      <c r="O1622" s="408">
        <f t="shared" si="767"/>
        <v>80210</v>
      </c>
      <c r="P1622" s="355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23"/>
      <c r="AS1622" s="23"/>
      <c r="AT1622" s="23"/>
      <c r="AU1622" s="23"/>
      <c r="AV1622" s="23"/>
      <c r="AW1622" s="23"/>
      <c r="AX1622" s="23"/>
      <c r="AY1622" s="23"/>
      <c r="AZ1622" s="23"/>
      <c r="BA1622" s="23"/>
      <c r="BB1622" s="23"/>
      <c r="BC1622" s="23"/>
      <c r="BD1622" s="23"/>
      <c r="BE1622" s="23"/>
      <c r="BF1622" s="23"/>
      <c r="BG1622" s="23"/>
      <c r="BH1622" s="23"/>
      <c r="BI1622" s="23"/>
      <c r="BJ1622" s="23"/>
      <c r="BK1622" s="23"/>
      <c r="BL1622" s="23"/>
      <c r="BM1622" s="23"/>
      <c r="BN1622" s="23"/>
      <c r="BO1622" s="23"/>
      <c r="BP1622" s="23"/>
      <c r="BQ1622" s="23"/>
      <c r="BR1622" s="23"/>
      <c r="BS1622" s="23"/>
      <c r="BT1622" s="23"/>
      <c r="BU1622" s="23"/>
      <c r="BV1622" s="23"/>
      <c r="BW1622" s="23"/>
      <c r="BX1622" s="23"/>
      <c r="BY1622" s="23"/>
      <c r="BZ1622" s="23"/>
      <c r="CA1622" s="23"/>
      <c r="CB1622" s="23"/>
      <c r="CC1622" s="23"/>
      <c r="CD1622" s="23"/>
      <c r="CE1622" s="23"/>
      <c r="CF1622" s="23"/>
      <c r="CG1622" s="23"/>
      <c r="CH1622" s="23"/>
      <c r="CI1622" s="23"/>
      <c r="CJ1622" s="23"/>
      <c r="CK1622" s="23"/>
      <c r="CL1622" s="23"/>
      <c r="CM1622" s="23"/>
      <c r="CN1622" s="23"/>
      <c r="CO1622" s="23"/>
      <c r="CP1622" s="23"/>
      <c r="CQ1622" s="23"/>
      <c r="CR1622" s="23"/>
      <c r="CS1622" s="23"/>
      <c r="CT1622" s="23"/>
      <c r="CU1622" s="23"/>
      <c r="CV1622" s="23"/>
      <c r="CW1622" s="23"/>
      <c r="CX1622" s="23"/>
      <c r="CY1622" s="23"/>
      <c r="CZ1622" s="23"/>
      <c r="DA1622" s="23"/>
      <c r="DB1622" s="23"/>
      <c r="DC1622" s="23"/>
      <c r="DD1622" s="23"/>
      <c r="DE1622" s="23"/>
      <c r="DF1622" s="23"/>
      <c r="DG1622" s="23"/>
      <c r="DH1622" s="23"/>
      <c r="DI1622" s="23"/>
      <c r="DJ1622" s="23"/>
      <c r="DK1622" s="23"/>
      <c r="DL1622" s="23"/>
      <c r="DM1622" s="23"/>
      <c r="DN1622" s="23"/>
      <c r="DO1622" s="23"/>
      <c r="DP1622" s="23"/>
      <c r="DQ1622" s="23"/>
      <c r="DR1622" s="23"/>
      <c r="DS1622" s="23"/>
      <c r="DT1622" s="23"/>
      <c r="DU1622" s="23"/>
      <c r="DV1622" s="23"/>
      <c r="DW1622" s="23"/>
      <c r="DX1622" s="23"/>
      <c r="DY1622" s="23"/>
    </row>
    <row r="1623" spans="1:129" s="29" customFormat="1" x14ac:dyDescent="0.25">
      <c r="A1623" s="410">
        <v>16</v>
      </c>
      <c r="B1623" s="127" t="s">
        <v>413</v>
      </c>
      <c r="C1623" s="127" t="s">
        <v>25</v>
      </c>
      <c r="D1623" s="195" t="s">
        <v>196</v>
      </c>
      <c r="E1623" s="196" t="s">
        <v>100</v>
      </c>
      <c r="F1623" s="135">
        <v>4408</v>
      </c>
      <c r="G1623" s="196">
        <v>130</v>
      </c>
      <c r="H1623" s="121" t="s">
        <v>30</v>
      </c>
      <c r="I1623" s="66" t="s">
        <v>1</v>
      </c>
      <c r="J1623" s="83">
        <f>J1624+J1625+J1626</f>
        <v>3587729</v>
      </c>
      <c r="K1623" s="83">
        <f t="shared" ref="K1623:N1623" si="785">K1624+K1625+K1626</f>
        <v>3587729</v>
      </c>
      <c r="L1623" s="83">
        <f t="shared" si="785"/>
        <v>0</v>
      </c>
      <c r="M1623" s="83">
        <f t="shared" si="785"/>
        <v>0</v>
      </c>
      <c r="N1623" s="83">
        <f t="shared" si="785"/>
        <v>0</v>
      </c>
      <c r="O1623" s="408">
        <f t="shared" si="767"/>
        <v>3587729</v>
      </c>
      <c r="P1623" s="355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/>
      <c r="AR1623" s="23"/>
      <c r="AS1623" s="23"/>
      <c r="AT1623" s="23"/>
      <c r="AU1623" s="23"/>
      <c r="AV1623" s="23"/>
      <c r="AW1623" s="23"/>
      <c r="AX1623" s="23"/>
      <c r="AY1623" s="23"/>
      <c r="AZ1623" s="23"/>
      <c r="BA1623" s="23"/>
      <c r="BB1623" s="23"/>
      <c r="BC1623" s="23"/>
      <c r="BD1623" s="23"/>
      <c r="BE1623" s="23"/>
      <c r="BF1623" s="23"/>
      <c r="BG1623" s="23"/>
      <c r="BH1623" s="23"/>
      <c r="BI1623" s="23"/>
      <c r="BJ1623" s="23"/>
      <c r="BK1623" s="23"/>
      <c r="BL1623" s="23"/>
      <c r="BM1623" s="23"/>
      <c r="BN1623" s="23"/>
      <c r="BO1623" s="23"/>
      <c r="BP1623" s="23"/>
      <c r="BQ1623" s="23"/>
      <c r="BR1623" s="23"/>
      <c r="BS1623" s="23"/>
      <c r="BT1623" s="23"/>
      <c r="BU1623" s="23"/>
      <c r="BV1623" s="23"/>
      <c r="BW1623" s="23"/>
      <c r="BX1623" s="23"/>
      <c r="BY1623" s="23"/>
      <c r="BZ1623" s="23"/>
      <c r="CA1623" s="23"/>
      <c r="CB1623" s="23"/>
      <c r="CC1623" s="23"/>
      <c r="CD1623" s="23"/>
      <c r="CE1623" s="23"/>
      <c r="CF1623" s="23"/>
      <c r="CG1623" s="23"/>
      <c r="CH1623" s="23"/>
      <c r="CI1623" s="23"/>
      <c r="CJ1623" s="23"/>
      <c r="CK1623" s="23"/>
      <c r="CL1623" s="23"/>
      <c r="CM1623" s="23"/>
      <c r="CN1623" s="23"/>
      <c r="CO1623" s="23"/>
      <c r="CP1623" s="23"/>
      <c r="CQ1623" s="23"/>
      <c r="CR1623" s="23"/>
      <c r="CS1623" s="23"/>
      <c r="CT1623" s="23"/>
      <c r="CU1623" s="23"/>
      <c r="CV1623" s="23"/>
      <c r="CW1623" s="23"/>
      <c r="CX1623" s="23"/>
      <c r="CY1623" s="23"/>
      <c r="CZ1623" s="23"/>
      <c r="DA1623" s="23"/>
      <c r="DB1623" s="23"/>
      <c r="DC1623" s="23"/>
      <c r="DD1623" s="23"/>
      <c r="DE1623" s="23"/>
      <c r="DF1623" s="23"/>
      <c r="DG1623" s="23"/>
      <c r="DH1623" s="23"/>
      <c r="DI1623" s="23"/>
      <c r="DJ1623" s="23"/>
      <c r="DK1623" s="23"/>
      <c r="DL1623" s="23"/>
      <c r="DM1623" s="23"/>
      <c r="DN1623" s="23"/>
      <c r="DO1623" s="23"/>
      <c r="DP1623" s="23"/>
      <c r="DQ1623" s="23"/>
      <c r="DR1623" s="23"/>
      <c r="DS1623" s="23"/>
      <c r="DT1623" s="23"/>
      <c r="DU1623" s="23"/>
      <c r="DV1623" s="23"/>
      <c r="DW1623" s="23"/>
      <c r="DX1623" s="23"/>
      <c r="DY1623" s="23"/>
    </row>
    <row r="1624" spans="1:129" s="29" customFormat="1" ht="30" x14ac:dyDescent="0.25">
      <c r="A1624" s="411"/>
      <c r="B1624" s="127" t="s">
        <v>413</v>
      </c>
      <c r="C1624" s="127"/>
      <c r="D1624" s="127"/>
      <c r="E1624" s="136"/>
      <c r="F1624" s="162"/>
      <c r="G1624" s="136"/>
      <c r="H1624" s="121" t="s">
        <v>38</v>
      </c>
      <c r="I1624" s="105" t="s">
        <v>39</v>
      </c>
      <c r="J1624" s="83">
        <v>643039</v>
      </c>
      <c r="K1624" s="98">
        <f t="shared" ref="K1624:K1626" si="786">J1624</f>
        <v>643039</v>
      </c>
      <c r="L1624" s="83"/>
      <c r="M1624" s="83"/>
      <c r="N1624" s="83"/>
      <c r="O1624" s="408">
        <f t="shared" si="767"/>
        <v>643039</v>
      </c>
      <c r="P1624" s="355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23"/>
      <c r="AR1624" s="23"/>
      <c r="AS1624" s="23"/>
      <c r="AT1624" s="23"/>
      <c r="AU1624" s="23"/>
      <c r="AV1624" s="23"/>
      <c r="AW1624" s="23"/>
      <c r="AX1624" s="23"/>
      <c r="AY1624" s="23"/>
      <c r="AZ1624" s="23"/>
      <c r="BA1624" s="23"/>
      <c r="BB1624" s="23"/>
      <c r="BC1624" s="23"/>
      <c r="BD1624" s="23"/>
      <c r="BE1624" s="23"/>
      <c r="BF1624" s="23"/>
      <c r="BG1624" s="23"/>
      <c r="BH1624" s="23"/>
      <c r="BI1624" s="23"/>
      <c r="BJ1624" s="23"/>
      <c r="BK1624" s="23"/>
      <c r="BL1624" s="23"/>
      <c r="BM1624" s="23"/>
      <c r="BN1624" s="23"/>
      <c r="BO1624" s="23"/>
      <c r="BP1624" s="23"/>
      <c r="BQ1624" s="23"/>
      <c r="BR1624" s="23"/>
      <c r="BS1624" s="23"/>
      <c r="BT1624" s="23"/>
      <c r="BU1624" s="23"/>
      <c r="BV1624" s="23"/>
      <c r="BW1624" s="23"/>
      <c r="BX1624" s="23"/>
      <c r="BY1624" s="23"/>
      <c r="BZ1624" s="23"/>
      <c r="CA1624" s="23"/>
      <c r="CB1624" s="23"/>
      <c r="CC1624" s="23"/>
      <c r="CD1624" s="23"/>
      <c r="CE1624" s="23"/>
      <c r="CF1624" s="23"/>
      <c r="CG1624" s="23"/>
      <c r="CH1624" s="23"/>
      <c r="CI1624" s="23"/>
      <c r="CJ1624" s="23"/>
      <c r="CK1624" s="23"/>
      <c r="CL1624" s="23"/>
      <c r="CM1624" s="23"/>
      <c r="CN1624" s="23"/>
      <c r="CO1624" s="23"/>
      <c r="CP1624" s="23"/>
      <c r="CQ1624" s="23"/>
      <c r="CR1624" s="23"/>
      <c r="CS1624" s="23"/>
      <c r="CT1624" s="23"/>
      <c r="CU1624" s="23"/>
      <c r="CV1624" s="23"/>
      <c r="CW1624" s="23"/>
      <c r="CX1624" s="23"/>
      <c r="CY1624" s="23"/>
      <c r="CZ1624" s="23"/>
      <c r="DA1624" s="23"/>
      <c r="DB1624" s="23"/>
      <c r="DC1624" s="23"/>
      <c r="DD1624" s="23"/>
      <c r="DE1624" s="23"/>
      <c r="DF1624" s="23"/>
      <c r="DG1624" s="23"/>
      <c r="DH1624" s="23"/>
      <c r="DI1624" s="23"/>
      <c r="DJ1624" s="23"/>
      <c r="DK1624" s="23"/>
      <c r="DL1624" s="23"/>
      <c r="DM1624" s="23"/>
      <c r="DN1624" s="23"/>
      <c r="DO1624" s="23"/>
      <c r="DP1624" s="23"/>
      <c r="DQ1624" s="23"/>
      <c r="DR1624" s="23"/>
      <c r="DS1624" s="23"/>
      <c r="DT1624" s="23"/>
      <c r="DU1624" s="23"/>
      <c r="DV1624" s="23"/>
      <c r="DW1624" s="23"/>
      <c r="DX1624" s="23"/>
      <c r="DY1624" s="23"/>
    </row>
    <row r="1625" spans="1:129" s="29" customFormat="1" ht="30" x14ac:dyDescent="0.25">
      <c r="A1625" s="411"/>
      <c r="B1625" s="127" t="s">
        <v>413</v>
      </c>
      <c r="C1625" s="127"/>
      <c r="D1625" s="127"/>
      <c r="E1625" s="136"/>
      <c r="F1625" s="162"/>
      <c r="G1625" s="136"/>
      <c r="H1625" s="72" t="s">
        <v>40</v>
      </c>
      <c r="I1625" s="78" t="s">
        <v>41</v>
      </c>
      <c r="J1625" s="83">
        <v>2869520</v>
      </c>
      <c r="K1625" s="98">
        <f t="shared" si="786"/>
        <v>2869520</v>
      </c>
      <c r="L1625" s="83"/>
      <c r="M1625" s="83"/>
      <c r="N1625" s="83"/>
      <c r="O1625" s="408">
        <f t="shared" si="767"/>
        <v>2869520</v>
      </c>
      <c r="P1625" s="355"/>
      <c r="Q1625" s="23"/>
      <c r="R1625" s="23"/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/>
      <c r="AL1625" s="23"/>
      <c r="AM1625" s="23"/>
      <c r="AN1625" s="23"/>
      <c r="AO1625" s="23"/>
      <c r="AP1625" s="23"/>
      <c r="AQ1625" s="23"/>
      <c r="AR1625" s="23"/>
      <c r="AS1625" s="23"/>
      <c r="AT1625" s="23"/>
      <c r="AU1625" s="23"/>
      <c r="AV1625" s="23"/>
      <c r="AW1625" s="23"/>
      <c r="AX1625" s="23"/>
      <c r="AY1625" s="23"/>
      <c r="AZ1625" s="23"/>
      <c r="BA1625" s="23"/>
      <c r="BB1625" s="23"/>
      <c r="BC1625" s="23"/>
      <c r="BD1625" s="23"/>
      <c r="BE1625" s="23"/>
      <c r="BF1625" s="23"/>
      <c r="BG1625" s="23"/>
      <c r="BH1625" s="23"/>
      <c r="BI1625" s="23"/>
      <c r="BJ1625" s="23"/>
      <c r="BK1625" s="23"/>
      <c r="BL1625" s="23"/>
      <c r="BM1625" s="23"/>
      <c r="BN1625" s="23"/>
      <c r="BO1625" s="23"/>
      <c r="BP1625" s="23"/>
      <c r="BQ1625" s="23"/>
      <c r="BR1625" s="23"/>
      <c r="BS1625" s="23"/>
      <c r="BT1625" s="23"/>
      <c r="BU1625" s="23"/>
      <c r="BV1625" s="23"/>
      <c r="BW1625" s="23"/>
      <c r="BX1625" s="23"/>
      <c r="BY1625" s="23"/>
      <c r="BZ1625" s="23"/>
      <c r="CA1625" s="23"/>
      <c r="CB1625" s="23"/>
      <c r="CC1625" s="23"/>
      <c r="CD1625" s="23"/>
      <c r="CE1625" s="23"/>
      <c r="CF1625" s="23"/>
      <c r="CG1625" s="23"/>
      <c r="CH1625" s="23"/>
      <c r="CI1625" s="23"/>
      <c r="CJ1625" s="23"/>
      <c r="CK1625" s="23"/>
      <c r="CL1625" s="23"/>
      <c r="CM1625" s="23"/>
      <c r="CN1625" s="23"/>
      <c r="CO1625" s="23"/>
      <c r="CP1625" s="23"/>
      <c r="CQ1625" s="23"/>
      <c r="CR1625" s="23"/>
      <c r="CS1625" s="23"/>
      <c r="CT1625" s="23"/>
      <c r="CU1625" s="23"/>
      <c r="CV1625" s="23"/>
      <c r="CW1625" s="23"/>
      <c r="CX1625" s="23"/>
      <c r="CY1625" s="23"/>
      <c r="CZ1625" s="23"/>
      <c r="DA1625" s="23"/>
      <c r="DB1625" s="23"/>
      <c r="DC1625" s="23"/>
      <c r="DD1625" s="23"/>
      <c r="DE1625" s="23"/>
      <c r="DF1625" s="23"/>
      <c r="DG1625" s="23"/>
      <c r="DH1625" s="23"/>
      <c r="DI1625" s="23"/>
      <c r="DJ1625" s="23"/>
      <c r="DK1625" s="23"/>
      <c r="DL1625" s="23"/>
      <c r="DM1625" s="23"/>
      <c r="DN1625" s="23"/>
      <c r="DO1625" s="23"/>
      <c r="DP1625" s="23"/>
      <c r="DQ1625" s="23"/>
      <c r="DR1625" s="23"/>
      <c r="DS1625" s="23"/>
      <c r="DT1625" s="23"/>
      <c r="DU1625" s="23"/>
      <c r="DV1625" s="23"/>
      <c r="DW1625" s="23"/>
      <c r="DX1625" s="23"/>
      <c r="DY1625" s="23"/>
    </row>
    <row r="1626" spans="1:129" s="29" customFormat="1" x14ac:dyDescent="0.25">
      <c r="A1626" s="412"/>
      <c r="B1626" s="127" t="s">
        <v>413</v>
      </c>
      <c r="C1626" s="127"/>
      <c r="D1626" s="127"/>
      <c r="E1626" s="136"/>
      <c r="F1626" s="162"/>
      <c r="G1626" s="136"/>
      <c r="H1626" s="168" t="s">
        <v>35</v>
      </c>
      <c r="I1626" s="78" t="s">
        <v>52</v>
      </c>
      <c r="J1626" s="83">
        <v>75170</v>
      </c>
      <c r="K1626" s="98">
        <f t="shared" si="786"/>
        <v>75170</v>
      </c>
      <c r="L1626" s="83"/>
      <c r="M1626" s="83"/>
      <c r="N1626" s="83"/>
      <c r="O1626" s="408">
        <f t="shared" si="767"/>
        <v>75170</v>
      </c>
      <c r="P1626" s="355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/>
      <c r="AR1626" s="23"/>
      <c r="AS1626" s="23"/>
      <c r="AT1626" s="23"/>
      <c r="AU1626" s="23"/>
      <c r="AV1626" s="23"/>
      <c r="AW1626" s="23"/>
      <c r="AX1626" s="23"/>
      <c r="AY1626" s="23"/>
      <c r="AZ1626" s="23"/>
      <c r="BA1626" s="23"/>
      <c r="BB1626" s="23"/>
      <c r="BC1626" s="23"/>
      <c r="BD1626" s="23"/>
      <c r="BE1626" s="23"/>
      <c r="BF1626" s="23"/>
      <c r="BG1626" s="23"/>
      <c r="BH1626" s="23"/>
      <c r="BI1626" s="23"/>
      <c r="BJ1626" s="23"/>
      <c r="BK1626" s="23"/>
      <c r="BL1626" s="23"/>
      <c r="BM1626" s="23"/>
      <c r="BN1626" s="23"/>
      <c r="BO1626" s="23"/>
      <c r="BP1626" s="23"/>
      <c r="BQ1626" s="23"/>
      <c r="BR1626" s="23"/>
      <c r="BS1626" s="23"/>
      <c r="BT1626" s="23"/>
      <c r="BU1626" s="23"/>
      <c r="BV1626" s="23"/>
      <c r="BW1626" s="23"/>
      <c r="BX1626" s="23"/>
      <c r="BY1626" s="23"/>
      <c r="BZ1626" s="23"/>
      <c r="CA1626" s="23"/>
      <c r="CB1626" s="23"/>
      <c r="CC1626" s="23"/>
      <c r="CD1626" s="23"/>
      <c r="CE1626" s="23"/>
      <c r="CF1626" s="23"/>
      <c r="CG1626" s="23"/>
      <c r="CH1626" s="23"/>
      <c r="CI1626" s="23"/>
      <c r="CJ1626" s="23"/>
      <c r="CK1626" s="23"/>
      <c r="CL1626" s="23"/>
      <c r="CM1626" s="23"/>
      <c r="CN1626" s="23"/>
      <c r="CO1626" s="23"/>
      <c r="CP1626" s="23"/>
      <c r="CQ1626" s="23"/>
      <c r="CR1626" s="23"/>
      <c r="CS1626" s="23"/>
      <c r="CT1626" s="23"/>
      <c r="CU1626" s="23"/>
      <c r="CV1626" s="23"/>
      <c r="CW1626" s="23"/>
      <c r="CX1626" s="23"/>
      <c r="CY1626" s="23"/>
      <c r="CZ1626" s="23"/>
      <c r="DA1626" s="23"/>
      <c r="DB1626" s="23"/>
      <c r="DC1626" s="23"/>
      <c r="DD1626" s="23"/>
      <c r="DE1626" s="23"/>
      <c r="DF1626" s="23"/>
      <c r="DG1626" s="23"/>
      <c r="DH1626" s="23"/>
      <c r="DI1626" s="23"/>
      <c r="DJ1626" s="23"/>
      <c r="DK1626" s="23"/>
      <c r="DL1626" s="23"/>
      <c r="DM1626" s="23"/>
      <c r="DN1626" s="23"/>
      <c r="DO1626" s="23"/>
      <c r="DP1626" s="23"/>
      <c r="DQ1626" s="23"/>
      <c r="DR1626" s="23"/>
      <c r="DS1626" s="23"/>
      <c r="DT1626" s="23"/>
      <c r="DU1626" s="23"/>
      <c r="DV1626" s="23"/>
      <c r="DW1626" s="23"/>
      <c r="DX1626" s="23"/>
      <c r="DY1626" s="23"/>
    </row>
    <row r="1627" spans="1:129" s="29" customFormat="1" x14ac:dyDescent="0.25">
      <c r="A1627" s="410">
        <v>17</v>
      </c>
      <c r="B1627" s="127" t="s">
        <v>413</v>
      </c>
      <c r="C1627" s="127" t="s">
        <v>25</v>
      </c>
      <c r="D1627" s="195" t="s">
        <v>196</v>
      </c>
      <c r="E1627" s="196" t="s">
        <v>101</v>
      </c>
      <c r="F1627" s="135">
        <v>5039.5</v>
      </c>
      <c r="G1627" s="196">
        <v>127</v>
      </c>
      <c r="H1627" s="121" t="s">
        <v>30</v>
      </c>
      <c r="I1627" s="66" t="s">
        <v>1</v>
      </c>
      <c r="J1627" s="83">
        <f>J1628+J1629+J1630</f>
        <v>4101712</v>
      </c>
      <c r="K1627" s="83">
        <f t="shared" ref="K1627:N1627" si="787">K1628+K1629+K1630</f>
        <v>4101712</v>
      </c>
      <c r="L1627" s="83">
        <f t="shared" si="787"/>
        <v>0</v>
      </c>
      <c r="M1627" s="83">
        <f t="shared" si="787"/>
        <v>0</v>
      </c>
      <c r="N1627" s="83">
        <f t="shared" si="787"/>
        <v>0</v>
      </c>
      <c r="O1627" s="408">
        <f t="shared" si="767"/>
        <v>4101712</v>
      </c>
      <c r="P1627" s="355"/>
      <c r="Q1627" s="23"/>
      <c r="R1627" s="23"/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/>
      <c r="AL1627" s="23"/>
      <c r="AM1627" s="23"/>
      <c r="AN1627" s="23"/>
      <c r="AO1627" s="23"/>
      <c r="AP1627" s="23"/>
      <c r="AQ1627" s="23"/>
      <c r="AR1627" s="23"/>
      <c r="AS1627" s="23"/>
      <c r="AT1627" s="23"/>
      <c r="AU1627" s="23"/>
      <c r="AV1627" s="23"/>
      <c r="AW1627" s="23"/>
      <c r="AX1627" s="23"/>
      <c r="AY1627" s="23"/>
      <c r="AZ1627" s="23"/>
      <c r="BA1627" s="23"/>
      <c r="BB1627" s="23"/>
      <c r="BC1627" s="23"/>
      <c r="BD1627" s="23"/>
      <c r="BE1627" s="23"/>
      <c r="BF1627" s="23"/>
      <c r="BG1627" s="23"/>
      <c r="BH1627" s="23"/>
      <c r="BI1627" s="23"/>
      <c r="BJ1627" s="23"/>
      <c r="BK1627" s="23"/>
      <c r="BL1627" s="23"/>
      <c r="BM1627" s="23"/>
      <c r="BN1627" s="23"/>
      <c r="BO1627" s="23"/>
      <c r="BP1627" s="23"/>
      <c r="BQ1627" s="23"/>
      <c r="BR1627" s="23"/>
      <c r="BS1627" s="23"/>
      <c r="BT1627" s="23"/>
      <c r="BU1627" s="23"/>
      <c r="BV1627" s="23"/>
      <c r="BW1627" s="23"/>
      <c r="BX1627" s="23"/>
      <c r="BY1627" s="23"/>
      <c r="BZ1627" s="23"/>
      <c r="CA1627" s="23"/>
      <c r="CB1627" s="23"/>
      <c r="CC1627" s="23"/>
      <c r="CD1627" s="23"/>
      <c r="CE1627" s="23"/>
      <c r="CF1627" s="23"/>
      <c r="CG1627" s="23"/>
      <c r="CH1627" s="23"/>
      <c r="CI1627" s="23"/>
      <c r="CJ1627" s="23"/>
      <c r="CK1627" s="23"/>
      <c r="CL1627" s="23"/>
      <c r="CM1627" s="23"/>
      <c r="CN1627" s="23"/>
      <c r="CO1627" s="23"/>
      <c r="CP1627" s="23"/>
      <c r="CQ1627" s="23"/>
      <c r="CR1627" s="23"/>
      <c r="CS1627" s="23"/>
      <c r="CT1627" s="23"/>
      <c r="CU1627" s="23"/>
      <c r="CV1627" s="23"/>
      <c r="CW1627" s="23"/>
      <c r="CX1627" s="23"/>
      <c r="CY1627" s="23"/>
      <c r="CZ1627" s="23"/>
      <c r="DA1627" s="23"/>
      <c r="DB1627" s="23"/>
      <c r="DC1627" s="23"/>
      <c r="DD1627" s="23"/>
      <c r="DE1627" s="23"/>
      <c r="DF1627" s="23"/>
      <c r="DG1627" s="23"/>
      <c r="DH1627" s="23"/>
      <c r="DI1627" s="23"/>
      <c r="DJ1627" s="23"/>
      <c r="DK1627" s="23"/>
      <c r="DL1627" s="23"/>
      <c r="DM1627" s="23"/>
      <c r="DN1627" s="23"/>
      <c r="DO1627" s="23"/>
      <c r="DP1627" s="23"/>
      <c r="DQ1627" s="23"/>
      <c r="DR1627" s="23"/>
      <c r="DS1627" s="23"/>
      <c r="DT1627" s="23"/>
      <c r="DU1627" s="23"/>
      <c r="DV1627" s="23"/>
      <c r="DW1627" s="23"/>
      <c r="DX1627" s="23"/>
      <c r="DY1627" s="23"/>
    </row>
    <row r="1628" spans="1:129" s="29" customFormat="1" ht="30" x14ac:dyDescent="0.25">
      <c r="A1628" s="411"/>
      <c r="B1628" s="127" t="s">
        <v>413</v>
      </c>
      <c r="C1628" s="127"/>
      <c r="D1628" s="127"/>
      <c r="E1628" s="136"/>
      <c r="F1628" s="162"/>
      <c r="G1628" s="136"/>
      <c r="H1628" s="121" t="s">
        <v>38</v>
      </c>
      <c r="I1628" s="105" t="s">
        <v>39</v>
      </c>
      <c r="J1628" s="83">
        <v>735162</v>
      </c>
      <c r="K1628" s="98">
        <f t="shared" ref="K1628:K1630" si="788">J1628</f>
        <v>735162</v>
      </c>
      <c r="L1628" s="83"/>
      <c r="M1628" s="83"/>
      <c r="N1628" s="83"/>
      <c r="O1628" s="408">
        <f t="shared" si="767"/>
        <v>735162</v>
      </c>
      <c r="P1628" s="355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23"/>
      <c r="AR1628" s="23"/>
      <c r="AS1628" s="23"/>
      <c r="AT1628" s="23"/>
      <c r="AU1628" s="23"/>
      <c r="AV1628" s="23"/>
      <c r="AW1628" s="23"/>
      <c r="AX1628" s="23"/>
      <c r="AY1628" s="23"/>
      <c r="AZ1628" s="23"/>
      <c r="BA1628" s="23"/>
      <c r="BB1628" s="23"/>
      <c r="BC1628" s="23"/>
      <c r="BD1628" s="23"/>
      <c r="BE1628" s="23"/>
      <c r="BF1628" s="23"/>
      <c r="BG1628" s="23"/>
      <c r="BH1628" s="23"/>
      <c r="BI1628" s="23"/>
      <c r="BJ1628" s="23"/>
      <c r="BK1628" s="23"/>
      <c r="BL1628" s="23"/>
      <c r="BM1628" s="23"/>
      <c r="BN1628" s="23"/>
      <c r="BO1628" s="23"/>
      <c r="BP1628" s="23"/>
      <c r="BQ1628" s="23"/>
      <c r="BR1628" s="23"/>
      <c r="BS1628" s="23"/>
      <c r="BT1628" s="23"/>
      <c r="BU1628" s="23"/>
      <c r="BV1628" s="23"/>
      <c r="BW1628" s="23"/>
      <c r="BX1628" s="23"/>
      <c r="BY1628" s="23"/>
      <c r="BZ1628" s="23"/>
      <c r="CA1628" s="23"/>
      <c r="CB1628" s="23"/>
      <c r="CC1628" s="23"/>
      <c r="CD1628" s="23"/>
      <c r="CE1628" s="23"/>
      <c r="CF1628" s="23"/>
      <c r="CG1628" s="23"/>
      <c r="CH1628" s="23"/>
      <c r="CI1628" s="23"/>
      <c r="CJ1628" s="23"/>
      <c r="CK1628" s="23"/>
      <c r="CL1628" s="23"/>
      <c r="CM1628" s="23"/>
      <c r="CN1628" s="23"/>
      <c r="CO1628" s="23"/>
      <c r="CP1628" s="23"/>
      <c r="CQ1628" s="23"/>
      <c r="CR1628" s="23"/>
      <c r="CS1628" s="23"/>
      <c r="CT1628" s="23"/>
      <c r="CU1628" s="23"/>
      <c r="CV1628" s="23"/>
      <c r="CW1628" s="23"/>
      <c r="CX1628" s="23"/>
      <c r="CY1628" s="23"/>
      <c r="CZ1628" s="23"/>
      <c r="DA1628" s="23"/>
      <c r="DB1628" s="23"/>
      <c r="DC1628" s="23"/>
      <c r="DD1628" s="23"/>
      <c r="DE1628" s="23"/>
      <c r="DF1628" s="23"/>
      <c r="DG1628" s="23"/>
      <c r="DH1628" s="23"/>
      <c r="DI1628" s="23"/>
      <c r="DJ1628" s="23"/>
      <c r="DK1628" s="23"/>
      <c r="DL1628" s="23"/>
      <c r="DM1628" s="23"/>
      <c r="DN1628" s="23"/>
      <c r="DO1628" s="23"/>
      <c r="DP1628" s="23"/>
      <c r="DQ1628" s="23"/>
      <c r="DR1628" s="23"/>
      <c r="DS1628" s="23"/>
      <c r="DT1628" s="23"/>
      <c r="DU1628" s="23"/>
      <c r="DV1628" s="23"/>
      <c r="DW1628" s="23"/>
      <c r="DX1628" s="23"/>
      <c r="DY1628" s="23"/>
    </row>
    <row r="1629" spans="1:129" s="29" customFormat="1" ht="30" x14ac:dyDescent="0.25">
      <c r="A1629" s="411"/>
      <c r="B1629" s="127" t="s">
        <v>413</v>
      </c>
      <c r="C1629" s="127"/>
      <c r="D1629" s="127"/>
      <c r="E1629" s="136"/>
      <c r="F1629" s="162"/>
      <c r="G1629" s="136"/>
      <c r="H1629" s="72" t="s">
        <v>40</v>
      </c>
      <c r="I1629" s="78" t="s">
        <v>41</v>
      </c>
      <c r="J1629" s="83">
        <v>3280610</v>
      </c>
      <c r="K1629" s="98">
        <f t="shared" si="788"/>
        <v>3280610</v>
      </c>
      <c r="L1629" s="83"/>
      <c r="M1629" s="83"/>
      <c r="N1629" s="83"/>
      <c r="O1629" s="408">
        <f t="shared" si="767"/>
        <v>3280610</v>
      </c>
      <c r="P1629" s="355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/>
      <c r="AI1629" s="23"/>
      <c r="AJ1629" s="23"/>
      <c r="AK1629" s="23"/>
      <c r="AL1629" s="23"/>
      <c r="AM1629" s="23"/>
      <c r="AN1629" s="23"/>
      <c r="AO1629" s="23"/>
      <c r="AP1629" s="23"/>
      <c r="AQ1629" s="23"/>
      <c r="AR1629" s="23"/>
      <c r="AS1629" s="23"/>
      <c r="AT1629" s="23"/>
      <c r="AU1629" s="23"/>
      <c r="AV1629" s="23"/>
      <c r="AW1629" s="23"/>
      <c r="AX1629" s="23"/>
      <c r="AY1629" s="23"/>
      <c r="AZ1629" s="23"/>
      <c r="BA1629" s="23"/>
      <c r="BB1629" s="23"/>
      <c r="BC1629" s="23"/>
      <c r="BD1629" s="23"/>
      <c r="BE1629" s="23"/>
      <c r="BF1629" s="23"/>
      <c r="BG1629" s="23"/>
      <c r="BH1629" s="23"/>
      <c r="BI1629" s="23"/>
      <c r="BJ1629" s="23"/>
      <c r="BK1629" s="23"/>
      <c r="BL1629" s="23"/>
      <c r="BM1629" s="23"/>
      <c r="BN1629" s="23"/>
      <c r="BO1629" s="23"/>
      <c r="BP1629" s="23"/>
      <c r="BQ1629" s="23"/>
      <c r="BR1629" s="23"/>
      <c r="BS1629" s="23"/>
      <c r="BT1629" s="23"/>
      <c r="BU1629" s="23"/>
      <c r="BV1629" s="23"/>
      <c r="BW1629" s="23"/>
      <c r="BX1629" s="23"/>
      <c r="BY1629" s="23"/>
      <c r="BZ1629" s="23"/>
      <c r="CA1629" s="23"/>
      <c r="CB1629" s="23"/>
      <c r="CC1629" s="23"/>
      <c r="CD1629" s="23"/>
      <c r="CE1629" s="23"/>
      <c r="CF1629" s="23"/>
      <c r="CG1629" s="23"/>
      <c r="CH1629" s="23"/>
      <c r="CI1629" s="23"/>
      <c r="CJ1629" s="23"/>
      <c r="CK1629" s="23"/>
      <c r="CL1629" s="23"/>
      <c r="CM1629" s="23"/>
      <c r="CN1629" s="23"/>
      <c r="CO1629" s="23"/>
      <c r="CP1629" s="23"/>
      <c r="CQ1629" s="23"/>
      <c r="CR1629" s="23"/>
      <c r="CS1629" s="23"/>
      <c r="CT1629" s="23"/>
      <c r="CU1629" s="23"/>
      <c r="CV1629" s="23"/>
      <c r="CW1629" s="23"/>
      <c r="CX1629" s="23"/>
      <c r="CY1629" s="23"/>
      <c r="CZ1629" s="23"/>
      <c r="DA1629" s="23"/>
      <c r="DB1629" s="23"/>
      <c r="DC1629" s="23"/>
      <c r="DD1629" s="23"/>
      <c r="DE1629" s="23"/>
      <c r="DF1629" s="23"/>
      <c r="DG1629" s="23"/>
      <c r="DH1629" s="23"/>
      <c r="DI1629" s="23"/>
      <c r="DJ1629" s="23"/>
      <c r="DK1629" s="23"/>
      <c r="DL1629" s="23"/>
      <c r="DM1629" s="23"/>
      <c r="DN1629" s="23"/>
      <c r="DO1629" s="23"/>
      <c r="DP1629" s="23"/>
      <c r="DQ1629" s="23"/>
      <c r="DR1629" s="23"/>
      <c r="DS1629" s="23"/>
      <c r="DT1629" s="23"/>
      <c r="DU1629" s="23"/>
      <c r="DV1629" s="23"/>
      <c r="DW1629" s="23"/>
      <c r="DX1629" s="23"/>
      <c r="DY1629" s="23"/>
    </row>
    <row r="1630" spans="1:129" s="29" customFormat="1" x14ac:dyDescent="0.25">
      <c r="A1630" s="412"/>
      <c r="B1630" s="127" t="s">
        <v>413</v>
      </c>
      <c r="C1630" s="127"/>
      <c r="D1630" s="127"/>
      <c r="E1630" s="136"/>
      <c r="F1630" s="162"/>
      <c r="G1630" s="136"/>
      <c r="H1630" s="168" t="s">
        <v>35</v>
      </c>
      <c r="I1630" s="78" t="s">
        <v>52</v>
      </c>
      <c r="J1630" s="83">
        <v>85940</v>
      </c>
      <c r="K1630" s="98">
        <f t="shared" si="788"/>
        <v>85940</v>
      </c>
      <c r="L1630" s="83"/>
      <c r="M1630" s="83"/>
      <c r="N1630" s="83"/>
      <c r="O1630" s="408">
        <f t="shared" si="767"/>
        <v>85940</v>
      </c>
      <c r="P1630" s="355"/>
      <c r="Q1630" s="23"/>
      <c r="R1630" s="23"/>
      <c r="S1630" s="23"/>
      <c r="T1630" s="23"/>
      <c r="U1630" s="23"/>
      <c r="V1630" s="23"/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/>
      <c r="AI1630" s="23"/>
      <c r="AJ1630" s="23"/>
      <c r="AK1630" s="23"/>
      <c r="AL1630" s="23"/>
      <c r="AM1630" s="23"/>
      <c r="AN1630" s="23"/>
      <c r="AO1630" s="23"/>
      <c r="AP1630" s="23"/>
      <c r="AQ1630" s="23"/>
      <c r="AR1630" s="23"/>
      <c r="AS1630" s="23"/>
      <c r="AT1630" s="23"/>
      <c r="AU1630" s="23"/>
      <c r="AV1630" s="23"/>
      <c r="AW1630" s="23"/>
      <c r="AX1630" s="23"/>
      <c r="AY1630" s="23"/>
      <c r="AZ1630" s="23"/>
      <c r="BA1630" s="23"/>
      <c r="BB1630" s="23"/>
      <c r="BC1630" s="23"/>
      <c r="BD1630" s="23"/>
      <c r="BE1630" s="23"/>
      <c r="BF1630" s="23"/>
      <c r="BG1630" s="23"/>
      <c r="BH1630" s="23"/>
      <c r="BI1630" s="23"/>
      <c r="BJ1630" s="23"/>
      <c r="BK1630" s="23"/>
      <c r="BL1630" s="23"/>
      <c r="BM1630" s="23"/>
      <c r="BN1630" s="23"/>
      <c r="BO1630" s="23"/>
      <c r="BP1630" s="23"/>
      <c r="BQ1630" s="23"/>
      <c r="BR1630" s="23"/>
      <c r="BS1630" s="23"/>
      <c r="BT1630" s="23"/>
      <c r="BU1630" s="23"/>
      <c r="BV1630" s="23"/>
      <c r="BW1630" s="23"/>
      <c r="BX1630" s="23"/>
      <c r="BY1630" s="23"/>
      <c r="BZ1630" s="23"/>
      <c r="CA1630" s="23"/>
      <c r="CB1630" s="23"/>
      <c r="CC1630" s="23"/>
      <c r="CD1630" s="23"/>
      <c r="CE1630" s="23"/>
      <c r="CF1630" s="23"/>
      <c r="CG1630" s="23"/>
      <c r="CH1630" s="23"/>
      <c r="CI1630" s="23"/>
      <c r="CJ1630" s="23"/>
      <c r="CK1630" s="23"/>
      <c r="CL1630" s="23"/>
      <c r="CM1630" s="23"/>
      <c r="CN1630" s="23"/>
      <c r="CO1630" s="23"/>
      <c r="CP1630" s="23"/>
      <c r="CQ1630" s="23"/>
      <c r="CR1630" s="23"/>
      <c r="CS1630" s="23"/>
      <c r="CT1630" s="23"/>
      <c r="CU1630" s="23"/>
      <c r="CV1630" s="23"/>
      <c r="CW1630" s="23"/>
      <c r="CX1630" s="23"/>
      <c r="CY1630" s="23"/>
      <c r="CZ1630" s="23"/>
      <c r="DA1630" s="23"/>
      <c r="DB1630" s="23"/>
      <c r="DC1630" s="23"/>
      <c r="DD1630" s="23"/>
      <c r="DE1630" s="23"/>
      <c r="DF1630" s="23"/>
      <c r="DG1630" s="23"/>
      <c r="DH1630" s="23"/>
      <c r="DI1630" s="23"/>
      <c r="DJ1630" s="23"/>
      <c r="DK1630" s="23"/>
      <c r="DL1630" s="23"/>
      <c r="DM1630" s="23"/>
      <c r="DN1630" s="23"/>
      <c r="DO1630" s="23"/>
      <c r="DP1630" s="23"/>
      <c r="DQ1630" s="23"/>
      <c r="DR1630" s="23"/>
      <c r="DS1630" s="23"/>
      <c r="DT1630" s="23"/>
      <c r="DU1630" s="23"/>
      <c r="DV1630" s="23"/>
      <c r="DW1630" s="23"/>
      <c r="DX1630" s="23"/>
      <c r="DY1630" s="23"/>
    </row>
    <row r="1631" spans="1:129" s="29" customFormat="1" x14ac:dyDescent="0.25">
      <c r="A1631" s="410">
        <v>18</v>
      </c>
      <c r="B1631" s="127" t="s">
        <v>413</v>
      </c>
      <c r="C1631" s="127" t="s">
        <v>25</v>
      </c>
      <c r="D1631" s="195" t="s">
        <v>196</v>
      </c>
      <c r="E1631" s="196" t="s">
        <v>102</v>
      </c>
      <c r="F1631" s="135">
        <v>3431</v>
      </c>
      <c r="G1631" s="196">
        <v>108</v>
      </c>
      <c r="H1631" s="121" t="s">
        <v>30</v>
      </c>
      <c r="I1631" s="66" t="s">
        <v>1</v>
      </c>
      <c r="J1631" s="83">
        <f>J1632+J1633+J1634</f>
        <v>2792534</v>
      </c>
      <c r="K1631" s="83">
        <f t="shared" ref="K1631:N1631" si="789">K1632+K1633+K1634</f>
        <v>2792534</v>
      </c>
      <c r="L1631" s="83">
        <f t="shared" si="789"/>
        <v>0</v>
      </c>
      <c r="M1631" s="83">
        <f t="shared" si="789"/>
        <v>0</v>
      </c>
      <c r="N1631" s="83">
        <f t="shared" si="789"/>
        <v>0</v>
      </c>
      <c r="O1631" s="408">
        <f t="shared" si="767"/>
        <v>2792534</v>
      </c>
      <c r="P1631" s="355"/>
      <c r="Q1631" s="23"/>
      <c r="R1631" s="23"/>
      <c r="S1631" s="23"/>
      <c r="T1631" s="23"/>
      <c r="U1631" s="23"/>
      <c r="V1631" s="23"/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/>
      <c r="AI1631" s="23"/>
      <c r="AJ1631" s="23"/>
      <c r="AK1631" s="23"/>
      <c r="AL1631" s="23"/>
      <c r="AM1631" s="23"/>
      <c r="AN1631" s="23"/>
      <c r="AO1631" s="23"/>
      <c r="AP1631" s="23"/>
      <c r="AQ1631" s="23"/>
      <c r="AR1631" s="23"/>
      <c r="AS1631" s="23"/>
      <c r="AT1631" s="23"/>
      <c r="AU1631" s="23"/>
      <c r="AV1631" s="23"/>
      <c r="AW1631" s="23"/>
      <c r="AX1631" s="23"/>
      <c r="AY1631" s="23"/>
      <c r="AZ1631" s="23"/>
      <c r="BA1631" s="23"/>
      <c r="BB1631" s="23"/>
      <c r="BC1631" s="23"/>
      <c r="BD1631" s="23"/>
      <c r="BE1631" s="23"/>
      <c r="BF1631" s="23"/>
      <c r="BG1631" s="23"/>
      <c r="BH1631" s="23"/>
      <c r="BI1631" s="23"/>
      <c r="BJ1631" s="23"/>
      <c r="BK1631" s="23"/>
      <c r="BL1631" s="23"/>
      <c r="BM1631" s="23"/>
      <c r="BN1631" s="23"/>
      <c r="BO1631" s="23"/>
      <c r="BP1631" s="23"/>
      <c r="BQ1631" s="23"/>
      <c r="BR1631" s="23"/>
      <c r="BS1631" s="23"/>
      <c r="BT1631" s="23"/>
      <c r="BU1631" s="23"/>
      <c r="BV1631" s="23"/>
      <c r="BW1631" s="23"/>
      <c r="BX1631" s="23"/>
      <c r="BY1631" s="23"/>
      <c r="BZ1631" s="23"/>
      <c r="CA1631" s="23"/>
      <c r="CB1631" s="23"/>
      <c r="CC1631" s="23"/>
      <c r="CD1631" s="23"/>
      <c r="CE1631" s="23"/>
      <c r="CF1631" s="23"/>
      <c r="CG1631" s="23"/>
      <c r="CH1631" s="23"/>
      <c r="CI1631" s="23"/>
      <c r="CJ1631" s="23"/>
      <c r="CK1631" s="23"/>
      <c r="CL1631" s="23"/>
      <c r="CM1631" s="23"/>
      <c r="CN1631" s="23"/>
      <c r="CO1631" s="23"/>
      <c r="CP1631" s="23"/>
      <c r="CQ1631" s="23"/>
      <c r="CR1631" s="23"/>
      <c r="CS1631" s="23"/>
      <c r="CT1631" s="23"/>
      <c r="CU1631" s="23"/>
      <c r="CV1631" s="23"/>
      <c r="CW1631" s="23"/>
      <c r="CX1631" s="23"/>
      <c r="CY1631" s="23"/>
      <c r="CZ1631" s="23"/>
      <c r="DA1631" s="23"/>
      <c r="DB1631" s="23"/>
      <c r="DC1631" s="23"/>
      <c r="DD1631" s="23"/>
      <c r="DE1631" s="23"/>
      <c r="DF1631" s="23"/>
      <c r="DG1631" s="23"/>
      <c r="DH1631" s="23"/>
      <c r="DI1631" s="23"/>
      <c r="DJ1631" s="23"/>
      <c r="DK1631" s="23"/>
      <c r="DL1631" s="23"/>
      <c r="DM1631" s="23"/>
      <c r="DN1631" s="23"/>
      <c r="DO1631" s="23"/>
      <c r="DP1631" s="23"/>
      <c r="DQ1631" s="23"/>
      <c r="DR1631" s="23"/>
      <c r="DS1631" s="23"/>
      <c r="DT1631" s="23"/>
      <c r="DU1631" s="23"/>
      <c r="DV1631" s="23"/>
      <c r="DW1631" s="23"/>
      <c r="DX1631" s="23"/>
      <c r="DY1631" s="23"/>
    </row>
    <row r="1632" spans="1:129" s="29" customFormat="1" ht="30" x14ac:dyDescent="0.25">
      <c r="A1632" s="411"/>
      <c r="B1632" s="127" t="s">
        <v>413</v>
      </c>
      <c r="C1632" s="127"/>
      <c r="D1632" s="127"/>
      <c r="E1632" s="136"/>
      <c r="F1632" s="162"/>
      <c r="G1632" s="136"/>
      <c r="H1632" s="121" t="s">
        <v>38</v>
      </c>
      <c r="I1632" s="105" t="s">
        <v>39</v>
      </c>
      <c r="J1632" s="83">
        <v>500514</v>
      </c>
      <c r="K1632" s="98">
        <f t="shared" ref="K1632:K1634" si="790">J1632</f>
        <v>500514</v>
      </c>
      <c r="L1632" s="83"/>
      <c r="M1632" s="83"/>
      <c r="N1632" s="83"/>
      <c r="O1632" s="408">
        <f t="shared" si="767"/>
        <v>500514</v>
      </c>
      <c r="P1632" s="355"/>
      <c r="Q1632" s="23"/>
      <c r="R1632" s="23"/>
      <c r="S1632" s="23"/>
      <c r="T1632" s="23"/>
      <c r="U1632" s="23"/>
      <c r="V1632" s="23"/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/>
      <c r="AI1632" s="23"/>
      <c r="AJ1632" s="23"/>
      <c r="AK1632" s="23"/>
      <c r="AL1632" s="23"/>
      <c r="AM1632" s="23"/>
      <c r="AN1632" s="23"/>
      <c r="AO1632" s="23"/>
      <c r="AP1632" s="23"/>
      <c r="AQ1632" s="23"/>
      <c r="AR1632" s="23"/>
      <c r="AS1632" s="23"/>
      <c r="AT1632" s="23"/>
      <c r="AU1632" s="23"/>
      <c r="AV1632" s="23"/>
      <c r="AW1632" s="23"/>
      <c r="AX1632" s="23"/>
      <c r="AY1632" s="23"/>
      <c r="AZ1632" s="23"/>
      <c r="BA1632" s="23"/>
      <c r="BB1632" s="23"/>
      <c r="BC1632" s="23"/>
      <c r="BD1632" s="23"/>
      <c r="BE1632" s="23"/>
      <c r="BF1632" s="23"/>
      <c r="BG1632" s="23"/>
      <c r="BH1632" s="23"/>
      <c r="BI1632" s="23"/>
      <c r="BJ1632" s="23"/>
      <c r="BK1632" s="23"/>
      <c r="BL1632" s="23"/>
      <c r="BM1632" s="23"/>
      <c r="BN1632" s="23"/>
      <c r="BO1632" s="23"/>
      <c r="BP1632" s="23"/>
      <c r="BQ1632" s="23"/>
      <c r="BR1632" s="23"/>
      <c r="BS1632" s="23"/>
      <c r="BT1632" s="23"/>
      <c r="BU1632" s="23"/>
      <c r="BV1632" s="23"/>
      <c r="BW1632" s="23"/>
      <c r="BX1632" s="23"/>
      <c r="BY1632" s="23"/>
      <c r="BZ1632" s="23"/>
      <c r="CA1632" s="23"/>
      <c r="CB1632" s="23"/>
      <c r="CC1632" s="23"/>
      <c r="CD1632" s="23"/>
      <c r="CE1632" s="23"/>
      <c r="CF1632" s="23"/>
      <c r="CG1632" s="23"/>
      <c r="CH1632" s="23"/>
      <c r="CI1632" s="23"/>
      <c r="CJ1632" s="23"/>
      <c r="CK1632" s="23"/>
      <c r="CL1632" s="23"/>
      <c r="CM1632" s="23"/>
      <c r="CN1632" s="23"/>
      <c r="CO1632" s="23"/>
      <c r="CP1632" s="23"/>
      <c r="CQ1632" s="23"/>
      <c r="CR1632" s="23"/>
      <c r="CS1632" s="23"/>
      <c r="CT1632" s="23"/>
      <c r="CU1632" s="23"/>
      <c r="CV1632" s="23"/>
      <c r="CW1632" s="23"/>
      <c r="CX1632" s="23"/>
      <c r="CY1632" s="23"/>
      <c r="CZ1632" s="23"/>
      <c r="DA1632" s="23"/>
      <c r="DB1632" s="23"/>
      <c r="DC1632" s="23"/>
      <c r="DD1632" s="23"/>
      <c r="DE1632" s="23"/>
      <c r="DF1632" s="23"/>
      <c r="DG1632" s="23"/>
      <c r="DH1632" s="23"/>
      <c r="DI1632" s="23"/>
      <c r="DJ1632" s="23"/>
      <c r="DK1632" s="23"/>
      <c r="DL1632" s="23"/>
      <c r="DM1632" s="23"/>
      <c r="DN1632" s="23"/>
      <c r="DO1632" s="23"/>
      <c r="DP1632" s="23"/>
      <c r="DQ1632" s="23"/>
      <c r="DR1632" s="23"/>
      <c r="DS1632" s="23"/>
      <c r="DT1632" s="23"/>
      <c r="DU1632" s="23"/>
      <c r="DV1632" s="23"/>
      <c r="DW1632" s="23"/>
      <c r="DX1632" s="23"/>
      <c r="DY1632" s="23"/>
    </row>
    <row r="1633" spans="1:129" s="29" customFormat="1" ht="30" x14ac:dyDescent="0.25">
      <c r="A1633" s="411"/>
      <c r="B1633" s="127" t="s">
        <v>413</v>
      </c>
      <c r="C1633" s="127"/>
      <c r="D1633" s="127"/>
      <c r="E1633" s="136"/>
      <c r="F1633" s="162"/>
      <c r="G1633" s="136"/>
      <c r="H1633" s="72" t="s">
        <v>40</v>
      </c>
      <c r="I1633" s="78" t="s">
        <v>41</v>
      </c>
      <c r="J1633" s="83">
        <v>2233510</v>
      </c>
      <c r="K1633" s="98">
        <f t="shared" si="790"/>
        <v>2233510</v>
      </c>
      <c r="L1633" s="83"/>
      <c r="M1633" s="83"/>
      <c r="N1633" s="83"/>
      <c r="O1633" s="408">
        <f t="shared" si="767"/>
        <v>2233510</v>
      </c>
      <c r="P1633" s="355"/>
      <c r="Q1633" s="23"/>
      <c r="R1633" s="23"/>
      <c r="S1633" s="23"/>
      <c r="T1633" s="23"/>
      <c r="U1633" s="23"/>
      <c r="V1633" s="23"/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/>
      <c r="AG1633" s="23"/>
      <c r="AH1633" s="23"/>
      <c r="AI1633" s="23"/>
      <c r="AJ1633" s="23"/>
      <c r="AK1633" s="23"/>
      <c r="AL1633" s="23"/>
      <c r="AM1633" s="23"/>
      <c r="AN1633" s="23"/>
      <c r="AO1633" s="23"/>
      <c r="AP1633" s="23"/>
      <c r="AQ1633" s="23"/>
      <c r="AR1633" s="23"/>
      <c r="AS1633" s="23"/>
      <c r="AT1633" s="23"/>
      <c r="AU1633" s="23"/>
      <c r="AV1633" s="23"/>
      <c r="AW1633" s="23"/>
      <c r="AX1633" s="23"/>
      <c r="AY1633" s="23"/>
      <c r="AZ1633" s="23"/>
      <c r="BA1633" s="23"/>
      <c r="BB1633" s="23"/>
      <c r="BC1633" s="23"/>
      <c r="BD1633" s="23"/>
      <c r="BE1633" s="23"/>
      <c r="BF1633" s="23"/>
      <c r="BG1633" s="23"/>
      <c r="BH1633" s="23"/>
      <c r="BI1633" s="23"/>
      <c r="BJ1633" s="23"/>
      <c r="BK1633" s="23"/>
      <c r="BL1633" s="23"/>
      <c r="BM1633" s="23"/>
      <c r="BN1633" s="23"/>
      <c r="BO1633" s="23"/>
      <c r="BP1633" s="23"/>
      <c r="BQ1633" s="23"/>
      <c r="BR1633" s="23"/>
      <c r="BS1633" s="23"/>
      <c r="BT1633" s="23"/>
      <c r="BU1633" s="23"/>
      <c r="BV1633" s="23"/>
      <c r="BW1633" s="23"/>
      <c r="BX1633" s="23"/>
      <c r="BY1633" s="23"/>
      <c r="BZ1633" s="23"/>
      <c r="CA1633" s="23"/>
      <c r="CB1633" s="23"/>
      <c r="CC1633" s="23"/>
      <c r="CD1633" s="23"/>
      <c r="CE1633" s="23"/>
      <c r="CF1633" s="23"/>
      <c r="CG1633" s="23"/>
      <c r="CH1633" s="23"/>
      <c r="CI1633" s="23"/>
      <c r="CJ1633" s="23"/>
      <c r="CK1633" s="23"/>
      <c r="CL1633" s="23"/>
      <c r="CM1633" s="23"/>
      <c r="CN1633" s="23"/>
      <c r="CO1633" s="23"/>
      <c r="CP1633" s="23"/>
      <c r="CQ1633" s="23"/>
      <c r="CR1633" s="23"/>
      <c r="CS1633" s="23"/>
      <c r="CT1633" s="23"/>
      <c r="CU1633" s="23"/>
      <c r="CV1633" s="23"/>
      <c r="CW1633" s="23"/>
      <c r="CX1633" s="23"/>
      <c r="CY1633" s="23"/>
      <c r="CZ1633" s="23"/>
      <c r="DA1633" s="23"/>
      <c r="DB1633" s="23"/>
      <c r="DC1633" s="23"/>
      <c r="DD1633" s="23"/>
      <c r="DE1633" s="23"/>
      <c r="DF1633" s="23"/>
      <c r="DG1633" s="23"/>
      <c r="DH1633" s="23"/>
      <c r="DI1633" s="23"/>
      <c r="DJ1633" s="23"/>
      <c r="DK1633" s="23"/>
      <c r="DL1633" s="23"/>
      <c r="DM1633" s="23"/>
      <c r="DN1633" s="23"/>
      <c r="DO1633" s="23"/>
      <c r="DP1633" s="23"/>
      <c r="DQ1633" s="23"/>
      <c r="DR1633" s="23"/>
      <c r="DS1633" s="23"/>
      <c r="DT1633" s="23"/>
      <c r="DU1633" s="23"/>
      <c r="DV1633" s="23"/>
      <c r="DW1633" s="23"/>
      <c r="DX1633" s="23"/>
      <c r="DY1633" s="23"/>
    </row>
    <row r="1634" spans="1:129" s="29" customFormat="1" x14ac:dyDescent="0.25">
      <c r="A1634" s="412"/>
      <c r="B1634" s="127" t="s">
        <v>413</v>
      </c>
      <c r="C1634" s="127"/>
      <c r="D1634" s="127"/>
      <c r="E1634" s="136"/>
      <c r="F1634" s="162"/>
      <c r="G1634" s="136"/>
      <c r="H1634" s="168" t="s">
        <v>35</v>
      </c>
      <c r="I1634" s="78" t="s">
        <v>52</v>
      </c>
      <c r="J1634" s="83">
        <v>58510</v>
      </c>
      <c r="K1634" s="98">
        <f t="shared" si="790"/>
        <v>58510</v>
      </c>
      <c r="L1634" s="83"/>
      <c r="M1634" s="83"/>
      <c r="N1634" s="83"/>
      <c r="O1634" s="408">
        <f t="shared" si="767"/>
        <v>58510</v>
      </c>
      <c r="P1634" s="355"/>
      <c r="Q1634" s="23"/>
      <c r="R1634" s="23"/>
      <c r="S1634" s="23"/>
      <c r="T1634" s="23"/>
      <c r="U1634" s="23"/>
      <c r="V1634" s="23"/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/>
      <c r="AI1634" s="23"/>
      <c r="AJ1634" s="23"/>
      <c r="AK1634" s="23"/>
      <c r="AL1634" s="23"/>
      <c r="AM1634" s="23"/>
      <c r="AN1634" s="23"/>
      <c r="AO1634" s="23"/>
      <c r="AP1634" s="23"/>
      <c r="AQ1634" s="23"/>
      <c r="AR1634" s="23"/>
      <c r="AS1634" s="23"/>
      <c r="AT1634" s="23"/>
      <c r="AU1634" s="23"/>
      <c r="AV1634" s="23"/>
      <c r="AW1634" s="23"/>
      <c r="AX1634" s="23"/>
      <c r="AY1634" s="23"/>
      <c r="AZ1634" s="23"/>
      <c r="BA1634" s="23"/>
      <c r="BB1634" s="23"/>
      <c r="BC1634" s="23"/>
      <c r="BD1634" s="23"/>
      <c r="BE1634" s="23"/>
      <c r="BF1634" s="23"/>
      <c r="BG1634" s="23"/>
      <c r="BH1634" s="23"/>
      <c r="BI1634" s="23"/>
      <c r="BJ1634" s="23"/>
      <c r="BK1634" s="23"/>
      <c r="BL1634" s="23"/>
      <c r="BM1634" s="23"/>
      <c r="BN1634" s="23"/>
      <c r="BO1634" s="23"/>
      <c r="BP1634" s="23"/>
      <c r="BQ1634" s="23"/>
      <c r="BR1634" s="23"/>
      <c r="BS1634" s="23"/>
      <c r="BT1634" s="23"/>
      <c r="BU1634" s="23"/>
      <c r="BV1634" s="23"/>
      <c r="BW1634" s="23"/>
      <c r="BX1634" s="23"/>
      <c r="BY1634" s="23"/>
      <c r="BZ1634" s="23"/>
      <c r="CA1634" s="23"/>
      <c r="CB1634" s="23"/>
      <c r="CC1634" s="23"/>
      <c r="CD1634" s="23"/>
      <c r="CE1634" s="23"/>
      <c r="CF1634" s="23"/>
      <c r="CG1634" s="23"/>
      <c r="CH1634" s="23"/>
      <c r="CI1634" s="23"/>
      <c r="CJ1634" s="23"/>
      <c r="CK1634" s="23"/>
      <c r="CL1634" s="23"/>
      <c r="CM1634" s="23"/>
      <c r="CN1634" s="23"/>
      <c r="CO1634" s="23"/>
      <c r="CP1634" s="23"/>
      <c r="CQ1634" s="23"/>
      <c r="CR1634" s="23"/>
      <c r="CS1634" s="23"/>
      <c r="CT1634" s="23"/>
      <c r="CU1634" s="23"/>
      <c r="CV1634" s="23"/>
      <c r="CW1634" s="23"/>
      <c r="CX1634" s="23"/>
      <c r="CY1634" s="23"/>
      <c r="CZ1634" s="23"/>
      <c r="DA1634" s="23"/>
      <c r="DB1634" s="23"/>
      <c r="DC1634" s="23"/>
      <c r="DD1634" s="23"/>
      <c r="DE1634" s="23"/>
      <c r="DF1634" s="23"/>
      <c r="DG1634" s="23"/>
      <c r="DH1634" s="23"/>
      <c r="DI1634" s="23"/>
      <c r="DJ1634" s="23"/>
      <c r="DK1634" s="23"/>
      <c r="DL1634" s="23"/>
      <c r="DM1634" s="23"/>
      <c r="DN1634" s="23"/>
      <c r="DO1634" s="23"/>
      <c r="DP1634" s="23"/>
      <c r="DQ1634" s="23"/>
      <c r="DR1634" s="23"/>
      <c r="DS1634" s="23"/>
      <c r="DT1634" s="23"/>
      <c r="DU1634" s="23"/>
      <c r="DV1634" s="23"/>
      <c r="DW1634" s="23"/>
      <c r="DX1634" s="23"/>
      <c r="DY1634" s="23"/>
    </row>
    <row r="1635" spans="1:129" s="29" customFormat="1" x14ac:dyDescent="0.25">
      <c r="A1635" s="411">
        <v>19</v>
      </c>
      <c r="B1635" s="127" t="s">
        <v>413</v>
      </c>
      <c r="C1635" s="127" t="s">
        <v>25</v>
      </c>
      <c r="D1635" s="127" t="s">
        <v>79</v>
      </c>
      <c r="E1635" s="136">
        <v>15</v>
      </c>
      <c r="F1635" s="162">
        <v>1120.0999999999999</v>
      </c>
      <c r="G1635" s="136">
        <v>43</v>
      </c>
      <c r="H1635" s="168" t="s">
        <v>30</v>
      </c>
      <c r="I1635" s="78" t="s">
        <v>1</v>
      </c>
      <c r="J1635" s="83">
        <f>J1636+J1637+J1638</f>
        <v>1134764</v>
      </c>
      <c r="K1635" s="83">
        <f t="shared" ref="K1635:N1635" si="791">K1636+K1637+K1638</f>
        <v>1134764</v>
      </c>
      <c r="L1635" s="83">
        <f t="shared" si="791"/>
        <v>0</v>
      </c>
      <c r="M1635" s="83">
        <f t="shared" si="791"/>
        <v>0</v>
      </c>
      <c r="N1635" s="83">
        <f t="shared" si="791"/>
        <v>0</v>
      </c>
      <c r="O1635" s="408">
        <f t="shared" si="767"/>
        <v>1134764</v>
      </c>
      <c r="P1635" s="355"/>
      <c r="Q1635" s="23"/>
      <c r="R1635" s="23"/>
      <c r="S1635" s="23"/>
      <c r="T1635" s="23"/>
      <c r="U1635" s="23"/>
      <c r="V1635" s="23"/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/>
      <c r="AI1635" s="23"/>
      <c r="AJ1635" s="23"/>
      <c r="AK1635" s="23"/>
      <c r="AL1635" s="23"/>
      <c r="AM1635" s="23"/>
      <c r="AN1635" s="23"/>
      <c r="AO1635" s="23"/>
      <c r="AP1635" s="23"/>
      <c r="AQ1635" s="23"/>
      <c r="AR1635" s="23"/>
      <c r="AS1635" s="23"/>
      <c r="AT1635" s="23"/>
      <c r="AU1635" s="23"/>
      <c r="AV1635" s="23"/>
      <c r="AW1635" s="23"/>
      <c r="AX1635" s="23"/>
      <c r="AY1635" s="23"/>
      <c r="AZ1635" s="23"/>
      <c r="BA1635" s="23"/>
      <c r="BB1635" s="23"/>
      <c r="BC1635" s="23"/>
      <c r="BD1635" s="23"/>
      <c r="BE1635" s="23"/>
      <c r="BF1635" s="23"/>
      <c r="BG1635" s="23"/>
      <c r="BH1635" s="23"/>
      <c r="BI1635" s="23"/>
      <c r="BJ1635" s="23"/>
      <c r="BK1635" s="23"/>
      <c r="BL1635" s="23"/>
      <c r="BM1635" s="23"/>
      <c r="BN1635" s="23"/>
      <c r="BO1635" s="23"/>
      <c r="BP1635" s="23"/>
      <c r="BQ1635" s="23"/>
      <c r="BR1635" s="23"/>
      <c r="BS1635" s="23"/>
      <c r="BT1635" s="23"/>
      <c r="BU1635" s="23"/>
      <c r="BV1635" s="23"/>
      <c r="BW1635" s="23"/>
      <c r="BX1635" s="23"/>
      <c r="BY1635" s="23"/>
      <c r="BZ1635" s="23"/>
      <c r="CA1635" s="23"/>
      <c r="CB1635" s="23"/>
      <c r="CC1635" s="23"/>
      <c r="CD1635" s="23"/>
      <c r="CE1635" s="23"/>
      <c r="CF1635" s="23"/>
      <c r="CG1635" s="23"/>
      <c r="CH1635" s="23"/>
      <c r="CI1635" s="23"/>
      <c r="CJ1635" s="23"/>
      <c r="CK1635" s="23"/>
      <c r="CL1635" s="23"/>
      <c r="CM1635" s="23"/>
      <c r="CN1635" s="23"/>
      <c r="CO1635" s="23"/>
      <c r="CP1635" s="23"/>
      <c r="CQ1635" s="23"/>
      <c r="CR1635" s="23"/>
      <c r="CS1635" s="23"/>
      <c r="CT1635" s="23"/>
      <c r="CU1635" s="23"/>
      <c r="CV1635" s="23"/>
      <c r="CW1635" s="23"/>
      <c r="CX1635" s="23"/>
      <c r="CY1635" s="23"/>
      <c r="CZ1635" s="23"/>
      <c r="DA1635" s="23"/>
      <c r="DB1635" s="23"/>
      <c r="DC1635" s="23"/>
      <c r="DD1635" s="23"/>
      <c r="DE1635" s="23"/>
      <c r="DF1635" s="23"/>
      <c r="DG1635" s="23"/>
      <c r="DH1635" s="23"/>
      <c r="DI1635" s="23"/>
      <c r="DJ1635" s="23"/>
      <c r="DK1635" s="23"/>
      <c r="DL1635" s="23"/>
      <c r="DM1635" s="23"/>
      <c r="DN1635" s="23"/>
      <c r="DO1635" s="23"/>
      <c r="DP1635" s="23"/>
      <c r="DQ1635" s="23"/>
      <c r="DR1635" s="23"/>
      <c r="DS1635" s="23"/>
      <c r="DT1635" s="23"/>
      <c r="DU1635" s="23"/>
      <c r="DV1635" s="23"/>
      <c r="DW1635" s="23"/>
      <c r="DX1635" s="23"/>
      <c r="DY1635" s="23"/>
    </row>
    <row r="1636" spans="1:129" s="29" customFormat="1" ht="30" x14ac:dyDescent="0.25">
      <c r="A1636" s="411"/>
      <c r="B1636" s="127" t="s">
        <v>413</v>
      </c>
      <c r="C1636" s="127"/>
      <c r="D1636" s="127"/>
      <c r="E1636" s="136"/>
      <c r="F1636" s="162"/>
      <c r="G1636" s="136"/>
      <c r="H1636" s="168" t="s">
        <v>38</v>
      </c>
      <c r="I1636" s="78" t="s">
        <v>39</v>
      </c>
      <c r="J1636" s="83">
        <v>232634</v>
      </c>
      <c r="K1636" s="98">
        <f>J1636</f>
        <v>232634</v>
      </c>
      <c r="L1636" s="83"/>
      <c r="M1636" s="83"/>
      <c r="N1636" s="83"/>
      <c r="O1636" s="408">
        <f t="shared" si="767"/>
        <v>232634</v>
      </c>
      <c r="P1636" s="355"/>
      <c r="Q1636" s="23"/>
      <c r="R1636" s="23"/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/>
      <c r="AL1636" s="23"/>
      <c r="AM1636" s="23"/>
      <c r="AN1636" s="23"/>
      <c r="AO1636" s="23"/>
      <c r="AP1636" s="23"/>
      <c r="AQ1636" s="23"/>
      <c r="AR1636" s="23"/>
      <c r="AS1636" s="23"/>
      <c r="AT1636" s="23"/>
      <c r="AU1636" s="23"/>
      <c r="AV1636" s="23"/>
      <c r="AW1636" s="23"/>
      <c r="AX1636" s="23"/>
      <c r="AY1636" s="23"/>
      <c r="AZ1636" s="23"/>
      <c r="BA1636" s="23"/>
      <c r="BB1636" s="23"/>
      <c r="BC1636" s="23"/>
      <c r="BD1636" s="23"/>
      <c r="BE1636" s="23"/>
      <c r="BF1636" s="23"/>
      <c r="BG1636" s="23"/>
      <c r="BH1636" s="23"/>
      <c r="BI1636" s="23"/>
      <c r="BJ1636" s="23"/>
      <c r="BK1636" s="23"/>
      <c r="BL1636" s="23"/>
      <c r="BM1636" s="23"/>
      <c r="BN1636" s="23"/>
      <c r="BO1636" s="23"/>
      <c r="BP1636" s="23"/>
      <c r="BQ1636" s="23"/>
      <c r="BR1636" s="23"/>
      <c r="BS1636" s="23"/>
      <c r="BT1636" s="23"/>
      <c r="BU1636" s="23"/>
      <c r="BV1636" s="23"/>
      <c r="BW1636" s="23"/>
      <c r="BX1636" s="23"/>
      <c r="BY1636" s="23"/>
      <c r="BZ1636" s="23"/>
      <c r="CA1636" s="23"/>
      <c r="CB1636" s="23"/>
      <c r="CC1636" s="23"/>
      <c r="CD1636" s="23"/>
      <c r="CE1636" s="23"/>
      <c r="CF1636" s="23"/>
      <c r="CG1636" s="23"/>
      <c r="CH1636" s="23"/>
      <c r="CI1636" s="23"/>
      <c r="CJ1636" s="23"/>
      <c r="CK1636" s="23"/>
      <c r="CL1636" s="23"/>
      <c r="CM1636" s="23"/>
      <c r="CN1636" s="23"/>
      <c r="CO1636" s="23"/>
      <c r="CP1636" s="23"/>
      <c r="CQ1636" s="23"/>
      <c r="CR1636" s="23"/>
      <c r="CS1636" s="23"/>
      <c r="CT1636" s="23"/>
      <c r="CU1636" s="23"/>
      <c r="CV1636" s="23"/>
      <c r="CW1636" s="23"/>
      <c r="CX1636" s="23"/>
      <c r="CY1636" s="23"/>
      <c r="CZ1636" s="23"/>
      <c r="DA1636" s="23"/>
      <c r="DB1636" s="23"/>
      <c r="DC1636" s="23"/>
      <c r="DD1636" s="23"/>
      <c r="DE1636" s="23"/>
      <c r="DF1636" s="23"/>
      <c r="DG1636" s="23"/>
      <c r="DH1636" s="23"/>
      <c r="DI1636" s="23"/>
      <c r="DJ1636" s="23"/>
      <c r="DK1636" s="23"/>
      <c r="DL1636" s="23"/>
      <c r="DM1636" s="23"/>
      <c r="DN1636" s="23"/>
      <c r="DO1636" s="23"/>
      <c r="DP1636" s="23"/>
      <c r="DQ1636" s="23"/>
      <c r="DR1636" s="23"/>
      <c r="DS1636" s="23"/>
      <c r="DT1636" s="23"/>
      <c r="DU1636" s="23"/>
      <c r="DV1636" s="23"/>
      <c r="DW1636" s="23"/>
      <c r="DX1636" s="23"/>
      <c r="DY1636" s="23"/>
    </row>
    <row r="1637" spans="1:129" s="29" customFormat="1" ht="30" x14ac:dyDescent="0.25">
      <c r="A1637" s="411"/>
      <c r="B1637" s="127" t="s">
        <v>413</v>
      </c>
      <c r="C1637" s="127"/>
      <c r="D1637" s="127"/>
      <c r="E1637" s="136"/>
      <c r="F1637" s="162"/>
      <c r="G1637" s="136"/>
      <c r="H1637" s="168" t="s">
        <v>40</v>
      </c>
      <c r="I1637" s="78" t="s">
        <v>41</v>
      </c>
      <c r="J1637" s="83">
        <v>878350</v>
      </c>
      <c r="K1637" s="98">
        <f t="shared" ref="K1637:K1638" si="792">J1637</f>
        <v>878350</v>
      </c>
      <c r="L1637" s="83"/>
      <c r="M1637" s="83"/>
      <c r="N1637" s="83"/>
      <c r="O1637" s="408">
        <f t="shared" si="767"/>
        <v>878350</v>
      </c>
      <c r="P1637" s="355"/>
      <c r="Q1637" s="23"/>
      <c r="R1637" s="23"/>
      <c r="S1637" s="23"/>
      <c r="T1637" s="23"/>
      <c r="U1637" s="23"/>
      <c r="V1637" s="23"/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/>
      <c r="AI1637" s="23"/>
      <c r="AJ1637" s="23"/>
      <c r="AK1637" s="23"/>
      <c r="AL1637" s="23"/>
      <c r="AM1637" s="23"/>
      <c r="AN1637" s="23"/>
      <c r="AO1637" s="23"/>
      <c r="AP1637" s="23"/>
      <c r="AQ1637" s="23"/>
      <c r="AR1637" s="23"/>
      <c r="AS1637" s="23"/>
      <c r="AT1637" s="23"/>
      <c r="AU1637" s="23"/>
      <c r="AV1637" s="23"/>
      <c r="AW1637" s="23"/>
      <c r="AX1637" s="23"/>
      <c r="AY1637" s="23"/>
      <c r="AZ1637" s="23"/>
      <c r="BA1637" s="23"/>
      <c r="BB1637" s="23"/>
      <c r="BC1637" s="23"/>
      <c r="BD1637" s="23"/>
      <c r="BE1637" s="23"/>
      <c r="BF1637" s="23"/>
      <c r="BG1637" s="23"/>
      <c r="BH1637" s="23"/>
      <c r="BI1637" s="23"/>
      <c r="BJ1637" s="23"/>
      <c r="BK1637" s="23"/>
      <c r="BL1637" s="23"/>
      <c r="BM1637" s="23"/>
      <c r="BN1637" s="23"/>
      <c r="BO1637" s="23"/>
      <c r="BP1637" s="23"/>
      <c r="BQ1637" s="23"/>
      <c r="BR1637" s="23"/>
      <c r="BS1637" s="23"/>
      <c r="BT1637" s="23"/>
      <c r="BU1637" s="23"/>
      <c r="BV1637" s="23"/>
      <c r="BW1637" s="23"/>
      <c r="BX1637" s="23"/>
      <c r="BY1637" s="23"/>
      <c r="BZ1637" s="23"/>
      <c r="CA1637" s="23"/>
      <c r="CB1637" s="23"/>
      <c r="CC1637" s="23"/>
      <c r="CD1637" s="23"/>
      <c r="CE1637" s="23"/>
      <c r="CF1637" s="23"/>
      <c r="CG1637" s="23"/>
      <c r="CH1637" s="23"/>
      <c r="CI1637" s="23"/>
      <c r="CJ1637" s="23"/>
      <c r="CK1637" s="23"/>
      <c r="CL1637" s="23"/>
      <c r="CM1637" s="23"/>
      <c r="CN1637" s="23"/>
      <c r="CO1637" s="23"/>
      <c r="CP1637" s="23"/>
      <c r="CQ1637" s="23"/>
      <c r="CR1637" s="23"/>
      <c r="CS1637" s="23"/>
      <c r="CT1637" s="23"/>
      <c r="CU1637" s="23"/>
      <c r="CV1637" s="23"/>
      <c r="CW1637" s="23"/>
      <c r="CX1637" s="23"/>
      <c r="CY1637" s="23"/>
      <c r="CZ1637" s="23"/>
      <c r="DA1637" s="23"/>
      <c r="DB1637" s="23"/>
      <c r="DC1637" s="23"/>
      <c r="DD1637" s="23"/>
      <c r="DE1637" s="23"/>
      <c r="DF1637" s="23"/>
      <c r="DG1637" s="23"/>
      <c r="DH1637" s="23"/>
      <c r="DI1637" s="23"/>
      <c r="DJ1637" s="23"/>
      <c r="DK1637" s="23"/>
      <c r="DL1637" s="23"/>
      <c r="DM1637" s="23"/>
      <c r="DN1637" s="23"/>
      <c r="DO1637" s="23"/>
      <c r="DP1637" s="23"/>
      <c r="DQ1637" s="23"/>
      <c r="DR1637" s="23"/>
      <c r="DS1637" s="23"/>
      <c r="DT1637" s="23"/>
      <c r="DU1637" s="23"/>
      <c r="DV1637" s="23"/>
      <c r="DW1637" s="23"/>
      <c r="DX1637" s="23"/>
      <c r="DY1637" s="23"/>
    </row>
    <row r="1638" spans="1:129" s="29" customFormat="1" x14ac:dyDescent="0.25">
      <c r="A1638" s="411"/>
      <c r="B1638" s="127" t="s">
        <v>413</v>
      </c>
      <c r="C1638" s="127"/>
      <c r="D1638" s="127"/>
      <c r="E1638" s="136"/>
      <c r="F1638" s="162"/>
      <c r="G1638" s="136"/>
      <c r="H1638" s="168" t="s">
        <v>35</v>
      </c>
      <c r="I1638" s="78" t="s">
        <v>52</v>
      </c>
      <c r="J1638" s="83">
        <v>23780</v>
      </c>
      <c r="K1638" s="98">
        <f t="shared" si="792"/>
        <v>23780</v>
      </c>
      <c r="L1638" s="83"/>
      <c r="M1638" s="83"/>
      <c r="N1638" s="83"/>
      <c r="O1638" s="408">
        <f t="shared" si="767"/>
        <v>23780</v>
      </c>
      <c r="P1638" s="355"/>
      <c r="Q1638" s="23"/>
      <c r="R1638" s="23"/>
      <c r="S1638" s="23"/>
      <c r="T1638" s="23"/>
      <c r="U1638" s="23"/>
      <c r="V1638" s="23"/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/>
      <c r="AI1638" s="23"/>
      <c r="AJ1638" s="23"/>
      <c r="AK1638" s="23"/>
      <c r="AL1638" s="23"/>
      <c r="AM1638" s="23"/>
      <c r="AN1638" s="23"/>
      <c r="AO1638" s="23"/>
      <c r="AP1638" s="23"/>
      <c r="AQ1638" s="23"/>
      <c r="AR1638" s="23"/>
      <c r="AS1638" s="23"/>
      <c r="AT1638" s="23"/>
      <c r="AU1638" s="23"/>
      <c r="AV1638" s="23"/>
      <c r="AW1638" s="23"/>
      <c r="AX1638" s="23"/>
      <c r="AY1638" s="23"/>
      <c r="AZ1638" s="23"/>
      <c r="BA1638" s="23"/>
      <c r="BB1638" s="23"/>
      <c r="BC1638" s="23"/>
      <c r="BD1638" s="23"/>
      <c r="BE1638" s="23"/>
      <c r="BF1638" s="23"/>
      <c r="BG1638" s="23"/>
      <c r="BH1638" s="23"/>
      <c r="BI1638" s="23"/>
      <c r="BJ1638" s="23"/>
      <c r="BK1638" s="23"/>
      <c r="BL1638" s="23"/>
      <c r="BM1638" s="23"/>
      <c r="BN1638" s="23"/>
      <c r="BO1638" s="23"/>
      <c r="BP1638" s="23"/>
      <c r="BQ1638" s="23"/>
      <c r="BR1638" s="23"/>
      <c r="BS1638" s="23"/>
      <c r="BT1638" s="23"/>
      <c r="BU1638" s="23"/>
      <c r="BV1638" s="23"/>
      <c r="BW1638" s="23"/>
      <c r="BX1638" s="23"/>
      <c r="BY1638" s="23"/>
      <c r="BZ1638" s="23"/>
      <c r="CA1638" s="23"/>
      <c r="CB1638" s="23"/>
      <c r="CC1638" s="23"/>
      <c r="CD1638" s="23"/>
      <c r="CE1638" s="23"/>
      <c r="CF1638" s="23"/>
      <c r="CG1638" s="23"/>
      <c r="CH1638" s="23"/>
      <c r="CI1638" s="23"/>
      <c r="CJ1638" s="23"/>
      <c r="CK1638" s="23"/>
      <c r="CL1638" s="23"/>
      <c r="CM1638" s="23"/>
      <c r="CN1638" s="23"/>
      <c r="CO1638" s="23"/>
      <c r="CP1638" s="23"/>
      <c r="CQ1638" s="23"/>
      <c r="CR1638" s="23"/>
      <c r="CS1638" s="23"/>
      <c r="CT1638" s="23"/>
      <c r="CU1638" s="23"/>
      <c r="CV1638" s="23"/>
      <c r="CW1638" s="23"/>
      <c r="CX1638" s="23"/>
      <c r="CY1638" s="23"/>
      <c r="CZ1638" s="23"/>
      <c r="DA1638" s="23"/>
      <c r="DB1638" s="23"/>
      <c r="DC1638" s="23"/>
      <c r="DD1638" s="23"/>
      <c r="DE1638" s="23"/>
      <c r="DF1638" s="23"/>
      <c r="DG1638" s="23"/>
      <c r="DH1638" s="23"/>
      <c r="DI1638" s="23"/>
      <c r="DJ1638" s="23"/>
      <c r="DK1638" s="23"/>
      <c r="DL1638" s="23"/>
      <c r="DM1638" s="23"/>
      <c r="DN1638" s="23"/>
      <c r="DO1638" s="23"/>
      <c r="DP1638" s="23"/>
      <c r="DQ1638" s="23"/>
      <c r="DR1638" s="23"/>
      <c r="DS1638" s="23"/>
      <c r="DT1638" s="23"/>
      <c r="DU1638" s="23"/>
      <c r="DV1638" s="23"/>
      <c r="DW1638" s="23"/>
      <c r="DX1638" s="23"/>
      <c r="DY1638" s="23"/>
    </row>
    <row r="1639" spans="1:129" s="29" customFormat="1" x14ac:dyDescent="0.25">
      <c r="A1639" s="410">
        <v>20</v>
      </c>
      <c r="B1639" s="127" t="s">
        <v>413</v>
      </c>
      <c r="C1639" s="127" t="s">
        <v>25</v>
      </c>
      <c r="D1639" s="195" t="s">
        <v>79</v>
      </c>
      <c r="E1639" s="196">
        <v>19</v>
      </c>
      <c r="F1639" s="135">
        <v>1800.6</v>
      </c>
      <c r="G1639" s="196">
        <v>93</v>
      </c>
      <c r="H1639" s="121" t="s">
        <v>30</v>
      </c>
      <c r="I1639" s="66" t="s">
        <v>1</v>
      </c>
      <c r="J1639" s="83">
        <f>J1640+J1641+J1642</f>
        <v>2694934</v>
      </c>
      <c r="K1639" s="83">
        <f t="shared" ref="K1639:N1639" si="793">K1640+K1641+K1642</f>
        <v>2694934</v>
      </c>
      <c r="L1639" s="83">
        <f t="shared" si="793"/>
        <v>0</v>
      </c>
      <c r="M1639" s="83">
        <f t="shared" si="793"/>
        <v>0</v>
      </c>
      <c r="N1639" s="83">
        <f t="shared" si="793"/>
        <v>0</v>
      </c>
      <c r="O1639" s="408">
        <f t="shared" si="767"/>
        <v>2694934</v>
      </c>
      <c r="P1639" s="355"/>
      <c r="Q1639" s="23"/>
      <c r="R1639" s="23"/>
      <c r="S1639" s="23"/>
      <c r="T1639" s="23"/>
      <c r="U1639" s="23"/>
      <c r="V1639" s="23"/>
      <c r="W1639" s="23"/>
      <c r="X1639" s="23"/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/>
      <c r="AI1639" s="23"/>
      <c r="AJ1639" s="23"/>
      <c r="AK1639" s="23"/>
      <c r="AL1639" s="23"/>
      <c r="AM1639" s="23"/>
      <c r="AN1639" s="23"/>
      <c r="AO1639" s="23"/>
      <c r="AP1639" s="23"/>
      <c r="AQ1639" s="23"/>
      <c r="AR1639" s="23"/>
      <c r="AS1639" s="23"/>
      <c r="AT1639" s="23"/>
      <c r="AU1639" s="23"/>
      <c r="AV1639" s="23"/>
      <c r="AW1639" s="23"/>
      <c r="AX1639" s="23"/>
      <c r="AY1639" s="23"/>
      <c r="AZ1639" s="23"/>
      <c r="BA1639" s="23"/>
      <c r="BB1639" s="23"/>
      <c r="BC1639" s="23"/>
      <c r="BD1639" s="23"/>
      <c r="BE1639" s="23"/>
      <c r="BF1639" s="23"/>
      <c r="BG1639" s="23"/>
      <c r="BH1639" s="23"/>
      <c r="BI1639" s="23"/>
      <c r="BJ1639" s="23"/>
      <c r="BK1639" s="23"/>
      <c r="BL1639" s="23"/>
      <c r="BM1639" s="23"/>
      <c r="BN1639" s="23"/>
      <c r="BO1639" s="23"/>
      <c r="BP1639" s="23"/>
      <c r="BQ1639" s="23"/>
      <c r="BR1639" s="23"/>
      <c r="BS1639" s="23"/>
      <c r="BT1639" s="23"/>
      <c r="BU1639" s="23"/>
      <c r="BV1639" s="23"/>
      <c r="BW1639" s="23"/>
      <c r="BX1639" s="23"/>
      <c r="BY1639" s="23"/>
      <c r="BZ1639" s="23"/>
      <c r="CA1639" s="23"/>
      <c r="CB1639" s="23"/>
      <c r="CC1639" s="23"/>
      <c r="CD1639" s="23"/>
      <c r="CE1639" s="23"/>
      <c r="CF1639" s="23"/>
      <c r="CG1639" s="23"/>
      <c r="CH1639" s="23"/>
      <c r="CI1639" s="23"/>
      <c r="CJ1639" s="23"/>
      <c r="CK1639" s="23"/>
      <c r="CL1639" s="23"/>
      <c r="CM1639" s="23"/>
      <c r="CN1639" s="23"/>
      <c r="CO1639" s="23"/>
      <c r="CP1639" s="23"/>
      <c r="CQ1639" s="23"/>
      <c r="CR1639" s="23"/>
      <c r="CS1639" s="23"/>
      <c r="CT1639" s="23"/>
      <c r="CU1639" s="23"/>
      <c r="CV1639" s="23"/>
      <c r="CW1639" s="23"/>
      <c r="CX1639" s="23"/>
      <c r="CY1639" s="23"/>
      <c r="CZ1639" s="23"/>
      <c r="DA1639" s="23"/>
      <c r="DB1639" s="23"/>
      <c r="DC1639" s="23"/>
      <c r="DD1639" s="23"/>
      <c r="DE1639" s="23"/>
      <c r="DF1639" s="23"/>
      <c r="DG1639" s="23"/>
      <c r="DH1639" s="23"/>
      <c r="DI1639" s="23"/>
      <c r="DJ1639" s="23"/>
      <c r="DK1639" s="23"/>
      <c r="DL1639" s="23"/>
      <c r="DM1639" s="23"/>
      <c r="DN1639" s="23"/>
      <c r="DO1639" s="23"/>
      <c r="DP1639" s="23"/>
      <c r="DQ1639" s="23"/>
      <c r="DR1639" s="23"/>
      <c r="DS1639" s="23"/>
      <c r="DT1639" s="23"/>
      <c r="DU1639" s="23"/>
      <c r="DV1639" s="23"/>
      <c r="DW1639" s="23"/>
      <c r="DX1639" s="23"/>
      <c r="DY1639" s="23"/>
    </row>
    <row r="1640" spans="1:129" s="29" customFormat="1" ht="30" x14ac:dyDescent="0.25">
      <c r="A1640" s="411"/>
      <c r="B1640" s="127" t="s">
        <v>413</v>
      </c>
      <c r="C1640" s="127"/>
      <c r="D1640" s="127"/>
      <c r="E1640" s="136"/>
      <c r="F1640" s="162"/>
      <c r="G1640" s="136"/>
      <c r="H1640" s="121" t="s">
        <v>38</v>
      </c>
      <c r="I1640" s="105" t="s">
        <v>39</v>
      </c>
      <c r="J1640" s="83">
        <v>1226498</v>
      </c>
      <c r="K1640" s="98">
        <f t="shared" ref="K1640:K1642" si="794">J1640</f>
        <v>1226498</v>
      </c>
      <c r="L1640" s="83"/>
      <c r="M1640" s="83"/>
      <c r="N1640" s="83"/>
      <c r="O1640" s="408">
        <f t="shared" si="767"/>
        <v>1226498</v>
      </c>
      <c r="P1640" s="355"/>
      <c r="Q1640" s="23"/>
      <c r="R1640" s="23"/>
      <c r="S1640" s="23"/>
      <c r="T1640" s="23"/>
      <c r="U1640" s="23"/>
      <c r="V1640" s="23"/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/>
      <c r="AQ1640" s="23"/>
      <c r="AR1640" s="23"/>
      <c r="AS1640" s="23"/>
      <c r="AT1640" s="23"/>
      <c r="AU1640" s="23"/>
      <c r="AV1640" s="23"/>
      <c r="AW1640" s="23"/>
      <c r="AX1640" s="23"/>
      <c r="AY1640" s="23"/>
      <c r="AZ1640" s="23"/>
      <c r="BA1640" s="23"/>
      <c r="BB1640" s="23"/>
      <c r="BC1640" s="23"/>
      <c r="BD1640" s="23"/>
      <c r="BE1640" s="23"/>
      <c r="BF1640" s="23"/>
      <c r="BG1640" s="23"/>
      <c r="BH1640" s="23"/>
      <c r="BI1640" s="23"/>
      <c r="BJ1640" s="23"/>
      <c r="BK1640" s="23"/>
      <c r="BL1640" s="23"/>
      <c r="BM1640" s="23"/>
      <c r="BN1640" s="23"/>
      <c r="BO1640" s="23"/>
      <c r="BP1640" s="23"/>
      <c r="BQ1640" s="23"/>
      <c r="BR1640" s="23"/>
      <c r="BS1640" s="23"/>
      <c r="BT1640" s="23"/>
      <c r="BU1640" s="23"/>
      <c r="BV1640" s="23"/>
      <c r="BW1640" s="23"/>
      <c r="BX1640" s="23"/>
      <c r="BY1640" s="23"/>
      <c r="BZ1640" s="23"/>
      <c r="CA1640" s="23"/>
      <c r="CB1640" s="23"/>
      <c r="CC1640" s="23"/>
      <c r="CD1640" s="23"/>
      <c r="CE1640" s="23"/>
      <c r="CF1640" s="23"/>
      <c r="CG1640" s="23"/>
      <c r="CH1640" s="23"/>
      <c r="CI1640" s="23"/>
      <c r="CJ1640" s="23"/>
      <c r="CK1640" s="23"/>
      <c r="CL1640" s="23"/>
      <c r="CM1640" s="23"/>
      <c r="CN1640" s="23"/>
      <c r="CO1640" s="23"/>
      <c r="CP1640" s="23"/>
      <c r="CQ1640" s="23"/>
      <c r="CR1640" s="23"/>
      <c r="CS1640" s="23"/>
      <c r="CT1640" s="23"/>
      <c r="CU1640" s="23"/>
      <c r="CV1640" s="23"/>
      <c r="CW1640" s="23"/>
      <c r="CX1640" s="23"/>
      <c r="CY1640" s="23"/>
      <c r="CZ1640" s="23"/>
      <c r="DA1640" s="23"/>
      <c r="DB1640" s="23"/>
      <c r="DC1640" s="23"/>
      <c r="DD1640" s="23"/>
      <c r="DE1640" s="23"/>
      <c r="DF1640" s="23"/>
      <c r="DG1640" s="23"/>
      <c r="DH1640" s="23"/>
      <c r="DI1640" s="23"/>
      <c r="DJ1640" s="23"/>
      <c r="DK1640" s="23"/>
      <c r="DL1640" s="23"/>
      <c r="DM1640" s="23"/>
      <c r="DN1640" s="23"/>
      <c r="DO1640" s="23"/>
      <c r="DP1640" s="23"/>
      <c r="DQ1640" s="23"/>
      <c r="DR1640" s="23"/>
      <c r="DS1640" s="23"/>
      <c r="DT1640" s="23"/>
      <c r="DU1640" s="23"/>
      <c r="DV1640" s="23"/>
      <c r="DW1640" s="23"/>
      <c r="DX1640" s="23"/>
      <c r="DY1640" s="23"/>
    </row>
    <row r="1641" spans="1:129" s="29" customFormat="1" ht="30" x14ac:dyDescent="0.25">
      <c r="A1641" s="411"/>
      <c r="B1641" s="127" t="s">
        <v>413</v>
      </c>
      <c r="C1641" s="127"/>
      <c r="D1641" s="127"/>
      <c r="E1641" s="136"/>
      <c r="F1641" s="162"/>
      <c r="G1641" s="136"/>
      <c r="H1641" s="72" t="s">
        <v>40</v>
      </c>
      <c r="I1641" s="78" t="s">
        <v>41</v>
      </c>
      <c r="J1641" s="83">
        <v>1411976</v>
      </c>
      <c r="K1641" s="98">
        <f t="shared" si="794"/>
        <v>1411976</v>
      </c>
      <c r="L1641" s="83"/>
      <c r="M1641" s="83"/>
      <c r="N1641" s="83"/>
      <c r="O1641" s="408">
        <f t="shared" si="767"/>
        <v>1411976</v>
      </c>
      <c r="P1641" s="355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/>
      <c r="AQ1641" s="23"/>
      <c r="AR1641" s="23"/>
      <c r="AS1641" s="23"/>
      <c r="AT1641" s="23"/>
      <c r="AU1641" s="23"/>
      <c r="AV1641" s="23"/>
      <c r="AW1641" s="23"/>
      <c r="AX1641" s="23"/>
      <c r="AY1641" s="23"/>
      <c r="AZ1641" s="23"/>
      <c r="BA1641" s="23"/>
      <c r="BB1641" s="23"/>
      <c r="BC1641" s="23"/>
      <c r="BD1641" s="23"/>
      <c r="BE1641" s="23"/>
      <c r="BF1641" s="23"/>
      <c r="BG1641" s="23"/>
      <c r="BH1641" s="23"/>
      <c r="BI1641" s="23"/>
      <c r="BJ1641" s="23"/>
      <c r="BK1641" s="23"/>
      <c r="BL1641" s="23"/>
      <c r="BM1641" s="23"/>
      <c r="BN1641" s="23"/>
      <c r="BO1641" s="23"/>
      <c r="BP1641" s="23"/>
      <c r="BQ1641" s="23"/>
      <c r="BR1641" s="23"/>
      <c r="BS1641" s="23"/>
      <c r="BT1641" s="23"/>
      <c r="BU1641" s="23"/>
      <c r="BV1641" s="23"/>
      <c r="BW1641" s="23"/>
      <c r="BX1641" s="23"/>
      <c r="BY1641" s="23"/>
      <c r="BZ1641" s="23"/>
      <c r="CA1641" s="23"/>
      <c r="CB1641" s="23"/>
      <c r="CC1641" s="23"/>
      <c r="CD1641" s="23"/>
      <c r="CE1641" s="23"/>
      <c r="CF1641" s="23"/>
      <c r="CG1641" s="23"/>
      <c r="CH1641" s="23"/>
      <c r="CI1641" s="23"/>
      <c r="CJ1641" s="23"/>
      <c r="CK1641" s="23"/>
      <c r="CL1641" s="23"/>
      <c r="CM1641" s="23"/>
      <c r="CN1641" s="23"/>
      <c r="CO1641" s="23"/>
      <c r="CP1641" s="23"/>
      <c r="CQ1641" s="23"/>
      <c r="CR1641" s="23"/>
      <c r="CS1641" s="23"/>
      <c r="CT1641" s="23"/>
      <c r="CU1641" s="23"/>
      <c r="CV1641" s="23"/>
      <c r="CW1641" s="23"/>
      <c r="CX1641" s="23"/>
      <c r="CY1641" s="23"/>
      <c r="CZ1641" s="23"/>
      <c r="DA1641" s="23"/>
      <c r="DB1641" s="23"/>
      <c r="DC1641" s="23"/>
      <c r="DD1641" s="23"/>
      <c r="DE1641" s="23"/>
      <c r="DF1641" s="23"/>
      <c r="DG1641" s="23"/>
      <c r="DH1641" s="23"/>
      <c r="DI1641" s="23"/>
      <c r="DJ1641" s="23"/>
      <c r="DK1641" s="23"/>
      <c r="DL1641" s="23"/>
      <c r="DM1641" s="23"/>
      <c r="DN1641" s="23"/>
      <c r="DO1641" s="23"/>
      <c r="DP1641" s="23"/>
      <c r="DQ1641" s="23"/>
      <c r="DR1641" s="23"/>
      <c r="DS1641" s="23"/>
      <c r="DT1641" s="23"/>
      <c r="DU1641" s="23"/>
      <c r="DV1641" s="23"/>
      <c r="DW1641" s="23"/>
      <c r="DX1641" s="23"/>
      <c r="DY1641" s="23"/>
    </row>
    <row r="1642" spans="1:129" s="29" customFormat="1" x14ac:dyDescent="0.25">
      <c r="A1642" s="412"/>
      <c r="B1642" s="127" t="s">
        <v>413</v>
      </c>
      <c r="C1642" s="127"/>
      <c r="D1642" s="127"/>
      <c r="E1642" s="136"/>
      <c r="F1642" s="162"/>
      <c r="G1642" s="136"/>
      <c r="H1642" s="168" t="s">
        <v>35</v>
      </c>
      <c r="I1642" s="78" t="s">
        <v>52</v>
      </c>
      <c r="J1642" s="83">
        <v>56460</v>
      </c>
      <c r="K1642" s="98">
        <f t="shared" si="794"/>
        <v>56460</v>
      </c>
      <c r="L1642" s="83"/>
      <c r="M1642" s="83"/>
      <c r="N1642" s="83"/>
      <c r="O1642" s="408">
        <f t="shared" si="767"/>
        <v>56460</v>
      </c>
      <c r="P1642" s="355"/>
      <c r="Q1642" s="23"/>
      <c r="R1642" s="23"/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/>
      <c r="AR1642" s="23"/>
      <c r="AS1642" s="23"/>
      <c r="AT1642" s="23"/>
      <c r="AU1642" s="23"/>
      <c r="AV1642" s="23"/>
      <c r="AW1642" s="23"/>
      <c r="AX1642" s="23"/>
      <c r="AY1642" s="23"/>
      <c r="AZ1642" s="23"/>
      <c r="BA1642" s="23"/>
      <c r="BB1642" s="23"/>
      <c r="BC1642" s="23"/>
      <c r="BD1642" s="23"/>
      <c r="BE1642" s="23"/>
      <c r="BF1642" s="23"/>
      <c r="BG1642" s="23"/>
      <c r="BH1642" s="23"/>
      <c r="BI1642" s="23"/>
      <c r="BJ1642" s="23"/>
      <c r="BK1642" s="23"/>
      <c r="BL1642" s="23"/>
      <c r="BM1642" s="23"/>
      <c r="BN1642" s="23"/>
      <c r="BO1642" s="23"/>
      <c r="BP1642" s="23"/>
      <c r="BQ1642" s="23"/>
      <c r="BR1642" s="23"/>
      <c r="BS1642" s="23"/>
      <c r="BT1642" s="23"/>
      <c r="BU1642" s="23"/>
      <c r="BV1642" s="23"/>
      <c r="BW1642" s="23"/>
      <c r="BX1642" s="23"/>
      <c r="BY1642" s="23"/>
      <c r="BZ1642" s="23"/>
      <c r="CA1642" s="23"/>
      <c r="CB1642" s="23"/>
      <c r="CC1642" s="23"/>
      <c r="CD1642" s="23"/>
      <c r="CE1642" s="23"/>
      <c r="CF1642" s="23"/>
      <c r="CG1642" s="23"/>
      <c r="CH1642" s="23"/>
      <c r="CI1642" s="23"/>
      <c r="CJ1642" s="23"/>
      <c r="CK1642" s="23"/>
      <c r="CL1642" s="23"/>
      <c r="CM1642" s="23"/>
      <c r="CN1642" s="23"/>
      <c r="CO1642" s="23"/>
      <c r="CP1642" s="23"/>
      <c r="CQ1642" s="23"/>
      <c r="CR1642" s="23"/>
      <c r="CS1642" s="23"/>
      <c r="CT1642" s="23"/>
      <c r="CU1642" s="23"/>
      <c r="CV1642" s="23"/>
      <c r="CW1642" s="23"/>
      <c r="CX1642" s="23"/>
      <c r="CY1642" s="23"/>
      <c r="CZ1642" s="23"/>
      <c r="DA1642" s="23"/>
      <c r="DB1642" s="23"/>
      <c r="DC1642" s="23"/>
      <c r="DD1642" s="23"/>
      <c r="DE1642" s="23"/>
      <c r="DF1642" s="23"/>
      <c r="DG1642" s="23"/>
      <c r="DH1642" s="23"/>
      <c r="DI1642" s="23"/>
      <c r="DJ1642" s="23"/>
      <c r="DK1642" s="23"/>
      <c r="DL1642" s="23"/>
      <c r="DM1642" s="23"/>
      <c r="DN1642" s="23"/>
      <c r="DO1642" s="23"/>
      <c r="DP1642" s="23"/>
      <c r="DQ1642" s="23"/>
      <c r="DR1642" s="23"/>
      <c r="DS1642" s="23"/>
      <c r="DT1642" s="23"/>
      <c r="DU1642" s="23"/>
      <c r="DV1642" s="23"/>
      <c r="DW1642" s="23"/>
      <c r="DX1642" s="23"/>
      <c r="DY1642" s="23"/>
    </row>
    <row r="1643" spans="1:129" s="29" customFormat="1" x14ac:dyDescent="0.25">
      <c r="A1643" s="410">
        <v>21</v>
      </c>
      <c r="B1643" s="127" t="s">
        <v>413</v>
      </c>
      <c r="C1643" s="127" t="s">
        <v>25</v>
      </c>
      <c r="D1643" s="195" t="s">
        <v>79</v>
      </c>
      <c r="E1643" s="196">
        <v>20</v>
      </c>
      <c r="F1643" s="135">
        <v>3736.4</v>
      </c>
      <c r="G1643" s="196">
        <v>141</v>
      </c>
      <c r="H1643" s="121" t="s">
        <v>30</v>
      </c>
      <c r="I1643" s="66" t="s">
        <v>1</v>
      </c>
      <c r="J1643" s="83">
        <f>J1644+J1645+J1646</f>
        <v>5277132</v>
      </c>
      <c r="K1643" s="83">
        <f t="shared" ref="K1643:N1643" si="795">K1644+K1645+K1646</f>
        <v>5277132</v>
      </c>
      <c r="L1643" s="83">
        <f t="shared" si="795"/>
        <v>0</v>
      </c>
      <c r="M1643" s="83">
        <f t="shared" si="795"/>
        <v>0</v>
      </c>
      <c r="N1643" s="83">
        <f t="shared" si="795"/>
        <v>0</v>
      </c>
      <c r="O1643" s="408">
        <f t="shared" si="767"/>
        <v>5277132</v>
      </c>
      <c r="P1643" s="355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/>
      <c r="AR1643" s="23"/>
      <c r="AS1643" s="23"/>
      <c r="AT1643" s="23"/>
      <c r="AU1643" s="23"/>
      <c r="AV1643" s="23"/>
      <c r="AW1643" s="23"/>
      <c r="AX1643" s="23"/>
      <c r="AY1643" s="23"/>
      <c r="AZ1643" s="23"/>
      <c r="BA1643" s="23"/>
      <c r="BB1643" s="23"/>
      <c r="BC1643" s="23"/>
      <c r="BD1643" s="23"/>
      <c r="BE1643" s="23"/>
      <c r="BF1643" s="23"/>
      <c r="BG1643" s="23"/>
      <c r="BH1643" s="23"/>
      <c r="BI1643" s="23"/>
      <c r="BJ1643" s="23"/>
      <c r="BK1643" s="23"/>
      <c r="BL1643" s="23"/>
      <c r="BM1643" s="23"/>
      <c r="BN1643" s="23"/>
      <c r="BO1643" s="23"/>
      <c r="BP1643" s="23"/>
      <c r="BQ1643" s="23"/>
      <c r="BR1643" s="23"/>
      <c r="BS1643" s="23"/>
      <c r="BT1643" s="23"/>
      <c r="BU1643" s="23"/>
      <c r="BV1643" s="23"/>
      <c r="BW1643" s="23"/>
      <c r="BX1643" s="23"/>
      <c r="BY1643" s="23"/>
      <c r="BZ1643" s="23"/>
      <c r="CA1643" s="23"/>
      <c r="CB1643" s="23"/>
      <c r="CC1643" s="23"/>
      <c r="CD1643" s="23"/>
      <c r="CE1643" s="23"/>
      <c r="CF1643" s="23"/>
      <c r="CG1643" s="23"/>
      <c r="CH1643" s="23"/>
      <c r="CI1643" s="23"/>
      <c r="CJ1643" s="23"/>
      <c r="CK1643" s="23"/>
      <c r="CL1643" s="23"/>
      <c r="CM1643" s="23"/>
      <c r="CN1643" s="23"/>
      <c r="CO1643" s="23"/>
      <c r="CP1643" s="23"/>
      <c r="CQ1643" s="23"/>
      <c r="CR1643" s="23"/>
      <c r="CS1643" s="23"/>
      <c r="CT1643" s="23"/>
      <c r="CU1643" s="23"/>
      <c r="CV1643" s="23"/>
      <c r="CW1643" s="23"/>
      <c r="CX1643" s="23"/>
      <c r="CY1643" s="23"/>
      <c r="CZ1643" s="23"/>
      <c r="DA1643" s="23"/>
      <c r="DB1643" s="23"/>
      <c r="DC1643" s="23"/>
      <c r="DD1643" s="23"/>
      <c r="DE1643" s="23"/>
      <c r="DF1643" s="23"/>
      <c r="DG1643" s="23"/>
      <c r="DH1643" s="23"/>
      <c r="DI1643" s="23"/>
      <c r="DJ1643" s="23"/>
      <c r="DK1643" s="23"/>
      <c r="DL1643" s="23"/>
      <c r="DM1643" s="23"/>
      <c r="DN1643" s="23"/>
      <c r="DO1643" s="23"/>
      <c r="DP1643" s="23"/>
      <c r="DQ1643" s="23"/>
      <c r="DR1643" s="23"/>
      <c r="DS1643" s="23"/>
      <c r="DT1643" s="23"/>
      <c r="DU1643" s="23"/>
      <c r="DV1643" s="23"/>
      <c r="DW1643" s="23"/>
      <c r="DX1643" s="23"/>
      <c r="DY1643" s="23"/>
    </row>
    <row r="1644" spans="1:129" s="29" customFormat="1" ht="30" x14ac:dyDescent="0.25">
      <c r="A1644" s="411"/>
      <c r="B1644" s="127" t="s">
        <v>413</v>
      </c>
      <c r="C1644" s="127"/>
      <c r="D1644" s="127"/>
      <c r="E1644" s="136"/>
      <c r="F1644" s="162"/>
      <c r="G1644" s="136"/>
      <c r="H1644" s="121" t="s">
        <v>38</v>
      </c>
      <c r="I1644" s="105" t="s">
        <v>39</v>
      </c>
      <c r="J1644" s="83">
        <v>2236594</v>
      </c>
      <c r="K1644" s="98">
        <f t="shared" ref="K1644:K1646" si="796">J1644</f>
        <v>2236594</v>
      </c>
      <c r="L1644" s="83"/>
      <c r="M1644" s="83"/>
      <c r="N1644" s="83"/>
      <c r="O1644" s="408">
        <f t="shared" si="767"/>
        <v>2236594</v>
      </c>
      <c r="P1644" s="355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  <c r="AQ1644" s="23"/>
      <c r="AR1644" s="23"/>
      <c r="AS1644" s="23"/>
      <c r="AT1644" s="23"/>
      <c r="AU1644" s="23"/>
      <c r="AV1644" s="23"/>
      <c r="AW1644" s="23"/>
      <c r="AX1644" s="23"/>
      <c r="AY1644" s="23"/>
      <c r="AZ1644" s="23"/>
      <c r="BA1644" s="23"/>
      <c r="BB1644" s="23"/>
      <c r="BC1644" s="23"/>
      <c r="BD1644" s="23"/>
      <c r="BE1644" s="23"/>
      <c r="BF1644" s="23"/>
      <c r="BG1644" s="23"/>
      <c r="BH1644" s="23"/>
      <c r="BI1644" s="23"/>
      <c r="BJ1644" s="23"/>
      <c r="BK1644" s="23"/>
      <c r="BL1644" s="23"/>
      <c r="BM1644" s="23"/>
      <c r="BN1644" s="23"/>
      <c r="BO1644" s="23"/>
      <c r="BP1644" s="23"/>
      <c r="BQ1644" s="23"/>
      <c r="BR1644" s="23"/>
      <c r="BS1644" s="23"/>
      <c r="BT1644" s="23"/>
      <c r="BU1644" s="23"/>
      <c r="BV1644" s="23"/>
      <c r="BW1644" s="23"/>
      <c r="BX1644" s="23"/>
      <c r="BY1644" s="23"/>
      <c r="BZ1644" s="23"/>
      <c r="CA1644" s="23"/>
      <c r="CB1644" s="23"/>
      <c r="CC1644" s="23"/>
      <c r="CD1644" s="23"/>
      <c r="CE1644" s="23"/>
      <c r="CF1644" s="23"/>
      <c r="CG1644" s="23"/>
      <c r="CH1644" s="23"/>
      <c r="CI1644" s="23"/>
      <c r="CJ1644" s="23"/>
      <c r="CK1644" s="23"/>
      <c r="CL1644" s="23"/>
      <c r="CM1644" s="23"/>
      <c r="CN1644" s="23"/>
      <c r="CO1644" s="23"/>
      <c r="CP1644" s="23"/>
      <c r="CQ1644" s="23"/>
      <c r="CR1644" s="23"/>
      <c r="CS1644" s="23"/>
      <c r="CT1644" s="23"/>
      <c r="CU1644" s="23"/>
      <c r="CV1644" s="23"/>
      <c r="CW1644" s="23"/>
      <c r="CX1644" s="23"/>
      <c r="CY1644" s="23"/>
      <c r="CZ1644" s="23"/>
      <c r="DA1644" s="23"/>
      <c r="DB1644" s="23"/>
      <c r="DC1644" s="23"/>
      <c r="DD1644" s="23"/>
      <c r="DE1644" s="23"/>
      <c r="DF1644" s="23"/>
      <c r="DG1644" s="23"/>
      <c r="DH1644" s="23"/>
      <c r="DI1644" s="23"/>
      <c r="DJ1644" s="23"/>
      <c r="DK1644" s="23"/>
      <c r="DL1644" s="23"/>
      <c r="DM1644" s="23"/>
      <c r="DN1644" s="23"/>
      <c r="DO1644" s="23"/>
      <c r="DP1644" s="23"/>
      <c r="DQ1644" s="23"/>
      <c r="DR1644" s="23"/>
      <c r="DS1644" s="23"/>
      <c r="DT1644" s="23"/>
      <c r="DU1644" s="23"/>
      <c r="DV1644" s="23"/>
      <c r="DW1644" s="23"/>
      <c r="DX1644" s="23"/>
      <c r="DY1644" s="23"/>
    </row>
    <row r="1645" spans="1:129" s="29" customFormat="1" ht="30" x14ac:dyDescent="0.25">
      <c r="A1645" s="411"/>
      <c r="B1645" s="127" t="s">
        <v>413</v>
      </c>
      <c r="C1645" s="127"/>
      <c r="D1645" s="127"/>
      <c r="E1645" s="136"/>
      <c r="F1645" s="162"/>
      <c r="G1645" s="136"/>
      <c r="H1645" s="72" t="s">
        <v>40</v>
      </c>
      <c r="I1645" s="78" t="s">
        <v>41</v>
      </c>
      <c r="J1645" s="83">
        <v>2929973</v>
      </c>
      <c r="K1645" s="98">
        <f t="shared" si="796"/>
        <v>2929973</v>
      </c>
      <c r="L1645" s="83"/>
      <c r="M1645" s="83"/>
      <c r="N1645" s="83"/>
      <c r="O1645" s="408">
        <f t="shared" si="767"/>
        <v>2929973</v>
      </c>
      <c r="P1645" s="355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23"/>
      <c r="AP1645" s="23"/>
      <c r="AQ1645" s="23"/>
      <c r="AR1645" s="23"/>
      <c r="AS1645" s="23"/>
      <c r="AT1645" s="23"/>
      <c r="AU1645" s="23"/>
      <c r="AV1645" s="23"/>
      <c r="AW1645" s="23"/>
      <c r="AX1645" s="23"/>
      <c r="AY1645" s="23"/>
      <c r="AZ1645" s="23"/>
      <c r="BA1645" s="23"/>
      <c r="BB1645" s="23"/>
      <c r="BC1645" s="23"/>
      <c r="BD1645" s="23"/>
      <c r="BE1645" s="23"/>
      <c r="BF1645" s="23"/>
      <c r="BG1645" s="23"/>
      <c r="BH1645" s="23"/>
      <c r="BI1645" s="23"/>
      <c r="BJ1645" s="23"/>
      <c r="BK1645" s="23"/>
      <c r="BL1645" s="23"/>
      <c r="BM1645" s="23"/>
      <c r="BN1645" s="23"/>
      <c r="BO1645" s="23"/>
      <c r="BP1645" s="23"/>
      <c r="BQ1645" s="23"/>
      <c r="BR1645" s="23"/>
      <c r="BS1645" s="23"/>
      <c r="BT1645" s="23"/>
      <c r="BU1645" s="23"/>
      <c r="BV1645" s="23"/>
      <c r="BW1645" s="23"/>
      <c r="BX1645" s="23"/>
      <c r="BY1645" s="23"/>
      <c r="BZ1645" s="23"/>
      <c r="CA1645" s="23"/>
      <c r="CB1645" s="23"/>
      <c r="CC1645" s="23"/>
      <c r="CD1645" s="23"/>
      <c r="CE1645" s="23"/>
      <c r="CF1645" s="23"/>
      <c r="CG1645" s="23"/>
      <c r="CH1645" s="23"/>
      <c r="CI1645" s="23"/>
      <c r="CJ1645" s="23"/>
      <c r="CK1645" s="23"/>
      <c r="CL1645" s="23"/>
      <c r="CM1645" s="23"/>
      <c r="CN1645" s="23"/>
      <c r="CO1645" s="23"/>
      <c r="CP1645" s="23"/>
      <c r="CQ1645" s="23"/>
      <c r="CR1645" s="23"/>
      <c r="CS1645" s="23"/>
      <c r="CT1645" s="23"/>
      <c r="CU1645" s="23"/>
      <c r="CV1645" s="23"/>
      <c r="CW1645" s="23"/>
      <c r="CX1645" s="23"/>
      <c r="CY1645" s="23"/>
      <c r="CZ1645" s="23"/>
      <c r="DA1645" s="23"/>
      <c r="DB1645" s="23"/>
      <c r="DC1645" s="23"/>
      <c r="DD1645" s="23"/>
      <c r="DE1645" s="23"/>
      <c r="DF1645" s="23"/>
      <c r="DG1645" s="23"/>
      <c r="DH1645" s="23"/>
      <c r="DI1645" s="23"/>
      <c r="DJ1645" s="23"/>
      <c r="DK1645" s="23"/>
      <c r="DL1645" s="23"/>
      <c r="DM1645" s="23"/>
      <c r="DN1645" s="23"/>
      <c r="DO1645" s="23"/>
      <c r="DP1645" s="23"/>
      <c r="DQ1645" s="23"/>
      <c r="DR1645" s="23"/>
      <c r="DS1645" s="23"/>
      <c r="DT1645" s="23"/>
      <c r="DU1645" s="23"/>
      <c r="DV1645" s="23"/>
      <c r="DW1645" s="23"/>
      <c r="DX1645" s="23"/>
      <c r="DY1645" s="23"/>
    </row>
    <row r="1646" spans="1:129" s="29" customFormat="1" x14ac:dyDescent="0.25">
      <c r="A1646" s="412"/>
      <c r="B1646" s="127" t="s">
        <v>413</v>
      </c>
      <c r="C1646" s="127"/>
      <c r="D1646" s="127"/>
      <c r="E1646" s="136"/>
      <c r="F1646" s="162"/>
      <c r="G1646" s="136"/>
      <c r="H1646" s="168" t="s">
        <v>35</v>
      </c>
      <c r="I1646" s="78" t="s">
        <v>52</v>
      </c>
      <c r="J1646" s="83">
        <v>110565</v>
      </c>
      <c r="K1646" s="98">
        <f t="shared" si="796"/>
        <v>110565</v>
      </c>
      <c r="L1646" s="83"/>
      <c r="M1646" s="83"/>
      <c r="N1646" s="83"/>
      <c r="O1646" s="408">
        <f t="shared" si="767"/>
        <v>110565</v>
      </c>
      <c r="P1646" s="355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/>
      <c r="AQ1646" s="23"/>
      <c r="AR1646" s="23"/>
      <c r="AS1646" s="23"/>
      <c r="AT1646" s="23"/>
      <c r="AU1646" s="23"/>
      <c r="AV1646" s="23"/>
      <c r="AW1646" s="23"/>
      <c r="AX1646" s="23"/>
      <c r="AY1646" s="23"/>
      <c r="AZ1646" s="23"/>
      <c r="BA1646" s="23"/>
      <c r="BB1646" s="23"/>
      <c r="BC1646" s="23"/>
      <c r="BD1646" s="23"/>
      <c r="BE1646" s="23"/>
      <c r="BF1646" s="23"/>
      <c r="BG1646" s="23"/>
      <c r="BH1646" s="23"/>
      <c r="BI1646" s="23"/>
      <c r="BJ1646" s="23"/>
      <c r="BK1646" s="23"/>
      <c r="BL1646" s="23"/>
      <c r="BM1646" s="23"/>
      <c r="BN1646" s="23"/>
      <c r="BO1646" s="23"/>
      <c r="BP1646" s="23"/>
      <c r="BQ1646" s="23"/>
      <c r="BR1646" s="23"/>
      <c r="BS1646" s="23"/>
      <c r="BT1646" s="23"/>
      <c r="BU1646" s="23"/>
      <c r="BV1646" s="23"/>
      <c r="BW1646" s="23"/>
      <c r="BX1646" s="23"/>
      <c r="BY1646" s="23"/>
      <c r="BZ1646" s="23"/>
      <c r="CA1646" s="23"/>
      <c r="CB1646" s="23"/>
      <c r="CC1646" s="23"/>
      <c r="CD1646" s="23"/>
      <c r="CE1646" s="23"/>
      <c r="CF1646" s="23"/>
      <c r="CG1646" s="23"/>
      <c r="CH1646" s="23"/>
      <c r="CI1646" s="23"/>
      <c r="CJ1646" s="23"/>
      <c r="CK1646" s="23"/>
      <c r="CL1646" s="23"/>
      <c r="CM1646" s="23"/>
      <c r="CN1646" s="23"/>
      <c r="CO1646" s="23"/>
      <c r="CP1646" s="23"/>
      <c r="CQ1646" s="23"/>
      <c r="CR1646" s="23"/>
      <c r="CS1646" s="23"/>
      <c r="CT1646" s="23"/>
      <c r="CU1646" s="23"/>
      <c r="CV1646" s="23"/>
      <c r="CW1646" s="23"/>
      <c r="CX1646" s="23"/>
      <c r="CY1646" s="23"/>
      <c r="CZ1646" s="23"/>
      <c r="DA1646" s="23"/>
      <c r="DB1646" s="23"/>
      <c r="DC1646" s="23"/>
      <c r="DD1646" s="23"/>
      <c r="DE1646" s="23"/>
      <c r="DF1646" s="23"/>
      <c r="DG1646" s="23"/>
      <c r="DH1646" s="23"/>
      <c r="DI1646" s="23"/>
      <c r="DJ1646" s="23"/>
      <c r="DK1646" s="23"/>
      <c r="DL1646" s="23"/>
      <c r="DM1646" s="23"/>
      <c r="DN1646" s="23"/>
      <c r="DO1646" s="23"/>
      <c r="DP1646" s="23"/>
      <c r="DQ1646" s="23"/>
      <c r="DR1646" s="23"/>
      <c r="DS1646" s="23"/>
      <c r="DT1646" s="23"/>
      <c r="DU1646" s="23"/>
      <c r="DV1646" s="23"/>
      <c r="DW1646" s="23"/>
      <c r="DX1646" s="23"/>
      <c r="DY1646" s="23"/>
    </row>
    <row r="1647" spans="1:129" s="29" customFormat="1" x14ac:dyDescent="0.25">
      <c r="A1647" s="410">
        <v>22</v>
      </c>
      <c r="B1647" s="127" t="s">
        <v>413</v>
      </c>
      <c r="C1647" s="127" t="s">
        <v>25</v>
      </c>
      <c r="D1647" s="195" t="s">
        <v>79</v>
      </c>
      <c r="E1647" s="196">
        <v>21</v>
      </c>
      <c r="F1647" s="135">
        <v>1066.8</v>
      </c>
      <c r="G1647" s="196">
        <v>46</v>
      </c>
      <c r="H1647" s="121" t="s">
        <v>30</v>
      </c>
      <c r="I1647" s="66" t="s">
        <v>1</v>
      </c>
      <c r="J1647" s="83">
        <f>J1648+J1649+J1650</f>
        <v>1606774</v>
      </c>
      <c r="K1647" s="83">
        <f t="shared" ref="K1647:N1647" si="797">K1648+K1649+K1650</f>
        <v>1606774</v>
      </c>
      <c r="L1647" s="83">
        <f t="shared" si="797"/>
        <v>0</v>
      </c>
      <c r="M1647" s="83">
        <f t="shared" si="797"/>
        <v>0</v>
      </c>
      <c r="N1647" s="83">
        <f t="shared" si="797"/>
        <v>0</v>
      </c>
      <c r="O1647" s="408">
        <f t="shared" si="767"/>
        <v>1606774</v>
      </c>
      <c r="P1647" s="355"/>
      <c r="Q1647" s="23"/>
      <c r="R1647" s="23"/>
      <c r="S1647" s="23"/>
      <c r="T1647" s="23"/>
      <c r="U1647" s="23"/>
      <c r="V1647" s="23"/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/>
      <c r="AI1647" s="23"/>
      <c r="AJ1647" s="23"/>
      <c r="AK1647" s="23"/>
      <c r="AL1647" s="23"/>
      <c r="AM1647" s="23"/>
      <c r="AN1647" s="23"/>
      <c r="AO1647" s="23"/>
      <c r="AP1647" s="23"/>
      <c r="AQ1647" s="23"/>
      <c r="AR1647" s="23"/>
      <c r="AS1647" s="23"/>
      <c r="AT1647" s="23"/>
      <c r="AU1647" s="23"/>
      <c r="AV1647" s="23"/>
      <c r="AW1647" s="23"/>
      <c r="AX1647" s="23"/>
      <c r="AY1647" s="23"/>
      <c r="AZ1647" s="23"/>
      <c r="BA1647" s="23"/>
      <c r="BB1647" s="23"/>
      <c r="BC1647" s="23"/>
      <c r="BD1647" s="23"/>
      <c r="BE1647" s="23"/>
      <c r="BF1647" s="23"/>
      <c r="BG1647" s="23"/>
      <c r="BH1647" s="23"/>
      <c r="BI1647" s="23"/>
      <c r="BJ1647" s="23"/>
      <c r="BK1647" s="23"/>
      <c r="BL1647" s="23"/>
      <c r="BM1647" s="23"/>
      <c r="BN1647" s="23"/>
      <c r="BO1647" s="23"/>
      <c r="BP1647" s="23"/>
      <c r="BQ1647" s="23"/>
      <c r="BR1647" s="23"/>
      <c r="BS1647" s="23"/>
      <c r="BT1647" s="23"/>
      <c r="BU1647" s="23"/>
      <c r="BV1647" s="23"/>
      <c r="BW1647" s="23"/>
      <c r="BX1647" s="23"/>
      <c r="BY1647" s="23"/>
      <c r="BZ1647" s="23"/>
      <c r="CA1647" s="23"/>
      <c r="CB1647" s="23"/>
      <c r="CC1647" s="23"/>
      <c r="CD1647" s="23"/>
      <c r="CE1647" s="23"/>
      <c r="CF1647" s="23"/>
      <c r="CG1647" s="23"/>
      <c r="CH1647" s="23"/>
      <c r="CI1647" s="23"/>
      <c r="CJ1647" s="23"/>
      <c r="CK1647" s="23"/>
      <c r="CL1647" s="23"/>
      <c r="CM1647" s="23"/>
      <c r="CN1647" s="23"/>
      <c r="CO1647" s="23"/>
      <c r="CP1647" s="23"/>
      <c r="CQ1647" s="23"/>
      <c r="CR1647" s="23"/>
      <c r="CS1647" s="23"/>
      <c r="CT1647" s="23"/>
      <c r="CU1647" s="23"/>
      <c r="CV1647" s="23"/>
      <c r="CW1647" s="23"/>
      <c r="CX1647" s="23"/>
      <c r="CY1647" s="23"/>
      <c r="CZ1647" s="23"/>
      <c r="DA1647" s="23"/>
      <c r="DB1647" s="23"/>
      <c r="DC1647" s="23"/>
      <c r="DD1647" s="23"/>
      <c r="DE1647" s="23"/>
      <c r="DF1647" s="23"/>
      <c r="DG1647" s="23"/>
      <c r="DH1647" s="23"/>
      <c r="DI1647" s="23"/>
      <c r="DJ1647" s="23"/>
      <c r="DK1647" s="23"/>
      <c r="DL1647" s="23"/>
      <c r="DM1647" s="23"/>
      <c r="DN1647" s="23"/>
      <c r="DO1647" s="23"/>
      <c r="DP1647" s="23"/>
      <c r="DQ1647" s="23"/>
      <c r="DR1647" s="23"/>
      <c r="DS1647" s="23"/>
      <c r="DT1647" s="23"/>
      <c r="DU1647" s="23"/>
      <c r="DV1647" s="23"/>
      <c r="DW1647" s="23"/>
      <c r="DX1647" s="23"/>
      <c r="DY1647" s="23"/>
    </row>
    <row r="1648" spans="1:129" s="29" customFormat="1" ht="30" x14ac:dyDescent="0.25">
      <c r="A1648" s="411"/>
      <c r="B1648" s="127" t="s">
        <v>413</v>
      </c>
      <c r="C1648" s="127"/>
      <c r="D1648" s="127"/>
      <c r="E1648" s="136"/>
      <c r="F1648" s="162"/>
      <c r="G1648" s="136"/>
      <c r="H1648" s="121" t="s">
        <v>38</v>
      </c>
      <c r="I1648" s="105" t="s">
        <v>39</v>
      </c>
      <c r="J1648" s="83">
        <v>736561</v>
      </c>
      <c r="K1648" s="98">
        <f t="shared" ref="K1648:K1650" si="798">J1648</f>
        <v>736561</v>
      </c>
      <c r="L1648" s="83"/>
      <c r="M1648" s="83"/>
      <c r="N1648" s="83"/>
      <c r="O1648" s="408">
        <f t="shared" si="767"/>
        <v>736561</v>
      </c>
      <c r="P1648" s="355"/>
      <c r="Q1648" s="23"/>
      <c r="R1648" s="23"/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/>
      <c r="AI1648" s="23"/>
      <c r="AJ1648" s="23"/>
      <c r="AK1648" s="23"/>
      <c r="AL1648" s="23"/>
      <c r="AM1648" s="23"/>
      <c r="AN1648" s="23"/>
      <c r="AO1648" s="23"/>
      <c r="AP1648" s="23"/>
      <c r="AQ1648" s="23"/>
      <c r="AR1648" s="23"/>
      <c r="AS1648" s="23"/>
      <c r="AT1648" s="23"/>
      <c r="AU1648" s="23"/>
      <c r="AV1648" s="23"/>
      <c r="AW1648" s="23"/>
      <c r="AX1648" s="23"/>
      <c r="AY1648" s="23"/>
      <c r="AZ1648" s="23"/>
      <c r="BA1648" s="23"/>
      <c r="BB1648" s="23"/>
      <c r="BC1648" s="23"/>
      <c r="BD1648" s="23"/>
      <c r="BE1648" s="23"/>
      <c r="BF1648" s="23"/>
      <c r="BG1648" s="23"/>
      <c r="BH1648" s="23"/>
      <c r="BI1648" s="23"/>
      <c r="BJ1648" s="23"/>
      <c r="BK1648" s="23"/>
      <c r="BL1648" s="23"/>
      <c r="BM1648" s="23"/>
      <c r="BN1648" s="23"/>
      <c r="BO1648" s="23"/>
      <c r="BP1648" s="23"/>
      <c r="BQ1648" s="23"/>
      <c r="BR1648" s="23"/>
      <c r="BS1648" s="23"/>
      <c r="BT1648" s="23"/>
      <c r="BU1648" s="23"/>
      <c r="BV1648" s="23"/>
      <c r="BW1648" s="23"/>
      <c r="BX1648" s="23"/>
      <c r="BY1648" s="23"/>
      <c r="BZ1648" s="23"/>
      <c r="CA1648" s="23"/>
      <c r="CB1648" s="23"/>
      <c r="CC1648" s="23"/>
      <c r="CD1648" s="23"/>
      <c r="CE1648" s="23"/>
      <c r="CF1648" s="23"/>
      <c r="CG1648" s="23"/>
      <c r="CH1648" s="23"/>
      <c r="CI1648" s="23"/>
      <c r="CJ1648" s="23"/>
      <c r="CK1648" s="23"/>
      <c r="CL1648" s="23"/>
      <c r="CM1648" s="23"/>
      <c r="CN1648" s="23"/>
      <c r="CO1648" s="23"/>
      <c r="CP1648" s="23"/>
      <c r="CQ1648" s="23"/>
      <c r="CR1648" s="23"/>
      <c r="CS1648" s="23"/>
      <c r="CT1648" s="23"/>
      <c r="CU1648" s="23"/>
      <c r="CV1648" s="23"/>
      <c r="CW1648" s="23"/>
      <c r="CX1648" s="23"/>
      <c r="CY1648" s="23"/>
      <c r="CZ1648" s="23"/>
      <c r="DA1648" s="23"/>
      <c r="DB1648" s="23"/>
      <c r="DC1648" s="23"/>
      <c r="DD1648" s="23"/>
      <c r="DE1648" s="23"/>
      <c r="DF1648" s="23"/>
      <c r="DG1648" s="23"/>
      <c r="DH1648" s="23"/>
      <c r="DI1648" s="23"/>
      <c r="DJ1648" s="23"/>
      <c r="DK1648" s="23"/>
      <c r="DL1648" s="23"/>
      <c r="DM1648" s="23"/>
      <c r="DN1648" s="23"/>
      <c r="DO1648" s="23"/>
      <c r="DP1648" s="23"/>
      <c r="DQ1648" s="23"/>
      <c r="DR1648" s="23"/>
      <c r="DS1648" s="23"/>
      <c r="DT1648" s="23"/>
      <c r="DU1648" s="23"/>
      <c r="DV1648" s="23"/>
      <c r="DW1648" s="23"/>
      <c r="DX1648" s="23"/>
      <c r="DY1648" s="23"/>
    </row>
    <row r="1649" spans="1:129" s="29" customFormat="1" ht="30" x14ac:dyDescent="0.25">
      <c r="A1649" s="411"/>
      <c r="B1649" s="127" t="s">
        <v>413</v>
      </c>
      <c r="C1649" s="127"/>
      <c r="D1649" s="127"/>
      <c r="E1649" s="136"/>
      <c r="F1649" s="162"/>
      <c r="G1649" s="136"/>
      <c r="H1649" s="72" t="s">
        <v>40</v>
      </c>
      <c r="I1649" s="78" t="s">
        <v>41</v>
      </c>
      <c r="J1649" s="83">
        <v>836553</v>
      </c>
      <c r="K1649" s="98">
        <f t="shared" si="798"/>
        <v>836553</v>
      </c>
      <c r="L1649" s="83"/>
      <c r="M1649" s="83"/>
      <c r="N1649" s="83"/>
      <c r="O1649" s="408">
        <f t="shared" si="767"/>
        <v>836553</v>
      </c>
      <c r="P1649" s="355"/>
      <c r="Q1649" s="23"/>
      <c r="R1649" s="23"/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/>
      <c r="AI1649" s="23"/>
      <c r="AJ1649" s="23"/>
      <c r="AK1649" s="23"/>
      <c r="AL1649" s="23"/>
      <c r="AM1649" s="23"/>
      <c r="AN1649" s="23"/>
      <c r="AO1649" s="23"/>
      <c r="AP1649" s="23"/>
      <c r="AQ1649" s="23"/>
      <c r="AR1649" s="23"/>
      <c r="AS1649" s="23"/>
      <c r="AT1649" s="23"/>
      <c r="AU1649" s="23"/>
      <c r="AV1649" s="23"/>
      <c r="AW1649" s="23"/>
      <c r="AX1649" s="23"/>
      <c r="AY1649" s="23"/>
      <c r="AZ1649" s="23"/>
      <c r="BA1649" s="23"/>
      <c r="BB1649" s="23"/>
      <c r="BC1649" s="23"/>
      <c r="BD1649" s="23"/>
      <c r="BE1649" s="23"/>
      <c r="BF1649" s="23"/>
      <c r="BG1649" s="23"/>
      <c r="BH1649" s="23"/>
      <c r="BI1649" s="23"/>
      <c r="BJ1649" s="23"/>
      <c r="BK1649" s="23"/>
      <c r="BL1649" s="23"/>
      <c r="BM1649" s="23"/>
      <c r="BN1649" s="23"/>
      <c r="BO1649" s="23"/>
      <c r="BP1649" s="23"/>
      <c r="BQ1649" s="23"/>
      <c r="BR1649" s="23"/>
      <c r="BS1649" s="23"/>
      <c r="BT1649" s="23"/>
      <c r="BU1649" s="23"/>
      <c r="BV1649" s="23"/>
      <c r="BW1649" s="23"/>
      <c r="BX1649" s="23"/>
      <c r="BY1649" s="23"/>
      <c r="BZ1649" s="23"/>
      <c r="CA1649" s="23"/>
      <c r="CB1649" s="23"/>
      <c r="CC1649" s="23"/>
      <c r="CD1649" s="23"/>
      <c r="CE1649" s="23"/>
      <c r="CF1649" s="23"/>
      <c r="CG1649" s="23"/>
      <c r="CH1649" s="23"/>
      <c r="CI1649" s="23"/>
      <c r="CJ1649" s="23"/>
      <c r="CK1649" s="23"/>
      <c r="CL1649" s="23"/>
      <c r="CM1649" s="23"/>
      <c r="CN1649" s="23"/>
      <c r="CO1649" s="23"/>
      <c r="CP1649" s="23"/>
      <c r="CQ1649" s="23"/>
      <c r="CR1649" s="23"/>
      <c r="CS1649" s="23"/>
      <c r="CT1649" s="23"/>
      <c r="CU1649" s="23"/>
      <c r="CV1649" s="23"/>
      <c r="CW1649" s="23"/>
      <c r="CX1649" s="23"/>
      <c r="CY1649" s="23"/>
      <c r="CZ1649" s="23"/>
      <c r="DA1649" s="23"/>
      <c r="DB1649" s="23"/>
      <c r="DC1649" s="23"/>
      <c r="DD1649" s="23"/>
      <c r="DE1649" s="23"/>
      <c r="DF1649" s="23"/>
      <c r="DG1649" s="23"/>
      <c r="DH1649" s="23"/>
      <c r="DI1649" s="23"/>
      <c r="DJ1649" s="23"/>
      <c r="DK1649" s="23"/>
      <c r="DL1649" s="23"/>
      <c r="DM1649" s="23"/>
      <c r="DN1649" s="23"/>
      <c r="DO1649" s="23"/>
      <c r="DP1649" s="23"/>
      <c r="DQ1649" s="23"/>
      <c r="DR1649" s="23"/>
      <c r="DS1649" s="23"/>
      <c r="DT1649" s="23"/>
      <c r="DU1649" s="23"/>
      <c r="DV1649" s="23"/>
      <c r="DW1649" s="23"/>
      <c r="DX1649" s="23"/>
      <c r="DY1649" s="23"/>
    </row>
    <row r="1650" spans="1:129" s="29" customFormat="1" x14ac:dyDescent="0.25">
      <c r="A1650" s="412"/>
      <c r="B1650" s="127" t="s">
        <v>413</v>
      </c>
      <c r="C1650" s="127"/>
      <c r="D1650" s="127"/>
      <c r="E1650" s="136"/>
      <c r="F1650" s="162"/>
      <c r="G1650" s="136"/>
      <c r="H1650" s="168" t="s">
        <v>35</v>
      </c>
      <c r="I1650" s="78" t="s">
        <v>52</v>
      </c>
      <c r="J1650" s="83">
        <v>33660</v>
      </c>
      <c r="K1650" s="98">
        <f t="shared" si="798"/>
        <v>33660</v>
      </c>
      <c r="L1650" s="83"/>
      <c r="M1650" s="83"/>
      <c r="N1650" s="83"/>
      <c r="O1650" s="408">
        <f t="shared" si="767"/>
        <v>33660</v>
      </c>
      <c r="P1650" s="355"/>
      <c r="Q1650" s="23"/>
      <c r="R1650" s="23"/>
      <c r="S1650" s="23"/>
      <c r="T1650" s="23"/>
      <c r="U1650" s="23"/>
      <c r="V1650" s="23"/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/>
      <c r="AI1650" s="23"/>
      <c r="AJ1650" s="23"/>
      <c r="AK1650" s="23"/>
      <c r="AL1650" s="23"/>
      <c r="AM1650" s="23"/>
      <c r="AN1650" s="23"/>
      <c r="AO1650" s="23"/>
      <c r="AP1650" s="23"/>
      <c r="AQ1650" s="23"/>
      <c r="AR1650" s="23"/>
      <c r="AS1650" s="23"/>
      <c r="AT1650" s="23"/>
      <c r="AU1650" s="23"/>
      <c r="AV1650" s="23"/>
      <c r="AW1650" s="23"/>
      <c r="AX1650" s="23"/>
      <c r="AY1650" s="23"/>
      <c r="AZ1650" s="23"/>
      <c r="BA1650" s="23"/>
      <c r="BB1650" s="23"/>
      <c r="BC1650" s="23"/>
      <c r="BD1650" s="23"/>
      <c r="BE1650" s="23"/>
      <c r="BF1650" s="23"/>
      <c r="BG1650" s="23"/>
      <c r="BH1650" s="23"/>
      <c r="BI1650" s="23"/>
      <c r="BJ1650" s="23"/>
      <c r="BK1650" s="23"/>
      <c r="BL1650" s="23"/>
      <c r="BM1650" s="23"/>
      <c r="BN1650" s="23"/>
      <c r="BO1650" s="23"/>
      <c r="BP1650" s="23"/>
      <c r="BQ1650" s="23"/>
      <c r="BR1650" s="23"/>
      <c r="BS1650" s="23"/>
      <c r="BT1650" s="23"/>
      <c r="BU1650" s="23"/>
      <c r="BV1650" s="23"/>
      <c r="BW1650" s="23"/>
      <c r="BX1650" s="23"/>
      <c r="BY1650" s="23"/>
      <c r="BZ1650" s="23"/>
      <c r="CA1650" s="23"/>
      <c r="CB1650" s="23"/>
      <c r="CC1650" s="23"/>
      <c r="CD1650" s="23"/>
      <c r="CE1650" s="23"/>
      <c r="CF1650" s="23"/>
      <c r="CG1650" s="23"/>
      <c r="CH1650" s="23"/>
      <c r="CI1650" s="23"/>
      <c r="CJ1650" s="23"/>
      <c r="CK1650" s="23"/>
      <c r="CL1650" s="23"/>
      <c r="CM1650" s="23"/>
      <c r="CN1650" s="23"/>
      <c r="CO1650" s="23"/>
      <c r="CP1650" s="23"/>
      <c r="CQ1650" s="23"/>
      <c r="CR1650" s="23"/>
      <c r="CS1650" s="23"/>
      <c r="CT1650" s="23"/>
      <c r="CU1650" s="23"/>
      <c r="CV1650" s="23"/>
      <c r="CW1650" s="23"/>
      <c r="CX1650" s="23"/>
      <c r="CY1650" s="23"/>
      <c r="CZ1650" s="23"/>
      <c r="DA1650" s="23"/>
      <c r="DB1650" s="23"/>
      <c r="DC1650" s="23"/>
      <c r="DD1650" s="23"/>
      <c r="DE1650" s="23"/>
      <c r="DF1650" s="23"/>
      <c r="DG1650" s="23"/>
      <c r="DH1650" s="23"/>
      <c r="DI1650" s="23"/>
      <c r="DJ1650" s="23"/>
      <c r="DK1650" s="23"/>
      <c r="DL1650" s="23"/>
      <c r="DM1650" s="23"/>
      <c r="DN1650" s="23"/>
      <c r="DO1650" s="23"/>
      <c r="DP1650" s="23"/>
      <c r="DQ1650" s="23"/>
      <c r="DR1650" s="23"/>
      <c r="DS1650" s="23"/>
      <c r="DT1650" s="23"/>
      <c r="DU1650" s="23"/>
      <c r="DV1650" s="23"/>
      <c r="DW1650" s="23"/>
      <c r="DX1650" s="23"/>
      <c r="DY1650" s="23"/>
    </row>
    <row r="1651" spans="1:129" s="29" customFormat="1" x14ac:dyDescent="0.25">
      <c r="A1651" s="410">
        <v>23</v>
      </c>
      <c r="B1651" s="127" t="s">
        <v>413</v>
      </c>
      <c r="C1651" s="127" t="s">
        <v>25</v>
      </c>
      <c r="D1651" s="195" t="s">
        <v>79</v>
      </c>
      <c r="E1651" s="196">
        <v>24</v>
      </c>
      <c r="F1651" s="135">
        <v>1131.3</v>
      </c>
      <c r="G1651" s="196">
        <v>48</v>
      </c>
      <c r="H1651" s="121" t="s">
        <v>30</v>
      </c>
      <c r="I1651" s="66" t="s">
        <v>1</v>
      </c>
      <c r="J1651" s="83">
        <f>J1652+J1653+J1654</f>
        <v>1704704</v>
      </c>
      <c r="K1651" s="83">
        <f t="shared" ref="K1651:N1651" si="799">K1652+K1653+K1654</f>
        <v>1704704</v>
      </c>
      <c r="L1651" s="83">
        <f t="shared" si="799"/>
        <v>0</v>
      </c>
      <c r="M1651" s="83">
        <f t="shared" si="799"/>
        <v>0</v>
      </c>
      <c r="N1651" s="83">
        <f t="shared" si="799"/>
        <v>0</v>
      </c>
      <c r="O1651" s="408">
        <f t="shared" si="767"/>
        <v>1704704</v>
      </c>
      <c r="P1651" s="355"/>
      <c r="Q1651" s="23"/>
      <c r="R1651" s="23"/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/>
      <c r="AL1651" s="23"/>
      <c r="AM1651" s="23"/>
      <c r="AN1651" s="23"/>
      <c r="AO1651" s="23"/>
      <c r="AP1651" s="23"/>
      <c r="AQ1651" s="23"/>
      <c r="AR1651" s="23"/>
      <c r="AS1651" s="23"/>
      <c r="AT1651" s="23"/>
      <c r="AU1651" s="23"/>
      <c r="AV1651" s="23"/>
      <c r="AW1651" s="23"/>
      <c r="AX1651" s="23"/>
      <c r="AY1651" s="23"/>
      <c r="AZ1651" s="23"/>
      <c r="BA1651" s="23"/>
      <c r="BB1651" s="23"/>
      <c r="BC1651" s="23"/>
      <c r="BD1651" s="23"/>
      <c r="BE1651" s="23"/>
      <c r="BF1651" s="23"/>
      <c r="BG1651" s="23"/>
      <c r="BH1651" s="23"/>
      <c r="BI1651" s="23"/>
      <c r="BJ1651" s="23"/>
      <c r="BK1651" s="23"/>
      <c r="BL1651" s="23"/>
      <c r="BM1651" s="23"/>
      <c r="BN1651" s="23"/>
      <c r="BO1651" s="23"/>
      <c r="BP1651" s="23"/>
      <c r="BQ1651" s="23"/>
      <c r="BR1651" s="23"/>
      <c r="BS1651" s="23"/>
      <c r="BT1651" s="23"/>
      <c r="BU1651" s="23"/>
      <c r="BV1651" s="23"/>
      <c r="BW1651" s="23"/>
      <c r="BX1651" s="23"/>
      <c r="BY1651" s="23"/>
      <c r="BZ1651" s="23"/>
      <c r="CA1651" s="23"/>
      <c r="CB1651" s="23"/>
      <c r="CC1651" s="23"/>
      <c r="CD1651" s="23"/>
      <c r="CE1651" s="23"/>
      <c r="CF1651" s="23"/>
      <c r="CG1651" s="23"/>
      <c r="CH1651" s="23"/>
      <c r="CI1651" s="23"/>
      <c r="CJ1651" s="23"/>
      <c r="CK1651" s="23"/>
      <c r="CL1651" s="23"/>
      <c r="CM1651" s="23"/>
      <c r="CN1651" s="23"/>
      <c r="CO1651" s="23"/>
      <c r="CP1651" s="23"/>
      <c r="CQ1651" s="23"/>
      <c r="CR1651" s="23"/>
      <c r="CS1651" s="23"/>
      <c r="CT1651" s="23"/>
      <c r="CU1651" s="23"/>
      <c r="CV1651" s="23"/>
      <c r="CW1651" s="23"/>
      <c r="CX1651" s="23"/>
      <c r="CY1651" s="23"/>
      <c r="CZ1651" s="23"/>
      <c r="DA1651" s="23"/>
      <c r="DB1651" s="23"/>
      <c r="DC1651" s="23"/>
      <c r="DD1651" s="23"/>
      <c r="DE1651" s="23"/>
      <c r="DF1651" s="23"/>
      <c r="DG1651" s="23"/>
      <c r="DH1651" s="23"/>
      <c r="DI1651" s="23"/>
      <c r="DJ1651" s="23"/>
      <c r="DK1651" s="23"/>
      <c r="DL1651" s="23"/>
      <c r="DM1651" s="23"/>
      <c r="DN1651" s="23"/>
      <c r="DO1651" s="23"/>
      <c r="DP1651" s="23"/>
      <c r="DQ1651" s="23"/>
      <c r="DR1651" s="23"/>
      <c r="DS1651" s="23"/>
      <c r="DT1651" s="23"/>
      <c r="DU1651" s="23"/>
      <c r="DV1651" s="23"/>
      <c r="DW1651" s="23"/>
      <c r="DX1651" s="23"/>
      <c r="DY1651" s="23"/>
    </row>
    <row r="1652" spans="1:129" s="29" customFormat="1" ht="30" x14ac:dyDescent="0.25">
      <c r="A1652" s="411"/>
      <c r="B1652" s="127" t="s">
        <v>413</v>
      </c>
      <c r="C1652" s="127"/>
      <c r="D1652" s="127"/>
      <c r="E1652" s="136"/>
      <c r="F1652" s="162"/>
      <c r="G1652" s="136"/>
      <c r="H1652" s="121" t="s">
        <v>38</v>
      </c>
      <c r="I1652" s="105" t="s">
        <v>39</v>
      </c>
      <c r="J1652" s="83">
        <v>781853</v>
      </c>
      <c r="K1652" s="98">
        <f t="shared" ref="K1652:K1654" si="800">J1652</f>
        <v>781853</v>
      </c>
      <c r="L1652" s="83"/>
      <c r="M1652" s="83"/>
      <c r="N1652" s="83"/>
      <c r="O1652" s="408">
        <f t="shared" si="767"/>
        <v>781853</v>
      </c>
      <c r="P1652" s="355"/>
      <c r="Q1652" s="23"/>
      <c r="R1652" s="23"/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/>
      <c r="AQ1652" s="23"/>
      <c r="AR1652" s="23"/>
      <c r="AS1652" s="23"/>
      <c r="AT1652" s="23"/>
      <c r="AU1652" s="23"/>
      <c r="AV1652" s="23"/>
      <c r="AW1652" s="23"/>
      <c r="AX1652" s="23"/>
      <c r="AY1652" s="23"/>
      <c r="AZ1652" s="23"/>
      <c r="BA1652" s="23"/>
      <c r="BB1652" s="23"/>
      <c r="BC1652" s="23"/>
      <c r="BD1652" s="23"/>
      <c r="BE1652" s="23"/>
      <c r="BF1652" s="23"/>
      <c r="BG1652" s="23"/>
      <c r="BH1652" s="23"/>
      <c r="BI1652" s="23"/>
      <c r="BJ1652" s="23"/>
      <c r="BK1652" s="23"/>
      <c r="BL1652" s="23"/>
      <c r="BM1652" s="23"/>
      <c r="BN1652" s="23"/>
      <c r="BO1652" s="23"/>
      <c r="BP1652" s="23"/>
      <c r="BQ1652" s="23"/>
      <c r="BR1652" s="23"/>
      <c r="BS1652" s="23"/>
      <c r="BT1652" s="23"/>
      <c r="BU1652" s="23"/>
      <c r="BV1652" s="23"/>
      <c r="BW1652" s="23"/>
      <c r="BX1652" s="23"/>
      <c r="BY1652" s="23"/>
      <c r="BZ1652" s="23"/>
      <c r="CA1652" s="23"/>
      <c r="CB1652" s="23"/>
      <c r="CC1652" s="23"/>
      <c r="CD1652" s="23"/>
      <c r="CE1652" s="23"/>
      <c r="CF1652" s="23"/>
      <c r="CG1652" s="23"/>
      <c r="CH1652" s="23"/>
      <c r="CI1652" s="23"/>
      <c r="CJ1652" s="23"/>
      <c r="CK1652" s="23"/>
      <c r="CL1652" s="23"/>
      <c r="CM1652" s="23"/>
      <c r="CN1652" s="23"/>
      <c r="CO1652" s="23"/>
      <c r="CP1652" s="23"/>
      <c r="CQ1652" s="23"/>
      <c r="CR1652" s="23"/>
      <c r="CS1652" s="23"/>
      <c r="CT1652" s="23"/>
      <c r="CU1652" s="23"/>
      <c r="CV1652" s="23"/>
      <c r="CW1652" s="23"/>
      <c r="CX1652" s="23"/>
      <c r="CY1652" s="23"/>
      <c r="CZ1652" s="23"/>
      <c r="DA1652" s="23"/>
      <c r="DB1652" s="23"/>
      <c r="DC1652" s="23"/>
      <c r="DD1652" s="23"/>
      <c r="DE1652" s="23"/>
      <c r="DF1652" s="23"/>
      <c r="DG1652" s="23"/>
      <c r="DH1652" s="23"/>
      <c r="DI1652" s="23"/>
      <c r="DJ1652" s="23"/>
      <c r="DK1652" s="23"/>
      <c r="DL1652" s="23"/>
      <c r="DM1652" s="23"/>
      <c r="DN1652" s="23"/>
      <c r="DO1652" s="23"/>
      <c r="DP1652" s="23"/>
      <c r="DQ1652" s="23"/>
      <c r="DR1652" s="23"/>
      <c r="DS1652" s="23"/>
      <c r="DT1652" s="23"/>
      <c r="DU1652" s="23"/>
      <c r="DV1652" s="23"/>
      <c r="DW1652" s="23"/>
      <c r="DX1652" s="23"/>
      <c r="DY1652" s="23"/>
    </row>
    <row r="1653" spans="1:129" s="29" customFormat="1" ht="30" x14ac:dyDescent="0.25">
      <c r="A1653" s="411"/>
      <c r="B1653" s="127" t="s">
        <v>413</v>
      </c>
      <c r="C1653" s="127"/>
      <c r="D1653" s="127"/>
      <c r="E1653" s="136"/>
      <c r="F1653" s="162"/>
      <c r="G1653" s="136"/>
      <c r="H1653" s="72" t="s">
        <v>40</v>
      </c>
      <c r="I1653" s="78" t="s">
        <v>41</v>
      </c>
      <c r="J1653" s="83">
        <v>887131</v>
      </c>
      <c r="K1653" s="98">
        <f t="shared" si="800"/>
        <v>887131</v>
      </c>
      <c r="L1653" s="83"/>
      <c r="M1653" s="83"/>
      <c r="N1653" s="83"/>
      <c r="O1653" s="408">
        <f t="shared" ref="O1653:O1716" si="801">K1653+L1653+M1653+N1653</f>
        <v>887131</v>
      </c>
      <c r="P1653" s="355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  <c r="AZ1653" s="23"/>
      <c r="BA1653" s="23"/>
      <c r="BB1653" s="23"/>
      <c r="BC1653" s="23"/>
      <c r="BD1653" s="23"/>
      <c r="BE1653" s="23"/>
      <c r="BF1653" s="23"/>
      <c r="BG1653" s="23"/>
      <c r="BH1653" s="23"/>
      <c r="BI1653" s="23"/>
      <c r="BJ1653" s="23"/>
      <c r="BK1653" s="23"/>
      <c r="BL1653" s="23"/>
      <c r="BM1653" s="23"/>
      <c r="BN1653" s="23"/>
      <c r="BO1653" s="23"/>
      <c r="BP1653" s="23"/>
      <c r="BQ1653" s="23"/>
      <c r="BR1653" s="23"/>
      <c r="BS1653" s="23"/>
      <c r="BT1653" s="23"/>
      <c r="BU1653" s="23"/>
      <c r="BV1653" s="23"/>
      <c r="BW1653" s="23"/>
      <c r="BX1653" s="23"/>
      <c r="BY1653" s="23"/>
      <c r="BZ1653" s="23"/>
      <c r="CA1653" s="23"/>
      <c r="CB1653" s="23"/>
      <c r="CC1653" s="23"/>
      <c r="CD1653" s="23"/>
      <c r="CE1653" s="23"/>
      <c r="CF1653" s="23"/>
      <c r="CG1653" s="23"/>
      <c r="CH1653" s="23"/>
      <c r="CI1653" s="23"/>
      <c r="CJ1653" s="23"/>
      <c r="CK1653" s="23"/>
      <c r="CL1653" s="23"/>
      <c r="CM1653" s="23"/>
      <c r="CN1653" s="23"/>
      <c r="CO1653" s="23"/>
      <c r="CP1653" s="23"/>
      <c r="CQ1653" s="23"/>
      <c r="CR1653" s="23"/>
      <c r="CS1653" s="23"/>
      <c r="CT1653" s="23"/>
      <c r="CU1653" s="23"/>
      <c r="CV1653" s="23"/>
      <c r="CW1653" s="23"/>
      <c r="CX1653" s="23"/>
      <c r="CY1653" s="23"/>
      <c r="CZ1653" s="23"/>
      <c r="DA1653" s="23"/>
      <c r="DB1653" s="23"/>
      <c r="DC1653" s="23"/>
      <c r="DD1653" s="23"/>
      <c r="DE1653" s="23"/>
      <c r="DF1653" s="23"/>
      <c r="DG1653" s="23"/>
      <c r="DH1653" s="23"/>
      <c r="DI1653" s="23"/>
      <c r="DJ1653" s="23"/>
      <c r="DK1653" s="23"/>
      <c r="DL1653" s="23"/>
      <c r="DM1653" s="23"/>
      <c r="DN1653" s="23"/>
      <c r="DO1653" s="23"/>
      <c r="DP1653" s="23"/>
      <c r="DQ1653" s="23"/>
      <c r="DR1653" s="23"/>
      <c r="DS1653" s="23"/>
      <c r="DT1653" s="23"/>
      <c r="DU1653" s="23"/>
      <c r="DV1653" s="23"/>
      <c r="DW1653" s="23"/>
      <c r="DX1653" s="23"/>
      <c r="DY1653" s="23"/>
    </row>
    <row r="1654" spans="1:129" s="29" customFormat="1" x14ac:dyDescent="0.25">
      <c r="A1654" s="412"/>
      <c r="B1654" s="127" t="s">
        <v>413</v>
      </c>
      <c r="C1654" s="127"/>
      <c r="D1654" s="127"/>
      <c r="E1654" s="136"/>
      <c r="F1654" s="162"/>
      <c r="G1654" s="136"/>
      <c r="H1654" s="168" t="s">
        <v>35</v>
      </c>
      <c r="I1654" s="78" t="s">
        <v>52</v>
      </c>
      <c r="J1654" s="83">
        <v>35720</v>
      </c>
      <c r="K1654" s="98">
        <f t="shared" si="800"/>
        <v>35720</v>
      </c>
      <c r="L1654" s="83"/>
      <c r="M1654" s="83"/>
      <c r="N1654" s="83"/>
      <c r="O1654" s="408">
        <f t="shared" si="801"/>
        <v>35720</v>
      </c>
      <c r="P1654" s="355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23"/>
      <c r="AS1654" s="23"/>
      <c r="AT1654" s="23"/>
      <c r="AU1654" s="23"/>
      <c r="AV1654" s="23"/>
      <c r="AW1654" s="23"/>
      <c r="AX1654" s="23"/>
      <c r="AY1654" s="23"/>
      <c r="AZ1654" s="23"/>
      <c r="BA1654" s="23"/>
      <c r="BB1654" s="23"/>
      <c r="BC1654" s="23"/>
      <c r="BD1654" s="23"/>
      <c r="BE1654" s="23"/>
      <c r="BF1654" s="23"/>
      <c r="BG1654" s="23"/>
      <c r="BH1654" s="23"/>
      <c r="BI1654" s="23"/>
      <c r="BJ1654" s="23"/>
      <c r="BK1654" s="23"/>
      <c r="BL1654" s="23"/>
      <c r="BM1654" s="23"/>
      <c r="BN1654" s="23"/>
      <c r="BO1654" s="23"/>
      <c r="BP1654" s="23"/>
      <c r="BQ1654" s="23"/>
      <c r="BR1654" s="23"/>
      <c r="BS1654" s="23"/>
      <c r="BT1654" s="23"/>
      <c r="BU1654" s="23"/>
      <c r="BV1654" s="23"/>
      <c r="BW1654" s="23"/>
      <c r="BX1654" s="23"/>
      <c r="BY1654" s="23"/>
      <c r="BZ1654" s="23"/>
      <c r="CA1654" s="23"/>
      <c r="CB1654" s="23"/>
      <c r="CC1654" s="23"/>
      <c r="CD1654" s="23"/>
      <c r="CE1654" s="23"/>
      <c r="CF1654" s="23"/>
      <c r="CG1654" s="23"/>
      <c r="CH1654" s="23"/>
      <c r="CI1654" s="23"/>
      <c r="CJ1654" s="23"/>
      <c r="CK1654" s="23"/>
      <c r="CL1654" s="23"/>
      <c r="CM1654" s="23"/>
      <c r="CN1654" s="23"/>
      <c r="CO1654" s="23"/>
      <c r="CP1654" s="23"/>
      <c r="CQ1654" s="23"/>
      <c r="CR1654" s="23"/>
      <c r="CS1654" s="23"/>
      <c r="CT1654" s="23"/>
      <c r="CU1654" s="23"/>
      <c r="CV1654" s="23"/>
      <c r="CW1654" s="23"/>
      <c r="CX1654" s="23"/>
      <c r="CY1654" s="23"/>
      <c r="CZ1654" s="23"/>
      <c r="DA1654" s="23"/>
      <c r="DB1654" s="23"/>
      <c r="DC1654" s="23"/>
      <c r="DD1654" s="23"/>
      <c r="DE1654" s="23"/>
      <c r="DF1654" s="23"/>
      <c r="DG1654" s="23"/>
      <c r="DH1654" s="23"/>
      <c r="DI1654" s="23"/>
      <c r="DJ1654" s="23"/>
      <c r="DK1654" s="23"/>
      <c r="DL1654" s="23"/>
      <c r="DM1654" s="23"/>
      <c r="DN1654" s="23"/>
      <c r="DO1654" s="23"/>
      <c r="DP1654" s="23"/>
      <c r="DQ1654" s="23"/>
      <c r="DR1654" s="23"/>
      <c r="DS1654" s="23"/>
      <c r="DT1654" s="23"/>
      <c r="DU1654" s="23"/>
      <c r="DV1654" s="23"/>
      <c r="DW1654" s="23"/>
      <c r="DX1654" s="23"/>
      <c r="DY1654" s="23"/>
    </row>
    <row r="1655" spans="1:129" s="29" customFormat="1" x14ac:dyDescent="0.25">
      <c r="A1655" s="410">
        <v>24</v>
      </c>
      <c r="B1655" s="127" t="s">
        <v>413</v>
      </c>
      <c r="C1655" s="127" t="s">
        <v>25</v>
      </c>
      <c r="D1655" s="195" t="s">
        <v>79</v>
      </c>
      <c r="E1655" s="196">
        <v>27</v>
      </c>
      <c r="F1655" s="135">
        <v>1836</v>
      </c>
      <c r="G1655" s="196">
        <v>82</v>
      </c>
      <c r="H1655" s="121" t="s">
        <v>30</v>
      </c>
      <c r="I1655" s="66" t="s">
        <v>1</v>
      </c>
      <c r="J1655" s="83">
        <f>J1656+J1657+J1658</f>
        <v>1860025</v>
      </c>
      <c r="K1655" s="83">
        <f t="shared" ref="K1655:N1655" si="802">K1656+K1657+K1658</f>
        <v>1860025</v>
      </c>
      <c r="L1655" s="83">
        <f t="shared" si="802"/>
        <v>0</v>
      </c>
      <c r="M1655" s="83">
        <f t="shared" si="802"/>
        <v>0</v>
      </c>
      <c r="N1655" s="83">
        <f t="shared" si="802"/>
        <v>0</v>
      </c>
      <c r="O1655" s="408">
        <f t="shared" si="801"/>
        <v>1860025</v>
      </c>
      <c r="P1655" s="355"/>
      <c r="Q1655" s="23"/>
      <c r="R1655" s="23"/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/>
      <c r="AI1655" s="23"/>
      <c r="AJ1655" s="23"/>
      <c r="AK1655" s="23"/>
      <c r="AL1655" s="23"/>
      <c r="AM1655" s="23"/>
      <c r="AN1655" s="23"/>
      <c r="AO1655" s="23"/>
      <c r="AP1655" s="23"/>
      <c r="AQ1655" s="23"/>
      <c r="AR1655" s="23"/>
      <c r="AS1655" s="23"/>
      <c r="AT1655" s="23"/>
      <c r="AU1655" s="23"/>
      <c r="AV1655" s="23"/>
      <c r="AW1655" s="23"/>
      <c r="AX1655" s="23"/>
      <c r="AY1655" s="23"/>
      <c r="AZ1655" s="23"/>
      <c r="BA1655" s="23"/>
      <c r="BB1655" s="23"/>
      <c r="BC1655" s="23"/>
      <c r="BD1655" s="23"/>
      <c r="BE1655" s="23"/>
      <c r="BF1655" s="23"/>
      <c r="BG1655" s="23"/>
      <c r="BH1655" s="23"/>
      <c r="BI1655" s="23"/>
      <c r="BJ1655" s="23"/>
      <c r="BK1655" s="23"/>
      <c r="BL1655" s="23"/>
      <c r="BM1655" s="23"/>
      <c r="BN1655" s="23"/>
      <c r="BO1655" s="23"/>
      <c r="BP1655" s="23"/>
      <c r="BQ1655" s="23"/>
      <c r="BR1655" s="23"/>
      <c r="BS1655" s="23"/>
      <c r="BT1655" s="23"/>
      <c r="BU1655" s="23"/>
      <c r="BV1655" s="23"/>
      <c r="BW1655" s="23"/>
      <c r="BX1655" s="23"/>
      <c r="BY1655" s="23"/>
      <c r="BZ1655" s="23"/>
      <c r="CA1655" s="23"/>
      <c r="CB1655" s="23"/>
      <c r="CC1655" s="23"/>
      <c r="CD1655" s="23"/>
      <c r="CE1655" s="23"/>
      <c r="CF1655" s="23"/>
      <c r="CG1655" s="23"/>
      <c r="CH1655" s="23"/>
      <c r="CI1655" s="23"/>
      <c r="CJ1655" s="23"/>
      <c r="CK1655" s="23"/>
      <c r="CL1655" s="23"/>
      <c r="CM1655" s="23"/>
      <c r="CN1655" s="23"/>
      <c r="CO1655" s="23"/>
      <c r="CP1655" s="23"/>
      <c r="CQ1655" s="23"/>
      <c r="CR1655" s="23"/>
      <c r="CS1655" s="23"/>
      <c r="CT1655" s="23"/>
      <c r="CU1655" s="23"/>
      <c r="CV1655" s="23"/>
      <c r="CW1655" s="23"/>
      <c r="CX1655" s="23"/>
      <c r="CY1655" s="23"/>
      <c r="CZ1655" s="23"/>
      <c r="DA1655" s="23"/>
      <c r="DB1655" s="23"/>
      <c r="DC1655" s="23"/>
      <c r="DD1655" s="23"/>
      <c r="DE1655" s="23"/>
      <c r="DF1655" s="23"/>
      <c r="DG1655" s="23"/>
      <c r="DH1655" s="23"/>
      <c r="DI1655" s="23"/>
      <c r="DJ1655" s="23"/>
      <c r="DK1655" s="23"/>
      <c r="DL1655" s="23"/>
      <c r="DM1655" s="23"/>
      <c r="DN1655" s="23"/>
      <c r="DO1655" s="23"/>
      <c r="DP1655" s="23"/>
      <c r="DQ1655" s="23"/>
      <c r="DR1655" s="23"/>
      <c r="DS1655" s="23"/>
      <c r="DT1655" s="23"/>
      <c r="DU1655" s="23"/>
      <c r="DV1655" s="23"/>
      <c r="DW1655" s="23"/>
      <c r="DX1655" s="23"/>
      <c r="DY1655" s="23"/>
    </row>
    <row r="1656" spans="1:129" s="29" customFormat="1" ht="30" x14ac:dyDescent="0.25">
      <c r="A1656" s="411"/>
      <c r="B1656" s="127" t="s">
        <v>413</v>
      </c>
      <c r="C1656" s="127"/>
      <c r="D1656" s="127"/>
      <c r="E1656" s="136"/>
      <c r="F1656" s="162"/>
      <c r="G1656" s="136"/>
      <c r="H1656" s="121" t="s">
        <v>38</v>
      </c>
      <c r="I1656" s="105" t="s">
        <v>39</v>
      </c>
      <c r="J1656" s="83">
        <v>381319</v>
      </c>
      <c r="K1656" s="98">
        <f t="shared" ref="K1656:K1658" si="803">J1656</f>
        <v>381319</v>
      </c>
      <c r="L1656" s="83"/>
      <c r="M1656" s="83"/>
      <c r="N1656" s="83"/>
      <c r="O1656" s="408">
        <f t="shared" si="801"/>
        <v>381319</v>
      </c>
      <c r="P1656" s="355"/>
      <c r="Q1656" s="23"/>
      <c r="R1656" s="23"/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/>
      <c r="AL1656" s="23"/>
      <c r="AM1656" s="23"/>
      <c r="AN1656" s="23"/>
      <c r="AO1656" s="23"/>
      <c r="AP1656" s="23"/>
      <c r="AQ1656" s="23"/>
      <c r="AR1656" s="23"/>
      <c r="AS1656" s="23"/>
      <c r="AT1656" s="23"/>
      <c r="AU1656" s="23"/>
      <c r="AV1656" s="23"/>
      <c r="AW1656" s="23"/>
      <c r="AX1656" s="23"/>
      <c r="AY1656" s="23"/>
      <c r="AZ1656" s="23"/>
      <c r="BA1656" s="23"/>
      <c r="BB1656" s="23"/>
      <c r="BC1656" s="23"/>
      <c r="BD1656" s="23"/>
      <c r="BE1656" s="23"/>
      <c r="BF1656" s="23"/>
      <c r="BG1656" s="23"/>
      <c r="BH1656" s="23"/>
      <c r="BI1656" s="23"/>
      <c r="BJ1656" s="23"/>
      <c r="BK1656" s="23"/>
      <c r="BL1656" s="23"/>
      <c r="BM1656" s="23"/>
      <c r="BN1656" s="23"/>
      <c r="BO1656" s="23"/>
      <c r="BP1656" s="23"/>
      <c r="BQ1656" s="23"/>
      <c r="BR1656" s="23"/>
      <c r="BS1656" s="23"/>
      <c r="BT1656" s="23"/>
      <c r="BU1656" s="23"/>
      <c r="BV1656" s="23"/>
      <c r="BW1656" s="23"/>
      <c r="BX1656" s="23"/>
      <c r="BY1656" s="23"/>
      <c r="BZ1656" s="23"/>
      <c r="CA1656" s="23"/>
      <c r="CB1656" s="23"/>
      <c r="CC1656" s="23"/>
      <c r="CD1656" s="23"/>
      <c r="CE1656" s="23"/>
      <c r="CF1656" s="23"/>
      <c r="CG1656" s="23"/>
      <c r="CH1656" s="23"/>
      <c r="CI1656" s="23"/>
      <c r="CJ1656" s="23"/>
      <c r="CK1656" s="23"/>
      <c r="CL1656" s="23"/>
      <c r="CM1656" s="23"/>
      <c r="CN1656" s="23"/>
      <c r="CO1656" s="23"/>
      <c r="CP1656" s="23"/>
      <c r="CQ1656" s="23"/>
      <c r="CR1656" s="23"/>
      <c r="CS1656" s="23"/>
      <c r="CT1656" s="23"/>
      <c r="CU1656" s="23"/>
      <c r="CV1656" s="23"/>
      <c r="CW1656" s="23"/>
      <c r="CX1656" s="23"/>
      <c r="CY1656" s="23"/>
      <c r="CZ1656" s="23"/>
      <c r="DA1656" s="23"/>
      <c r="DB1656" s="23"/>
      <c r="DC1656" s="23"/>
      <c r="DD1656" s="23"/>
      <c r="DE1656" s="23"/>
      <c r="DF1656" s="23"/>
      <c r="DG1656" s="23"/>
      <c r="DH1656" s="23"/>
      <c r="DI1656" s="23"/>
      <c r="DJ1656" s="23"/>
      <c r="DK1656" s="23"/>
      <c r="DL1656" s="23"/>
      <c r="DM1656" s="23"/>
      <c r="DN1656" s="23"/>
      <c r="DO1656" s="23"/>
      <c r="DP1656" s="23"/>
      <c r="DQ1656" s="23"/>
      <c r="DR1656" s="23"/>
      <c r="DS1656" s="23"/>
      <c r="DT1656" s="23"/>
      <c r="DU1656" s="23"/>
      <c r="DV1656" s="23"/>
      <c r="DW1656" s="23"/>
      <c r="DX1656" s="23"/>
      <c r="DY1656" s="23"/>
    </row>
    <row r="1657" spans="1:129" s="29" customFormat="1" ht="30" x14ac:dyDescent="0.25">
      <c r="A1657" s="411"/>
      <c r="B1657" s="127" t="s">
        <v>413</v>
      </c>
      <c r="C1657" s="127"/>
      <c r="D1657" s="127"/>
      <c r="E1657" s="136"/>
      <c r="F1657" s="162"/>
      <c r="G1657" s="136"/>
      <c r="H1657" s="72" t="s">
        <v>40</v>
      </c>
      <c r="I1657" s="78" t="s">
        <v>41</v>
      </c>
      <c r="J1657" s="83">
        <v>1439736</v>
      </c>
      <c r="K1657" s="98">
        <f t="shared" si="803"/>
        <v>1439736</v>
      </c>
      <c r="L1657" s="83"/>
      <c r="M1657" s="83"/>
      <c r="N1657" s="83"/>
      <c r="O1657" s="408">
        <f t="shared" si="801"/>
        <v>1439736</v>
      </c>
      <c r="P1657" s="355"/>
      <c r="Q1657" s="23"/>
      <c r="R1657" s="23"/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</row>
    <row r="1658" spans="1:129" s="29" customFormat="1" x14ac:dyDescent="0.25">
      <c r="A1658" s="412"/>
      <c r="B1658" s="127" t="s">
        <v>413</v>
      </c>
      <c r="C1658" s="127"/>
      <c r="D1658" s="127"/>
      <c r="E1658" s="136"/>
      <c r="F1658" s="162"/>
      <c r="G1658" s="136"/>
      <c r="H1658" s="168" t="s">
        <v>35</v>
      </c>
      <c r="I1658" s="78" t="s">
        <v>52</v>
      </c>
      <c r="J1658" s="83">
        <v>38970</v>
      </c>
      <c r="K1658" s="98">
        <f t="shared" si="803"/>
        <v>38970</v>
      </c>
      <c r="L1658" s="83"/>
      <c r="M1658" s="83"/>
      <c r="N1658" s="83"/>
      <c r="O1658" s="408">
        <f t="shared" si="801"/>
        <v>38970</v>
      </c>
      <c r="P1658" s="355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</row>
    <row r="1659" spans="1:129" s="29" customFormat="1" x14ac:dyDescent="0.25">
      <c r="A1659" s="410">
        <v>25</v>
      </c>
      <c r="B1659" s="127" t="s">
        <v>413</v>
      </c>
      <c r="C1659" s="127" t="s">
        <v>25</v>
      </c>
      <c r="D1659" s="195" t="s">
        <v>79</v>
      </c>
      <c r="E1659" s="196">
        <v>28</v>
      </c>
      <c r="F1659" s="135">
        <v>3681.3</v>
      </c>
      <c r="G1659" s="196">
        <v>147</v>
      </c>
      <c r="H1659" s="121" t="s">
        <v>30</v>
      </c>
      <c r="I1659" s="66" t="s">
        <v>1</v>
      </c>
      <c r="J1659" s="83">
        <f>J1660+J1661+J1662</f>
        <v>5200983</v>
      </c>
      <c r="K1659" s="83">
        <f t="shared" ref="K1659:N1659" si="804">K1660+K1661+K1662</f>
        <v>5200983</v>
      </c>
      <c r="L1659" s="83">
        <f t="shared" si="804"/>
        <v>0</v>
      </c>
      <c r="M1659" s="83">
        <f t="shared" si="804"/>
        <v>0</v>
      </c>
      <c r="N1659" s="83">
        <f t="shared" si="804"/>
        <v>0</v>
      </c>
      <c r="O1659" s="408">
        <f t="shared" si="801"/>
        <v>5200983</v>
      </c>
      <c r="P1659" s="355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3"/>
      <c r="AY1659" s="23"/>
      <c r="AZ1659" s="23"/>
      <c r="BA1659" s="23"/>
      <c r="BB1659" s="23"/>
      <c r="BC1659" s="23"/>
      <c r="BD1659" s="23"/>
      <c r="BE1659" s="23"/>
      <c r="BF1659" s="23"/>
      <c r="BG1659" s="23"/>
      <c r="BH1659" s="23"/>
      <c r="BI1659" s="23"/>
      <c r="BJ1659" s="23"/>
      <c r="BK1659" s="23"/>
      <c r="BL1659" s="23"/>
      <c r="BM1659" s="23"/>
      <c r="BN1659" s="23"/>
      <c r="BO1659" s="23"/>
      <c r="BP1659" s="23"/>
      <c r="BQ1659" s="23"/>
      <c r="BR1659" s="23"/>
      <c r="BS1659" s="23"/>
      <c r="BT1659" s="23"/>
      <c r="BU1659" s="23"/>
      <c r="BV1659" s="23"/>
      <c r="BW1659" s="23"/>
      <c r="BX1659" s="23"/>
      <c r="BY1659" s="23"/>
      <c r="BZ1659" s="23"/>
      <c r="CA1659" s="23"/>
      <c r="CB1659" s="23"/>
      <c r="CC1659" s="23"/>
      <c r="CD1659" s="23"/>
      <c r="CE1659" s="23"/>
      <c r="CF1659" s="23"/>
      <c r="CG1659" s="23"/>
      <c r="CH1659" s="23"/>
      <c r="CI1659" s="23"/>
      <c r="CJ1659" s="23"/>
      <c r="CK1659" s="23"/>
      <c r="CL1659" s="23"/>
      <c r="CM1659" s="23"/>
      <c r="CN1659" s="23"/>
      <c r="CO1659" s="23"/>
      <c r="CP1659" s="23"/>
      <c r="CQ1659" s="23"/>
      <c r="CR1659" s="23"/>
      <c r="CS1659" s="23"/>
      <c r="CT1659" s="23"/>
      <c r="CU1659" s="23"/>
      <c r="CV1659" s="23"/>
      <c r="CW1659" s="23"/>
      <c r="CX1659" s="23"/>
      <c r="CY1659" s="23"/>
      <c r="CZ1659" s="23"/>
      <c r="DA1659" s="23"/>
      <c r="DB1659" s="23"/>
      <c r="DC1659" s="23"/>
      <c r="DD1659" s="23"/>
      <c r="DE1659" s="23"/>
      <c r="DF1659" s="23"/>
      <c r="DG1659" s="23"/>
      <c r="DH1659" s="23"/>
      <c r="DI1659" s="23"/>
      <c r="DJ1659" s="23"/>
      <c r="DK1659" s="23"/>
      <c r="DL1659" s="23"/>
      <c r="DM1659" s="23"/>
      <c r="DN1659" s="23"/>
      <c r="DO1659" s="23"/>
      <c r="DP1659" s="23"/>
      <c r="DQ1659" s="23"/>
      <c r="DR1659" s="23"/>
      <c r="DS1659" s="23"/>
      <c r="DT1659" s="23"/>
      <c r="DU1659" s="23"/>
      <c r="DV1659" s="23"/>
      <c r="DW1659" s="23"/>
      <c r="DX1659" s="23"/>
      <c r="DY1659" s="23"/>
    </row>
    <row r="1660" spans="1:129" s="29" customFormat="1" ht="30" x14ac:dyDescent="0.25">
      <c r="A1660" s="411"/>
      <c r="B1660" s="127" t="s">
        <v>413</v>
      </c>
      <c r="C1660" s="127"/>
      <c r="D1660" s="127"/>
      <c r="E1660" s="136"/>
      <c r="F1660" s="162"/>
      <c r="G1660" s="136"/>
      <c r="H1660" s="121" t="s">
        <v>38</v>
      </c>
      <c r="I1660" s="105" t="s">
        <v>39</v>
      </c>
      <c r="J1660" s="83">
        <v>2205248</v>
      </c>
      <c r="K1660" s="98">
        <f t="shared" ref="K1660:K1662" si="805">J1660</f>
        <v>2205248</v>
      </c>
      <c r="L1660" s="83"/>
      <c r="M1660" s="83"/>
      <c r="N1660" s="83"/>
      <c r="O1660" s="408">
        <f t="shared" si="801"/>
        <v>2205248</v>
      </c>
      <c r="P1660" s="355"/>
      <c r="Q1660" s="23"/>
      <c r="R1660" s="23"/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/>
      <c r="AS1660" s="23"/>
      <c r="AT1660" s="23"/>
      <c r="AU1660" s="23"/>
      <c r="AV1660" s="23"/>
      <c r="AW1660" s="23"/>
      <c r="AX1660" s="23"/>
      <c r="AY1660" s="23"/>
      <c r="AZ1660" s="23"/>
      <c r="BA1660" s="23"/>
      <c r="BB1660" s="23"/>
      <c r="BC1660" s="23"/>
      <c r="BD1660" s="23"/>
      <c r="BE1660" s="23"/>
      <c r="BF1660" s="23"/>
      <c r="BG1660" s="23"/>
      <c r="BH1660" s="23"/>
      <c r="BI1660" s="23"/>
      <c r="BJ1660" s="23"/>
      <c r="BK1660" s="23"/>
      <c r="BL1660" s="23"/>
      <c r="BM1660" s="23"/>
      <c r="BN1660" s="23"/>
      <c r="BO1660" s="23"/>
      <c r="BP1660" s="23"/>
      <c r="BQ1660" s="23"/>
      <c r="BR1660" s="23"/>
      <c r="BS1660" s="23"/>
      <c r="BT1660" s="23"/>
      <c r="BU1660" s="23"/>
      <c r="BV1660" s="23"/>
      <c r="BW1660" s="23"/>
      <c r="BX1660" s="23"/>
      <c r="BY1660" s="23"/>
      <c r="BZ1660" s="23"/>
      <c r="CA1660" s="23"/>
      <c r="CB1660" s="23"/>
      <c r="CC1660" s="23"/>
      <c r="CD1660" s="23"/>
      <c r="CE1660" s="23"/>
      <c r="CF1660" s="23"/>
      <c r="CG1660" s="23"/>
      <c r="CH1660" s="23"/>
      <c r="CI1660" s="23"/>
      <c r="CJ1660" s="23"/>
      <c r="CK1660" s="23"/>
      <c r="CL1660" s="23"/>
      <c r="CM1660" s="23"/>
      <c r="CN1660" s="23"/>
      <c r="CO1660" s="23"/>
      <c r="CP1660" s="23"/>
      <c r="CQ1660" s="23"/>
      <c r="CR1660" s="23"/>
      <c r="CS1660" s="23"/>
      <c r="CT1660" s="23"/>
      <c r="CU1660" s="23"/>
      <c r="CV1660" s="23"/>
      <c r="CW1660" s="23"/>
      <c r="CX1660" s="23"/>
      <c r="CY1660" s="23"/>
      <c r="CZ1660" s="23"/>
      <c r="DA1660" s="23"/>
      <c r="DB1660" s="23"/>
      <c r="DC1660" s="23"/>
      <c r="DD1660" s="23"/>
      <c r="DE1660" s="23"/>
      <c r="DF1660" s="23"/>
      <c r="DG1660" s="23"/>
      <c r="DH1660" s="23"/>
      <c r="DI1660" s="23"/>
      <c r="DJ1660" s="23"/>
      <c r="DK1660" s="23"/>
      <c r="DL1660" s="23"/>
      <c r="DM1660" s="23"/>
      <c r="DN1660" s="23"/>
      <c r="DO1660" s="23"/>
      <c r="DP1660" s="23"/>
      <c r="DQ1660" s="23"/>
      <c r="DR1660" s="23"/>
      <c r="DS1660" s="23"/>
      <c r="DT1660" s="23"/>
      <c r="DU1660" s="23"/>
      <c r="DV1660" s="23"/>
      <c r="DW1660" s="23"/>
      <c r="DX1660" s="23"/>
      <c r="DY1660" s="23"/>
    </row>
    <row r="1661" spans="1:129" s="29" customFormat="1" ht="30" x14ac:dyDescent="0.25">
      <c r="A1661" s="411"/>
      <c r="B1661" s="127" t="s">
        <v>413</v>
      </c>
      <c r="C1661" s="127"/>
      <c r="D1661" s="127"/>
      <c r="E1661" s="136"/>
      <c r="F1661" s="162"/>
      <c r="G1661" s="136"/>
      <c r="H1661" s="72" t="s">
        <v>40</v>
      </c>
      <c r="I1661" s="78" t="s">
        <v>41</v>
      </c>
      <c r="J1661" s="83">
        <v>2886765</v>
      </c>
      <c r="K1661" s="98">
        <f t="shared" si="805"/>
        <v>2886765</v>
      </c>
      <c r="L1661" s="83"/>
      <c r="M1661" s="83"/>
      <c r="N1661" s="83"/>
      <c r="O1661" s="408">
        <f t="shared" si="801"/>
        <v>2886765</v>
      </c>
      <c r="P1661" s="355"/>
      <c r="Q1661" s="23"/>
      <c r="R1661" s="23"/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3"/>
      <c r="AY1661" s="23"/>
      <c r="AZ1661" s="23"/>
      <c r="BA1661" s="23"/>
      <c r="BB1661" s="23"/>
      <c r="BC1661" s="23"/>
      <c r="BD1661" s="23"/>
      <c r="BE1661" s="23"/>
      <c r="BF1661" s="23"/>
      <c r="BG1661" s="23"/>
      <c r="BH1661" s="23"/>
      <c r="BI1661" s="23"/>
      <c r="BJ1661" s="23"/>
      <c r="BK1661" s="23"/>
      <c r="BL1661" s="23"/>
      <c r="BM1661" s="23"/>
      <c r="BN1661" s="23"/>
      <c r="BO1661" s="23"/>
      <c r="BP1661" s="23"/>
      <c r="BQ1661" s="23"/>
      <c r="BR1661" s="23"/>
      <c r="BS1661" s="23"/>
      <c r="BT1661" s="23"/>
      <c r="BU1661" s="23"/>
      <c r="BV1661" s="23"/>
      <c r="BW1661" s="23"/>
      <c r="BX1661" s="23"/>
      <c r="BY1661" s="23"/>
      <c r="BZ1661" s="23"/>
      <c r="CA1661" s="23"/>
      <c r="CB1661" s="23"/>
      <c r="CC1661" s="23"/>
      <c r="CD1661" s="23"/>
      <c r="CE1661" s="23"/>
      <c r="CF1661" s="23"/>
      <c r="CG1661" s="23"/>
      <c r="CH1661" s="23"/>
      <c r="CI1661" s="23"/>
      <c r="CJ1661" s="23"/>
      <c r="CK1661" s="23"/>
      <c r="CL1661" s="23"/>
      <c r="CM1661" s="23"/>
      <c r="CN1661" s="23"/>
      <c r="CO1661" s="23"/>
      <c r="CP1661" s="23"/>
      <c r="CQ1661" s="23"/>
      <c r="CR1661" s="23"/>
      <c r="CS1661" s="23"/>
      <c r="CT1661" s="23"/>
      <c r="CU1661" s="23"/>
      <c r="CV1661" s="23"/>
      <c r="CW1661" s="23"/>
      <c r="CX1661" s="23"/>
      <c r="CY1661" s="23"/>
      <c r="CZ1661" s="23"/>
      <c r="DA1661" s="23"/>
      <c r="DB1661" s="23"/>
      <c r="DC1661" s="23"/>
      <c r="DD1661" s="23"/>
      <c r="DE1661" s="23"/>
      <c r="DF1661" s="23"/>
      <c r="DG1661" s="23"/>
      <c r="DH1661" s="23"/>
      <c r="DI1661" s="23"/>
      <c r="DJ1661" s="23"/>
      <c r="DK1661" s="23"/>
      <c r="DL1661" s="23"/>
      <c r="DM1661" s="23"/>
      <c r="DN1661" s="23"/>
      <c r="DO1661" s="23"/>
      <c r="DP1661" s="23"/>
      <c r="DQ1661" s="23"/>
      <c r="DR1661" s="23"/>
      <c r="DS1661" s="23"/>
      <c r="DT1661" s="23"/>
      <c r="DU1661" s="23"/>
      <c r="DV1661" s="23"/>
      <c r="DW1661" s="23"/>
      <c r="DX1661" s="23"/>
      <c r="DY1661" s="23"/>
    </row>
    <row r="1662" spans="1:129" s="29" customFormat="1" x14ac:dyDescent="0.25">
      <c r="A1662" s="412"/>
      <c r="B1662" s="127" t="s">
        <v>413</v>
      </c>
      <c r="C1662" s="127"/>
      <c r="D1662" s="127"/>
      <c r="E1662" s="136"/>
      <c r="F1662" s="162"/>
      <c r="G1662" s="136"/>
      <c r="H1662" s="168" t="s">
        <v>35</v>
      </c>
      <c r="I1662" s="78" t="s">
        <v>52</v>
      </c>
      <c r="J1662" s="83">
        <v>108970</v>
      </c>
      <c r="K1662" s="98">
        <f t="shared" si="805"/>
        <v>108970</v>
      </c>
      <c r="L1662" s="83"/>
      <c r="M1662" s="83"/>
      <c r="N1662" s="83"/>
      <c r="O1662" s="408">
        <f t="shared" si="801"/>
        <v>108970</v>
      </c>
      <c r="P1662" s="355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23"/>
      <c r="AO1662" s="23"/>
      <c r="AP1662" s="23"/>
      <c r="AQ1662" s="23"/>
      <c r="AR1662" s="23"/>
      <c r="AS1662" s="23"/>
      <c r="AT1662" s="23"/>
      <c r="AU1662" s="23"/>
      <c r="AV1662" s="23"/>
      <c r="AW1662" s="23"/>
      <c r="AX1662" s="23"/>
      <c r="AY1662" s="23"/>
      <c r="AZ1662" s="23"/>
      <c r="BA1662" s="23"/>
      <c r="BB1662" s="23"/>
      <c r="BC1662" s="23"/>
      <c r="BD1662" s="23"/>
      <c r="BE1662" s="23"/>
      <c r="BF1662" s="23"/>
      <c r="BG1662" s="23"/>
      <c r="BH1662" s="23"/>
      <c r="BI1662" s="23"/>
      <c r="BJ1662" s="23"/>
      <c r="BK1662" s="23"/>
      <c r="BL1662" s="23"/>
      <c r="BM1662" s="23"/>
      <c r="BN1662" s="23"/>
      <c r="BO1662" s="23"/>
      <c r="BP1662" s="23"/>
      <c r="BQ1662" s="23"/>
      <c r="BR1662" s="23"/>
      <c r="BS1662" s="23"/>
      <c r="BT1662" s="23"/>
      <c r="BU1662" s="23"/>
      <c r="BV1662" s="23"/>
      <c r="BW1662" s="23"/>
      <c r="BX1662" s="23"/>
      <c r="BY1662" s="23"/>
      <c r="BZ1662" s="23"/>
      <c r="CA1662" s="23"/>
      <c r="CB1662" s="23"/>
      <c r="CC1662" s="23"/>
      <c r="CD1662" s="23"/>
      <c r="CE1662" s="23"/>
      <c r="CF1662" s="23"/>
      <c r="CG1662" s="23"/>
      <c r="CH1662" s="23"/>
      <c r="CI1662" s="23"/>
      <c r="CJ1662" s="23"/>
      <c r="CK1662" s="23"/>
      <c r="CL1662" s="23"/>
      <c r="CM1662" s="23"/>
      <c r="CN1662" s="23"/>
      <c r="CO1662" s="23"/>
      <c r="CP1662" s="23"/>
      <c r="CQ1662" s="23"/>
      <c r="CR1662" s="23"/>
      <c r="CS1662" s="23"/>
      <c r="CT1662" s="23"/>
      <c r="CU1662" s="23"/>
      <c r="CV1662" s="23"/>
      <c r="CW1662" s="23"/>
      <c r="CX1662" s="23"/>
      <c r="CY1662" s="23"/>
      <c r="CZ1662" s="23"/>
      <c r="DA1662" s="23"/>
      <c r="DB1662" s="23"/>
      <c r="DC1662" s="23"/>
      <c r="DD1662" s="23"/>
      <c r="DE1662" s="23"/>
      <c r="DF1662" s="23"/>
      <c r="DG1662" s="23"/>
      <c r="DH1662" s="23"/>
      <c r="DI1662" s="23"/>
      <c r="DJ1662" s="23"/>
      <c r="DK1662" s="23"/>
      <c r="DL1662" s="23"/>
      <c r="DM1662" s="23"/>
      <c r="DN1662" s="23"/>
      <c r="DO1662" s="23"/>
      <c r="DP1662" s="23"/>
      <c r="DQ1662" s="23"/>
      <c r="DR1662" s="23"/>
      <c r="DS1662" s="23"/>
      <c r="DT1662" s="23"/>
      <c r="DU1662" s="23"/>
      <c r="DV1662" s="23"/>
      <c r="DW1662" s="23"/>
      <c r="DX1662" s="23"/>
      <c r="DY1662" s="23"/>
    </row>
    <row r="1663" spans="1:129" s="29" customFormat="1" x14ac:dyDescent="0.25">
      <c r="A1663" s="410">
        <v>26</v>
      </c>
      <c r="B1663" s="127" t="s">
        <v>413</v>
      </c>
      <c r="C1663" s="127" t="s">
        <v>25</v>
      </c>
      <c r="D1663" s="195" t="s">
        <v>79</v>
      </c>
      <c r="E1663" s="196">
        <v>29</v>
      </c>
      <c r="F1663" s="135">
        <v>1048.3</v>
      </c>
      <c r="G1663" s="196">
        <v>35</v>
      </c>
      <c r="H1663" s="121" t="s">
        <v>30</v>
      </c>
      <c r="I1663" s="66" t="s">
        <v>1</v>
      </c>
      <c r="J1663" s="83">
        <f>J1664+J1665+J1666</f>
        <v>1447847</v>
      </c>
      <c r="K1663" s="83">
        <f t="shared" ref="K1663:N1663" si="806">K1664+K1665+K1666</f>
        <v>1447847</v>
      </c>
      <c r="L1663" s="83">
        <f t="shared" si="806"/>
        <v>0</v>
      </c>
      <c r="M1663" s="83">
        <f t="shared" si="806"/>
        <v>0</v>
      </c>
      <c r="N1663" s="83">
        <f t="shared" si="806"/>
        <v>0</v>
      </c>
      <c r="O1663" s="408">
        <f t="shared" si="801"/>
        <v>1447847</v>
      </c>
      <c r="P1663" s="355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  <c r="AZ1663" s="23"/>
      <c r="BA1663" s="23"/>
      <c r="BB1663" s="23"/>
      <c r="BC1663" s="23"/>
      <c r="BD1663" s="23"/>
      <c r="BE1663" s="23"/>
      <c r="BF1663" s="23"/>
      <c r="BG1663" s="23"/>
      <c r="BH1663" s="23"/>
      <c r="BI1663" s="23"/>
      <c r="BJ1663" s="23"/>
      <c r="BK1663" s="23"/>
      <c r="BL1663" s="23"/>
      <c r="BM1663" s="23"/>
      <c r="BN1663" s="23"/>
      <c r="BO1663" s="23"/>
      <c r="BP1663" s="23"/>
      <c r="BQ1663" s="23"/>
      <c r="BR1663" s="23"/>
      <c r="BS1663" s="23"/>
      <c r="BT1663" s="23"/>
      <c r="BU1663" s="23"/>
      <c r="BV1663" s="23"/>
      <c r="BW1663" s="23"/>
      <c r="BX1663" s="23"/>
      <c r="BY1663" s="23"/>
      <c r="BZ1663" s="23"/>
      <c r="CA1663" s="23"/>
      <c r="CB1663" s="23"/>
      <c r="CC1663" s="23"/>
      <c r="CD1663" s="23"/>
      <c r="CE1663" s="23"/>
      <c r="CF1663" s="23"/>
      <c r="CG1663" s="23"/>
      <c r="CH1663" s="23"/>
      <c r="CI1663" s="23"/>
      <c r="CJ1663" s="23"/>
      <c r="CK1663" s="23"/>
      <c r="CL1663" s="23"/>
      <c r="CM1663" s="23"/>
      <c r="CN1663" s="23"/>
      <c r="CO1663" s="23"/>
      <c r="CP1663" s="23"/>
      <c r="CQ1663" s="23"/>
      <c r="CR1663" s="23"/>
      <c r="CS1663" s="23"/>
      <c r="CT1663" s="23"/>
      <c r="CU1663" s="23"/>
      <c r="CV1663" s="23"/>
      <c r="CW1663" s="23"/>
      <c r="CX1663" s="23"/>
      <c r="CY1663" s="23"/>
      <c r="CZ1663" s="23"/>
      <c r="DA1663" s="23"/>
      <c r="DB1663" s="23"/>
      <c r="DC1663" s="23"/>
      <c r="DD1663" s="23"/>
      <c r="DE1663" s="23"/>
      <c r="DF1663" s="23"/>
      <c r="DG1663" s="23"/>
      <c r="DH1663" s="23"/>
      <c r="DI1663" s="23"/>
      <c r="DJ1663" s="23"/>
      <c r="DK1663" s="23"/>
      <c r="DL1663" s="23"/>
      <c r="DM1663" s="23"/>
      <c r="DN1663" s="23"/>
      <c r="DO1663" s="23"/>
      <c r="DP1663" s="23"/>
      <c r="DQ1663" s="23"/>
      <c r="DR1663" s="23"/>
      <c r="DS1663" s="23"/>
      <c r="DT1663" s="23"/>
      <c r="DU1663" s="23"/>
      <c r="DV1663" s="23"/>
      <c r="DW1663" s="23"/>
      <c r="DX1663" s="23"/>
      <c r="DY1663" s="23"/>
    </row>
    <row r="1664" spans="1:129" s="29" customFormat="1" ht="30" x14ac:dyDescent="0.25">
      <c r="A1664" s="411"/>
      <c r="B1664" s="127" t="s">
        <v>413</v>
      </c>
      <c r="C1664" s="127"/>
      <c r="D1664" s="127"/>
      <c r="E1664" s="136"/>
      <c r="F1664" s="162"/>
      <c r="G1664" s="136"/>
      <c r="H1664" s="121" t="s">
        <v>38</v>
      </c>
      <c r="I1664" s="105" t="s">
        <v>39</v>
      </c>
      <c r="J1664" s="83">
        <v>595471</v>
      </c>
      <c r="K1664" s="98">
        <f t="shared" ref="K1664:K1666" si="807">J1664</f>
        <v>595471</v>
      </c>
      <c r="L1664" s="83"/>
      <c r="M1664" s="83"/>
      <c r="N1664" s="83"/>
      <c r="O1664" s="408">
        <f t="shared" si="801"/>
        <v>595471</v>
      </c>
      <c r="P1664" s="355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/>
      <c r="AQ1664" s="23"/>
      <c r="AR1664" s="23"/>
      <c r="AS1664" s="23"/>
      <c r="AT1664" s="23"/>
      <c r="AU1664" s="23"/>
      <c r="AV1664" s="23"/>
      <c r="AW1664" s="23"/>
      <c r="AX1664" s="23"/>
      <c r="AY1664" s="23"/>
      <c r="AZ1664" s="23"/>
      <c r="BA1664" s="23"/>
      <c r="BB1664" s="23"/>
      <c r="BC1664" s="23"/>
      <c r="BD1664" s="23"/>
      <c r="BE1664" s="23"/>
      <c r="BF1664" s="23"/>
      <c r="BG1664" s="23"/>
      <c r="BH1664" s="23"/>
      <c r="BI1664" s="23"/>
      <c r="BJ1664" s="23"/>
      <c r="BK1664" s="23"/>
      <c r="BL1664" s="23"/>
      <c r="BM1664" s="23"/>
      <c r="BN1664" s="23"/>
      <c r="BO1664" s="23"/>
      <c r="BP1664" s="23"/>
      <c r="BQ1664" s="23"/>
      <c r="BR1664" s="23"/>
      <c r="BS1664" s="23"/>
      <c r="BT1664" s="23"/>
      <c r="BU1664" s="23"/>
      <c r="BV1664" s="23"/>
      <c r="BW1664" s="23"/>
      <c r="BX1664" s="23"/>
      <c r="BY1664" s="23"/>
      <c r="BZ1664" s="23"/>
      <c r="CA1664" s="23"/>
      <c r="CB1664" s="23"/>
      <c r="CC1664" s="23"/>
      <c r="CD1664" s="23"/>
      <c r="CE1664" s="23"/>
      <c r="CF1664" s="23"/>
      <c r="CG1664" s="23"/>
      <c r="CH1664" s="23"/>
      <c r="CI1664" s="23"/>
      <c r="CJ1664" s="23"/>
      <c r="CK1664" s="23"/>
      <c r="CL1664" s="23"/>
      <c r="CM1664" s="23"/>
      <c r="CN1664" s="23"/>
      <c r="CO1664" s="23"/>
      <c r="CP1664" s="23"/>
      <c r="CQ1664" s="23"/>
      <c r="CR1664" s="23"/>
      <c r="CS1664" s="23"/>
      <c r="CT1664" s="23"/>
      <c r="CU1664" s="23"/>
      <c r="CV1664" s="23"/>
      <c r="CW1664" s="23"/>
      <c r="CX1664" s="23"/>
      <c r="CY1664" s="23"/>
      <c r="CZ1664" s="23"/>
      <c r="DA1664" s="23"/>
      <c r="DB1664" s="23"/>
      <c r="DC1664" s="23"/>
      <c r="DD1664" s="23"/>
      <c r="DE1664" s="23"/>
      <c r="DF1664" s="23"/>
      <c r="DG1664" s="23"/>
      <c r="DH1664" s="23"/>
      <c r="DI1664" s="23"/>
      <c r="DJ1664" s="23"/>
      <c r="DK1664" s="23"/>
      <c r="DL1664" s="23"/>
      <c r="DM1664" s="23"/>
      <c r="DN1664" s="23"/>
      <c r="DO1664" s="23"/>
      <c r="DP1664" s="23"/>
      <c r="DQ1664" s="23"/>
      <c r="DR1664" s="23"/>
      <c r="DS1664" s="23"/>
      <c r="DT1664" s="23"/>
      <c r="DU1664" s="23"/>
      <c r="DV1664" s="23"/>
      <c r="DW1664" s="23"/>
      <c r="DX1664" s="23"/>
      <c r="DY1664" s="23"/>
    </row>
    <row r="1665" spans="1:129" s="29" customFormat="1" ht="30" x14ac:dyDescent="0.25">
      <c r="A1665" s="411"/>
      <c r="B1665" s="127" t="s">
        <v>413</v>
      </c>
      <c r="C1665" s="127"/>
      <c r="D1665" s="127"/>
      <c r="E1665" s="136"/>
      <c r="F1665" s="162"/>
      <c r="G1665" s="136"/>
      <c r="H1665" s="72" t="s">
        <v>40</v>
      </c>
      <c r="I1665" s="78" t="s">
        <v>41</v>
      </c>
      <c r="J1665" s="83">
        <v>822046</v>
      </c>
      <c r="K1665" s="98">
        <f t="shared" si="807"/>
        <v>822046</v>
      </c>
      <c r="L1665" s="83"/>
      <c r="M1665" s="83"/>
      <c r="N1665" s="83"/>
      <c r="O1665" s="408">
        <f t="shared" si="801"/>
        <v>822046</v>
      </c>
      <c r="P1665" s="355"/>
      <c r="Q1665" s="23"/>
      <c r="R1665" s="23"/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/>
      <c r="AI1665" s="23"/>
      <c r="AJ1665" s="23"/>
      <c r="AK1665" s="23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3"/>
      <c r="AY1665" s="23"/>
      <c r="AZ1665" s="23"/>
      <c r="BA1665" s="23"/>
      <c r="BB1665" s="23"/>
      <c r="BC1665" s="23"/>
      <c r="BD1665" s="23"/>
      <c r="BE1665" s="23"/>
      <c r="BF1665" s="23"/>
      <c r="BG1665" s="23"/>
      <c r="BH1665" s="23"/>
      <c r="BI1665" s="23"/>
      <c r="BJ1665" s="23"/>
      <c r="BK1665" s="23"/>
      <c r="BL1665" s="23"/>
      <c r="BM1665" s="23"/>
      <c r="BN1665" s="23"/>
      <c r="BO1665" s="23"/>
      <c r="BP1665" s="23"/>
      <c r="BQ1665" s="23"/>
      <c r="BR1665" s="23"/>
      <c r="BS1665" s="23"/>
      <c r="BT1665" s="23"/>
      <c r="BU1665" s="23"/>
      <c r="BV1665" s="23"/>
      <c r="BW1665" s="23"/>
      <c r="BX1665" s="23"/>
      <c r="BY1665" s="23"/>
      <c r="BZ1665" s="23"/>
      <c r="CA1665" s="23"/>
      <c r="CB1665" s="23"/>
      <c r="CC1665" s="23"/>
      <c r="CD1665" s="23"/>
      <c r="CE1665" s="23"/>
      <c r="CF1665" s="23"/>
      <c r="CG1665" s="23"/>
      <c r="CH1665" s="23"/>
      <c r="CI1665" s="23"/>
      <c r="CJ1665" s="23"/>
      <c r="CK1665" s="23"/>
      <c r="CL1665" s="23"/>
      <c r="CM1665" s="23"/>
      <c r="CN1665" s="23"/>
      <c r="CO1665" s="23"/>
      <c r="CP1665" s="23"/>
      <c r="CQ1665" s="23"/>
      <c r="CR1665" s="23"/>
      <c r="CS1665" s="23"/>
      <c r="CT1665" s="23"/>
      <c r="CU1665" s="23"/>
      <c r="CV1665" s="23"/>
      <c r="CW1665" s="23"/>
      <c r="CX1665" s="23"/>
      <c r="CY1665" s="23"/>
      <c r="CZ1665" s="23"/>
      <c r="DA1665" s="23"/>
      <c r="DB1665" s="23"/>
      <c r="DC1665" s="23"/>
      <c r="DD1665" s="23"/>
      <c r="DE1665" s="23"/>
      <c r="DF1665" s="23"/>
      <c r="DG1665" s="23"/>
      <c r="DH1665" s="23"/>
      <c r="DI1665" s="23"/>
      <c r="DJ1665" s="23"/>
      <c r="DK1665" s="23"/>
      <c r="DL1665" s="23"/>
      <c r="DM1665" s="23"/>
      <c r="DN1665" s="23"/>
      <c r="DO1665" s="23"/>
      <c r="DP1665" s="23"/>
      <c r="DQ1665" s="23"/>
      <c r="DR1665" s="23"/>
      <c r="DS1665" s="23"/>
      <c r="DT1665" s="23"/>
      <c r="DU1665" s="23"/>
      <c r="DV1665" s="23"/>
      <c r="DW1665" s="23"/>
      <c r="DX1665" s="23"/>
      <c r="DY1665" s="23"/>
    </row>
    <row r="1666" spans="1:129" s="29" customFormat="1" x14ac:dyDescent="0.25">
      <c r="A1666" s="412"/>
      <c r="B1666" s="127" t="s">
        <v>413</v>
      </c>
      <c r="C1666" s="127"/>
      <c r="D1666" s="127"/>
      <c r="E1666" s="136"/>
      <c r="F1666" s="162"/>
      <c r="G1666" s="136"/>
      <c r="H1666" s="168" t="s">
        <v>35</v>
      </c>
      <c r="I1666" s="78" t="s">
        <v>52</v>
      </c>
      <c r="J1666" s="83">
        <v>30330</v>
      </c>
      <c r="K1666" s="98">
        <f t="shared" si="807"/>
        <v>30330</v>
      </c>
      <c r="L1666" s="83"/>
      <c r="M1666" s="83"/>
      <c r="N1666" s="83"/>
      <c r="O1666" s="408">
        <f t="shared" si="801"/>
        <v>30330</v>
      </c>
      <c r="P1666" s="355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/>
      <c r="AQ1666" s="23"/>
      <c r="AR1666" s="23"/>
      <c r="AS1666" s="23"/>
      <c r="AT1666" s="23"/>
      <c r="AU1666" s="23"/>
      <c r="AV1666" s="23"/>
      <c r="AW1666" s="23"/>
      <c r="AX1666" s="23"/>
      <c r="AY1666" s="23"/>
      <c r="AZ1666" s="23"/>
      <c r="BA1666" s="23"/>
      <c r="BB1666" s="23"/>
      <c r="BC1666" s="23"/>
      <c r="BD1666" s="23"/>
      <c r="BE1666" s="23"/>
      <c r="BF1666" s="23"/>
      <c r="BG1666" s="23"/>
      <c r="BH1666" s="23"/>
      <c r="BI1666" s="23"/>
      <c r="BJ1666" s="23"/>
      <c r="BK1666" s="23"/>
      <c r="BL1666" s="23"/>
      <c r="BM1666" s="23"/>
      <c r="BN1666" s="23"/>
      <c r="BO1666" s="23"/>
      <c r="BP1666" s="23"/>
      <c r="BQ1666" s="23"/>
      <c r="BR1666" s="23"/>
      <c r="BS1666" s="23"/>
      <c r="BT1666" s="23"/>
      <c r="BU1666" s="23"/>
      <c r="BV1666" s="23"/>
      <c r="BW1666" s="23"/>
      <c r="BX1666" s="23"/>
      <c r="BY1666" s="23"/>
      <c r="BZ1666" s="23"/>
      <c r="CA1666" s="23"/>
      <c r="CB1666" s="23"/>
      <c r="CC1666" s="23"/>
      <c r="CD1666" s="23"/>
      <c r="CE1666" s="23"/>
      <c r="CF1666" s="23"/>
      <c r="CG1666" s="23"/>
      <c r="CH1666" s="23"/>
      <c r="CI1666" s="23"/>
      <c r="CJ1666" s="23"/>
      <c r="CK1666" s="23"/>
      <c r="CL1666" s="23"/>
      <c r="CM1666" s="23"/>
      <c r="CN1666" s="23"/>
      <c r="CO1666" s="23"/>
      <c r="CP1666" s="23"/>
      <c r="CQ1666" s="23"/>
      <c r="CR1666" s="23"/>
      <c r="CS1666" s="23"/>
      <c r="CT1666" s="23"/>
      <c r="CU1666" s="23"/>
      <c r="CV1666" s="23"/>
      <c r="CW1666" s="23"/>
      <c r="CX1666" s="23"/>
      <c r="CY1666" s="23"/>
      <c r="CZ1666" s="23"/>
      <c r="DA1666" s="23"/>
      <c r="DB1666" s="23"/>
      <c r="DC1666" s="23"/>
      <c r="DD1666" s="23"/>
      <c r="DE1666" s="23"/>
      <c r="DF1666" s="23"/>
      <c r="DG1666" s="23"/>
      <c r="DH1666" s="23"/>
      <c r="DI1666" s="23"/>
      <c r="DJ1666" s="23"/>
      <c r="DK1666" s="23"/>
      <c r="DL1666" s="23"/>
      <c r="DM1666" s="23"/>
      <c r="DN1666" s="23"/>
      <c r="DO1666" s="23"/>
      <c r="DP1666" s="23"/>
      <c r="DQ1666" s="23"/>
      <c r="DR1666" s="23"/>
      <c r="DS1666" s="23"/>
      <c r="DT1666" s="23"/>
      <c r="DU1666" s="23"/>
      <c r="DV1666" s="23"/>
      <c r="DW1666" s="23"/>
      <c r="DX1666" s="23"/>
      <c r="DY1666" s="23"/>
    </row>
    <row r="1667" spans="1:129" s="29" customFormat="1" x14ac:dyDescent="0.25">
      <c r="A1667" s="410">
        <v>27</v>
      </c>
      <c r="B1667" s="127" t="s">
        <v>413</v>
      </c>
      <c r="C1667" s="127" t="s">
        <v>25</v>
      </c>
      <c r="D1667" s="195" t="s">
        <v>79</v>
      </c>
      <c r="E1667" s="196">
        <v>31</v>
      </c>
      <c r="F1667" s="135">
        <v>3662.3</v>
      </c>
      <c r="G1667" s="196">
        <v>139</v>
      </c>
      <c r="H1667" s="121" t="s">
        <v>30</v>
      </c>
      <c r="I1667" s="66" t="s">
        <v>1</v>
      </c>
      <c r="J1667" s="83">
        <f>J1668+J1669+J1670</f>
        <v>3710529</v>
      </c>
      <c r="K1667" s="83">
        <f t="shared" ref="K1667:N1667" si="808">K1668+K1669+K1670</f>
        <v>3710529</v>
      </c>
      <c r="L1667" s="83">
        <f t="shared" si="808"/>
        <v>0</v>
      </c>
      <c r="M1667" s="83">
        <f t="shared" si="808"/>
        <v>0</v>
      </c>
      <c r="N1667" s="83">
        <f t="shared" si="808"/>
        <v>0</v>
      </c>
      <c r="O1667" s="408">
        <f t="shared" si="801"/>
        <v>3710529</v>
      </c>
      <c r="P1667" s="355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3"/>
      <c r="AY1667" s="23"/>
      <c r="AZ1667" s="23"/>
      <c r="BA1667" s="23"/>
      <c r="BB1667" s="23"/>
      <c r="BC1667" s="23"/>
      <c r="BD1667" s="23"/>
      <c r="BE1667" s="23"/>
      <c r="BF1667" s="23"/>
      <c r="BG1667" s="23"/>
      <c r="BH1667" s="23"/>
      <c r="BI1667" s="23"/>
      <c r="BJ1667" s="23"/>
      <c r="BK1667" s="23"/>
      <c r="BL1667" s="23"/>
      <c r="BM1667" s="23"/>
      <c r="BN1667" s="23"/>
      <c r="BO1667" s="23"/>
      <c r="BP1667" s="23"/>
      <c r="BQ1667" s="23"/>
      <c r="BR1667" s="23"/>
      <c r="BS1667" s="23"/>
      <c r="BT1667" s="23"/>
      <c r="BU1667" s="23"/>
      <c r="BV1667" s="23"/>
      <c r="BW1667" s="23"/>
      <c r="BX1667" s="23"/>
      <c r="BY1667" s="23"/>
      <c r="BZ1667" s="23"/>
      <c r="CA1667" s="23"/>
      <c r="CB1667" s="23"/>
      <c r="CC1667" s="23"/>
      <c r="CD1667" s="23"/>
      <c r="CE1667" s="23"/>
      <c r="CF1667" s="23"/>
      <c r="CG1667" s="23"/>
      <c r="CH1667" s="23"/>
      <c r="CI1667" s="23"/>
      <c r="CJ1667" s="23"/>
      <c r="CK1667" s="23"/>
      <c r="CL1667" s="23"/>
      <c r="CM1667" s="23"/>
      <c r="CN1667" s="23"/>
      <c r="CO1667" s="23"/>
      <c r="CP1667" s="23"/>
      <c r="CQ1667" s="23"/>
      <c r="CR1667" s="23"/>
      <c r="CS1667" s="23"/>
      <c r="CT1667" s="23"/>
      <c r="CU1667" s="23"/>
      <c r="CV1667" s="23"/>
      <c r="CW1667" s="23"/>
      <c r="CX1667" s="23"/>
      <c r="CY1667" s="23"/>
      <c r="CZ1667" s="23"/>
      <c r="DA1667" s="23"/>
      <c r="DB1667" s="23"/>
      <c r="DC1667" s="23"/>
      <c r="DD1667" s="23"/>
      <c r="DE1667" s="23"/>
      <c r="DF1667" s="23"/>
      <c r="DG1667" s="23"/>
      <c r="DH1667" s="23"/>
      <c r="DI1667" s="23"/>
      <c r="DJ1667" s="23"/>
      <c r="DK1667" s="23"/>
      <c r="DL1667" s="23"/>
      <c r="DM1667" s="23"/>
      <c r="DN1667" s="23"/>
      <c r="DO1667" s="23"/>
      <c r="DP1667" s="23"/>
      <c r="DQ1667" s="23"/>
      <c r="DR1667" s="23"/>
      <c r="DS1667" s="23"/>
      <c r="DT1667" s="23"/>
      <c r="DU1667" s="23"/>
      <c r="DV1667" s="23"/>
      <c r="DW1667" s="23"/>
      <c r="DX1667" s="23"/>
      <c r="DY1667" s="23"/>
    </row>
    <row r="1668" spans="1:129" s="29" customFormat="1" ht="30" x14ac:dyDescent="0.25">
      <c r="A1668" s="411"/>
      <c r="B1668" s="127" t="s">
        <v>413</v>
      </c>
      <c r="C1668" s="127"/>
      <c r="D1668" s="127"/>
      <c r="E1668" s="136"/>
      <c r="F1668" s="162"/>
      <c r="G1668" s="136"/>
      <c r="H1668" s="121" t="s">
        <v>38</v>
      </c>
      <c r="I1668" s="105" t="s">
        <v>39</v>
      </c>
      <c r="J1668" s="83">
        <v>760623</v>
      </c>
      <c r="K1668" s="98">
        <f t="shared" ref="K1668:K1670" si="809">J1668</f>
        <v>760623</v>
      </c>
      <c r="L1668" s="83"/>
      <c r="M1668" s="83"/>
      <c r="N1668" s="83"/>
      <c r="O1668" s="408">
        <f t="shared" si="801"/>
        <v>760623</v>
      </c>
      <c r="P1668" s="355"/>
      <c r="Q1668" s="23"/>
      <c r="R1668" s="23"/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/>
      <c r="AL1668" s="23"/>
      <c r="AM1668" s="23"/>
      <c r="AN1668" s="23"/>
      <c r="AO1668" s="23"/>
      <c r="AP1668" s="23"/>
      <c r="AQ1668" s="23"/>
      <c r="AR1668" s="23"/>
      <c r="AS1668" s="23"/>
      <c r="AT1668" s="23"/>
      <c r="AU1668" s="23"/>
      <c r="AV1668" s="23"/>
      <c r="AW1668" s="23"/>
      <c r="AX1668" s="23"/>
      <c r="AY1668" s="23"/>
      <c r="AZ1668" s="23"/>
      <c r="BA1668" s="23"/>
      <c r="BB1668" s="23"/>
      <c r="BC1668" s="23"/>
      <c r="BD1668" s="23"/>
      <c r="BE1668" s="23"/>
      <c r="BF1668" s="23"/>
      <c r="BG1668" s="23"/>
      <c r="BH1668" s="23"/>
      <c r="BI1668" s="23"/>
      <c r="BJ1668" s="23"/>
      <c r="BK1668" s="23"/>
      <c r="BL1668" s="23"/>
      <c r="BM1668" s="23"/>
      <c r="BN1668" s="23"/>
      <c r="BO1668" s="23"/>
      <c r="BP1668" s="23"/>
      <c r="BQ1668" s="23"/>
      <c r="BR1668" s="23"/>
      <c r="BS1668" s="23"/>
      <c r="BT1668" s="23"/>
      <c r="BU1668" s="23"/>
      <c r="BV1668" s="23"/>
      <c r="BW1668" s="23"/>
      <c r="BX1668" s="23"/>
      <c r="BY1668" s="23"/>
      <c r="BZ1668" s="23"/>
      <c r="CA1668" s="23"/>
      <c r="CB1668" s="23"/>
      <c r="CC1668" s="23"/>
      <c r="CD1668" s="23"/>
      <c r="CE1668" s="23"/>
      <c r="CF1668" s="23"/>
      <c r="CG1668" s="23"/>
      <c r="CH1668" s="23"/>
      <c r="CI1668" s="23"/>
      <c r="CJ1668" s="23"/>
      <c r="CK1668" s="23"/>
      <c r="CL1668" s="23"/>
      <c r="CM1668" s="23"/>
      <c r="CN1668" s="23"/>
      <c r="CO1668" s="23"/>
      <c r="CP1668" s="23"/>
      <c r="CQ1668" s="23"/>
      <c r="CR1668" s="23"/>
      <c r="CS1668" s="23"/>
      <c r="CT1668" s="23"/>
      <c r="CU1668" s="23"/>
      <c r="CV1668" s="23"/>
      <c r="CW1668" s="23"/>
      <c r="CX1668" s="23"/>
      <c r="CY1668" s="23"/>
      <c r="CZ1668" s="23"/>
      <c r="DA1668" s="23"/>
      <c r="DB1668" s="23"/>
      <c r="DC1668" s="23"/>
      <c r="DD1668" s="23"/>
      <c r="DE1668" s="23"/>
      <c r="DF1668" s="23"/>
      <c r="DG1668" s="23"/>
      <c r="DH1668" s="23"/>
      <c r="DI1668" s="23"/>
      <c r="DJ1668" s="23"/>
      <c r="DK1668" s="23"/>
      <c r="DL1668" s="23"/>
      <c r="DM1668" s="23"/>
      <c r="DN1668" s="23"/>
      <c r="DO1668" s="23"/>
      <c r="DP1668" s="23"/>
      <c r="DQ1668" s="23"/>
      <c r="DR1668" s="23"/>
      <c r="DS1668" s="23"/>
      <c r="DT1668" s="23"/>
      <c r="DU1668" s="23"/>
      <c r="DV1668" s="23"/>
      <c r="DW1668" s="23"/>
      <c r="DX1668" s="23"/>
      <c r="DY1668" s="23"/>
    </row>
    <row r="1669" spans="1:129" s="29" customFormat="1" ht="30" x14ac:dyDescent="0.25">
      <c r="A1669" s="411"/>
      <c r="B1669" s="127" t="s">
        <v>413</v>
      </c>
      <c r="C1669" s="127"/>
      <c r="D1669" s="127"/>
      <c r="E1669" s="136"/>
      <c r="F1669" s="162"/>
      <c r="G1669" s="136"/>
      <c r="H1669" s="72" t="s">
        <v>40</v>
      </c>
      <c r="I1669" s="78" t="s">
        <v>41</v>
      </c>
      <c r="J1669" s="83">
        <v>2872166</v>
      </c>
      <c r="K1669" s="98">
        <f t="shared" si="809"/>
        <v>2872166</v>
      </c>
      <c r="L1669" s="83"/>
      <c r="M1669" s="83"/>
      <c r="N1669" s="83"/>
      <c r="O1669" s="408">
        <f t="shared" si="801"/>
        <v>2872166</v>
      </c>
      <c r="P1669" s="355"/>
      <c r="Q1669" s="23"/>
      <c r="R1669" s="23"/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/>
      <c r="AI1669" s="23"/>
      <c r="AJ1669" s="23"/>
      <c r="AK1669" s="23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3"/>
      <c r="AY1669" s="23"/>
      <c r="AZ1669" s="23"/>
      <c r="BA1669" s="23"/>
      <c r="BB1669" s="23"/>
      <c r="BC1669" s="23"/>
      <c r="BD1669" s="23"/>
      <c r="BE1669" s="23"/>
      <c r="BF1669" s="23"/>
      <c r="BG1669" s="23"/>
      <c r="BH1669" s="23"/>
      <c r="BI1669" s="23"/>
      <c r="BJ1669" s="23"/>
      <c r="BK1669" s="23"/>
      <c r="BL1669" s="23"/>
      <c r="BM1669" s="23"/>
      <c r="BN1669" s="23"/>
      <c r="BO1669" s="23"/>
      <c r="BP1669" s="23"/>
      <c r="BQ1669" s="23"/>
      <c r="BR1669" s="23"/>
      <c r="BS1669" s="23"/>
      <c r="BT1669" s="23"/>
      <c r="BU1669" s="23"/>
      <c r="BV1669" s="23"/>
      <c r="BW1669" s="23"/>
      <c r="BX1669" s="23"/>
      <c r="BY1669" s="23"/>
      <c r="BZ1669" s="23"/>
      <c r="CA1669" s="23"/>
      <c r="CB1669" s="23"/>
      <c r="CC1669" s="23"/>
      <c r="CD1669" s="23"/>
      <c r="CE1669" s="23"/>
      <c r="CF1669" s="23"/>
      <c r="CG1669" s="23"/>
      <c r="CH1669" s="23"/>
      <c r="CI1669" s="23"/>
      <c r="CJ1669" s="23"/>
      <c r="CK1669" s="23"/>
      <c r="CL1669" s="23"/>
      <c r="CM1669" s="23"/>
      <c r="CN1669" s="23"/>
      <c r="CO1669" s="23"/>
      <c r="CP1669" s="23"/>
      <c r="CQ1669" s="23"/>
      <c r="CR1669" s="23"/>
      <c r="CS1669" s="23"/>
      <c r="CT1669" s="23"/>
      <c r="CU1669" s="23"/>
      <c r="CV1669" s="23"/>
      <c r="CW1669" s="23"/>
      <c r="CX1669" s="23"/>
      <c r="CY1669" s="23"/>
      <c r="CZ1669" s="23"/>
      <c r="DA1669" s="23"/>
      <c r="DB1669" s="23"/>
      <c r="DC1669" s="23"/>
      <c r="DD1669" s="23"/>
      <c r="DE1669" s="23"/>
      <c r="DF1669" s="23"/>
      <c r="DG1669" s="23"/>
      <c r="DH1669" s="23"/>
      <c r="DI1669" s="23"/>
      <c r="DJ1669" s="23"/>
      <c r="DK1669" s="23"/>
      <c r="DL1669" s="23"/>
      <c r="DM1669" s="23"/>
      <c r="DN1669" s="23"/>
      <c r="DO1669" s="23"/>
      <c r="DP1669" s="23"/>
      <c r="DQ1669" s="23"/>
      <c r="DR1669" s="23"/>
      <c r="DS1669" s="23"/>
      <c r="DT1669" s="23"/>
      <c r="DU1669" s="23"/>
      <c r="DV1669" s="23"/>
      <c r="DW1669" s="23"/>
      <c r="DX1669" s="23"/>
      <c r="DY1669" s="23"/>
    </row>
    <row r="1670" spans="1:129" s="29" customFormat="1" x14ac:dyDescent="0.25">
      <c r="A1670" s="412"/>
      <c r="B1670" s="127" t="s">
        <v>413</v>
      </c>
      <c r="C1670" s="127"/>
      <c r="D1670" s="127"/>
      <c r="E1670" s="136"/>
      <c r="F1670" s="162"/>
      <c r="G1670" s="136"/>
      <c r="H1670" s="168" t="s">
        <v>35</v>
      </c>
      <c r="I1670" s="78" t="s">
        <v>52</v>
      </c>
      <c r="J1670" s="83">
        <v>77740</v>
      </c>
      <c r="K1670" s="98">
        <f t="shared" si="809"/>
        <v>77740</v>
      </c>
      <c r="L1670" s="83"/>
      <c r="M1670" s="83"/>
      <c r="N1670" s="83"/>
      <c r="O1670" s="408">
        <f t="shared" si="801"/>
        <v>77740</v>
      </c>
      <c r="P1670" s="355"/>
      <c r="Q1670" s="23"/>
      <c r="R1670" s="23"/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3"/>
      <c r="AY1670" s="23"/>
      <c r="AZ1670" s="23"/>
      <c r="BA1670" s="23"/>
      <c r="BB1670" s="23"/>
      <c r="BC1670" s="23"/>
      <c r="BD1670" s="23"/>
      <c r="BE1670" s="23"/>
      <c r="BF1670" s="23"/>
      <c r="BG1670" s="23"/>
      <c r="BH1670" s="23"/>
      <c r="BI1670" s="23"/>
      <c r="BJ1670" s="23"/>
      <c r="BK1670" s="23"/>
      <c r="BL1670" s="23"/>
      <c r="BM1670" s="23"/>
      <c r="BN1670" s="23"/>
      <c r="BO1670" s="23"/>
      <c r="BP1670" s="23"/>
      <c r="BQ1670" s="23"/>
      <c r="BR1670" s="23"/>
      <c r="BS1670" s="23"/>
      <c r="BT1670" s="23"/>
      <c r="BU1670" s="23"/>
      <c r="BV1670" s="23"/>
      <c r="BW1670" s="23"/>
      <c r="BX1670" s="23"/>
      <c r="BY1670" s="23"/>
      <c r="BZ1670" s="23"/>
      <c r="CA1670" s="23"/>
      <c r="CB1670" s="23"/>
      <c r="CC1670" s="23"/>
      <c r="CD1670" s="23"/>
      <c r="CE1670" s="23"/>
      <c r="CF1670" s="23"/>
      <c r="CG1670" s="23"/>
      <c r="CH1670" s="23"/>
      <c r="CI1670" s="23"/>
      <c r="CJ1670" s="23"/>
      <c r="CK1670" s="23"/>
      <c r="CL1670" s="23"/>
      <c r="CM1670" s="23"/>
      <c r="CN1670" s="23"/>
      <c r="CO1670" s="23"/>
      <c r="CP1670" s="23"/>
      <c r="CQ1670" s="23"/>
      <c r="CR1670" s="23"/>
      <c r="CS1670" s="23"/>
      <c r="CT1670" s="23"/>
      <c r="CU1670" s="23"/>
      <c r="CV1670" s="23"/>
      <c r="CW1670" s="23"/>
      <c r="CX1670" s="23"/>
      <c r="CY1670" s="23"/>
      <c r="CZ1670" s="23"/>
      <c r="DA1670" s="23"/>
      <c r="DB1670" s="23"/>
      <c r="DC1670" s="23"/>
      <c r="DD1670" s="23"/>
      <c r="DE1670" s="23"/>
      <c r="DF1670" s="23"/>
      <c r="DG1670" s="23"/>
      <c r="DH1670" s="23"/>
      <c r="DI1670" s="23"/>
      <c r="DJ1670" s="23"/>
      <c r="DK1670" s="23"/>
      <c r="DL1670" s="23"/>
      <c r="DM1670" s="23"/>
      <c r="DN1670" s="23"/>
      <c r="DO1670" s="23"/>
      <c r="DP1670" s="23"/>
      <c r="DQ1670" s="23"/>
      <c r="DR1670" s="23"/>
      <c r="DS1670" s="23"/>
      <c r="DT1670" s="23"/>
      <c r="DU1670" s="23"/>
      <c r="DV1670" s="23"/>
      <c r="DW1670" s="23"/>
      <c r="DX1670" s="23"/>
      <c r="DY1670" s="23"/>
    </row>
    <row r="1671" spans="1:129" s="29" customFormat="1" x14ac:dyDescent="0.25">
      <c r="A1671" s="410">
        <v>28</v>
      </c>
      <c r="B1671" s="127" t="s">
        <v>413</v>
      </c>
      <c r="C1671" s="127" t="s">
        <v>25</v>
      </c>
      <c r="D1671" s="195" t="s">
        <v>79</v>
      </c>
      <c r="E1671" s="196">
        <v>33</v>
      </c>
      <c r="F1671" s="135">
        <v>929.1</v>
      </c>
      <c r="G1671" s="196">
        <v>40</v>
      </c>
      <c r="H1671" s="121" t="s">
        <v>30</v>
      </c>
      <c r="I1671" s="66" t="s">
        <v>1</v>
      </c>
      <c r="J1671" s="83">
        <f>J1672+J1673+J1674</f>
        <v>1313700</v>
      </c>
      <c r="K1671" s="83">
        <f t="shared" ref="K1671:N1671" si="810">K1672+K1673+K1674</f>
        <v>1313700</v>
      </c>
      <c r="L1671" s="83">
        <f t="shared" si="810"/>
        <v>0</v>
      </c>
      <c r="M1671" s="83">
        <f t="shared" si="810"/>
        <v>0</v>
      </c>
      <c r="N1671" s="83">
        <f t="shared" si="810"/>
        <v>0</v>
      </c>
      <c r="O1671" s="408">
        <f t="shared" si="801"/>
        <v>1313700</v>
      </c>
      <c r="P1671" s="355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3"/>
      <c r="AY1671" s="23"/>
      <c r="AZ1671" s="23"/>
      <c r="BA1671" s="23"/>
      <c r="BB1671" s="23"/>
      <c r="BC1671" s="23"/>
      <c r="BD1671" s="23"/>
      <c r="BE1671" s="23"/>
      <c r="BF1671" s="23"/>
      <c r="BG1671" s="23"/>
      <c r="BH1671" s="23"/>
      <c r="BI1671" s="23"/>
      <c r="BJ1671" s="23"/>
      <c r="BK1671" s="23"/>
      <c r="BL1671" s="23"/>
      <c r="BM1671" s="23"/>
      <c r="BN1671" s="23"/>
      <c r="BO1671" s="23"/>
      <c r="BP1671" s="23"/>
      <c r="BQ1671" s="23"/>
      <c r="BR1671" s="23"/>
      <c r="BS1671" s="23"/>
      <c r="BT1671" s="23"/>
      <c r="BU1671" s="23"/>
      <c r="BV1671" s="23"/>
      <c r="BW1671" s="23"/>
      <c r="BX1671" s="23"/>
      <c r="BY1671" s="23"/>
      <c r="BZ1671" s="23"/>
      <c r="CA1671" s="23"/>
      <c r="CB1671" s="23"/>
      <c r="CC1671" s="23"/>
      <c r="CD1671" s="23"/>
      <c r="CE1671" s="23"/>
      <c r="CF1671" s="23"/>
      <c r="CG1671" s="23"/>
      <c r="CH1671" s="23"/>
      <c r="CI1671" s="23"/>
      <c r="CJ1671" s="23"/>
      <c r="CK1671" s="23"/>
      <c r="CL1671" s="23"/>
      <c r="CM1671" s="23"/>
      <c r="CN1671" s="23"/>
      <c r="CO1671" s="23"/>
      <c r="CP1671" s="23"/>
      <c r="CQ1671" s="23"/>
      <c r="CR1671" s="23"/>
      <c r="CS1671" s="23"/>
      <c r="CT1671" s="23"/>
      <c r="CU1671" s="23"/>
      <c r="CV1671" s="23"/>
      <c r="CW1671" s="23"/>
      <c r="CX1671" s="23"/>
      <c r="CY1671" s="23"/>
      <c r="CZ1671" s="23"/>
      <c r="DA1671" s="23"/>
      <c r="DB1671" s="23"/>
      <c r="DC1671" s="23"/>
      <c r="DD1671" s="23"/>
      <c r="DE1671" s="23"/>
      <c r="DF1671" s="23"/>
      <c r="DG1671" s="23"/>
      <c r="DH1671" s="23"/>
      <c r="DI1671" s="23"/>
      <c r="DJ1671" s="23"/>
      <c r="DK1671" s="23"/>
      <c r="DL1671" s="23"/>
      <c r="DM1671" s="23"/>
      <c r="DN1671" s="23"/>
      <c r="DO1671" s="23"/>
      <c r="DP1671" s="23"/>
      <c r="DQ1671" s="23"/>
      <c r="DR1671" s="23"/>
      <c r="DS1671" s="23"/>
      <c r="DT1671" s="23"/>
      <c r="DU1671" s="23"/>
      <c r="DV1671" s="23"/>
      <c r="DW1671" s="23"/>
      <c r="DX1671" s="23"/>
      <c r="DY1671" s="23"/>
    </row>
    <row r="1672" spans="1:129" s="29" customFormat="1" ht="30" x14ac:dyDescent="0.25">
      <c r="A1672" s="411"/>
      <c r="B1672" s="127" t="s">
        <v>413</v>
      </c>
      <c r="C1672" s="127"/>
      <c r="D1672" s="127"/>
      <c r="E1672" s="136"/>
      <c r="F1672" s="162"/>
      <c r="G1672" s="136"/>
      <c r="H1672" s="121" t="s">
        <v>38</v>
      </c>
      <c r="I1672" s="105" t="s">
        <v>39</v>
      </c>
      <c r="J1672" s="83">
        <v>557608</v>
      </c>
      <c r="K1672" s="98">
        <f t="shared" ref="K1672:K1674" si="811">J1672</f>
        <v>557608</v>
      </c>
      <c r="L1672" s="83"/>
      <c r="M1672" s="83"/>
      <c r="N1672" s="83"/>
      <c r="O1672" s="408">
        <f t="shared" si="801"/>
        <v>557608</v>
      </c>
      <c r="P1672" s="355"/>
      <c r="Q1672" s="23"/>
      <c r="R1672" s="23"/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/>
      <c r="AI1672" s="23"/>
      <c r="AJ1672" s="23"/>
      <c r="AK1672" s="23"/>
      <c r="AL1672" s="23"/>
      <c r="AM1672" s="23"/>
      <c r="AN1672" s="23"/>
      <c r="AO1672" s="23"/>
      <c r="AP1672" s="23"/>
      <c r="AQ1672" s="23"/>
      <c r="AR1672" s="23"/>
      <c r="AS1672" s="23"/>
      <c r="AT1672" s="23"/>
      <c r="AU1672" s="23"/>
      <c r="AV1672" s="23"/>
      <c r="AW1672" s="23"/>
      <c r="AX1672" s="23"/>
      <c r="AY1672" s="23"/>
      <c r="AZ1672" s="23"/>
      <c r="BA1672" s="23"/>
      <c r="BB1672" s="23"/>
      <c r="BC1672" s="23"/>
      <c r="BD1672" s="23"/>
      <c r="BE1672" s="23"/>
      <c r="BF1672" s="23"/>
      <c r="BG1672" s="23"/>
      <c r="BH1672" s="23"/>
      <c r="BI1672" s="23"/>
      <c r="BJ1672" s="23"/>
      <c r="BK1672" s="23"/>
      <c r="BL1672" s="23"/>
      <c r="BM1672" s="23"/>
      <c r="BN1672" s="23"/>
      <c r="BO1672" s="23"/>
      <c r="BP1672" s="23"/>
      <c r="BQ1672" s="23"/>
      <c r="BR1672" s="23"/>
      <c r="BS1672" s="23"/>
      <c r="BT1672" s="23"/>
      <c r="BU1672" s="23"/>
      <c r="BV1672" s="23"/>
      <c r="BW1672" s="23"/>
      <c r="BX1672" s="23"/>
      <c r="BY1672" s="23"/>
      <c r="BZ1672" s="23"/>
      <c r="CA1672" s="23"/>
      <c r="CB1672" s="23"/>
      <c r="CC1672" s="23"/>
      <c r="CD1672" s="23"/>
      <c r="CE1672" s="23"/>
      <c r="CF1672" s="23"/>
      <c r="CG1672" s="23"/>
      <c r="CH1672" s="23"/>
      <c r="CI1672" s="23"/>
      <c r="CJ1672" s="23"/>
      <c r="CK1672" s="23"/>
      <c r="CL1672" s="23"/>
      <c r="CM1672" s="23"/>
      <c r="CN1672" s="23"/>
      <c r="CO1672" s="23"/>
      <c r="CP1672" s="23"/>
      <c r="CQ1672" s="23"/>
      <c r="CR1672" s="23"/>
      <c r="CS1672" s="23"/>
      <c r="CT1672" s="23"/>
      <c r="CU1672" s="23"/>
      <c r="CV1672" s="23"/>
      <c r="CW1672" s="23"/>
      <c r="CX1672" s="23"/>
      <c r="CY1672" s="23"/>
      <c r="CZ1672" s="23"/>
      <c r="DA1672" s="23"/>
      <c r="DB1672" s="23"/>
      <c r="DC1672" s="23"/>
      <c r="DD1672" s="23"/>
      <c r="DE1672" s="23"/>
      <c r="DF1672" s="23"/>
      <c r="DG1672" s="23"/>
      <c r="DH1672" s="23"/>
      <c r="DI1672" s="23"/>
      <c r="DJ1672" s="23"/>
      <c r="DK1672" s="23"/>
      <c r="DL1672" s="23"/>
      <c r="DM1672" s="23"/>
      <c r="DN1672" s="23"/>
      <c r="DO1672" s="23"/>
      <c r="DP1672" s="23"/>
      <c r="DQ1672" s="23"/>
      <c r="DR1672" s="23"/>
      <c r="DS1672" s="23"/>
      <c r="DT1672" s="23"/>
      <c r="DU1672" s="23"/>
      <c r="DV1672" s="23"/>
      <c r="DW1672" s="23"/>
      <c r="DX1672" s="23"/>
      <c r="DY1672" s="23"/>
    </row>
    <row r="1673" spans="1:129" s="29" customFormat="1" ht="30" x14ac:dyDescent="0.25">
      <c r="A1673" s="411"/>
      <c r="B1673" s="127" t="s">
        <v>413</v>
      </c>
      <c r="C1673" s="127"/>
      <c r="D1673" s="127"/>
      <c r="E1673" s="136"/>
      <c r="F1673" s="162"/>
      <c r="G1673" s="136"/>
      <c r="H1673" s="72" t="s">
        <v>40</v>
      </c>
      <c r="I1673" s="78" t="s">
        <v>41</v>
      </c>
      <c r="J1673" s="83">
        <v>728572</v>
      </c>
      <c r="K1673" s="98">
        <f t="shared" si="811"/>
        <v>728572</v>
      </c>
      <c r="L1673" s="83"/>
      <c r="M1673" s="83"/>
      <c r="N1673" s="83"/>
      <c r="O1673" s="408">
        <f t="shared" si="801"/>
        <v>728572</v>
      </c>
      <c r="P1673" s="355"/>
      <c r="Q1673" s="23"/>
      <c r="R1673" s="23"/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/>
      <c r="AG1673" s="23"/>
      <c r="AH1673" s="23"/>
      <c r="AI1673" s="23"/>
      <c r="AJ1673" s="23"/>
      <c r="AK1673" s="23"/>
      <c r="AL1673" s="23"/>
      <c r="AM1673" s="23"/>
      <c r="AN1673" s="23"/>
      <c r="AO1673" s="23"/>
      <c r="AP1673" s="23"/>
      <c r="AQ1673" s="23"/>
      <c r="AR1673" s="23"/>
      <c r="AS1673" s="23"/>
      <c r="AT1673" s="23"/>
      <c r="AU1673" s="23"/>
      <c r="AV1673" s="23"/>
      <c r="AW1673" s="23"/>
      <c r="AX1673" s="23"/>
      <c r="AY1673" s="23"/>
      <c r="AZ1673" s="23"/>
      <c r="BA1673" s="23"/>
      <c r="BB1673" s="23"/>
      <c r="BC1673" s="23"/>
      <c r="BD1673" s="23"/>
      <c r="BE1673" s="23"/>
      <c r="BF1673" s="23"/>
      <c r="BG1673" s="23"/>
      <c r="BH1673" s="23"/>
      <c r="BI1673" s="23"/>
      <c r="BJ1673" s="23"/>
      <c r="BK1673" s="23"/>
      <c r="BL1673" s="23"/>
      <c r="BM1673" s="23"/>
      <c r="BN1673" s="23"/>
      <c r="BO1673" s="23"/>
      <c r="BP1673" s="23"/>
      <c r="BQ1673" s="23"/>
      <c r="BR1673" s="23"/>
      <c r="BS1673" s="23"/>
      <c r="BT1673" s="23"/>
      <c r="BU1673" s="23"/>
      <c r="BV1673" s="23"/>
      <c r="BW1673" s="23"/>
      <c r="BX1673" s="23"/>
      <c r="BY1673" s="23"/>
      <c r="BZ1673" s="23"/>
      <c r="CA1673" s="23"/>
      <c r="CB1673" s="23"/>
      <c r="CC1673" s="23"/>
      <c r="CD1673" s="23"/>
      <c r="CE1673" s="23"/>
      <c r="CF1673" s="23"/>
      <c r="CG1673" s="23"/>
      <c r="CH1673" s="23"/>
      <c r="CI1673" s="23"/>
      <c r="CJ1673" s="23"/>
      <c r="CK1673" s="23"/>
      <c r="CL1673" s="23"/>
      <c r="CM1673" s="23"/>
      <c r="CN1673" s="23"/>
      <c r="CO1673" s="23"/>
      <c r="CP1673" s="23"/>
      <c r="CQ1673" s="23"/>
      <c r="CR1673" s="23"/>
      <c r="CS1673" s="23"/>
      <c r="CT1673" s="23"/>
      <c r="CU1673" s="23"/>
      <c r="CV1673" s="23"/>
      <c r="CW1673" s="23"/>
      <c r="CX1673" s="23"/>
      <c r="CY1673" s="23"/>
      <c r="CZ1673" s="23"/>
      <c r="DA1673" s="23"/>
      <c r="DB1673" s="23"/>
      <c r="DC1673" s="23"/>
      <c r="DD1673" s="23"/>
      <c r="DE1673" s="23"/>
      <c r="DF1673" s="23"/>
      <c r="DG1673" s="23"/>
      <c r="DH1673" s="23"/>
      <c r="DI1673" s="23"/>
      <c r="DJ1673" s="23"/>
      <c r="DK1673" s="23"/>
      <c r="DL1673" s="23"/>
      <c r="DM1673" s="23"/>
      <c r="DN1673" s="23"/>
      <c r="DO1673" s="23"/>
      <c r="DP1673" s="23"/>
      <c r="DQ1673" s="23"/>
      <c r="DR1673" s="23"/>
      <c r="DS1673" s="23"/>
      <c r="DT1673" s="23"/>
      <c r="DU1673" s="23"/>
      <c r="DV1673" s="23"/>
      <c r="DW1673" s="23"/>
      <c r="DX1673" s="23"/>
      <c r="DY1673" s="23"/>
    </row>
    <row r="1674" spans="1:129" s="29" customFormat="1" x14ac:dyDescent="0.25">
      <c r="A1674" s="412"/>
      <c r="B1674" s="127" t="s">
        <v>413</v>
      </c>
      <c r="C1674" s="127"/>
      <c r="D1674" s="127"/>
      <c r="E1674" s="136"/>
      <c r="F1674" s="162"/>
      <c r="G1674" s="136"/>
      <c r="H1674" s="168" t="s">
        <v>35</v>
      </c>
      <c r="I1674" s="78" t="s">
        <v>52</v>
      </c>
      <c r="J1674" s="83">
        <v>27520</v>
      </c>
      <c r="K1674" s="98">
        <f t="shared" si="811"/>
        <v>27520</v>
      </c>
      <c r="L1674" s="83"/>
      <c r="M1674" s="83"/>
      <c r="N1674" s="83"/>
      <c r="O1674" s="408">
        <f t="shared" si="801"/>
        <v>27520</v>
      </c>
      <c r="P1674" s="355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/>
      <c r="AR1674" s="23"/>
      <c r="AS1674" s="23"/>
      <c r="AT1674" s="23"/>
      <c r="AU1674" s="23"/>
      <c r="AV1674" s="23"/>
      <c r="AW1674" s="23"/>
      <c r="AX1674" s="23"/>
      <c r="AY1674" s="23"/>
      <c r="AZ1674" s="23"/>
      <c r="BA1674" s="23"/>
      <c r="BB1674" s="23"/>
      <c r="BC1674" s="23"/>
      <c r="BD1674" s="23"/>
      <c r="BE1674" s="23"/>
      <c r="BF1674" s="23"/>
      <c r="BG1674" s="23"/>
      <c r="BH1674" s="23"/>
      <c r="BI1674" s="23"/>
      <c r="BJ1674" s="23"/>
      <c r="BK1674" s="23"/>
      <c r="BL1674" s="23"/>
      <c r="BM1674" s="23"/>
      <c r="BN1674" s="23"/>
      <c r="BO1674" s="23"/>
      <c r="BP1674" s="23"/>
      <c r="BQ1674" s="23"/>
      <c r="BR1674" s="23"/>
      <c r="BS1674" s="23"/>
      <c r="BT1674" s="23"/>
      <c r="BU1674" s="23"/>
      <c r="BV1674" s="23"/>
      <c r="BW1674" s="23"/>
      <c r="BX1674" s="23"/>
      <c r="BY1674" s="23"/>
      <c r="BZ1674" s="23"/>
      <c r="CA1674" s="23"/>
      <c r="CB1674" s="23"/>
      <c r="CC1674" s="23"/>
      <c r="CD1674" s="23"/>
      <c r="CE1674" s="23"/>
      <c r="CF1674" s="23"/>
      <c r="CG1674" s="23"/>
      <c r="CH1674" s="23"/>
      <c r="CI1674" s="23"/>
      <c r="CJ1674" s="23"/>
      <c r="CK1674" s="23"/>
      <c r="CL1674" s="23"/>
      <c r="CM1674" s="23"/>
      <c r="CN1674" s="23"/>
      <c r="CO1674" s="23"/>
      <c r="CP1674" s="23"/>
      <c r="CQ1674" s="23"/>
      <c r="CR1674" s="23"/>
      <c r="CS1674" s="23"/>
      <c r="CT1674" s="23"/>
      <c r="CU1674" s="23"/>
      <c r="CV1674" s="23"/>
      <c r="CW1674" s="23"/>
      <c r="CX1674" s="23"/>
      <c r="CY1674" s="23"/>
      <c r="CZ1674" s="23"/>
      <c r="DA1674" s="23"/>
      <c r="DB1674" s="23"/>
      <c r="DC1674" s="23"/>
      <c r="DD1674" s="23"/>
      <c r="DE1674" s="23"/>
      <c r="DF1674" s="23"/>
      <c r="DG1674" s="23"/>
      <c r="DH1674" s="23"/>
      <c r="DI1674" s="23"/>
      <c r="DJ1674" s="23"/>
      <c r="DK1674" s="23"/>
      <c r="DL1674" s="23"/>
      <c r="DM1674" s="23"/>
      <c r="DN1674" s="23"/>
      <c r="DO1674" s="23"/>
      <c r="DP1674" s="23"/>
      <c r="DQ1674" s="23"/>
      <c r="DR1674" s="23"/>
      <c r="DS1674" s="23"/>
      <c r="DT1674" s="23"/>
      <c r="DU1674" s="23"/>
      <c r="DV1674" s="23"/>
      <c r="DW1674" s="23"/>
      <c r="DX1674" s="23"/>
      <c r="DY1674" s="23"/>
    </row>
    <row r="1675" spans="1:129" s="29" customFormat="1" x14ac:dyDescent="0.25">
      <c r="A1675" s="410">
        <v>29</v>
      </c>
      <c r="B1675" s="127" t="s">
        <v>413</v>
      </c>
      <c r="C1675" s="127" t="s">
        <v>25</v>
      </c>
      <c r="D1675" s="195" t="s">
        <v>79</v>
      </c>
      <c r="E1675" s="196">
        <v>40</v>
      </c>
      <c r="F1675" s="135">
        <v>1098</v>
      </c>
      <c r="G1675" s="196">
        <v>32</v>
      </c>
      <c r="H1675" s="121" t="s">
        <v>30</v>
      </c>
      <c r="I1675" s="66" t="s">
        <v>1</v>
      </c>
      <c r="J1675" s="83">
        <f>J1676+J1677+J1678</f>
        <v>1112373</v>
      </c>
      <c r="K1675" s="83">
        <f t="shared" ref="K1675:N1675" si="812">K1676+K1677+K1678</f>
        <v>1112373</v>
      </c>
      <c r="L1675" s="83">
        <f t="shared" si="812"/>
        <v>0</v>
      </c>
      <c r="M1675" s="83">
        <f t="shared" si="812"/>
        <v>0</v>
      </c>
      <c r="N1675" s="83">
        <f t="shared" si="812"/>
        <v>0</v>
      </c>
      <c r="O1675" s="408">
        <f t="shared" si="801"/>
        <v>1112373</v>
      </c>
      <c r="P1675" s="355"/>
      <c r="Q1675" s="23"/>
      <c r="R1675" s="23"/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/>
      <c r="AI1675" s="23"/>
      <c r="AJ1675" s="23"/>
      <c r="AK1675" s="23"/>
      <c r="AL1675" s="23"/>
      <c r="AM1675" s="23"/>
      <c r="AN1675" s="23"/>
      <c r="AO1675" s="23"/>
      <c r="AP1675" s="23"/>
      <c r="AQ1675" s="23"/>
      <c r="AR1675" s="23"/>
      <c r="AS1675" s="23"/>
      <c r="AT1675" s="23"/>
      <c r="AU1675" s="23"/>
      <c r="AV1675" s="23"/>
      <c r="AW1675" s="23"/>
      <c r="AX1675" s="23"/>
      <c r="AY1675" s="23"/>
      <c r="AZ1675" s="23"/>
      <c r="BA1675" s="23"/>
      <c r="BB1675" s="23"/>
      <c r="BC1675" s="23"/>
      <c r="BD1675" s="23"/>
      <c r="BE1675" s="23"/>
      <c r="BF1675" s="23"/>
      <c r="BG1675" s="23"/>
      <c r="BH1675" s="23"/>
      <c r="BI1675" s="23"/>
      <c r="BJ1675" s="23"/>
      <c r="BK1675" s="23"/>
      <c r="BL1675" s="23"/>
      <c r="BM1675" s="23"/>
      <c r="BN1675" s="23"/>
      <c r="BO1675" s="23"/>
      <c r="BP1675" s="23"/>
      <c r="BQ1675" s="23"/>
      <c r="BR1675" s="23"/>
      <c r="BS1675" s="23"/>
      <c r="BT1675" s="23"/>
      <c r="BU1675" s="23"/>
      <c r="BV1675" s="23"/>
      <c r="BW1675" s="23"/>
      <c r="BX1675" s="23"/>
      <c r="BY1675" s="23"/>
      <c r="BZ1675" s="23"/>
      <c r="CA1675" s="23"/>
      <c r="CB1675" s="23"/>
      <c r="CC1675" s="23"/>
      <c r="CD1675" s="23"/>
      <c r="CE1675" s="23"/>
      <c r="CF1675" s="23"/>
      <c r="CG1675" s="23"/>
      <c r="CH1675" s="23"/>
      <c r="CI1675" s="23"/>
      <c r="CJ1675" s="23"/>
      <c r="CK1675" s="23"/>
      <c r="CL1675" s="23"/>
      <c r="CM1675" s="23"/>
      <c r="CN1675" s="23"/>
      <c r="CO1675" s="23"/>
      <c r="CP1675" s="23"/>
      <c r="CQ1675" s="23"/>
      <c r="CR1675" s="23"/>
      <c r="CS1675" s="23"/>
      <c r="CT1675" s="23"/>
      <c r="CU1675" s="23"/>
      <c r="CV1675" s="23"/>
      <c r="CW1675" s="23"/>
      <c r="CX1675" s="23"/>
      <c r="CY1675" s="23"/>
      <c r="CZ1675" s="23"/>
      <c r="DA1675" s="23"/>
      <c r="DB1675" s="23"/>
      <c r="DC1675" s="23"/>
      <c r="DD1675" s="23"/>
      <c r="DE1675" s="23"/>
      <c r="DF1675" s="23"/>
      <c r="DG1675" s="23"/>
      <c r="DH1675" s="23"/>
      <c r="DI1675" s="23"/>
      <c r="DJ1675" s="23"/>
      <c r="DK1675" s="23"/>
      <c r="DL1675" s="23"/>
      <c r="DM1675" s="23"/>
      <c r="DN1675" s="23"/>
      <c r="DO1675" s="23"/>
      <c r="DP1675" s="23"/>
      <c r="DQ1675" s="23"/>
      <c r="DR1675" s="23"/>
      <c r="DS1675" s="23"/>
      <c r="DT1675" s="23"/>
      <c r="DU1675" s="23"/>
      <c r="DV1675" s="23"/>
      <c r="DW1675" s="23"/>
      <c r="DX1675" s="23"/>
      <c r="DY1675" s="23"/>
    </row>
    <row r="1676" spans="1:129" s="29" customFormat="1" ht="30" x14ac:dyDescent="0.25">
      <c r="A1676" s="411"/>
      <c r="B1676" s="127" t="s">
        <v>413</v>
      </c>
      <c r="C1676" s="127"/>
      <c r="D1676" s="127"/>
      <c r="E1676" s="136"/>
      <c r="F1676" s="162"/>
      <c r="G1676" s="136"/>
      <c r="H1676" s="121" t="s">
        <v>38</v>
      </c>
      <c r="I1676" s="105" t="s">
        <v>39</v>
      </c>
      <c r="J1676" s="83">
        <v>228044</v>
      </c>
      <c r="K1676" s="98">
        <f t="shared" ref="K1676:K1678" si="813">J1676</f>
        <v>228044</v>
      </c>
      <c r="L1676" s="83"/>
      <c r="M1676" s="83"/>
      <c r="N1676" s="83"/>
      <c r="O1676" s="408">
        <f t="shared" si="801"/>
        <v>228044</v>
      </c>
      <c r="P1676" s="355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/>
      <c r="AQ1676" s="23"/>
      <c r="AR1676" s="23"/>
      <c r="AS1676" s="23"/>
      <c r="AT1676" s="23"/>
      <c r="AU1676" s="23"/>
      <c r="AV1676" s="23"/>
      <c r="AW1676" s="23"/>
      <c r="AX1676" s="23"/>
      <c r="AY1676" s="23"/>
      <c r="AZ1676" s="23"/>
      <c r="BA1676" s="23"/>
      <c r="BB1676" s="23"/>
      <c r="BC1676" s="23"/>
      <c r="BD1676" s="23"/>
      <c r="BE1676" s="23"/>
      <c r="BF1676" s="23"/>
      <c r="BG1676" s="23"/>
      <c r="BH1676" s="23"/>
      <c r="BI1676" s="23"/>
      <c r="BJ1676" s="23"/>
      <c r="BK1676" s="23"/>
      <c r="BL1676" s="23"/>
      <c r="BM1676" s="23"/>
      <c r="BN1676" s="23"/>
      <c r="BO1676" s="23"/>
      <c r="BP1676" s="23"/>
      <c r="BQ1676" s="23"/>
      <c r="BR1676" s="23"/>
      <c r="BS1676" s="23"/>
      <c r="BT1676" s="23"/>
      <c r="BU1676" s="23"/>
      <c r="BV1676" s="23"/>
      <c r="BW1676" s="23"/>
      <c r="BX1676" s="23"/>
      <c r="BY1676" s="23"/>
      <c r="BZ1676" s="23"/>
      <c r="CA1676" s="23"/>
      <c r="CB1676" s="23"/>
      <c r="CC1676" s="23"/>
      <c r="CD1676" s="23"/>
      <c r="CE1676" s="23"/>
      <c r="CF1676" s="23"/>
      <c r="CG1676" s="23"/>
      <c r="CH1676" s="23"/>
      <c r="CI1676" s="23"/>
      <c r="CJ1676" s="23"/>
      <c r="CK1676" s="23"/>
      <c r="CL1676" s="23"/>
      <c r="CM1676" s="23"/>
      <c r="CN1676" s="23"/>
      <c r="CO1676" s="23"/>
      <c r="CP1676" s="23"/>
      <c r="CQ1676" s="23"/>
      <c r="CR1676" s="23"/>
      <c r="CS1676" s="23"/>
      <c r="CT1676" s="23"/>
      <c r="CU1676" s="23"/>
      <c r="CV1676" s="23"/>
      <c r="CW1676" s="23"/>
      <c r="CX1676" s="23"/>
      <c r="CY1676" s="23"/>
      <c r="CZ1676" s="23"/>
      <c r="DA1676" s="23"/>
      <c r="DB1676" s="23"/>
      <c r="DC1676" s="23"/>
      <c r="DD1676" s="23"/>
      <c r="DE1676" s="23"/>
      <c r="DF1676" s="23"/>
      <c r="DG1676" s="23"/>
      <c r="DH1676" s="23"/>
      <c r="DI1676" s="23"/>
      <c r="DJ1676" s="23"/>
      <c r="DK1676" s="23"/>
      <c r="DL1676" s="23"/>
      <c r="DM1676" s="23"/>
      <c r="DN1676" s="23"/>
      <c r="DO1676" s="23"/>
      <c r="DP1676" s="23"/>
      <c r="DQ1676" s="23"/>
      <c r="DR1676" s="23"/>
      <c r="DS1676" s="23"/>
      <c r="DT1676" s="23"/>
      <c r="DU1676" s="23"/>
      <c r="DV1676" s="23"/>
      <c r="DW1676" s="23"/>
      <c r="DX1676" s="23"/>
      <c r="DY1676" s="23"/>
    </row>
    <row r="1677" spans="1:129" s="29" customFormat="1" ht="30" x14ac:dyDescent="0.25">
      <c r="A1677" s="411"/>
      <c r="B1677" s="127" t="s">
        <v>413</v>
      </c>
      <c r="C1677" s="127"/>
      <c r="D1677" s="127"/>
      <c r="E1677" s="136"/>
      <c r="F1677" s="162"/>
      <c r="G1677" s="136"/>
      <c r="H1677" s="72" t="s">
        <v>40</v>
      </c>
      <c r="I1677" s="78" t="s">
        <v>41</v>
      </c>
      <c r="J1677" s="83">
        <v>861019</v>
      </c>
      <c r="K1677" s="98">
        <f t="shared" si="813"/>
        <v>861019</v>
      </c>
      <c r="L1677" s="83"/>
      <c r="M1677" s="83"/>
      <c r="N1677" s="83"/>
      <c r="O1677" s="408">
        <f t="shared" si="801"/>
        <v>861019</v>
      </c>
      <c r="P1677" s="355"/>
      <c r="Q1677" s="23"/>
      <c r="R1677" s="23"/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/>
      <c r="AL1677" s="23"/>
      <c r="AM1677" s="23"/>
      <c r="AN1677" s="23"/>
      <c r="AO1677" s="23"/>
      <c r="AP1677" s="23"/>
      <c r="AQ1677" s="23"/>
      <c r="AR1677" s="23"/>
      <c r="AS1677" s="23"/>
      <c r="AT1677" s="23"/>
      <c r="AU1677" s="23"/>
      <c r="AV1677" s="23"/>
      <c r="AW1677" s="23"/>
      <c r="AX1677" s="23"/>
      <c r="AY1677" s="23"/>
      <c r="AZ1677" s="23"/>
      <c r="BA1677" s="23"/>
      <c r="BB1677" s="23"/>
      <c r="BC1677" s="23"/>
      <c r="BD1677" s="23"/>
      <c r="BE1677" s="23"/>
      <c r="BF1677" s="23"/>
      <c r="BG1677" s="23"/>
      <c r="BH1677" s="23"/>
      <c r="BI1677" s="23"/>
      <c r="BJ1677" s="23"/>
      <c r="BK1677" s="23"/>
      <c r="BL1677" s="23"/>
      <c r="BM1677" s="23"/>
      <c r="BN1677" s="23"/>
      <c r="BO1677" s="23"/>
      <c r="BP1677" s="23"/>
      <c r="BQ1677" s="23"/>
      <c r="BR1677" s="23"/>
      <c r="BS1677" s="23"/>
      <c r="BT1677" s="23"/>
      <c r="BU1677" s="23"/>
      <c r="BV1677" s="23"/>
      <c r="BW1677" s="23"/>
      <c r="BX1677" s="23"/>
      <c r="BY1677" s="23"/>
      <c r="BZ1677" s="23"/>
      <c r="CA1677" s="23"/>
      <c r="CB1677" s="23"/>
      <c r="CC1677" s="23"/>
      <c r="CD1677" s="23"/>
      <c r="CE1677" s="23"/>
      <c r="CF1677" s="23"/>
      <c r="CG1677" s="23"/>
      <c r="CH1677" s="23"/>
      <c r="CI1677" s="23"/>
      <c r="CJ1677" s="23"/>
      <c r="CK1677" s="23"/>
      <c r="CL1677" s="23"/>
      <c r="CM1677" s="23"/>
      <c r="CN1677" s="23"/>
      <c r="CO1677" s="23"/>
      <c r="CP1677" s="23"/>
      <c r="CQ1677" s="23"/>
      <c r="CR1677" s="23"/>
      <c r="CS1677" s="23"/>
      <c r="CT1677" s="23"/>
      <c r="CU1677" s="23"/>
      <c r="CV1677" s="23"/>
      <c r="CW1677" s="23"/>
      <c r="CX1677" s="23"/>
      <c r="CY1677" s="23"/>
      <c r="CZ1677" s="23"/>
      <c r="DA1677" s="23"/>
      <c r="DB1677" s="23"/>
      <c r="DC1677" s="23"/>
      <c r="DD1677" s="23"/>
      <c r="DE1677" s="23"/>
      <c r="DF1677" s="23"/>
      <c r="DG1677" s="23"/>
      <c r="DH1677" s="23"/>
      <c r="DI1677" s="23"/>
      <c r="DJ1677" s="23"/>
      <c r="DK1677" s="23"/>
      <c r="DL1677" s="23"/>
      <c r="DM1677" s="23"/>
      <c r="DN1677" s="23"/>
      <c r="DO1677" s="23"/>
      <c r="DP1677" s="23"/>
      <c r="DQ1677" s="23"/>
      <c r="DR1677" s="23"/>
      <c r="DS1677" s="23"/>
      <c r="DT1677" s="23"/>
      <c r="DU1677" s="23"/>
      <c r="DV1677" s="23"/>
      <c r="DW1677" s="23"/>
      <c r="DX1677" s="23"/>
      <c r="DY1677" s="23"/>
    </row>
    <row r="1678" spans="1:129" s="29" customFormat="1" x14ac:dyDescent="0.25">
      <c r="A1678" s="412"/>
      <c r="B1678" s="127" t="s">
        <v>413</v>
      </c>
      <c r="C1678" s="127"/>
      <c r="D1678" s="127"/>
      <c r="E1678" s="136"/>
      <c r="F1678" s="162"/>
      <c r="G1678" s="136"/>
      <c r="H1678" s="168" t="s">
        <v>35</v>
      </c>
      <c r="I1678" s="78" t="s">
        <v>52</v>
      </c>
      <c r="J1678" s="83">
        <v>23310</v>
      </c>
      <c r="K1678" s="98">
        <f t="shared" si="813"/>
        <v>23310</v>
      </c>
      <c r="L1678" s="83"/>
      <c r="M1678" s="83"/>
      <c r="N1678" s="83"/>
      <c r="O1678" s="408">
        <f t="shared" si="801"/>
        <v>23310</v>
      </c>
      <c r="P1678" s="355"/>
      <c r="Q1678" s="23"/>
      <c r="R1678" s="23"/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3"/>
      <c r="AT1678" s="23"/>
      <c r="AU1678" s="23"/>
      <c r="AV1678" s="23"/>
      <c r="AW1678" s="23"/>
      <c r="AX1678" s="23"/>
      <c r="AY1678" s="23"/>
      <c r="AZ1678" s="23"/>
      <c r="BA1678" s="23"/>
      <c r="BB1678" s="23"/>
      <c r="BC1678" s="23"/>
      <c r="BD1678" s="23"/>
      <c r="BE1678" s="23"/>
      <c r="BF1678" s="23"/>
      <c r="BG1678" s="23"/>
      <c r="BH1678" s="23"/>
      <c r="BI1678" s="23"/>
      <c r="BJ1678" s="23"/>
      <c r="BK1678" s="23"/>
      <c r="BL1678" s="23"/>
      <c r="BM1678" s="23"/>
      <c r="BN1678" s="23"/>
      <c r="BO1678" s="23"/>
      <c r="BP1678" s="23"/>
      <c r="BQ1678" s="23"/>
      <c r="BR1678" s="23"/>
      <c r="BS1678" s="23"/>
      <c r="BT1678" s="23"/>
      <c r="BU1678" s="23"/>
      <c r="BV1678" s="23"/>
      <c r="BW1678" s="23"/>
      <c r="BX1678" s="23"/>
      <c r="BY1678" s="23"/>
      <c r="BZ1678" s="23"/>
      <c r="CA1678" s="23"/>
      <c r="CB1678" s="23"/>
      <c r="CC1678" s="23"/>
      <c r="CD1678" s="23"/>
      <c r="CE1678" s="23"/>
      <c r="CF1678" s="23"/>
      <c r="CG1678" s="23"/>
      <c r="CH1678" s="23"/>
      <c r="CI1678" s="23"/>
      <c r="CJ1678" s="23"/>
      <c r="CK1678" s="23"/>
      <c r="CL1678" s="23"/>
      <c r="CM1678" s="23"/>
      <c r="CN1678" s="23"/>
      <c r="CO1678" s="23"/>
      <c r="CP1678" s="23"/>
      <c r="CQ1678" s="23"/>
      <c r="CR1678" s="23"/>
      <c r="CS1678" s="23"/>
      <c r="CT1678" s="23"/>
      <c r="CU1678" s="23"/>
      <c r="CV1678" s="23"/>
      <c r="CW1678" s="23"/>
      <c r="CX1678" s="23"/>
      <c r="CY1678" s="23"/>
      <c r="CZ1678" s="23"/>
      <c r="DA1678" s="23"/>
      <c r="DB1678" s="23"/>
      <c r="DC1678" s="23"/>
      <c r="DD1678" s="23"/>
      <c r="DE1678" s="23"/>
      <c r="DF1678" s="23"/>
      <c r="DG1678" s="23"/>
      <c r="DH1678" s="23"/>
      <c r="DI1678" s="23"/>
      <c r="DJ1678" s="23"/>
      <c r="DK1678" s="23"/>
      <c r="DL1678" s="23"/>
      <c r="DM1678" s="23"/>
      <c r="DN1678" s="23"/>
      <c r="DO1678" s="23"/>
      <c r="DP1678" s="23"/>
      <c r="DQ1678" s="23"/>
      <c r="DR1678" s="23"/>
      <c r="DS1678" s="23"/>
      <c r="DT1678" s="23"/>
      <c r="DU1678" s="23"/>
      <c r="DV1678" s="23"/>
      <c r="DW1678" s="23"/>
      <c r="DX1678" s="23"/>
      <c r="DY1678" s="23"/>
    </row>
    <row r="1679" spans="1:129" s="29" customFormat="1" x14ac:dyDescent="0.25">
      <c r="A1679" s="410">
        <v>30</v>
      </c>
      <c r="B1679" s="127" t="s">
        <v>413</v>
      </c>
      <c r="C1679" s="127" t="s">
        <v>25</v>
      </c>
      <c r="D1679" s="195" t="s">
        <v>79</v>
      </c>
      <c r="E1679" s="196">
        <v>41</v>
      </c>
      <c r="F1679" s="135">
        <v>3668.2</v>
      </c>
      <c r="G1679" s="196">
        <v>131</v>
      </c>
      <c r="H1679" s="121" t="s">
        <v>30</v>
      </c>
      <c r="I1679" s="66" t="s">
        <v>1</v>
      </c>
      <c r="J1679" s="83">
        <f>J1680+J1681+J1682</f>
        <v>3716200</v>
      </c>
      <c r="K1679" s="83">
        <f t="shared" ref="K1679:N1679" si="814">K1680+K1681+K1682</f>
        <v>3716200</v>
      </c>
      <c r="L1679" s="83">
        <f t="shared" si="814"/>
        <v>0</v>
      </c>
      <c r="M1679" s="83">
        <f t="shared" si="814"/>
        <v>0</v>
      </c>
      <c r="N1679" s="83">
        <f t="shared" si="814"/>
        <v>0</v>
      </c>
      <c r="O1679" s="408">
        <f t="shared" si="801"/>
        <v>3716200</v>
      </c>
      <c r="P1679" s="355"/>
      <c r="Q1679" s="23"/>
      <c r="R1679" s="23"/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/>
      <c r="AQ1679" s="23"/>
      <c r="AR1679" s="23"/>
      <c r="AS1679" s="23"/>
      <c r="AT1679" s="23"/>
      <c r="AU1679" s="23"/>
      <c r="AV1679" s="23"/>
      <c r="AW1679" s="23"/>
      <c r="AX1679" s="23"/>
      <c r="AY1679" s="23"/>
      <c r="AZ1679" s="23"/>
      <c r="BA1679" s="23"/>
      <c r="BB1679" s="23"/>
      <c r="BC1679" s="23"/>
      <c r="BD1679" s="23"/>
      <c r="BE1679" s="23"/>
      <c r="BF1679" s="23"/>
      <c r="BG1679" s="23"/>
      <c r="BH1679" s="23"/>
      <c r="BI1679" s="23"/>
      <c r="BJ1679" s="23"/>
      <c r="BK1679" s="23"/>
      <c r="BL1679" s="23"/>
      <c r="BM1679" s="23"/>
      <c r="BN1679" s="23"/>
      <c r="BO1679" s="23"/>
      <c r="BP1679" s="23"/>
      <c r="BQ1679" s="23"/>
      <c r="BR1679" s="23"/>
      <c r="BS1679" s="23"/>
      <c r="BT1679" s="23"/>
      <c r="BU1679" s="23"/>
      <c r="BV1679" s="23"/>
      <c r="BW1679" s="23"/>
      <c r="BX1679" s="23"/>
      <c r="BY1679" s="23"/>
      <c r="BZ1679" s="23"/>
      <c r="CA1679" s="23"/>
      <c r="CB1679" s="23"/>
      <c r="CC1679" s="23"/>
      <c r="CD1679" s="23"/>
      <c r="CE1679" s="23"/>
      <c r="CF1679" s="23"/>
      <c r="CG1679" s="23"/>
      <c r="CH1679" s="23"/>
      <c r="CI1679" s="23"/>
      <c r="CJ1679" s="23"/>
      <c r="CK1679" s="23"/>
      <c r="CL1679" s="23"/>
      <c r="CM1679" s="23"/>
      <c r="CN1679" s="23"/>
      <c r="CO1679" s="23"/>
      <c r="CP1679" s="23"/>
      <c r="CQ1679" s="23"/>
      <c r="CR1679" s="23"/>
      <c r="CS1679" s="23"/>
      <c r="CT1679" s="23"/>
      <c r="CU1679" s="23"/>
      <c r="CV1679" s="23"/>
      <c r="CW1679" s="23"/>
      <c r="CX1679" s="23"/>
      <c r="CY1679" s="23"/>
      <c r="CZ1679" s="23"/>
      <c r="DA1679" s="23"/>
      <c r="DB1679" s="23"/>
      <c r="DC1679" s="23"/>
      <c r="DD1679" s="23"/>
      <c r="DE1679" s="23"/>
      <c r="DF1679" s="23"/>
      <c r="DG1679" s="23"/>
      <c r="DH1679" s="23"/>
      <c r="DI1679" s="23"/>
      <c r="DJ1679" s="23"/>
      <c r="DK1679" s="23"/>
      <c r="DL1679" s="23"/>
      <c r="DM1679" s="23"/>
      <c r="DN1679" s="23"/>
      <c r="DO1679" s="23"/>
      <c r="DP1679" s="23"/>
      <c r="DQ1679" s="23"/>
      <c r="DR1679" s="23"/>
      <c r="DS1679" s="23"/>
      <c r="DT1679" s="23"/>
      <c r="DU1679" s="23"/>
      <c r="DV1679" s="23"/>
      <c r="DW1679" s="23"/>
      <c r="DX1679" s="23"/>
      <c r="DY1679" s="23"/>
    </row>
    <row r="1680" spans="1:129" s="29" customFormat="1" ht="30" x14ac:dyDescent="0.25">
      <c r="A1680" s="411"/>
      <c r="B1680" s="127" t="s">
        <v>413</v>
      </c>
      <c r="C1680" s="127"/>
      <c r="D1680" s="127"/>
      <c r="E1680" s="136"/>
      <c r="F1680" s="162"/>
      <c r="G1680" s="136"/>
      <c r="H1680" s="121" t="s">
        <v>38</v>
      </c>
      <c r="I1680" s="105" t="s">
        <v>39</v>
      </c>
      <c r="J1680" s="83">
        <v>761848</v>
      </c>
      <c r="K1680" s="98">
        <f t="shared" ref="K1680:K1682" si="815">J1680</f>
        <v>761848</v>
      </c>
      <c r="L1680" s="83"/>
      <c r="M1680" s="83"/>
      <c r="N1680" s="83"/>
      <c r="O1680" s="408">
        <f t="shared" si="801"/>
        <v>761848</v>
      </c>
      <c r="P1680" s="355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/>
      <c r="AL1680" s="23"/>
      <c r="AM1680" s="23"/>
      <c r="AN1680" s="23"/>
      <c r="AO1680" s="23"/>
      <c r="AP1680" s="23"/>
      <c r="AQ1680" s="23"/>
      <c r="AR1680" s="23"/>
      <c r="AS1680" s="23"/>
      <c r="AT1680" s="23"/>
      <c r="AU1680" s="23"/>
      <c r="AV1680" s="23"/>
      <c r="AW1680" s="23"/>
      <c r="AX1680" s="23"/>
      <c r="AY1680" s="23"/>
      <c r="AZ1680" s="23"/>
      <c r="BA1680" s="23"/>
      <c r="BB1680" s="23"/>
      <c r="BC1680" s="23"/>
      <c r="BD1680" s="23"/>
      <c r="BE1680" s="23"/>
      <c r="BF1680" s="23"/>
      <c r="BG1680" s="23"/>
      <c r="BH1680" s="23"/>
      <c r="BI1680" s="23"/>
      <c r="BJ1680" s="23"/>
      <c r="BK1680" s="23"/>
      <c r="BL1680" s="23"/>
      <c r="BM1680" s="23"/>
      <c r="BN1680" s="23"/>
      <c r="BO1680" s="23"/>
      <c r="BP1680" s="23"/>
      <c r="BQ1680" s="23"/>
      <c r="BR1680" s="23"/>
      <c r="BS1680" s="23"/>
      <c r="BT1680" s="23"/>
      <c r="BU1680" s="23"/>
      <c r="BV1680" s="23"/>
      <c r="BW1680" s="23"/>
      <c r="BX1680" s="23"/>
      <c r="BY1680" s="23"/>
      <c r="BZ1680" s="23"/>
      <c r="CA1680" s="23"/>
      <c r="CB1680" s="23"/>
      <c r="CC1680" s="23"/>
      <c r="CD1680" s="23"/>
      <c r="CE1680" s="23"/>
      <c r="CF1680" s="23"/>
      <c r="CG1680" s="23"/>
      <c r="CH1680" s="23"/>
      <c r="CI1680" s="23"/>
      <c r="CJ1680" s="23"/>
      <c r="CK1680" s="23"/>
      <c r="CL1680" s="23"/>
      <c r="CM1680" s="23"/>
      <c r="CN1680" s="23"/>
      <c r="CO1680" s="23"/>
      <c r="CP1680" s="23"/>
      <c r="CQ1680" s="23"/>
      <c r="CR1680" s="23"/>
      <c r="CS1680" s="23"/>
      <c r="CT1680" s="23"/>
      <c r="CU1680" s="23"/>
      <c r="CV1680" s="23"/>
      <c r="CW1680" s="23"/>
      <c r="CX1680" s="23"/>
      <c r="CY1680" s="23"/>
      <c r="CZ1680" s="23"/>
      <c r="DA1680" s="23"/>
      <c r="DB1680" s="23"/>
      <c r="DC1680" s="23"/>
      <c r="DD1680" s="23"/>
      <c r="DE1680" s="23"/>
      <c r="DF1680" s="23"/>
      <c r="DG1680" s="23"/>
      <c r="DH1680" s="23"/>
      <c r="DI1680" s="23"/>
      <c r="DJ1680" s="23"/>
      <c r="DK1680" s="23"/>
      <c r="DL1680" s="23"/>
      <c r="DM1680" s="23"/>
      <c r="DN1680" s="23"/>
      <c r="DO1680" s="23"/>
      <c r="DP1680" s="23"/>
      <c r="DQ1680" s="23"/>
      <c r="DR1680" s="23"/>
      <c r="DS1680" s="23"/>
      <c r="DT1680" s="23"/>
      <c r="DU1680" s="23"/>
      <c r="DV1680" s="23"/>
      <c r="DW1680" s="23"/>
      <c r="DX1680" s="23"/>
      <c r="DY1680" s="23"/>
    </row>
    <row r="1681" spans="1:129" s="29" customFormat="1" ht="30" x14ac:dyDescent="0.25">
      <c r="A1681" s="411"/>
      <c r="B1681" s="127" t="s">
        <v>413</v>
      </c>
      <c r="C1681" s="127"/>
      <c r="D1681" s="127"/>
      <c r="E1681" s="136"/>
      <c r="F1681" s="162"/>
      <c r="G1681" s="136"/>
      <c r="H1681" s="72" t="s">
        <v>40</v>
      </c>
      <c r="I1681" s="78" t="s">
        <v>41</v>
      </c>
      <c r="J1681" s="83">
        <v>2876492</v>
      </c>
      <c r="K1681" s="98">
        <f t="shared" si="815"/>
        <v>2876492</v>
      </c>
      <c r="L1681" s="83"/>
      <c r="M1681" s="83"/>
      <c r="N1681" s="83"/>
      <c r="O1681" s="408">
        <f t="shared" si="801"/>
        <v>2876492</v>
      </c>
      <c r="P1681" s="355"/>
      <c r="Q1681" s="23"/>
      <c r="R1681" s="23"/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/>
      <c r="AI1681" s="23"/>
      <c r="AJ1681" s="23"/>
      <c r="AK1681" s="23"/>
      <c r="AL1681" s="23"/>
      <c r="AM1681" s="23"/>
      <c r="AN1681" s="23"/>
      <c r="AO1681" s="23"/>
      <c r="AP1681" s="23"/>
      <c r="AQ1681" s="23"/>
      <c r="AR1681" s="23"/>
      <c r="AS1681" s="23"/>
      <c r="AT1681" s="23"/>
      <c r="AU1681" s="23"/>
      <c r="AV1681" s="23"/>
      <c r="AW1681" s="23"/>
      <c r="AX1681" s="23"/>
      <c r="AY1681" s="23"/>
      <c r="AZ1681" s="23"/>
      <c r="BA1681" s="23"/>
      <c r="BB1681" s="23"/>
      <c r="BC1681" s="23"/>
      <c r="BD1681" s="23"/>
      <c r="BE1681" s="23"/>
      <c r="BF1681" s="23"/>
      <c r="BG1681" s="23"/>
      <c r="BH1681" s="23"/>
      <c r="BI1681" s="23"/>
      <c r="BJ1681" s="23"/>
      <c r="BK1681" s="23"/>
      <c r="BL1681" s="23"/>
      <c r="BM1681" s="23"/>
      <c r="BN1681" s="23"/>
      <c r="BO1681" s="23"/>
      <c r="BP1681" s="23"/>
      <c r="BQ1681" s="23"/>
      <c r="BR1681" s="23"/>
      <c r="BS1681" s="23"/>
      <c r="BT1681" s="23"/>
      <c r="BU1681" s="23"/>
      <c r="BV1681" s="23"/>
      <c r="BW1681" s="23"/>
      <c r="BX1681" s="23"/>
      <c r="BY1681" s="23"/>
      <c r="BZ1681" s="23"/>
      <c r="CA1681" s="23"/>
      <c r="CB1681" s="23"/>
      <c r="CC1681" s="23"/>
      <c r="CD1681" s="23"/>
      <c r="CE1681" s="23"/>
      <c r="CF1681" s="23"/>
      <c r="CG1681" s="23"/>
      <c r="CH1681" s="23"/>
      <c r="CI1681" s="23"/>
      <c r="CJ1681" s="23"/>
      <c r="CK1681" s="23"/>
      <c r="CL1681" s="23"/>
      <c r="CM1681" s="23"/>
      <c r="CN1681" s="23"/>
      <c r="CO1681" s="23"/>
      <c r="CP1681" s="23"/>
      <c r="CQ1681" s="23"/>
      <c r="CR1681" s="23"/>
      <c r="CS1681" s="23"/>
      <c r="CT1681" s="23"/>
      <c r="CU1681" s="23"/>
      <c r="CV1681" s="23"/>
      <c r="CW1681" s="23"/>
      <c r="CX1681" s="23"/>
      <c r="CY1681" s="23"/>
      <c r="CZ1681" s="23"/>
      <c r="DA1681" s="23"/>
      <c r="DB1681" s="23"/>
      <c r="DC1681" s="23"/>
      <c r="DD1681" s="23"/>
      <c r="DE1681" s="23"/>
      <c r="DF1681" s="23"/>
      <c r="DG1681" s="23"/>
      <c r="DH1681" s="23"/>
      <c r="DI1681" s="23"/>
      <c r="DJ1681" s="23"/>
      <c r="DK1681" s="23"/>
      <c r="DL1681" s="23"/>
      <c r="DM1681" s="23"/>
      <c r="DN1681" s="23"/>
      <c r="DO1681" s="23"/>
      <c r="DP1681" s="23"/>
      <c r="DQ1681" s="23"/>
      <c r="DR1681" s="23"/>
      <c r="DS1681" s="23"/>
      <c r="DT1681" s="23"/>
      <c r="DU1681" s="23"/>
      <c r="DV1681" s="23"/>
      <c r="DW1681" s="23"/>
      <c r="DX1681" s="23"/>
      <c r="DY1681" s="23"/>
    </row>
    <row r="1682" spans="1:129" s="29" customFormat="1" x14ac:dyDescent="0.25">
      <c r="A1682" s="412"/>
      <c r="B1682" s="127" t="s">
        <v>413</v>
      </c>
      <c r="C1682" s="127"/>
      <c r="D1682" s="127"/>
      <c r="E1682" s="136"/>
      <c r="F1682" s="162"/>
      <c r="G1682" s="136"/>
      <c r="H1682" s="168" t="s">
        <v>35</v>
      </c>
      <c r="I1682" s="78" t="s">
        <v>52</v>
      </c>
      <c r="J1682" s="83">
        <v>77860</v>
      </c>
      <c r="K1682" s="98">
        <f t="shared" si="815"/>
        <v>77860</v>
      </c>
      <c r="L1682" s="83"/>
      <c r="M1682" s="83"/>
      <c r="N1682" s="83"/>
      <c r="O1682" s="408">
        <f t="shared" si="801"/>
        <v>77860</v>
      </c>
      <c r="P1682" s="355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/>
      <c r="AL1682" s="23"/>
      <c r="AM1682" s="23"/>
      <c r="AN1682" s="23"/>
      <c r="AO1682" s="23"/>
      <c r="AP1682" s="23"/>
      <c r="AQ1682" s="23"/>
      <c r="AR1682" s="23"/>
      <c r="AS1682" s="23"/>
      <c r="AT1682" s="23"/>
      <c r="AU1682" s="23"/>
      <c r="AV1682" s="23"/>
      <c r="AW1682" s="23"/>
      <c r="AX1682" s="23"/>
      <c r="AY1682" s="23"/>
      <c r="AZ1682" s="23"/>
      <c r="BA1682" s="23"/>
      <c r="BB1682" s="23"/>
      <c r="BC1682" s="23"/>
      <c r="BD1682" s="23"/>
      <c r="BE1682" s="23"/>
      <c r="BF1682" s="23"/>
      <c r="BG1682" s="23"/>
      <c r="BH1682" s="23"/>
      <c r="BI1682" s="23"/>
      <c r="BJ1682" s="23"/>
      <c r="BK1682" s="23"/>
      <c r="BL1682" s="23"/>
      <c r="BM1682" s="23"/>
      <c r="BN1682" s="23"/>
      <c r="BO1682" s="23"/>
      <c r="BP1682" s="23"/>
      <c r="BQ1682" s="23"/>
      <c r="BR1682" s="23"/>
      <c r="BS1682" s="23"/>
      <c r="BT1682" s="23"/>
      <c r="BU1682" s="23"/>
      <c r="BV1682" s="23"/>
      <c r="BW1682" s="23"/>
      <c r="BX1682" s="23"/>
      <c r="BY1682" s="23"/>
      <c r="BZ1682" s="23"/>
      <c r="CA1682" s="23"/>
      <c r="CB1682" s="23"/>
      <c r="CC1682" s="23"/>
      <c r="CD1682" s="23"/>
      <c r="CE1682" s="23"/>
      <c r="CF1682" s="23"/>
      <c r="CG1682" s="23"/>
      <c r="CH1682" s="23"/>
      <c r="CI1682" s="23"/>
      <c r="CJ1682" s="23"/>
      <c r="CK1682" s="23"/>
      <c r="CL1682" s="23"/>
      <c r="CM1682" s="23"/>
      <c r="CN1682" s="23"/>
      <c r="CO1682" s="23"/>
      <c r="CP1682" s="23"/>
      <c r="CQ1682" s="23"/>
      <c r="CR1682" s="23"/>
      <c r="CS1682" s="23"/>
      <c r="CT1682" s="23"/>
      <c r="CU1682" s="23"/>
      <c r="CV1682" s="23"/>
      <c r="CW1682" s="23"/>
      <c r="CX1682" s="23"/>
      <c r="CY1682" s="23"/>
      <c r="CZ1682" s="23"/>
      <c r="DA1682" s="23"/>
      <c r="DB1682" s="23"/>
      <c r="DC1682" s="23"/>
      <c r="DD1682" s="23"/>
      <c r="DE1682" s="23"/>
      <c r="DF1682" s="23"/>
      <c r="DG1682" s="23"/>
      <c r="DH1682" s="23"/>
      <c r="DI1682" s="23"/>
      <c r="DJ1682" s="23"/>
      <c r="DK1682" s="23"/>
      <c r="DL1682" s="23"/>
      <c r="DM1682" s="23"/>
      <c r="DN1682" s="23"/>
      <c r="DO1682" s="23"/>
      <c r="DP1682" s="23"/>
      <c r="DQ1682" s="23"/>
      <c r="DR1682" s="23"/>
      <c r="DS1682" s="23"/>
      <c r="DT1682" s="23"/>
      <c r="DU1682" s="23"/>
      <c r="DV1682" s="23"/>
      <c r="DW1682" s="23"/>
      <c r="DX1682" s="23"/>
      <c r="DY1682" s="23"/>
    </row>
    <row r="1683" spans="1:129" s="29" customFormat="1" x14ac:dyDescent="0.25">
      <c r="A1683" s="410">
        <v>31</v>
      </c>
      <c r="B1683" s="127" t="s">
        <v>413</v>
      </c>
      <c r="C1683" s="127" t="s">
        <v>25</v>
      </c>
      <c r="D1683" s="195" t="s">
        <v>79</v>
      </c>
      <c r="E1683" s="196">
        <v>42</v>
      </c>
      <c r="F1683" s="135">
        <v>1134</v>
      </c>
      <c r="G1683" s="196">
        <v>24</v>
      </c>
      <c r="H1683" s="121" t="s">
        <v>30</v>
      </c>
      <c r="I1683" s="66" t="s">
        <v>1</v>
      </c>
      <c r="J1683" s="83">
        <f>J1684+J1685+J1686</f>
        <v>1148839</v>
      </c>
      <c r="K1683" s="83">
        <f t="shared" ref="K1683:N1683" si="816">K1684+K1685+K1686</f>
        <v>1148839</v>
      </c>
      <c r="L1683" s="83">
        <f t="shared" si="816"/>
        <v>0</v>
      </c>
      <c r="M1683" s="83">
        <f t="shared" si="816"/>
        <v>0</v>
      </c>
      <c r="N1683" s="83">
        <f t="shared" si="816"/>
        <v>0</v>
      </c>
      <c r="O1683" s="408">
        <f t="shared" si="801"/>
        <v>1148839</v>
      </c>
      <c r="P1683" s="355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/>
      <c r="AI1683" s="23"/>
      <c r="AJ1683" s="23"/>
      <c r="AK1683" s="23"/>
      <c r="AL1683" s="23"/>
      <c r="AM1683" s="23"/>
      <c r="AN1683" s="23"/>
      <c r="AO1683" s="23"/>
      <c r="AP1683" s="23"/>
      <c r="AQ1683" s="23"/>
      <c r="AR1683" s="23"/>
      <c r="AS1683" s="23"/>
      <c r="AT1683" s="23"/>
      <c r="AU1683" s="23"/>
      <c r="AV1683" s="23"/>
      <c r="AW1683" s="23"/>
      <c r="AX1683" s="23"/>
      <c r="AY1683" s="23"/>
      <c r="AZ1683" s="23"/>
      <c r="BA1683" s="23"/>
      <c r="BB1683" s="23"/>
      <c r="BC1683" s="23"/>
      <c r="BD1683" s="23"/>
      <c r="BE1683" s="23"/>
      <c r="BF1683" s="23"/>
      <c r="BG1683" s="23"/>
      <c r="BH1683" s="23"/>
      <c r="BI1683" s="23"/>
      <c r="BJ1683" s="23"/>
      <c r="BK1683" s="23"/>
      <c r="BL1683" s="23"/>
      <c r="BM1683" s="23"/>
      <c r="BN1683" s="23"/>
      <c r="BO1683" s="23"/>
      <c r="BP1683" s="23"/>
      <c r="BQ1683" s="23"/>
      <c r="BR1683" s="23"/>
      <c r="BS1683" s="23"/>
      <c r="BT1683" s="23"/>
      <c r="BU1683" s="23"/>
      <c r="BV1683" s="23"/>
      <c r="BW1683" s="23"/>
      <c r="BX1683" s="23"/>
      <c r="BY1683" s="23"/>
      <c r="BZ1683" s="23"/>
      <c r="CA1683" s="23"/>
      <c r="CB1683" s="23"/>
      <c r="CC1683" s="23"/>
      <c r="CD1683" s="23"/>
      <c r="CE1683" s="23"/>
      <c r="CF1683" s="23"/>
      <c r="CG1683" s="23"/>
      <c r="CH1683" s="23"/>
      <c r="CI1683" s="23"/>
      <c r="CJ1683" s="23"/>
      <c r="CK1683" s="23"/>
      <c r="CL1683" s="23"/>
      <c r="CM1683" s="23"/>
      <c r="CN1683" s="23"/>
      <c r="CO1683" s="23"/>
      <c r="CP1683" s="23"/>
      <c r="CQ1683" s="23"/>
      <c r="CR1683" s="23"/>
      <c r="CS1683" s="23"/>
      <c r="CT1683" s="23"/>
      <c r="CU1683" s="23"/>
      <c r="CV1683" s="23"/>
      <c r="CW1683" s="23"/>
      <c r="CX1683" s="23"/>
      <c r="CY1683" s="23"/>
      <c r="CZ1683" s="23"/>
      <c r="DA1683" s="23"/>
      <c r="DB1683" s="23"/>
      <c r="DC1683" s="23"/>
      <c r="DD1683" s="23"/>
      <c r="DE1683" s="23"/>
      <c r="DF1683" s="23"/>
      <c r="DG1683" s="23"/>
      <c r="DH1683" s="23"/>
      <c r="DI1683" s="23"/>
      <c r="DJ1683" s="23"/>
      <c r="DK1683" s="23"/>
      <c r="DL1683" s="23"/>
      <c r="DM1683" s="23"/>
      <c r="DN1683" s="23"/>
      <c r="DO1683" s="23"/>
      <c r="DP1683" s="23"/>
      <c r="DQ1683" s="23"/>
      <c r="DR1683" s="23"/>
      <c r="DS1683" s="23"/>
      <c r="DT1683" s="23"/>
      <c r="DU1683" s="23"/>
      <c r="DV1683" s="23"/>
      <c r="DW1683" s="23"/>
      <c r="DX1683" s="23"/>
      <c r="DY1683" s="23"/>
    </row>
    <row r="1684" spans="1:129" s="29" customFormat="1" ht="30" x14ac:dyDescent="0.25">
      <c r="A1684" s="411"/>
      <c r="B1684" s="127" t="s">
        <v>413</v>
      </c>
      <c r="C1684" s="127"/>
      <c r="D1684" s="127"/>
      <c r="E1684" s="136"/>
      <c r="F1684" s="162"/>
      <c r="G1684" s="136"/>
      <c r="H1684" s="121" t="s">
        <v>38</v>
      </c>
      <c r="I1684" s="105" t="s">
        <v>39</v>
      </c>
      <c r="J1684" s="83">
        <v>235520</v>
      </c>
      <c r="K1684" s="98">
        <f t="shared" ref="K1684:K1686" si="817">J1684</f>
        <v>235520</v>
      </c>
      <c r="L1684" s="83"/>
      <c r="M1684" s="83"/>
      <c r="N1684" s="83"/>
      <c r="O1684" s="408">
        <f t="shared" si="801"/>
        <v>235520</v>
      </c>
      <c r="P1684" s="355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/>
      <c r="AM1684" s="23"/>
      <c r="AN1684" s="23"/>
      <c r="AO1684" s="23"/>
      <c r="AP1684" s="23"/>
      <c r="AQ1684" s="23"/>
      <c r="AR1684" s="23"/>
      <c r="AS1684" s="23"/>
      <c r="AT1684" s="23"/>
      <c r="AU1684" s="23"/>
      <c r="AV1684" s="23"/>
      <c r="AW1684" s="23"/>
      <c r="AX1684" s="23"/>
      <c r="AY1684" s="23"/>
      <c r="AZ1684" s="23"/>
      <c r="BA1684" s="23"/>
      <c r="BB1684" s="23"/>
      <c r="BC1684" s="23"/>
      <c r="BD1684" s="23"/>
      <c r="BE1684" s="23"/>
      <c r="BF1684" s="23"/>
      <c r="BG1684" s="23"/>
      <c r="BH1684" s="23"/>
      <c r="BI1684" s="23"/>
      <c r="BJ1684" s="23"/>
      <c r="BK1684" s="23"/>
      <c r="BL1684" s="23"/>
      <c r="BM1684" s="23"/>
      <c r="BN1684" s="23"/>
      <c r="BO1684" s="23"/>
      <c r="BP1684" s="23"/>
      <c r="BQ1684" s="23"/>
      <c r="BR1684" s="23"/>
      <c r="BS1684" s="23"/>
      <c r="BT1684" s="23"/>
      <c r="BU1684" s="23"/>
      <c r="BV1684" s="23"/>
      <c r="BW1684" s="23"/>
      <c r="BX1684" s="23"/>
      <c r="BY1684" s="23"/>
      <c r="BZ1684" s="23"/>
      <c r="CA1684" s="23"/>
      <c r="CB1684" s="23"/>
      <c r="CC1684" s="23"/>
      <c r="CD1684" s="23"/>
      <c r="CE1684" s="23"/>
      <c r="CF1684" s="23"/>
      <c r="CG1684" s="23"/>
      <c r="CH1684" s="23"/>
      <c r="CI1684" s="23"/>
      <c r="CJ1684" s="23"/>
      <c r="CK1684" s="23"/>
      <c r="CL1684" s="23"/>
      <c r="CM1684" s="23"/>
      <c r="CN1684" s="23"/>
      <c r="CO1684" s="23"/>
      <c r="CP1684" s="23"/>
      <c r="CQ1684" s="23"/>
      <c r="CR1684" s="23"/>
      <c r="CS1684" s="23"/>
      <c r="CT1684" s="23"/>
      <c r="CU1684" s="23"/>
      <c r="CV1684" s="23"/>
      <c r="CW1684" s="23"/>
      <c r="CX1684" s="23"/>
      <c r="CY1684" s="23"/>
      <c r="CZ1684" s="23"/>
      <c r="DA1684" s="23"/>
      <c r="DB1684" s="23"/>
      <c r="DC1684" s="23"/>
      <c r="DD1684" s="23"/>
      <c r="DE1684" s="23"/>
      <c r="DF1684" s="23"/>
      <c r="DG1684" s="23"/>
      <c r="DH1684" s="23"/>
      <c r="DI1684" s="23"/>
      <c r="DJ1684" s="23"/>
      <c r="DK1684" s="23"/>
      <c r="DL1684" s="23"/>
      <c r="DM1684" s="23"/>
      <c r="DN1684" s="23"/>
      <c r="DO1684" s="23"/>
      <c r="DP1684" s="23"/>
      <c r="DQ1684" s="23"/>
      <c r="DR1684" s="23"/>
      <c r="DS1684" s="23"/>
      <c r="DT1684" s="23"/>
      <c r="DU1684" s="23"/>
      <c r="DV1684" s="23"/>
      <c r="DW1684" s="23"/>
      <c r="DX1684" s="23"/>
      <c r="DY1684" s="23"/>
    </row>
    <row r="1685" spans="1:129" s="29" customFormat="1" ht="30" x14ac:dyDescent="0.25">
      <c r="A1685" s="411"/>
      <c r="B1685" s="127" t="s">
        <v>413</v>
      </c>
      <c r="C1685" s="127"/>
      <c r="D1685" s="127"/>
      <c r="E1685" s="136"/>
      <c r="F1685" s="162"/>
      <c r="G1685" s="136"/>
      <c r="H1685" s="72" t="s">
        <v>40</v>
      </c>
      <c r="I1685" s="78" t="s">
        <v>41</v>
      </c>
      <c r="J1685" s="83">
        <v>889249</v>
      </c>
      <c r="K1685" s="98">
        <f t="shared" si="817"/>
        <v>889249</v>
      </c>
      <c r="L1685" s="83"/>
      <c r="M1685" s="83"/>
      <c r="N1685" s="83"/>
      <c r="O1685" s="408">
        <f t="shared" si="801"/>
        <v>889249</v>
      </c>
      <c r="P1685" s="355"/>
      <c r="Q1685" s="23"/>
      <c r="R1685" s="23"/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/>
      <c r="AI1685" s="23"/>
      <c r="AJ1685" s="23"/>
      <c r="AK1685" s="23"/>
      <c r="AL1685" s="23"/>
      <c r="AM1685" s="23"/>
      <c r="AN1685" s="23"/>
      <c r="AO1685" s="23"/>
      <c r="AP1685" s="23"/>
      <c r="AQ1685" s="23"/>
      <c r="AR1685" s="23"/>
      <c r="AS1685" s="23"/>
      <c r="AT1685" s="23"/>
      <c r="AU1685" s="23"/>
      <c r="AV1685" s="23"/>
      <c r="AW1685" s="23"/>
      <c r="AX1685" s="23"/>
      <c r="AY1685" s="23"/>
      <c r="AZ1685" s="23"/>
      <c r="BA1685" s="23"/>
      <c r="BB1685" s="23"/>
      <c r="BC1685" s="23"/>
      <c r="BD1685" s="23"/>
      <c r="BE1685" s="23"/>
      <c r="BF1685" s="23"/>
      <c r="BG1685" s="23"/>
      <c r="BH1685" s="23"/>
      <c r="BI1685" s="23"/>
      <c r="BJ1685" s="23"/>
      <c r="BK1685" s="23"/>
      <c r="BL1685" s="23"/>
      <c r="BM1685" s="23"/>
      <c r="BN1685" s="23"/>
      <c r="BO1685" s="23"/>
      <c r="BP1685" s="23"/>
      <c r="BQ1685" s="23"/>
      <c r="BR1685" s="23"/>
      <c r="BS1685" s="23"/>
      <c r="BT1685" s="23"/>
      <c r="BU1685" s="23"/>
      <c r="BV1685" s="23"/>
      <c r="BW1685" s="23"/>
      <c r="BX1685" s="23"/>
      <c r="BY1685" s="23"/>
      <c r="BZ1685" s="23"/>
      <c r="CA1685" s="23"/>
      <c r="CB1685" s="23"/>
      <c r="CC1685" s="23"/>
      <c r="CD1685" s="23"/>
      <c r="CE1685" s="23"/>
      <c r="CF1685" s="23"/>
      <c r="CG1685" s="23"/>
      <c r="CH1685" s="23"/>
      <c r="CI1685" s="23"/>
      <c r="CJ1685" s="23"/>
      <c r="CK1685" s="23"/>
      <c r="CL1685" s="23"/>
      <c r="CM1685" s="23"/>
      <c r="CN1685" s="23"/>
      <c r="CO1685" s="23"/>
      <c r="CP1685" s="23"/>
      <c r="CQ1685" s="23"/>
      <c r="CR1685" s="23"/>
      <c r="CS1685" s="23"/>
      <c r="CT1685" s="23"/>
      <c r="CU1685" s="23"/>
      <c r="CV1685" s="23"/>
      <c r="CW1685" s="23"/>
      <c r="CX1685" s="23"/>
      <c r="CY1685" s="23"/>
      <c r="CZ1685" s="23"/>
      <c r="DA1685" s="23"/>
      <c r="DB1685" s="23"/>
      <c r="DC1685" s="23"/>
      <c r="DD1685" s="23"/>
      <c r="DE1685" s="23"/>
      <c r="DF1685" s="23"/>
      <c r="DG1685" s="23"/>
      <c r="DH1685" s="23"/>
      <c r="DI1685" s="23"/>
      <c r="DJ1685" s="23"/>
      <c r="DK1685" s="23"/>
      <c r="DL1685" s="23"/>
      <c r="DM1685" s="23"/>
      <c r="DN1685" s="23"/>
      <c r="DO1685" s="23"/>
      <c r="DP1685" s="23"/>
      <c r="DQ1685" s="23"/>
      <c r="DR1685" s="23"/>
      <c r="DS1685" s="23"/>
      <c r="DT1685" s="23"/>
      <c r="DU1685" s="23"/>
      <c r="DV1685" s="23"/>
      <c r="DW1685" s="23"/>
      <c r="DX1685" s="23"/>
      <c r="DY1685" s="23"/>
    </row>
    <row r="1686" spans="1:129" s="29" customFormat="1" x14ac:dyDescent="0.25">
      <c r="A1686" s="412"/>
      <c r="B1686" s="127" t="s">
        <v>413</v>
      </c>
      <c r="C1686" s="127"/>
      <c r="D1686" s="127"/>
      <c r="E1686" s="136"/>
      <c r="F1686" s="162"/>
      <c r="G1686" s="136"/>
      <c r="H1686" s="168" t="s">
        <v>35</v>
      </c>
      <c r="I1686" s="78" t="s">
        <v>52</v>
      </c>
      <c r="J1686" s="83">
        <v>24070</v>
      </c>
      <c r="K1686" s="98">
        <f t="shared" si="817"/>
        <v>24070</v>
      </c>
      <c r="L1686" s="83"/>
      <c r="M1686" s="83"/>
      <c r="N1686" s="83"/>
      <c r="O1686" s="408">
        <f t="shared" si="801"/>
        <v>24070</v>
      </c>
      <c r="P1686" s="355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/>
      <c r="AI1686" s="23"/>
      <c r="AJ1686" s="23"/>
      <c r="AK1686" s="23"/>
      <c r="AL1686" s="23"/>
      <c r="AM1686" s="23"/>
      <c r="AN1686" s="23"/>
      <c r="AO1686" s="23"/>
      <c r="AP1686" s="23"/>
      <c r="AQ1686" s="23"/>
      <c r="AR1686" s="23"/>
      <c r="AS1686" s="23"/>
      <c r="AT1686" s="23"/>
      <c r="AU1686" s="23"/>
      <c r="AV1686" s="23"/>
      <c r="AW1686" s="23"/>
      <c r="AX1686" s="23"/>
      <c r="AY1686" s="23"/>
      <c r="AZ1686" s="23"/>
      <c r="BA1686" s="23"/>
      <c r="BB1686" s="23"/>
      <c r="BC1686" s="23"/>
      <c r="BD1686" s="23"/>
      <c r="BE1686" s="23"/>
      <c r="BF1686" s="23"/>
      <c r="BG1686" s="23"/>
      <c r="BH1686" s="23"/>
      <c r="BI1686" s="23"/>
      <c r="BJ1686" s="23"/>
      <c r="BK1686" s="23"/>
      <c r="BL1686" s="23"/>
      <c r="BM1686" s="23"/>
      <c r="BN1686" s="23"/>
      <c r="BO1686" s="23"/>
      <c r="BP1686" s="23"/>
      <c r="BQ1686" s="23"/>
      <c r="BR1686" s="23"/>
      <c r="BS1686" s="23"/>
      <c r="BT1686" s="23"/>
      <c r="BU1686" s="23"/>
      <c r="BV1686" s="23"/>
      <c r="BW1686" s="23"/>
      <c r="BX1686" s="23"/>
      <c r="BY1686" s="23"/>
      <c r="BZ1686" s="23"/>
      <c r="CA1686" s="23"/>
      <c r="CB1686" s="23"/>
      <c r="CC1686" s="23"/>
      <c r="CD1686" s="23"/>
      <c r="CE1686" s="23"/>
      <c r="CF1686" s="23"/>
      <c r="CG1686" s="23"/>
      <c r="CH1686" s="23"/>
      <c r="CI1686" s="23"/>
      <c r="CJ1686" s="23"/>
      <c r="CK1686" s="23"/>
      <c r="CL1686" s="23"/>
      <c r="CM1686" s="23"/>
      <c r="CN1686" s="23"/>
      <c r="CO1686" s="23"/>
      <c r="CP1686" s="23"/>
      <c r="CQ1686" s="23"/>
      <c r="CR1686" s="23"/>
      <c r="CS1686" s="23"/>
      <c r="CT1686" s="23"/>
      <c r="CU1686" s="23"/>
      <c r="CV1686" s="23"/>
      <c r="CW1686" s="23"/>
      <c r="CX1686" s="23"/>
      <c r="CY1686" s="23"/>
      <c r="CZ1686" s="23"/>
      <c r="DA1686" s="23"/>
      <c r="DB1686" s="23"/>
      <c r="DC1686" s="23"/>
      <c r="DD1686" s="23"/>
      <c r="DE1686" s="23"/>
      <c r="DF1686" s="23"/>
      <c r="DG1686" s="23"/>
      <c r="DH1686" s="23"/>
      <c r="DI1686" s="23"/>
      <c r="DJ1686" s="23"/>
      <c r="DK1686" s="23"/>
      <c r="DL1686" s="23"/>
      <c r="DM1686" s="23"/>
      <c r="DN1686" s="23"/>
      <c r="DO1686" s="23"/>
      <c r="DP1686" s="23"/>
      <c r="DQ1686" s="23"/>
      <c r="DR1686" s="23"/>
      <c r="DS1686" s="23"/>
      <c r="DT1686" s="23"/>
      <c r="DU1686" s="23"/>
      <c r="DV1686" s="23"/>
      <c r="DW1686" s="23"/>
      <c r="DX1686" s="23"/>
      <c r="DY1686" s="23"/>
    </row>
    <row r="1687" spans="1:129" s="29" customFormat="1" x14ac:dyDescent="0.25">
      <c r="A1687" s="410">
        <v>32</v>
      </c>
      <c r="B1687" s="127" t="s">
        <v>413</v>
      </c>
      <c r="C1687" s="127" t="s">
        <v>25</v>
      </c>
      <c r="D1687" s="127" t="s">
        <v>79</v>
      </c>
      <c r="E1687" s="136">
        <v>44</v>
      </c>
      <c r="F1687" s="162">
        <v>3650.7</v>
      </c>
      <c r="G1687" s="136">
        <v>121</v>
      </c>
      <c r="H1687" s="168" t="s">
        <v>30</v>
      </c>
      <c r="I1687" s="78" t="s">
        <v>1</v>
      </c>
      <c r="J1687" s="83">
        <f>J1688+J1689+J1690</f>
        <v>3698474</v>
      </c>
      <c r="K1687" s="83">
        <f t="shared" ref="K1687:N1687" si="818">K1688+K1689+K1690</f>
        <v>3698474</v>
      </c>
      <c r="L1687" s="83">
        <f t="shared" si="818"/>
        <v>0</v>
      </c>
      <c r="M1687" s="83">
        <f t="shared" si="818"/>
        <v>0</v>
      </c>
      <c r="N1687" s="83">
        <f t="shared" si="818"/>
        <v>0</v>
      </c>
      <c r="O1687" s="408">
        <f t="shared" si="801"/>
        <v>3698474</v>
      </c>
      <c r="P1687" s="355"/>
      <c r="Q1687" s="23"/>
      <c r="R1687" s="23"/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/>
      <c r="AI1687" s="23"/>
      <c r="AJ1687" s="23"/>
      <c r="AK1687" s="23"/>
      <c r="AL1687" s="23"/>
      <c r="AM1687" s="23"/>
      <c r="AN1687" s="23"/>
      <c r="AO1687" s="23"/>
      <c r="AP1687" s="23"/>
      <c r="AQ1687" s="23"/>
      <c r="AR1687" s="23"/>
      <c r="AS1687" s="23"/>
      <c r="AT1687" s="23"/>
      <c r="AU1687" s="23"/>
      <c r="AV1687" s="23"/>
      <c r="AW1687" s="23"/>
      <c r="AX1687" s="23"/>
      <c r="AY1687" s="23"/>
      <c r="AZ1687" s="23"/>
      <c r="BA1687" s="23"/>
      <c r="BB1687" s="23"/>
      <c r="BC1687" s="23"/>
      <c r="BD1687" s="23"/>
      <c r="BE1687" s="23"/>
      <c r="BF1687" s="23"/>
      <c r="BG1687" s="23"/>
      <c r="BH1687" s="23"/>
      <c r="BI1687" s="23"/>
      <c r="BJ1687" s="23"/>
      <c r="BK1687" s="23"/>
      <c r="BL1687" s="23"/>
      <c r="BM1687" s="23"/>
      <c r="BN1687" s="23"/>
      <c r="BO1687" s="23"/>
      <c r="BP1687" s="23"/>
      <c r="BQ1687" s="23"/>
      <c r="BR1687" s="23"/>
      <c r="BS1687" s="23"/>
      <c r="BT1687" s="23"/>
      <c r="BU1687" s="23"/>
      <c r="BV1687" s="23"/>
      <c r="BW1687" s="23"/>
      <c r="BX1687" s="23"/>
      <c r="BY1687" s="23"/>
      <c r="BZ1687" s="23"/>
      <c r="CA1687" s="23"/>
      <c r="CB1687" s="23"/>
      <c r="CC1687" s="23"/>
      <c r="CD1687" s="23"/>
      <c r="CE1687" s="23"/>
      <c r="CF1687" s="23"/>
      <c r="CG1687" s="23"/>
      <c r="CH1687" s="23"/>
      <c r="CI1687" s="23"/>
      <c r="CJ1687" s="23"/>
      <c r="CK1687" s="23"/>
      <c r="CL1687" s="23"/>
      <c r="CM1687" s="23"/>
      <c r="CN1687" s="23"/>
      <c r="CO1687" s="23"/>
      <c r="CP1687" s="23"/>
      <c r="CQ1687" s="23"/>
      <c r="CR1687" s="23"/>
      <c r="CS1687" s="23"/>
      <c r="CT1687" s="23"/>
      <c r="CU1687" s="23"/>
      <c r="CV1687" s="23"/>
      <c r="CW1687" s="23"/>
      <c r="CX1687" s="23"/>
      <c r="CY1687" s="23"/>
      <c r="CZ1687" s="23"/>
      <c r="DA1687" s="23"/>
      <c r="DB1687" s="23"/>
      <c r="DC1687" s="23"/>
      <c r="DD1687" s="23"/>
      <c r="DE1687" s="23"/>
      <c r="DF1687" s="23"/>
      <c r="DG1687" s="23"/>
      <c r="DH1687" s="23"/>
      <c r="DI1687" s="23"/>
      <c r="DJ1687" s="23"/>
      <c r="DK1687" s="23"/>
      <c r="DL1687" s="23"/>
      <c r="DM1687" s="23"/>
      <c r="DN1687" s="23"/>
      <c r="DO1687" s="23"/>
      <c r="DP1687" s="23"/>
      <c r="DQ1687" s="23"/>
      <c r="DR1687" s="23"/>
      <c r="DS1687" s="23"/>
      <c r="DT1687" s="23"/>
      <c r="DU1687" s="23"/>
      <c r="DV1687" s="23"/>
      <c r="DW1687" s="23"/>
      <c r="DX1687" s="23"/>
      <c r="DY1687" s="23"/>
    </row>
    <row r="1688" spans="1:129" s="29" customFormat="1" ht="30" x14ac:dyDescent="0.25">
      <c r="A1688" s="411"/>
      <c r="B1688" s="127" t="s">
        <v>413</v>
      </c>
      <c r="C1688" s="127"/>
      <c r="D1688" s="127"/>
      <c r="E1688" s="136"/>
      <c r="F1688" s="162"/>
      <c r="G1688" s="136"/>
      <c r="H1688" s="168" t="s">
        <v>38</v>
      </c>
      <c r="I1688" s="78" t="s">
        <v>39</v>
      </c>
      <c r="J1688" s="83">
        <v>758214</v>
      </c>
      <c r="K1688" s="98">
        <f>J1688</f>
        <v>758214</v>
      </c>
      <c r="L1688" s="83"/>
      <c r="M1688" s="83"/>
      <c r="N1688" s="83"/>
      <c r="O1688" s="408">
        <f t="shared" si="801"/>
        <v>758214</v>
      </c>
      <c r="P1688" s="355"/>
      <c r="Q1688" s="23"/>
      <c r="R1688" s="23"/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/>
      <c r="AQ1688" s="23"/>
      <c r="AR1688" s="23"/>
      <c r="AS1688" s="23"/>
      <c r="AT1688" s="23"/>
      <c r="AU1688" s="23"/>
      <c r="AV1688" s="23"/>
      <c r="AW1688" s="23"/>
      <c r="AX1688" s="23"/>
      <c r="AY1688" s="23"/>
      <c r="AZ1688" s="23"/>
      <c r="BA1688" s="23"/>
      <c r="BB1688" s="23"/>
      <c r="BC1688" s="23"/>
      <c r="BD1688" s="23"/>
      <c r="BE1688" s="23"/>
      <c r="BF1688" s="23"/>
      <c r="BG1688" s="23"/>
      <c r="BH1688" s="23"/>
      <c r="BI1688" s="23"/>
      <c r="BJ1688" s="23"/>
      <c r="BK1688" s="23"/>
      <c r="BL1688" s="23"/>
      <c r="BM1688" s="23"/>
      <c r="BN1688" s="23"/>
      <c r="BO1688" s="23"/>
      <c r="BP1688" s="23"/>
      <c r="BQ1688" s="23"/>
      <c r="BR1688" s="23"/>
      <c r="BS1688" s="23"/>
      <c r="BT1688" s="23"/>
      <c r="BU1688" s="23"/>
      <c r="BV1688" s="23"/>
      <c r="BW1688" s="23"/>
      <c r="BX1688" s="23"/>
      <c r="BY1688" s="23"/>
      <c r="BZ1688" s="23"/>
      <c r="CA1688" s="23"/>
      <c r="CB1688" s="23"/>
      <c r="CC1688" s="23"/>
      <c r="CD1688" s="23"/>
      <c r="CE1688" s="23"/>
      <c r="CF1688" s="23"/>
      <c r="CG1688" s="23"/>
      <c r="CH1688" s="23"/>
      <c r="CI1688" s="23"/>
      <c r="CJ1688" s="23"/>
      <c r="CK1688" s="23"/>
      <c r="CL1688" s="23"/>
      <c r="CM1688" s="23"/>
      <c r="CN1688" s="23"/>
      <c r="CO1688" s="23"/>
      <c r="CP1688" s="23"/>
      <c r="CQ1688" s="23"/>
      <c r="CR1688" s="23"/>
      <c r="CS1688" s="23"/>
      <c r="CT1688" s="23"/>
      <c r="CU1688" s="23"/>
      <c r="CV1688" s="23"/>
      <c r="CW1688" s="23"/>
      <c r="CX1688" s="23"/>
      <c r="CY1688" s="23"/>
      <c r="CZ1688" s="23"/>
      <c r="DA1688" s="23"/>
      <c r="DB1688" s="23"/>
      <c r="DC1688" s="23"/>
      <c r="DD1688" s="23"/>
      <c r="DE1688" s="23"/>
      <c r="DF1688" s="23"/>
      <c r="DG1688" s="23"/>
      <c r="DH1688" s="23"/>
      <c r="DI1688" s="23"/>
      <c r="DJ1688" s="23"/>
      <c r="DK1688" s="23"/>
      <c r="DL1688" s="23"/>
      <c r="DM1688" s="23"/>
      <c r="DN1688" s="23"/>
      <c r="DO1688" s="23"/>
      <c r="DP1688" s="23"/>
      <c r="DQ1688" s="23"/>
      <c r="DR1688" s="23"/>
      <c r="DS1688" s="23"/>
      <c r="DT1688" s="23"/>
      <c r="DU1688" s="23"/>
      <c r="DV1688" s="23"/>
      <c r="DW1688" s="23"/>
      <c r="DX1688" s="23"/>
      <c r="DY1688" s="23"/>
    </row>
    <row r="1689" spans="1:129" s="29" customFormat="1" ht="30" x14ac:dyDescent="0.25">
      <c r="A1689" s="411"/>
      <c r="B1689" s="127" t="s">
        <v>413</v>
      </c>
      <c r="C1689" s="127"/>
      <c r="D1689" s="127"/>
      <c r="E1689" s="136"/>
      <c r="F1689" s="162"/>
      <c r="G1689" s="136"/>
      <c r="H1689" s="168" t="s">
        <v>40</v>
      </c>
      <c r="I1689" s="78" t="s">
        <v>41</v>
      </c>
      <c r="J1689" s="83">
        <v>2862770</v>
      </c>
      <c r="K1689" s="98">
        <f t="shared" ref="K1689:K1690" si="819">J1689</f>
        <v>2862770</v>
      </c>
      <c r="L1689" s="83"/>
      <c r="M1689" s="83"/>
      <c r="N1689" s="83"/>
      <c r="O1689" s="408">
        <f t="shared" si="801"/>
        <v>2862770</v>
      </c>
      <c r="P1689" s="355"/>
      <c r="Q1689" s="23"/>
      <c r="R1689" s="23"/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/>
      <c r="AI1689" s="23"/>
      <c r="AJ1689" s="23"/>
      <c r="AK1689" s="23"/>
      <c r="AL1689" s="23"/>
      <c r="AM1689" s="23"/>
      <c r="AN1689" s="23"/>
      <c r="AO1689" s="23"/>
      <c r="AP1689" s="23"/>
      <c r="AQ1689" s="23"/>
      <c r="AR1689" s="23"/>
      <c r="AS1689" s="23"/>
      <c r="AT1689" s="23"/>
      <c r="AU1689" s="23"/>
      <c r="AV1689" s="23"/>
      <c r="AW1689" s="23"/>
      <c r="AX1689" s="23"/>
      <c r="AY1689" s="23"/>
      <c r="AZ1689" s="23"/>
      <c r="BA1689" s="23"/>
      <c r="BB1689" s="23"/>
      <c r="BC1689" s="23"/>
      <c r="BD1689" s="23"/>
      <c r="BE1689" s="23"/>
      <c r="BF1689" s="23"/>
      <c r="BG1689" s="23"/>
      <c r="BH1689" s="23"/>
      <c r="BI1689" s="23"/>
      <c r="BJ1689" s="23"/>
      <c r="BK1689" s="23"/>
      <c r="BL1689" s="23"/>
      <c r="BM1689" s="23"/>
      <c r="BN1689" s="23"/>
      <c r="BO1689" s="23"/>
      <c r="BP1689" s="23"/>
      <c r="BQ1689" s="23"/>
      <c r="BR1689" s="23"/>
      <c r="BS1689" s="23"/>
      <c r="BT1689" s="23"/>
      <c r="BU1689" s="23"/>
      <c r="BV1689" s="23"/>
      <c r="BW1689" s="23"/>
      <c r="BX1689" s="23"/>
      <c r="BY1689" s="23"/>
      <c r="BZ1689" s="23"/>
      <c r="CA1689" s="23"/>
      <c r="CB1689" s="23"/>
      <c r="CC1689" s="23"/>
      <c r="CD1689" s="23"/>
      <c r="CE1689" s="23"/>
      <c r="CF1689" s="23"/>
      <c r="CG1689" s="23"/>
      <c r="CH1689" s="23"/>
      <c r="CI1689" s="23"/>
      <c r="CJ1689" s="23"/>
      <c r="CK1689" s="23"/>
      <c r="CL1689" s="23"/>
      <c r="CM1689" s="23"/>
      <c r="CN1689" s="23"/>
      <c r="CO1689" s="23"/>
      <c r="CP1689" s="23"/>
      <c r="CQ1689" s="23"/>
      <c r="CR1689" s="23"/>
      <c r="CS1689" s="23"/>
      <c r="CT1689" s="23"/>
      <c r="CU1689" s="23"/>
      <c r="CV1689" s="23"/>
      <c r="CW1689" s="23"/>
      <c r="CX1689" s="23"/>
      <c r="CY1689" s="23"/>
      <c r="CZ1689" s="23"/>
      <c r="DA1689" s="23"/>
      <c r="DB1689" s="23"/>
      <c r="DC1689" s="23"/>
      <c r="DD1689" s="23"/>
      <c r="DE1689" s="23"/>
      <c r="DF1689" s="23"/>
      <c r="DG1689" s="23"/>
      <c r="DH1689" s="23"/>
      <c r="DI1689" s="23"/>
      <c r="DJ1689" s="23"/>
      <c r="DK1689" s="23"/>
      <c r="DL1689" s="23"/>
      <c r="DM1689" s="23"/>
      <c r="DN1689" s="23"/>
      <c r="DO1689" s="23"/>
      <c r="DP1689" s="23"/>
      <c r="DQ1689" s="23"/>
      <c r="DR1689" s="23"/>
      <c r="DS1689" s="23"/>
      <c r="DT1689" s="23"/>
      <c r="DU1689" s="23"/>
      <c r="DV1689" s="23"/>
      <c r="DW1689" s="23"/>
      <c r="DX1689" s="23"/>
      <c r="DY1689" s="23"/>
    </row>
    <row r="1690" spans="1:129" s="29" customFormat="1" x14ac:dyDescent="0.25">
      <c r="A1690" s="412"/>
      <c r="B1690" s="127" t="s">
        <v>413</v>
      </c>
      <c r="C1690" s="127"/>
      <c r="D1690" s="127"/>
      <c r="E1690" s="136"/>
      <c r="F1690" s="162"/>
      <c r="G1690" s="136"/>
      <c r="H1690" s="168" t="s">
        <v>35</v>
      </c>
      <c r="I1690" s="78" t="s">
        <v>52</v>
      </c>
      <c r="J1690" s="83">
        <v>77490</v>
      </c>
      <c r="K1690" s="98">
        <f t="shared" si="819"/>
        <v>77490</v>
      </c>
      <c r="L1690" s="83"/>
      <c r="M1690" s="83"/>
      <c r="N1690" s="83"/>
      <c r="O1690" s="408">
        <f t="shared" si="801"/>
        <v>77490</v>
      </c>
      <c r="P1690" s="355"/>
      <c r="Q1690" s="23"/>
      <c r="R1690" s="23"/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/>
      <c r="AL1690" s="23"/>
      <c r="AM1690" s="23"/>
      <c r="AN1690" s="23"/>
      <c r="AO1690" s="23"/>
      <c r="AP1690" s="23"/>
      <c r="AQ1690" s="23"/>
      <c r="AR1690" s="23"/>
      <c r="AS1690" s="23"/>
      <c r="AT1690" s="23"/>
      <c r="AU1690" s="23"/>
      <c r="AV1690" s="23"/>
      <c r="AW1690" s="23"/>
      <c r="AX1690" s="23"/>
      <c r="AY1690" s="23"/>
      <c r="AZ1690" s="23"/>
      <c r="BA1690" s="23"/>
      <c r="BB1690" s="23"/>
      <c r="BC1690" s="23"/>
      <c r="BD1690" s="23"/>
      <c r="BE1690" s="23"/>
      <c r="BF1690" s="23"/>
      <c r="BG1690" s="23"/>
      <c r="BH1690" s="23"/>
      <c r="BI1690" s="23"/>
      <c r="BJ1690" s="23"/>
      <c r="BK1690" s="23"/>
      <c r="BL1690" s="23"/>
      <c r="BM1690" s="23"/>
      <c r="BN1690" s="23"/>
      <c r="BO1690" s="23"/>
      <c r="BP1690" s="23"/>
      <c r="BQ1690" s="23"/>
      <c r="BR1690" s="23"/>
      <c r="BS1690" s="23"/>
      <c r="BT1690" s="23"/>
      <c r="BU1690" s="23"/>
      <c r="BV1690" s="23"/>
      <c r="BW1690" s="23"/>
      <c r="BX1690" s="23"/>
      <c r="BY1690" s="23"/>
      <c r="BZ1690" s="23"/>
      <c r="CA1690" s="23"/>
      <c r="CB1690" s="23"/>
      <c r="CC1690" s="23"/>
      <c r="CD1690" s="23"/>
      <c r="CE1690" s="23"/>
      <c r="CF1690" s="23"/>
      <c r="CG1690" s="23"/>
      <c r="CH1690" s="23"/>
      <c r="CI1690" s="23"/>
      <c r="CJ1690" s="23"/>
      <c r="CK1690" s="23"/>
      <c r="CL1690" s="23"/>
      <c r="CM1690" s="23"/>
      <c r="CN1690" s="23"/>
      <c r="CO1690" s="23"/>
      <c r="CP1690" s="23"/>
      <c r="CQ1690" s="23"/>
      <c r="CR1690" s="23"/>
      <c r="CS1690" s="23"/>
      <c r="CT1690" s="23"/>
      <c r="CU1690" s="23"/>
      <c r="CV1690" s="23"/>
      <c r="CW1690" s="23"/>
      <c r="CX1690" s="23"/>
      <c r="CY1690" s="23"/>
      <c r="CZ1690" s="23"/>
      <c r="DA1690" s="23"/>
      <c r="DB1690" s="23"/>
      <c r="DC1690" s="23"/>
      <c r="DD1690" s="23"/>
      <c r="DE1690" s="23"/>
      <c r="DF1690" s="23"/>
      <c r="DG1690" s="23"/>
      <c r="DH1690" s="23"/>
      <c r="DI1690" s="23"/>
      <c r="DJ1690" s="23"/>
      <c r="DK1690" s="23"/>
      <c r="DL1690" s="23"/>
      <c r="DM1690" s="23"/>
      <c r="DN1690" s="23"/>
      <c r="DO1690" s="23"/>
      <c r="DP1690" s="23"/>
      <c r="DQ1690" s="23"/>
      <c r="DR1690" s="23"/>
      <c r="DS1690" s="23"/>
      <c r="DT1690" s="23"/>
      <c r="DU1690" s="23"/>
      <c r="DV1690" s="23"/>
      <c r="DW1690" s="23"/>
      <c r="DX1690" s="23"/>
      <c r="DY1690" s="23"/>
    </row>
    <row r="1691" spans="1:129" s="29" customFormat="1" x14ac:dyDescent="0.25">
      <c r="A1691" s="411">
        <v>33</v>
      </c>
      <c r="B1691" s="127" t="s">
        <v>413</v>
      </c>
      <c r="C1691" s="127" t="s">
        <v>25</v>
      </c>
      <c r="D1691" s="127" t="s">
        <v>79</v>
      </c>
      <c r="E1691" s="136">
        <v>45</v>
      </c>
      <c r="F1691" s="162">
        <v>1752.6</v>
      </c>
      <c r="G1691" s="136">
        <v>69</v>
      </c>
      <c r="H1691" s="168" t="s">
        <v>30</v>
      </c>
      <c r="I1691" s="78" t="s">
        <v>1</v>
      </c>
      <c r="J1691" s="83">
        <f>J1692+J1693+J1694</f>
        <v>1767744</v>
      </c>
      <c r="K1691" s="83">
        <f t="shared" ref="K1691:M1691" si="820">K1692+K1693+K1694</f>
        <v>1767744</v>
      </c>
      <c r="L1691" s="83">
        <f t="shared" si="820"/>
        <v>0</v>
      </c>
      <c r="M1691" s="83">
        <f t="shared" si="820"/>
        <v>0</v>
      </c>
      <c r="N1691" s="83">
        <v>0</v>
      </c>
      <c r="O1691" s="408">
        <f t="shared" si="801"/>
        <v>1767744</v>
      </c>
      <c r="P1691" s="355"/>
      <c r="Q1691" s="23"/>
      <c r="R1691" s="23"/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/>
      <c r="AI1691" s="23"/>
      <c r="AJ1691" s="23"/>
      <c r="AK1691" s="23"/>
      <c r="AL1691" s="23"/>
      <c r="AM1691" s="23"/>
      <c r="AN1691" s="23"/>
      <c r="AO1691" s="23"/>
      <c r="AP1691" s="23"/>
      <c r="AQ1691" s="23"/>
      <c r="AR1691" s="23"/>
      <c r="AS1691" s="23"/>
      <c r="AT1691" s="23"/>
      <c r="AU1691" s="23"/>
      <c r="AV1691" s="23"/>
      <c r="AW1691" s="23"/>
      <c r="AX1691" s="23"/>
      <c r="AY1691" s="23"/>
      <c r="AZ1691" s="23"/>
      <c r="BA1691" s="23"/>
      <c r="BB1691" s="23"/>
      <c r="BC1691" s="23"/>
      <c r="BD1691" s="23"/>
      <c r="BE1691" s="23"/>
      <c r="BF1691" s="23"/>
      <c r="BG1691" s="23"/>
      <c r="BH1691" s="23"/>
      <c r="BI1691" s="23"/>
      <c r="BJ1691" s="23"/>
      <c r="BK1691" s="23"/>
      <c r="BL1691" s="23"/>
      <c r="BM1691" s="23"/>
      <c r="BN1691" s="23"/>
      <c r="BO1691" s="23"/>
      <c r="BP1691" s="23"/>
      <c r="BQ1691" s="23"/>
      <c r="BR1691" s="23"/>
      <c r="BS1691" s="23"/>
      <c r="BT1691" s="23"/>
      <c r="BU1691" s="23"/>
      <c r="BV1691" s="23"/>
      <c r="BW1691" s="23"/>
      <c r="BX1691" s="23"/>
      <c r="BY1691" s="23"/>
      <c r="BZ1691" s="23"/>
      <c r="CA1691" s="23"/>
      <c r="CB1691" s="23"/>
      <c r="CC1691" s="23"/>
      <c r="CD1691" s="23"/>
      <c r="CE1691" s="23"/>
      <c r="CF1691" s="23"/>
      <c r="CG1691" s="23"/>
      <c r="CH1691" s="23"/>
      <c r="CI1691" s="23"/>
      <c r="CJ1691" s="23"/>
      <c r="CK1691" s="23"/>
      <c r="CL1691" s="23"/>
      <c r="CM1691" s="23"/>
      <c r="CN1691" s="23"/>
      <c r="CO1691" s="23"/>
      <c r="CP1691" s="23"/>
      <c r="CQ1691" s="23"/>
      <c r="CR1691" s="23"/>
      <c r="CS1691" s="23"/>
      <c r="CT1691" s="23"/>
      <c r="CU1691" s="23"/>
      <c r="CV1691" s="23"/>
      <c r="CW1691" s="23"/>
      <c r="CX1691" s="23"/>
      <c r="CY1691" s="23"/>
      <c r="CZ1691" s="23"/>
      <c r="DA1691" s="23"/>
      <c r="DB1691" s="23"/>
      <c r="DC1691" s="23"/>
      <c r="DD1691" s="23"/>
      <c r="DE1691" s="23"/>
      <c r="DF1691" s="23"/>
      <c r="DG1691" s="23"/>
      <c r="DH1691" s="23"/>
      <c r="DI1691" s="23"/>
      <c r="DJ1691" s="23"/>
      <c r="DK1691" s="23"/>
      <c r="DL1691" s="23"/>
      <c r="DM1691" s="23"/>
      <c r="DN1691" s="23"/>
      <c r="DO1691" s="23"/>
      <c r="DP1691" s="23"/>
      <c r="DQ1691" s="23"/>
      <c r="DR1691" s="23"/>
      <c r="DS1691" s="23"/>
      <c r="DT1691" s="23"/>
      <c r="DU1691" s="23"/>
      <c r="DV1691" s="23"/>
      <c r="DW1691" s="23"/>
      <c r="DX1691" s="23"/>
      <c r="DY1691" s="23"/>
    </row>
    <row r="1692" spans="1:129" s="29" customFormat="1" ht="30" x14ac:dyDescent="0.25">
      <c r="A1692" s="411"/>
      <c r="B1692" s="127" t="s">
        <v>413</v>
      </c>
      <c r="C1692" s="127"/>
      <c r="D1692" s="127"/>
      <c r="E1692" s="136"/>
      <c r="F1692" s="162"/>
      <c r="G1692" s="136"/>
      <c r="H1692" s="168" t="s">
        <v>38</v>
      </c>
      <c r="I1692" s="78" t="s">
        <v>39</v>
      </c>
      <c r="J1692" s="83">
        <v>363997</v>
      </c>
      <c r="K1692" s="98">
        <f>J1692</f>
        <v>363997</v>
      </c>
      <c r="L1692" s="83"/>
      <c r="M1692" s="83"/>
      <c r="N1692" s="83"/>
      <c r="O1692" s="408">
        <f t="shared" si="801"/>
        <v>363997</v>
      </c>
      <c r="P1692" s="355"/>
      <c r="Q1692" s="23"/>
      <c r="R1692" s="23"/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/>
      <c r="AI1692" s="23"/>
      <c r="AJ1692" s="23"/>
      <c r="AK1692" s="23"/>
      <c r="AL1692" s="23"/>
      <c r="AM1692" s="23"/>
      <c r="AN1692" s="23"/>
      <c r="AO1692" s="23"/>
      <c r="AP1692" s="23"/>
      <c r="AQ1692" s="23"/>
      <c r="AR1692" s="23"/>
      <c r="AS1692" s="23"/>
      <c r="AT1692" s="23"/>
      <c r="AU1692" s="23"/>
      <c r="AV1692" s="23"/>
      <c r="AW1692" s="23"/>
      <c r="AX1692" s="23"/>
      <c r="AY1692" s="23"/>
      <c r="AZ1692" s="23"/>
      <c r="BA1692" s="23"/>
      <c r="BB1692" s="23"/>
      <c r="BC1692" s="23"/>
      <c r="BD1692" s="23"/>
      <c r="BE1692" s="23"/>
      <c r="BF1692" s="23"/>
      <c r="BG1692" s="23"/>
      <c r="BH1692" s="23"/>
      <c r="BI1692" s="23"/>
      <c r="BJ1692" s="23"/>
      <c r="BK1692" s="23"/>
      <c r="BL1692" s="23"/>
      <c r="BM1692" s="23"/>
      <c r="BN1692" s="23"/>
      <c r="BO1692" s="23"/>
      <c r="BP1692" s="23"/>
      <c r="BQ1692" s="23"/>
      <c r="BR1692" s="23"/>
      <c r="BS1692" s="23"/>
      <c r="BT1692" s="23"/>
      <c r="BU1692" s="23"/>
      <c r="BV1692" s="23"/>
      <c r="BW1692" s="23"/>
      <c r="BX1692" s="23"/>
      <c r="BY1692" s="23"/>
      <c r="BZ1692" s="23"/>
      <c r="CA1692" s="23"/>
      <c r="CB1692" s="23"/>
      <c r="CC1692" s="23"/>
      <c r="CD1692" s="23"/>
      <c r="CE1692" s="23"/>
      <c r="CF1692" s="23"/>
      <c r="CG1692" s="23"/>
      <c r="CH1692" s="23"/>
      <c r="CI1692" s="23"/>
      <c r="CJ1692" s="23"/>
      <c r="CK1692" s="23"/>
      <c r="CL1692" s="23"/>
      <c r="CM1692" s="23"/>
      <c r="CN1692" s="23"/>
      <c r="CO1692" s="23"/>
      <c r="CP1692" s="23"/>
      <c r="CQ1692" s="23"/>
      <c r="CR1692" s="23"/>
      <c r="CS1692" s="23"/>
      <c r="CT1692" s="23"/>
      <c r="CU1692" s="23"/>
      <c r="CV1692" s="23"/>
      <c r="CW1692" s="23"/>
      <c r="CX1692" s="23"/>
      <c r="CY1692" s="23"/>
      <c r="CZ1692" s="23"/>
      <c r="DA1692" s="23"/>
      <c r="DB1692" s="23"/>
      <c r="DC1692" s="23"/>
      <c r="DD1692" s="23"/>
      <c r="DE1692" s="23"/>
      <c r="DF1692" s="23"/>
      <c r="DG1692" s="23"/>
      <c r="DH1692" s="23"/>
      <c r="DI1692" s="23"/>
      <c r="DJ1692" s="23"/>
      <c r="DK1692" s="23"/>
      <c r="DL1692" s="23"/>
      <c r="DM1692" s="23"/>
      <c r="DN1692" s="23"/>
      <c r="DO1692" s="23"/>
      <c r="DP1692" s="23"/>
      <c r="DQ1692" s="23"/>
      <c r="DR1692" s="23"/>
      <c r="DS1692" s="23"/>
      <c r="DT1692" s="23"/>
      <c r="DU1692" s="23"/>
      <c r="DV1692" s="23"/>
      <c r="DW1692" s="23"/>
      <c r="DX1692" s="23"/>
      <c r="DY1692" s="23"/>
    </row>
    <row r="1693" spans="1:129" s="29" customFormat="1" ht="30" x14ac:dyDescent="0.25">
      <c r="A1693" s="411"/>
      <c r="B1693" s="127" t="s">
        <v>413</v>
      </c>
      <c r="C1693" s="127"/>
      <c r="D1693" s="127"/>
      <c r="E1693" s="136"/>
      <c r="F1693" s="162"/>
      <c r="G1693" s="136"/>
      <c r="H1693" s="168" t="s">
        <v>40</v>
      </c>
      <c r="I1693" s="78" t="s">
        <v>41</v>
      </c>
      <c r="J1693" s="83">
        <v>1374337</v>
      </c>
      <c r="K1693" s="98">
        <f t="shared" ref="K1693:K1694" si="821">J1693</f>
        <v>1374337</v>
      </c>
      <c r="L1693" s="83"/>
      <c r="M1693" s="83"/>
      <c r="N1693" s="83"/>
      <c r="O1693" s="408">
        <f t="shared" si="801"/>
        <v>1374337</v>
      </c>
      <c r="P1693" s="355"/>
      <c r="Q1693" s="23"/>
      <c r="R1693" s="23"/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/>
      <c r="AI1693" s="23"/>
      <c r="AJ1693" s="23"/>
      <c r="AK1693" s="23"/>
      <c r="AL1693" s="23"/>
      <c r="AM1693" s="23"/>
      <c r="AN1693" s="23"/>
      <c r="AO1693" s="23"/>
      <c r="AP1693" s="23"/>
      <c r="AQ1693" s="23"/>
      <c r="AR1693" s="23"/>
      <c r="AS1693" s="23"/>
      <c r="AT1693" s="23"/>
      <c r="AU1693" s="23"/>
      <c r="AV1693" s="23"/>
      <c r="AW1693" s="23"/>
      <c r="AX1693" s="23"/>
      <c r="AY1693" s="23"/>
      <c r="AZ1693" s="23"/>
      <c r="BA1693" s="23"/>
      <c r="BB1693" s="23"/>
      <c r="BC1693" s="23"/>
      <c r="BD1693" s="23"/>
      <c r="BE1693" s="23"/>
      <c r="BF1693" s="23"/>
      <c r="BG1693" s="23"/>
      <c r="BH1693" s="23"/>
      <c r="BI1693" s="23"/>
      <c r="BJ1693" s="23"/>
      <c r="BK1693" s="23"/>
      <c r="BL1693" s="23"/>
      <c r="BM1693" s="23"/>
      <c r="BN1693" s="23"/>
      <c r="BO1693" s="23"/>
      <c r="BP1693" s="23"/>
      <c r="BQ1693" s="23"/>
      <c r="BR1693" s="23"/>
      <c r="BS1693" s="23"/>
      <c r="BT1693" s="23"/>
      <c r="BU1693" s="23"/>
      <c r="BV1693" s="23"/>
      <c r="BW1693" s="23"/>
      <c r="BX1693" s="23"/>
      <c r="BY1693" s="23"/>
      <c r="BZ1693" s="23"/>
      <c r="CA1693" s="23"/>
      <c r="CB1693" s="23"/>
      <c r="CC1693" s="23"/>
      <c r="CD1693" s="23"/>
      <c r="CE1693" s="23"/>
      <c r="CF1693" s="23"/>
      <c r="CG1693" s="23"/>
      <c r="CH1693" s="23"/>
      <c r="CI1693" s="23"/>
      <c r="CJ1693" s="23"/>
      <c r="CK1693" s="23"/>
      <c r="CL1693" s="23"/>
      <c r="CM1693" s="23"/>
      <c r="CN1693" s="23"/>
      <c r="CO1693" s="23"/>
      <c r="CP1693" s="23"/>
      <c r="CQ1693" s="23"/>
      <c r="CR1693" s="23"/>
      <c r="CS1693" s="23"/>
      <c r="CT1693" s="23"/>
      <c r="CU1693" s="23"/>
      <c r="CV1693" s="23"/>
      <c r="CW1693" s="23"/>
      <c r="CX1693" s="23"/>
      <c r="CY1693" s="23"/>
      <c r="CZ1693" s="23"/>
      <c r="DA1693" s="23"/>
      <c r="DB1693" s="23"/>
      <c r="DC1693" s="23"/>
      <c r="DD1693" s="23"/>
      <c r="DE1693" s="23"/>
      <c r="DF1693" s="23"/>
      <c r="DG1693" s="23"/>
      <c r="DH1693" s="23"/>
      <c r="DI1693" s="23"/>
      <c r="DJ1693" s="23"/>
      <c r="DK1693" s="23"/>
      <c r="DL1693" s="23"/>
      <c r="DM1693" s="23"/>
      <c r="DN1693" s="23"/>
      <c r="DO1693" s="23"/>
      <c r="DP1693" s="23"/>
      <c r="DQ1693" s="23"/>
      <c r="DR1693" s="23"/>
      <c r="DS1693" s="23"/>
      <c r="DT1693" s="23"/>
      <c r="DU1693" s="23"/>
      <c r="DV1693" s="23"/>
      <c r="DW1693" s="23"/>
      <c r="DX1693" s="23"/>
      <c r="DY1693" s="23"/>
    </row>
    <row r="1694" spans="1:129" s="29" customFormat="1" x14ac:dyDescent="0.25">
      <c r="A1694" s="411"/>
      <c r="B1694" s="127" t="s">
        <v>413</v>
      </c>
      <c r="C1694" s="127"/>
      <c r="D1694" s="127"/>
      <c r="E1694" s="136"/>
      <c r="F1694" s="162"/>
      <c r="G1694" s="136"/>
      <c r="H1694" s="168" t="s">
        <v>35</v>
      </c>
      <c r="I1694" s="78" t="s">
        <v>52</v>
      </c>
      <c r="J1694" s="83">
        <v>29410</v>
      </c>
      <c r="K1694" s="98">
        <f t="shared" si="821"/>
        <v>29410</v>
      </c>
      <c r="L1694" s="83"/>
      <c r="M1694" s="83"/>
      <c r="N1694" s="83"/>
      <c r="O1694" s="408">
        <f t="shared" si="801"/>
        <v>29410</v>
      </c>
      <c r="P1694" s="355"/>
      <c r="Q1694" s="23"/>
      <c r="R1694" s="23"/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/>
      <c r="AQ1694" s="23"/>
      <c r="AR1694" s="23"/>
      <c r="AS1694" s="23"/>
      <c r="AT1694" s="23"/>
      <c r="AU1694" s="23"/>
      <c r="AV1694" s="23"/>
      <c r="AW1694" s="23"/>
      <c r="AX1694" s="23"/>
      <c r="AY1694" s="23"/>
      <c r="AZ1694" s="23"/>
      <c r="BA1694" s="23"/>
      <c r="BB1694" s="23"/>
      <c r="BC1694" s="23"/>
      <c r="BD1694" s="23"/>
      <c r="BE1694" s="23"/>
      <c r="BF1694" s="23"/>
      <c r="BG1694" s="23"/>
      <c r="BH1694" s="23"/>
      <c r="BI1694" s="23"/>
      <c r="BJ1694" s="23"/>
      <c r="BK1694" s="23"/>
      <c r="BL1694" s="23"/>
      <c r="BM1694" s="23"/>
      <c r="BN1694" s="23"/>
      <c r="BO1694" s="23"/>
      <c r="BP1694" s="23"/>
      <c r="BQ1694" s="23"/>
      <c r="BR1694" s="23"/>
      <c r="BS1694" s="23"/>
      <c r="BT1694" s="23"/>
      <c r="BU1694" s="23"/>
      <c r="BV1694" s="23"/>
      <c r="BW1694" s="23"/>
      <c r="BX1694" s="23"/>
      <c r="BY1694" s="23"/>
      <c r="BZ1694" s="23"/>
      <c r="CA1694" s="23"/>
      <c r="CB1694" s="23"/>
      <c r="CC1694" s="23"/>
      <c r="CD1694" s="23"/>
      <c r="CE1694" s="23"/>
      <c r="CF1694" s="23"/>
      <c r="CG1694" s="23"/>
      <c r="CH1694" s="23"/>
      <c r="CI1694" s="23"/>
      <c r="CJ1694" s="23"/>
      <c r="CK1694" s="23"/>
      <c r="CL1694" s="23"/>
      <c r="CM1694" s="23"/>
      <c r="CN1694" s="23"/>
      <c r="CO1694" s="23"/>
      <c r="CP1694" s="23"/>
      <c r="CQ1694" s="23"/>
      <c r="CR1694" s="23"/>
      <c r="CS1694" s="23"/>
      <c r="CT1694" s="23"/>
      <c r="CU1694" s="23"/>
      <c r="CV1694" s="23"/>
      <c r="CW1694" s="23"/>
      <c r="CX1694" s="23"/>
      <c r="CY1694" s="23"/>
      <c r="CZ1694" s="23"/>
      <c r="DA1694" s="23"/>
      <c r="DB1694" s="23"/>
      <c r="DC1694" s="23"/>
      <c r="DD1694" s="23"/>
      <c r="DE1694" s="23"/>
      <c r="DF1694" s="23"/>
      <c r="DG1694" s="23"/>
      <c r="DH1694" s="23"/>
      <c r="DI1694" s="23"/>
      <c r="DJ1694" s="23"/>
      <c r="DK1694" s="23"/>
      <c r="DL1694" s="23"/>
      <c r="DM1694" s="23"/>
      <c r="DN1694" s="23"/>
      <c r="DO1694" s="23"/>
      <c r="DP1694" s="23"/>
      <c r="DQ1694" s="23"/>
      <c r="DR1694" s="23"/>
      <c r="DS1694" s="23"/>
      <c r="DT1694" s="23"/>
      <c r="DU1694" s="23"/>
      <c r="DV1694" s="23"/>
      <c r="DW1694" s="23"/>
      <c r="DX1694" s="23"/>
      <c r="DY1694" s="23"/>
    </row>
    <row r="1695" spans="1:129" s="29" customFormat="1" x14ac:dyDescent="0.25">
      <c r="A1695" s="410">
        <v>34</v>
      </c>
      <c r="B1695" s="127" t="s">
        <v>413</v>
      </c>
      <c r="C1695" s="127" t="s">
        <v>25</v>
      </c>
      <c r="D1695" s="195" t="s">
        <v>79</v>
      </c>
      <c r="E1695" s="196">
        <v>49</v>
      </c>
      <c r="F1695" s="135">
        <v>1118.5</v>
      </c>
      <c r="G1695" s="196">
        <v>42</v>
      </c>
      <c r="H1695" s="121" t="s">
        <v>30</v>
      </c>
      <c r="I1695" s="66" t="s">
        <v>1</v>
      </c>
      <c r="J1695" s="83">
        <f>J1696+J1697+J1698</f>
        <v>1133135</v>
      </c>
      <c r="K1695" s="83">
        <f t="shared" ref="K1695:N1695" si="822">K1696+K1697+K1698</f>
        <v>1133135</v>
      </c>
      <c r="L1695" s="83">
        <f t="shared" si="822"/>
        <v>0</v>
      </c>
      <c r="M1695" s="83">
        <f t="shared" si="822"/>
        <v>0</v>
      </c>
      <c r="N1695" s="83">
        <f t="shared" si="822"/>
        <v>0</v>
      </c>
      <c r="O1695" s="408">
        <f t="shared" si="801"/>
        <v>1133135</v>
      </c>
      <c r="P1695" s="355"/>
      <c r="Q1695" s="23"/>
      <c r="R1695" s="23"/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/>
      <c r="AI1695" s="23"/>
      <c r="AJ1695" s="23"/>
      <c r="AK1695" s="23"/>
      <c r="AL1695" s="23"/>
      <c r="AM1695" s="23"/>
      <c r="AN1695" s="23"/>
      <c r="AO1695" s="23"/>
      <c r="AP1695" s="23"/>
      <c r="AQ1695" s="23"/>
      <c r="AR1695" s="23"/>
      <c r="AS1695" s="23"/>
      <c r="AT1695" s="23"/>
      <c r="AU1695" s="23"/>
      <c r="AV1695" s="23"/>
      <c r="AW1695" s="23"/>
      <c r="AX1695" s="23"/>
      <c r="AY1695" s="23"/>
      <c r="AZ1695" s="23"/>
      <c r="BA1695" s="23"/>
      <c r="BB1695" s="23"/>
      <c r="BC1695" s="23"/>
      <c r="BD1695" s="23"/>
      <c r="BE1695" s="23"/>
      <c r="BF1695" s="23"/>
      <c r="BG1695" s="23"/>
      <c r="BH1695" s="23"/>
      <c r="BI1695" s="23"/>
      <c r="BJ1695" s="23"/>
      <c r="BK1695" s="23"/>
      <c r="BL1695" s="23"/>
      <c r="BM1695" s="23"/>
      <c r="BN1695" s="23"/>
      <c r="BO1695" s="23"/>
      <c r="BP1695" s="23"/>
      <c r="BQ1695" s="23"/>
      <c r="BR1695" s="23"/>
      <c r="BS1695" s="23"/>
      <c r="BT1695" s="23"/>
      <c r="BU1695" s="23"/>
      <c r="BV1695" s="23"/>
      <c r="BW1695" s="23"/>
      <c r="BX1695" s="23"/>
      <c r="BY1695" s="23"/>
      <c r="BZ1695" s="23"/>
      <c r="CA1695" s="23"/>
      <c r="CB1695" s="23"/>
      <c r="CC1695" s="23"/>
      <c r="CD1695" s="23"/>
      <c r="CE1695" s="23"/>
      <c r="CF1695" s="23"/>
      <c r="CG1695" s="23"/>
      <c r="CH1695" s="23"/>
      <c r="CI1695" s="23"/>
      <c r="CJ1695" s="23"/>
      <c r="CK1695" s="23"/>
      <c r="CL1695" s="23"/>
      <c r="CM1695" s="23"/>
      <c r="CN1695" s="23"/>
      <c r="CO1695" s="23"/>
      <c r="CP1695" s="23"/>
      <c r="CQ1695" s="23"/>
      <c r="CR1695" s="23"/>
      <c r="CS1695" s="23"/>
      <c r="CT1695" s="23"/>
      <c r="CU1695" s="23"/>
      <c r="CV1695" s="23"/>
      <c r="CW1695" s="23"/>
      <c r="CX1695" s="23"/>
      <c r="CY1695" s="23"/>
      <c r="CZ1695" s="23"/>
      <c r="DA1695" s="23"/>
      <c r="DB1695" s="23"/>
      <c r="DC1695" s="23"/>
      <c r="DD1695" s="23"/>
      <c r="DE1695" s="23"/>
      <c r="DF1695" s="23"/>
      <c r="DG1695" s="23"/>
      <c r="DH1695" s="23"/>
      <c r="DI1695" s="23"/>
      <c r="DJ1695" s="23"/>
      <c r="DK1695" s="23"/>
      <c r="DL1695" s="23"/>
      <c r="DM1695" s="23"/>
      <c r="DN1695" s="23"/>
      <c r="DO1695" s="23"/>
      <c r="DP1695" s="23"/>
      <c r="DQ1695" s="23"/>
      <c r="DR1695" s="23"/>
      <c r="DS1695" s="23"/>
      <c r="DT1695" s="23"/>
      <c r="DU1695" s="23"/>
      <c r="DV1695" s="23"/>
      <c r="DW1695" s="23"/>
      <c r="DX1695" s="23"/>
      <c r="DY1695" s="23"/>
    </row>
    <row r="1696" spans="1:129" s="29" customFormat="1" ht="30" x14ac:dyDescent="0.25">
      <c r="A1696" s="411"/>
      <c r="B1696" s="127" t="s">
        <v>413</v>
      </c>
      <c r="C1696" s="127"/>
      <c r="D1696" s="127"/>
      <c r="E1696" s="136"/>
      <c r="F1696" s="162"/>
      <c r="G1696" s="136"/>
      <c r="H1696" s="121" t="s">
        <v>38</v>
      </c>
      <c r="I1696" s="105" t="s">
        <v>39</v>
      </c>
      <c r="J1696" s="83">
        <v>232301</v>
      </c>
      <c r="K1696" s="98">
        <f t="shared" ref="K1696:K1698" si="823">J1696</f>
        <v>232301</v>
      </c>
      <c r="L1696" s="83"/>
      <c r="M1696" s="83"/>
      <c r="N1696" s="83"/>
      <c r="O1696" s="408">
        <f t="shared" si="801"/>
        <v>232301</v>
      </c>
      <c r="P1696" s="355"/>
      <c r="Q1696" s="23"/>
      <c r="R1696" s="23"/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/>
      <c r="AI1696" s="23"/>
      <c r="AJ1696" s="23"/>
      <c r="AK1696" s="23"/>
      <c r="AL1696" s="23"/>
      <c r="AM1696" s="23"/>
      <c r="AN1696" s="23"/>
      <c r="AO1696" s="23"/>
      <c r="AP1696" s="23"/>
      <c r="AQ1696" s="23"/>
      <c r="AR1696" s="23"/>
      <c r="AS1696" s="23"/>
      <c r="AT1696" s="23"/>
      <c r="AU1696" s="23"/>
      <c r="AV1696" s="23"/>
      <c r="AW1696" s="23"/>
      <c r="AX1696" s="23"/>
      <c r="AY1696" s="23"/>
      <c r="AZ1696" s="23"/>
      <c r="BA1696" s="23"/>
      <c r="BB1696" s="23"/>
      <c r="BC1696" s="23"/>
      <c r="BD1696" s="23"/>
      <c r="BE1696" s="23"/>
      <c r="BF1696" s="23"/>
      <c r="BG1696" s="23"/>
      <c r="BH1696" s="23"/>
      <c r="BI1696" s="23"/>
      <c r="BJ1696" s="23"/>
      <c r="BK1696" s="23"/>
      <c r="BL1696" s="23"/>
      <c r="BM1696" s="23"/>
      <c r="BN1696" s="23"/>
      <c r="BO1696" s="23"/>
      <c r="BP1696" s="23"/>
      <c r="BQ1696" s="23"/>
      <c r="BR1696" s="23"/>
      <c r="BS1696" s="23"/>
      <c r="BT1696" s="23"/>
      <c r="BU1696" s="23"/>
      <c r="BV1696" s="23"/>
      <c r="BW1696" s="23"/>
      <c r="BX1696" s="23"/>
      <c r="BY1696" s="23"/>
      <c r="BZ1696" s="23"/>
      <c r="CA1696" s="23"/>
      <c r="CB1696" s="23"/>
      <c r="CC1696" s="23"/>
      <c r="CD1696" s="23"/>
      <c r="CE1696" s="23"/>
      <c r="CF1696" s="23"/>
      <c r="CG1696" s="23"/>
      <c r="CH1696" s="23"/>
      <c r="CI1696" s="23"/>
      <c r="CJ1696" s="23"/>
      <c r="CK1696" s="23"/>
      <c r="CL1696" s="23"/>
      <c r="CM1696" s="23"/>
      <c r="CN1696" s="23"/>
      <c r="CO1696" s="23"/>
      <c r="CP1696" s="23"/>
      <c r="CQ1696" s="23"/>
      <c r="CR1696" s="23"/>
      <c r="CS1696" s="23"/>
      <c r="CT1696" s="23"/>
      <c r="CU1696" s="23"/>
      <c r="CV1696" s="23"/>
      <c r="CW1696" s="23"/>
      <c r="CX1696" s="23"/>
      <c r="CY1696" s="23"/>
      <c r="CZ1696" s="23"/>
      <c r="DA1696" s="23"/>
      <c r="DB1696" s="23"/>
      <c r="DC1696" s="23"/>
      <c r="DD1696" s="23"/>
      <c r="DE1696" s="23"/>
      <c r="DF1696" s="23"/>
      <c r="DG1696" s="23"/>
      <c r="DH1696" s="23"/>
      <c r="DI1696" s="23"/>
      <c r="DJ1696" s="23"/>
      <c r="DK1696" s="23"/>
      <c r="DL1696" s="23"/>
      <c r="DM1696" s="23"/>
      <c r="DN1696" s="23"/>
      <c r="DO1696" s="23"/>
      <c r="DP1696" s="23"/>
      <c r="DQ1696" s="23"/>
      <c r="DR1696" s="23"/>
      <c r="DS1696" s="23"/>
      <c r="DT1696" s="23"/>
      <c r="DU1696" s="23"/>
      <c r="DV1696" s="23"/>
      <c r="DW1696" s="23"/>
      <c r="DX1696" s="23"/>
      <c r="DY1696" s="23"/>
    </row>
    <row r="1697" spans="1:129" s="29" customFormat="1" ht="30" x14ac:dyDescent="0.25">
      <c r="A1697" s="411"/>
      <c r="B1697" s="127" t="s">
        <v>413</v>
      </c>
      <c r="C1697" s="127"/>
      <c r="D1697" s="127"/>
      <c r="E1697" s="136"/>
      <c r="F1697" s="162"/>
      <c r="G1697" s="136"/>
      <c r="H1697" s="72" t="s">
        <v>40</v>
      </c>
      <c r="I1697" s="78" t="s">
        <v>41</v>
      </c>
      <c r="J1697" s="83">
        <v>877094</v>
      </c>
      <c r="K1697" s="98">
        <f t="shared" si="823"/>
        <v>877094</v>
      </c>
      <c r="L1697" s="83"/>
      <c r="M1697" s="83"/>
      <c r="N1697" s="83"/>
      <c r="O1697" s="408">
        <f t="shared" si="801"/>
        <v>877094</v>
      </c>
      <c r="P1697" s="355"/>
      <c r="Q1697" s="23"/>
      <c r="R1697" s="23"/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/>
      <c r="AI1697" s="23"/>
      <c r="AJ1697" s="23"/>
      <c r="AK1697" s="23"/>
      <c r="AL1697" s="23"/>
      <c r="AM1697" s="23"/>
      <c r="AN1697" s="23"/>
      <c r="AO1697" s="23"/>
      <c r="AP1697" s="23"/>
      <c r="AQ1697" s="23"/>
      <c r="AR1697" s="23"/>
      <c r="AS1697" s="23"/>
      <c r="AT1697" s="23"/>
      <c r="AU1697" s="23"/>
      <c r="AV1697" s="23"/>
      <c r="AW1697" s="23"/>
      <c r="AX1697" s="23"/>
      <c r="AY1697" s="23"/>
      <c r="AZ1697" s="23"/>
      <c r="BA1697" s="23"/>
      <c r="BB1697" s="23"/>
      <c r="BC1697" s="23"/>
      <c r="BD1697" s="23"/>
      <c r="BE1697" s="23"/>
      <c r="BF1697" s="23"/>
      <c r="BG1697" s="23"/>
      <c r="BH1697" s="23"/>
      <c r="BI1697" s="23"/>
      <c r="BJ1697" s="23"/>
      <c r="BK1697" s="23"/>
      <c r="BL1697" s="23"/>
      <c r="BM1697" s="23"/>
      <c r="BN1697" s="23"/>
      <c r="BO1697" s="23"/>
      <c r="BP1697" s="23"/>
      <c r="BQ1697" s="23"/>
      <c r="BR1697" s="23"/>
      <c r="BS1697" s="23"/>
      <c r="BT1697" s="23"/>
      <c r="BU1697" s="23"/>
      <c r="BV1697" s="23"/>
      <c r="BW1697" s="23"/>
      <c r="BX1697" s="23"/>
      <c r="BY1697" s="23"/>
      <c r="BZ1697" s="23"/>
      <c r="CA1697" s="23"/>
      <c r="CB1697" s="23"/>
      <c r="CC1697" s="23"/>
      <c r="CD1697" s="23"/>
      <c r="CE1697" s="23"/>
      <c r="CF1697" s="23"/>
      <c r="CG1697" s="23"/>
      <c r="CH1697" s="23"/>
      <c r="CI1697" s="23"/>
      <c r="CJ1697" s="23"/>
      <c r="CK1697" s="23"/>
      <c r="CL1697" s="23"/>
      <c r="CM1697" s="23"/>
      <c r="CN1697" s="23"/>
      <c r="CO1697" s="23"/>
      <c r="CP1697" s="23"/>
      <c r="CQ1697" s="23"/>
      <c r="CR1697" s="23"/>
      <c r="CS1697" s="23"/>
      <c r="CT1697" s="23"/>
      <c r="CU1697" s="23"/>
      <c r="CV1697" s="23"/>
      <c r="CW1697" s="23"/>
      <c r="CX1697" s="23"/>
      <c r="CY1697" s="23"/>
      <c r="CZ1697" s="23"/>
      <c r="DA1697" s="23"/>
      <c r="DB1697" s="23"/>
      <c r="DC1697" s="23"/>
      <c r="DD1697" s="23"/>
      <c r="DE1697" s="23"/>
      <c r="DF1697" s="23"/>
      <c r="DG1697" s="23"/>
      <c r="DH1697" s="23"/>
      <c r="DI1697" s="23"/>
      <c r="DJ1697" s="23"/>
      <c r="DK1697" s="23"/>
      <c r="DL1697" s="23"/>
      <c r="DM1697" s="23"/>
      <c r="DN1697" s="23"/>
      <c r="DO1697" s="23"/>
      <c r="DP1697" s="23"/>
      <c r="DQ1697" s="23"/>
      <c r="DR1697" s="23"/>
      <c r="DS1697" s="23"/>
      <c r="DT1697" s="23"/>
      <c r="DU1697" s="23"/>
      <c r="DV1697" s="23"/>
      <c r="DW1697" s="23"/>
      <c r="DX1697" s="23"/>
      <c r="DY1697" s="23"/>
    </row>
    <row r="1698" spans="1:129" s="29" customFormat="1" x14ac:dyDescent="0.25">
      <c r="A1698" s="412"/>
      <c r="B1698" s="127" t="s">
        <v>413</v>
      </c>
      <c r="C1698" s="127"/>
      <c r="D1698" s="127"/>
      <c r="E1698" s="136"/>
      <c r="F1698" s="162"/>
      <c r="G1698" s="136"/>
      <c r="H1698" s="168" t="s">
        <v>35</v>
      </c>
      <c r="I1698" s="78" t="s">
        <v>52</v>
      </c>
      <c r="J1698" s="83">
        <v>23740</v>
      </c>
      <c r="K1698" s="98">
        <f t="shared" si="823"/>
        <v>23740</v>
      </c>
      <c r="L1698" s="83"/>
      <c r="M1698" s="83"/>
      <c r="N1698" s="83"/>
      <c r="O1698" s="408">
        <f t="shared" si="801"/>
        <v>23740</v>
      </c>
      <c r="P1698" s="355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/>
      <c r="AI1698" s="23"/>
      <c r="AJ1698" s="23"/>
      <c r="AK1698" s="23"/>
      <c r="AL1698" s="23"/>
      <c r="AM1698" s="23"/>
      <c r="AN1698" s="23"/>
      <c r="AO1698" s="23"/>
      <c r="AP1698" s="23"/>
      <c r="AQ1698" s="23"/>
      <c r="AR1698" s="23"/>
      <c r="AS1698" s="23"/>
      <c r="AT1698" s="23"/>
      <c r="AU1698" s="23"/>
      <c r="AV1698" s="23"/>
      <c r="AW1698" s="23"/>
      <c r="AX1698" s="23"/>
      <c r="AY1698" s="23"/>
      <c r="AZ1698" s="23"/>
      <c r="BA1698" s="23"/>
      <c r="BB1698" s="23"/>
      <c r="BC1698" s="23"/>
      <c r="BD1698" s="23"/>
      <c r="BE1698" s="23"/>
      <c r="BF1698" s="23"/>
      <c r="BG1698" s="23"/>
      <c r="BH1698" s="23"/>
      <c r="BI1698" s="23"/>
      <c r="BJ1698" s="23"/>
      <c r="BK1698" s="23"/>
      <c r="BL1698" s="23"/>
      <c r="BM1698" s="23"/>
      <c r="BN1698" s="23"/>
      <c r="BO1698" s="23"/>
      <c r="BP1698" s="23"/>
      <c r="BQ1698" s="23"/>
      <c r="BR1698" s="23"/>
      <c r="BS1698" s="23"/>
      <c r="BT1698" s="23"/>
      <c r="BU1698" s="23"/>
      <c r="BV1698" s="23"/>
      <c r="BW1698" s="23"/>
      <c r="BX1698" s="23"/>
      <c r="BY1698" s="23"/>
      <c r="BZ1698" s="23"/>
      <c r="CA1698" s="23"/>
      <c r="CB1698" s="23"/>
      <c r="CC1698" s="23"/>
      <c r="CD1698" s="23"/>
      <c r="CE1698" s="23"/>
      <c r="CF1698" s="23"/>
      <c r="CG1698" s="23"/>
      <c r="CH1698" s="23"/>
      <c r="CI1698" s="23"/>
      <c r="CJ1698" s="23"/>
      <c r="CK1698" s="23"/>
      <c r="CL1698" s="23"/>
      <c r="CM1698" s="23"/>
      <c r="CN1698" s="23"/>
      <c r="CO1698" s="23"/>
      <c r="CP1698" s="23"/>
      <c r="CQ1698" s="23"/>
      <c r="CR1698" s="23"/>
      <c r="CS1698" s="23"/>
      <c r="CT1698" s="23"/>
      <c r="CU1698" s="23"/>
      <c r="CV1698" s="23"/>
      <c r="CW1698" s="23"/>
      <c r="CX1698" s="23"/>
      <c r="CY1698" s="23"/>
      <c r="CZ1698" s="23"/>
      <c r="DA1698" s="23"/>
      <c r="DB1698" s="23"/>
      <c r="DC1698" s="23"/>
      <c r="DD1698" s="23"/>
      <c r="DE1698" s="23"/>
      <c r="DF1698" s="23"/>
      <c r="DG1698" s="23"/>
      <c r="DH1698" s="23"/>
      <c r="DI1698" s="23"/>
      <c r="DJ1698" s="23"/>
      <c r="DK1698" s="23"/>
      <c r="DL1698" s="23"/>
      <c r="DM1698" s="23"/>
      <c r="DN1698" s="23"/>
      <c r="DO1698" s="23"/>
      <c r="DP1698" s="23"/>
      <c r="DQ1698" s="23"/>
      <c r="DR1698" s="23"/>
      <c r="DS1698" s="23"/>
      <c r="DT1698" s="23"/>
      <c r="DU1698" s="23"/>
      <c r="DV1698" s="23"/>
      <c r="DW1698" s="23"/>
      <c r="DX1698" s="23"/>
      <c r="DY1698" s="23"/>
    </row>
    <row r="1699" spans="1:129" s="29" customFormat="1" x14ac:dyDescent="0.25">
      <c r="A1699" s="410">
        <v>35</v>
      </c>
      <c r="B1699" s="127" t="s">
        <v>413</v>
      </c>
      <c r="C1699" s="127" t="s">
        <v>25</v>
      </c>
      <c r="D1699" s="195" t="s">
        <v>79</v>
      </c>
      <c r="E1699" s="196">
        <v>50</v>
      </c>
      <c r="F1699" s="135">
        <v>3667.4</v>
      </c>
      <c r="G1699" s="196">
        <v>152</v>
      </c>
      <c r="H1699" s="121" t="s">
        <v>30</v>
      </c>
      <c r="I1699" s="66" t="s">
        <v>1</v>
      </c>
      <c r="J1699" s="83">
        <f>J1700+J1701+J1702</f>
        <v>3715387</v>
      </c>
      <c r="K1699" s="83">
        <f t="shared" ref="K1699:N1699" si="824">K1700+K1701+K1702</f>
        <v>3715387</v>
      </c>
      <c r="L1699" s="83">
        <f t="shared" si="824"/>
        <v>0</v>
      </c>
      <c r="M1699" s="83">
        <f t="shared" si="824"/>
        <v>0</v>
      </c>
      <c r="N1699" s="83">
        <f t="shared" si="824"/>
        <v>0</v>
      </c>
      <c r="O1699" s="408">
        <f t="shared" si="801"/>
        <v>3715387</v>
      </c>
      <c r="P1699" s="355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/>
      <c r="AI1699" s="23"/>
      <c r="AJ1699" s="23"/>
      <c r="AK1699" s="23"/>
      <c r="AL1699" s="23"/>
      <c r="AM1699" s="23"/>
      <c r="AN1699" s="23"/>
      <c r="AO1699" s="23"/>
      <c r="AP1699" s="23"/>
      <c r="AQ1699" s="23"/>
      <c r="AR1699" s="23"/>
      <c r="AS1699" s="23"/>
      <c r="AT1699" s="23"/>
      <c r="AU1699" s="23"/>
      <c r="AV1699" s="23"/>
      <c r="AW1699" s="23"/>
      <c r="AX1699" s="23"/>
      <c r="AY1699" s="23"/>
      <c r="AZ1699" s="23"/>
      <c r="BA1699" s="23"/>
      <c r="BB1699" s="23"/>
      <c r="BC1699" s="23"/>
      <c r="BD1699" s="23"/>
      <c r="BE1699" s="23"/>
      <c r="BF1699" s="23"/>
      <c r="BG1699" s="23"/>
      <c r="BH1699" s="23"/>
      <c r="BI1699" s="23"/>
      <c r="BJ1699" s="23"/>
      <c r="BK1699" s="23"/>
      <c r="BL1699" s="23"/>
      <c r="BM1699" s="23"/>
      <c r="BN1699" s="23"/>
      <c r="BO1699" s="23"/>
      <c r="BP1699" s="23"/>
      <c r="BQ1699" s="23"/>
      <c r="BR1699" s="23"/>
      <c r="BS1699" s="23"/>
      <c r="BT1699" s="23"/>
      <c r="BU1699" s="23"/>
      <c r="BV1699" s="23"/>
      <c r="BW1699" s="23"/>
      <c r="BX1699" s="23"/>
      <c r="BY1699" s="23"/>
      <c r="BZ1699" s="23"/>
      <c r="CA1699" s="23"/>
      <c r="CB1699" s="23"/>
      <c r="CC1699" s="23"/>
      <c r="CD1699" s="23"/>
      <c r="CE1699" s="23"/>
      <c r="CF1699" s="23"/>
      <c r="CG1699" s="23"/>
      <c r="CH1699" s="23"/>
      <c r="CI1699" s="23"/>
      <c r="CJ1699" s="23"/>
      <c r="CK1699" s="23"/>
      <c r="CL1699" s="23"/>
      <c r="CM1699" s="23"/>
      <c r="CN1699" s="23"/>
      <c r="CO1699" s="23"/>
      <c r="CP1699" s="23"/>
      <c r="CQ1699" s="23"/>
      <c r="CR1699" s="23"/>
      <c r="CS1699" s="23"/>
      <c r="CT1699" s="23"/>
      <c r="CU1699" s="23"/>
      <c r="CV1699" s="23"/>
      <c r="CW1699" s="23"/>
      <c r="CX1699" s="23"/>
      <c r="CY1699" s="23"/>
      <c r="CZ1699" s="23"/>
      <c r="DA1699" s="23"/>
      <c r="DB1699" s="23"/>
      <c r="DC1699" s="23"/>
      <c r="DD1699" s="23"/>
      <c r="DE1699" s="23"/>
      <c r="DF1699" s="23"/>
      <c r="DG1699" s="23"/>
      <c r="DH1699" s="23"/>
      <c r="DI1699" s="23"/>
      <c r="DJ1699" s="23"/>
      <c r="DK1699" s="23"/>
      <c r="DL1699" s="23"/>
      <c r="DM1699" s="23"/>
      <c r="DN1699" s="23"/>
      <c r="DO1699" s="23"/>
      <c r="DP1699" s="23"/>
      <c r="DQ1699" s="23"/>
      <c r="DR1699" s="23"/>
      <c r="DS1699" s="23"/>
      <c r="DT1699" s="23"/>
      <c r="DU1699" s="23"/>
      <c r="DV1699" s="23"/>
      <c r="DW1699" s="23"/>
      <c r="DX1699" s="23"/>
      <c r="DY1699" s="23"/>
    </row>
    <row r="1700" spans="1:129" s="29" customFormat="1" ht="30" x14ac:dyDescent="0.25">
      <c r="A1700" s="411"/>
      <c r="B1700" s="127" t="s">
        <v>413</v>
      </c>
      <c r="C1700" s="127"/>
      <c r="D1700" s="127"/>
      <c r="E1700" s="136"/>
      <c r="F1700" s="162"/>
      <c r="G1700" s="136"/>
      <c r="H1700" s="121" t="s">
        <v>38</v>
      </c>
      <c r="I1700" s="105" t="s">
        <v>39</v>
      </c>
      <c r="J1700" s="83">
        <v>761682</v>
      </c>
      <c r="K1700" s="98">
        <f t="shared" ref="K1700:K1702" si="825">J1700</f>
        <v>761682</v>
      </c>
      <c r="L1700" s="83"/>
      <c r="M1700" s="83"/>
      <c r="N1700" s="83"/>
      <c r="O1700" s="408">
        <f t="shared" si="801"/>
        <v>761682</v>
      </c>
      <c r="P1700" s="355"/>
      <c r="Q1700" s="23"/>
      <c r="R1700" s="23"/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/>
      <c r="AL1700" s="23"/>
      <c r="AM1700" s="23"/>
      <c r="AN1700" s="23"/>
      <c r="AO1700" s="23"/>
      <c r="AP1700" s="23"/>
      <c r="AQ1700" s="23"/>
      <c r="AR1700" s="23"/>
      <c r="AS1700" s="23"/>
      <c r="AT1700" s="23"/>
      <c r="AU1700" s="23"/>
      <c r="AV1700" s="23"/>
      <c r="AW1700" s="23"/>
      <c r="AX1700" s="23"/>
      <c r="AY1700" s="23"/>
      <c r="AZ1700" s="23"/>
      <c r="BA1700" s="23"/>
      <c r="BB1700" s="23"/>
      <c r="BC1700" s="23"/>
      <c r="BD1700" s="23"/>
      <c r="BE1700" s="23"/>
      <c r="BF1700" s="23"/>
      <c r="BG1700" s="23"/>
      <c r="BH1700" s="23"/>
      <c r="BI1700" s="23"/>
      <c r="BJ1700" s="23"/>
      <c r="BK1700" s="23"/>
      <c r="BL1700" s="23"/>
      <c r="BM1700" s="23"/>
      <c r="BN1700" s="23"/>
      <c r="BO1700" s="23"/>
      <c r="BP1700" s="23"/>
      <c r="BQ1700" s="23"/>
      <c r="BR1700" s="23"/>
      <c r="BS1700" s="23"/>
      <c r="BT1700" s="23"/>
      <c r="BU1700" s="23"/>
      <c r="BV1700" s="23"/>
      <c r="BW1700" s="23"/>
      <c r="BX1700" s="23"/>
      <c r="BY1700" s="23"/>
      <c r="BZ1700" s="23"/>
      <c r="CA1700" s="23"/>
      <c r="CB1700" s="23"/>
      <c r="CC1700" s="23"/>
      <c r="CD1700" s="23"/>
      <c r="CE1700" s="23"/>
      <c r="CF1700" s="23"/>
      <c r="CG1700" s="23"/>
      <c r="CH1700" s="23"/>
      <c r="CI1700" s="23"/>
      <c r="CJ1700" s="23"/>
      <c r="CK1700" s="23"/>
      <c r="CL1700" s="23"/>
      <c r="CM1700" s="23"/>
      <c r="CN1700" s="23"/>
      <c r="CO1700" s="23"/>
      <c r="CP1700" s="23"/>
      <c r="CQ1700" s="23"/>
      <c r="CR1700" s="23"/>
      <c r="CS1700" s="23"/>
      <c r="CT1700" s="23"/>
      <c r="CU1700" s="23"/>
      <c r="CV1700" s="23"/>
      <c r="CW1700" s="23"/>
      <c r="CX1700" s="23"/>
      <c r="CY1700" s="23"/>
      <c r="CZ1700" s="23"/>
      <c r="DA1700" s="23"/>
      <c r="DB1700" s="23"/>
      <c r="DC1700" s="23"/>
      <c r="DD1700" s="23"/>
      <c r="DE1700" s="23"/>
      <c r="DF1700" s="23"/>
      <c r="DG1700" s="23"/>
      <c r="DH1700" s="23"/>
      <c r="DI1700" s="23"/>
      <c r="DJ1700" s="23"/>
      <c r="DK1700" s="23"/>
      <c r="DL1700" s="23"/>
      <c r="DM1700" s="23"/>
      <c r="DN1700" s="23"/>
      <c r="DO1700" s="23"/>
      <c r="DP1700" s="23"/>
      <c r="DQ1700" s="23"/>
      <c r="DR1700" s="23"/>
      <c r="DS1700" s="23"/>
      <c r="DT1700" s="23"/>
      <c r="DU1700" s="23"/>
      <c r="DV1700" s="23"/>
      <c r="DW1700" s="23"/>
      <c r="DX1700" s="23"/>
      <c r="DY1700" s="23"/>
    </row>
    <row r="1701" spans="1:129" s="29" customFormat="1" ht="30" x14ac:dyDescent="0.25">
      <c r="A1701" s="411"/>
      <c r="B1701" s="127" t="s">
        <v>413</v>
      </c>
      <c r="C1701" s="127"/>
      <c r="D1701" s="127"/>
      <c r="E1701" s="136"/>
      <c r="F1701" s="162"/>
      <c r="G1701" s="136"/>
      <c r="H1701" s="72" t="s">
        <v>40</v>
      </c>
      <c r="I1701" s="78" t="s">
        <v>41</v>
      </c>
      <c r="J1701" s="83">
        <v>2875865</v>
      </c>
      <c r="K1701" s="98">
        <f t="shared" si="825"/>
        <v>2875865</v>
      </c>
      <c r="L1701" s="83"/>
      <c r="M1701" s="83"/>
      <c r="N1701" s="83"/>
      <c r="O1701" s="408">
        <f t="shared" si="801"/>
        <v>2875865</v>
      </c>
      <c r="P1701" s="355"/>
      <c r="Q1701" s="23"/>
      <c r="R1701" s="23"/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/>
      <c r="AI1701" s="23"/>
      <c r="AJ1701" s="23"/>
      <c r="AK1701" s="23"/>
      <c r="AL1701" s="23"/>
      <c r="AM1701" s="23"/>
      <c r="AN1701" s="23"/>
      <c r="AO1701" s="23"/>
      <c r="AP1701" s="23"/>
      <c r="AQ1701" s="23"/>
      <c r="AR1701" s="23"/>
      <c r="AS1701" s="23"/>
      <c r="AT1701" s="23"/>
      <c r="AU1701" s="23"/>
      <c r="AV1701" s="23"/>
      <c r="AW1701" s="23"/>
      <c r="AX1701" s="23"/>
      <c r="AY1701" s="23"/>
      <c r="AZ1701" s="23"/>
      <c r="BA1701" s="23"/>
      <c r="BB1701" s="23"/>
      <c r="BC1701" s="23"/>
      <c r="BD1701" s="23"/>
      <c r="BE1701" s="23"/>
      <c r="BF1701" s="23"/>
      <c r="BG1701" s="23"/>
      <c r="BH1701" s="23"/>
      <c r="BI1701" s="23"/>
      <c r="BJ1701" s="23"/>
      <c r="BK1701" s="23"/>
      <c r="BL1701" s="23"/>
      <c r="BM1701" s="23"/>
      <c r="BN1701" s="23"/>
      <c r="BO1701" s="23"/>
      <c r="BP1701" s="23"/>
      <c r="BQ1701" s="23"/>
      <c r="BR1701" s="23"/>
      <c r="BS1701" s="23"/>
      <c r="BT1701" s="23"/>
      <c r="BU1701" s="23"/>
      <c r="BV1701" s="23"/>
      <c r="BW1701" s="23"/>
      <c r="BX1701" s="23"/>
      <c r="BY1701" s="23"/>
      <c r="BZ1701" s="23"/>
      <c r="CA1701" s="23"/>
      <c r="CB1701" s="23"/>
      <c r="CC1701" s="23"/>
      <c r="CD1701" s="23"/>
      <c r="CE1701" s="23"/>
      <c r="CF1701" s="23"/>
      <c r="CG1701" s="23"/>
      <c r="CH1701" s="23"/>
      <c r="CI1701" s="23"/>
      <c r="CJ1701" s="23"/>
      <c r="CK1701" s="23"/>
      <c r="CL1701" s="23"/>
      <c r="CM1701" s="23"/>
      <c r="CN1701" s="23"/>
      <c r="CO1701" s="23"/>
      <c r="CP1701" s="23"/>
      <c r="CQ1701" s="23"/>
      <c r="CR1701" s="23"/>
      <c r="CS1701" s="23"/>
      <c r="CT1701" s="23"/>
      <c r="CU1701" s="23"/>
      <c r="CV1701" s="23"/>
      <c r="CW1701" s="23"/>
      <c r="CX1701" s="23"/>
      <c r="CY1701" s="23"/>
      <c r="CZ1701" s="23"/>
      <c r="DA1701" s="23"/>
      <c r="DB1701" s="23"/>
      <c r="DC1701" s="23"/>
      <c r="DD1701" s="23"/>
      <c r="DE1701" s="23"/>
      <c r="DF1701" s="23"/>
      <c r="DG1701" s="23"/>
      <c r="DH1701" s="23"/>
      <c r="DI1701" s="23"/>
      <c r="DJ1701" s="23"/>
      <c r="DK1701" s="23"/>
      <c r="DL1701" s="23"/>
      <c r="DM1701" s="23"/>
      <c r="DN1701" s="23"/>
      <c r="DO1701" s="23"/>
      <c r="DP1701" s="23"/>
      <c r="DQ1701" s="23"/>
      <c r="DR1701" s="23"/>
      <c r="DS1701" s="23"/>
      <c r="DT1701" s="23"/>
      <c r="DU1701" s="23"/>
      <c r="DV1701" s="23"/>
      <c r="DW1701" s="23"/>
      <c r="DX1701" s="23"/>
      <c r="DY1701" s="23"/>
    </row>
    <row r="1702" spans="1:129" s="29" customFormat="1" x14ac:dyDescent="0.25">
      <c r="A1702" s="412"/>
      <c r="B1702" s="127" t="s">
        <v>413</v>
      </c>
      <c r="C1702" s="127"/>
      <c r="D1702" s="127"/>
      <c r="E1702" s="136"/>
      <c r="F1702" s="162"/>
      <c r="G1702" s="136"/>
      <c r="H1702" s="168" t="s">
        <v>35</v>
      </c>
      <c r="I1702" s="78" t="s">
        <v>52</v>
      </c>
      <c r="J1702" s="83">
        <v>77840</v>
      </c>
      <c r="K1702" s="98">
        <f t="shared" si="825"/>
        <v>77840</v>
      </c>
      <c r="L1702" s="83"/>
      <c r="M1702" s="83"/>
      <c r="N1702" s="83"/>
      <c r="O1702" s="408">
        <f t="shared" si="801"/>
        <v>77840</v>
      </c>
      <c r="P1702" s="355"/>
      <c r="Q1702" s="23"/>
      <c r="R1702" s="23"/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/>
      <c r="AI1702" s="23"/>
      <c r="AJ1702" s="23"/>
      <c r="AK1702" s="23"/>
      <c r="AL1702" s="23"/>
      <c r="AM1702" s="23"/>
      <c r="AN1702" s="23"/>
      <c r="AO1702" s="23"/>
      <c r="AP1702" s="23"/>
      <c r="AQ1702" s="23"/>
      <c r="AR1702" s="23"/>
      <c r="AS1702" s="23"/>
      <c r="AT1702" s="23"/>
      <c r="AU1702" s="23"/>
      <c r="AV1702" s="23"/>
      <c r="AW1702" s="23"/>
      <c r="AX1702" s="23"/>
      <c r="AY1702" s="23"/>
      <c r="AZ1702" s="23"/>
      <c r="BA1702" s="23"/>
      <c r="BB1702" s="23"/>
      <c r="BC1702" s="23"/>
      <c r="BD1702" s="23"/>
      <c r="BE1702" s="23"/>
      <c r="BF1702" s="23"/>
      <c r="BG1702" s="23"/>
      <c r="BH1702" s="23"/>
      <c r="BI1702" s="23"/>
      <c r="BJ1702" s="23"/>
      <c r="BK1702" s="23"/>
      <c r="BL1702" s="23"/>
      <c r="BM1702" s="23"/>
      <c r="BN1702" s="23"/>
      <c r="BO1702" s="23"/>
      <c r="BP1702" s="23"/>
      <c r="BQ1702" s="23"/>
      <c r="BR1702" s="23"/>
      <c r="BS1702" s="23"/>
      <c r="BT1702" s="23"/>
      <c r="BU1702" s="23"/>
      <c r="BV1702" s="23"/>
      <c r="BW1702" s="23"/>
      <c r="BX1702" s="23"/>
      <c r="BY1702" s="23"/>
      <c r="BZ1702" s="23"/>
      <c r="CA1702" s="23"/>
      <c r="CB1702" s="23"/>
      <c r="CC1702" s="23"/>
      <c r="CD1702" s="23"/>
      <c r="CE1702" s="23"/>
      <c r="CF1702" s="23"/>
      <c r="CG1702" s="23"/>
      <c r="CH1702" s="23"/>
      <c r="CI1702" s="23"/>
      <c r="CJ1702" s="23"/>
      <c r="CK1702" s="23"/>
      <c r="CL1702" s="23"/>
      <c r="CM1702" s="23"/>
      <c r="CN1702" s="23"/>
      <c r="CO1702" s="23"/>
      <c r="CP1702" s="23"/>
      <c r="CQ1702" s="23"/>
      <c r="CR1702" s="23"/>
      <c r="CS1702" s="23"/>
      <c r="CT1702" s="23"/>
      <c r="CU1702" s="23"/>
      <c r="CV1702" s="23"/>
      <c r="CW1702" s="23"/>
      <c r="CX1702" s="23"/>
      <c r="CY1702" s="23"/>
      <c r="CZ1702" s="23"/>
      <c r="DA1702" s="23"/>
      <c r="DB1702" s="23"/>
      <c r="DC1702" s="23"/>
      <c r="DD1702" s="23"/>
      <c r="DE1702" s="23"/>
      <c r="DF1702" s="23"/>
      <c r="DG1702" s="23"/>
      <c r="DH1702" s="23"/>
      <c r="DI1702" s="23"/>
      <c r="DJ1702" s="23"/>
      <c r="DK1702" s="23"/>
      <c r="DL1702" s="23"/>
      <c r="DM1702" s="23"/>
      <c r="DN1702" s="23"/>
      <c r="DO1702" s="23"/>
      <c r="DP1702" s="23"/>
      <c r="DQ1702" s="23"/>
      <c r="DR1702" s="23"/>
      <c r="DS1702" s="23"/>
      <c r="DT1702" s="23"/>
      <c r="DU1702" s="23"/>
      <c r="DV1702" s="23"/>
      <c r="DW1702" s="23"/>
      <c r="DX1702" s="23"/>
      <c r="DY1702" s="23"/>
    </row>
    <row r="1703" spans="1:129" s="29" customFormat="1" x14ac:dyDescent="0.25">
      <c r="A1703" s="410">
        <v>36</v>
      </c>
      <c r="B1703" s="127" t="s">
        <v>413</v>
      </c>
      <c r="C1703" s="127" t="s">
        <v>25</v>
      </c>
      <c r="D1703" s="195" t="s">
        <v>79</v>
      </c>
      <c r="E1703" s="196">
        <v>51</v>
      </c>
      <c r="F1703" s="135">
        <v>1146.2</v>
      </c>
      <c r="G1703" s="196">
        <v>41</v>
      </c>
      <c r="H1703" s="121" t="s">
        <v>30</v>
      </c>
      <c r="I1703" s="66" t="s">
        <v>1</v>
      </c>
      <c r="J1703" s="83">
        <f>J1704+J1705+J1706</f>
        <v>1716102</v>
      </c>
      <c r="K1703" s="83">
        <f t="shared" ref="K1703:N1703" si="826">K1704+K1705+K1706</f>
        <v>1716102</v>
      </c>
      <c r="L1703" s="83">
        <f t="shared" si="826"/>
        <v>0</v>
      </c>
      <c r="M1703" s="83">
        <f t="shared" si="826"/>
        <v>0</v>
      </c>
      <c r="N1703" s="83">
        <f t="shared" si="826"/>
        <v>0</v>
      </c>
      <c r="O1703" s="408">
        <f t="shared" si="801"/>
        <v>1716102</v>
      </c>
      <c r="P1703" s="355"/>
      <c r="Q1703" s="23"/>
      <c r="R1703" s="23"/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/>
      <c r="AI1703" s="23"/>
      <c r="AJ1703" s="23"/>
      <c r="AK1703" s="23"/>
      <c r="AL1703" s="23"/>
      <c r="AM1703" s="23"/>
      <c r="AN1703" s="23"/>
      <c r="AO1703" s="23"/>
      <c r="AP1703" s="23"/>
      <c r="AQ1703" s="23"/>
      <c r="AR1703" s="23"/>
      <c r="AS1703" s="23"/>
      <c r="AT1703" s="23"/>
      <c r="AU1703" s="23"/>
      <c r="AV1703" s="23"/>
      <c r="AW1703" s="23"/>
      <c r="AX1703" s="23"/>
      <c r="AY1703" s="23"/>
      <c r="AZ1703" s="23"/>
      <c r="BA1703" s="23"/>
      <c r="BB1703" s="23"/>
      <c r="BC1703" s="23"/>
      <c r="BD1703" s="23"/>
      <c r="BE1703" s="23"/>
      <c r="BF1703" s="23"/>
      <c r="BG1703" s="23"/>
      <c r="BH1703" s="23"/>
      <c r="BI1703" s="23"/>
      <c r="BJ1703" s="23"/>
      <c r="BK1703" s="23"/>
      <c r="BL1703" s="23"/>
      <c r="BM1703" s="23"/>
      <c r="BN1703" s="23"/>
      <c r="BO1703" s="23"/>
      <c r="BP1703" s="23"/>
      <c r="BQ1703" s="23"/>
      <c r="BR1703" s="23"/>
      <c r="BS1703" s="23"/>
      <c r="BT1703" s="23"/>
      <c r="BU1703" s="23"/>
      <c r="BV1703" s="23"/>
      <c r="BW1703" s="23"/>
      <c r="BX1703" s="23"/>
      <c r="BY1703" s="23"/>
      <c r="BZ1703" s="23"/>
      <c r="CA1703" s="23"/>
      <c r="CB1703" s="23"/>
      <c r="CC1703" s="23"/>
      <c r="CD1703" s="23"/>
      <c r="CE1703" s="23"/>
      <c r="CF1703" s="23"/>
      <c r="CG1703" s="23"/>
      <c r="CH1703" s="23"/>
      <c r="CI1703" s="23"/>
      <c r="CJ1703" s="23"/>
      <c r="CK1703" s="23"/>
      <c r="CL1703" s="23"/>
      <c r="CM1703" s="23"/>
      <c r="CN1703" s="23"/>
      <c r="CO1703" s="23"/>
      <c r="CP1703" s="23"/>
      <c r="CQ1703" s="23"/>
      <c r="CR1703" s="23"/>
      <c r="CS1703" s="23"/>
      <c r="CT1703" s="23"/>
      <c r="CU1703" s="23"/>
      <c r="CV1703" s="23"/>
      <c r="CW1703" s="23"/>
      <c r="CX1703" s="23"/>
      <c r="CY1703" s="23"/>
      <c r="CZ1703" s="23"/>
      <c r="DA1703" s="23"/>
      <c r="DB1703" s="23"/>
      <c r="DC1703" s="23"/>
      <c r="DD1703" s="23"/>
      <c r="DE1703" s="23"/>
      <c r="DF1703" s="23"/>
      <c r="DG1703" s="23"/>
      <c r="DH1703" s="23"/>
      <c r="DI1703" s="23"/>
      <c r="DJ1703" s="23"/>
      <c r="DK1703" s="23"/>
      <c r="DL1703" s="23"/>
      <c r="DM1703" s="23"/>
      <c r="DN1703" s="23"/>
      <c r="DO1703" s="23"/>
      <c r="DP1703" s="23"/>
      <c r="DQ1703" s="23"/>
      <c r="DR1703" s="23"/>
      <c r="DS1703" s="23"/>
      <c r="DT1703" s="23"/>
      <c r="DU1703" s="23"/>
      <c r="DV1703" s="23"/>
      <c r="DW1703" s="23"/>
      <c r="DX1703" s="23"/>
      <c r="DY1703" s="23"/>
    </row>
    <row r="1704" spans="1:129" s="29" customFormat="1" ht="30" x14ac:dyDescent="0.25">
      <c r="A1704" s="411"/>
      <c r="B1704" s="127" t="s">
        <v>413</v>
      </c>
      <c r="C1704" s="127"/>
      <c r="D1704" s="127"/>
      <c r="E1704" s="136"/>
      <c r="F1704" s="162"/>
      <c r="G1704" s="136"/>
      <c r="H1704" s="121" t="s">
        <v>38</v>
      </c>
      <c r="I1704" s="105" t="s">
        <v>39</v>
      </c>
      <c r="J1704" s="83">
        <v>781326</v>
      </c>
      <c r="K1704" s="98">
        <f t="shared" ref="K1704:K1706" si="827">J1704</f>
        <v>781326</v>
      </c>
      <c r="L1704" s="83"/>
      <c r="M1704" s="83"/>
      <c r="N1704" s="83"/>
      <c r="O1704" s="408">
        <f t="shared" si="801"/>
        <v>781326</v>
      </c>
      <c r="P1704" s="355"/>
      <c r="Q1704" s="23"/>
      <c r="R1704" s="23"/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/>
      <c r="AI1704" s="23"/>
      <c r="AJ1704" s="23"/>
      <c r="AK1704" s="23"/>
      <c r="AL1704" s="23"/>
      <c r="AM1704" s="23"/>
      <c r="AN1704" s="23"/>
      <c r="AO1704" s="23"/>
      <c r="AP1704" s="23"/>
      <c r="AQ1704" s="23"/>
      <c r="AR1704" s="23"/>
      <c r="AS1704" s="23"/>
      <c r="AT1704" s="23"/>
      <c r="AU1704" s="23"/>
      <c r="AV1704" s="23"/>
      <c r="AW1704" s="23"/>
      <c r="AX1704" s="23"/>
      <c r="AY1704" s="23"/>
      <c r="AZ1704" s="23"/>
      <c r="BA1704" s="23"/>
      <c r="BB1704" s="23"/>
      <c r="BC1704" s="23"/>
      <c r="BD1704" s="23"/>
      <c r="BE1704" s="23"/>
      <c r="BF1704" s="23"/>
      <c r="BG1704" s="23"/>
      <c r="BH1704" s="23"/>
      <c r="BI1704" s="23"/>
      <c r="BJ1704" s="23"/>
      <c r="BK1704" s="23"/>
      <c r="BL1704" s="23"/>
      <c r="BM1704" s="23"/>
      <c r="BN1704" s="23"/>
      <c r="BO1704" s="23"/>
      <c r="BP1704" s="23"/>
      <c r="BQ1704" s="23"/>
      <c r="BR1704" s="23"/>
      <c r="BS1704" s="23"/>
      <c r="BT1704" s="23"/>
      <c r="BU1704" s="23"/>
      <c r="BV1704" s="23"/>
      <c r="BW1704" s="23"/>
      <c r="BX1704" s="23"/>
      <c r="BY1704" s="23"/>
      <c r="BZ1704" s="23"/>
      <c r="CA1704" s="23"/>
      <c r="CB1704" s="23"/>
      <c r="CC1704" s="23"/>
      <c r="CD1704" s="23"/>
      <c r="CE1704" s="23"/>
      <c r="CF1704" s="23"/>
      <c r="CG1704" s="23"/>
      <c r="CH1704" s="23"/>
      <c r="CI1704" s="23"/>
      <c r="CJ1704" s="23"/>
      <c r="CK1704" s="23"/>
      <c r="CL1704" s="23"/>
      <c r="CM1704" s="23"/>
      <c r="CN1704" s="23"/>
      <c r="CO1704" s="23"/>
      <c r="CP1704" s="23"/>
      <c r="CQ1704" s="23"/>
      <c r="CR1704" s="23"/>
      <c r="CS1704" s="23"/>
      <c r="CT1704" s="23"/>
      <c r="CU1704" s="23"/>
      <c r="CV1704" s="23"/>
      <c r="CW1704" s="23"/>
      <c r="CX1704" s="23"/>
      <c r="CY1704" s="23"/>
      <c r="CZ1704" s="23"/>
      <c r="DA1704" s="23"/>
      <c r="DB1704" s="23"/>
      <c r="DC1704" s="23"/>
      <c r="DD1704" s="23"/>
      <c r="DE1704" s="23"/>
      <c r="DF1704" s="23"/>
      <c r="DG1704" s="23"/>
      <c r="DH1704" s="23"/>
      <c r="DI1704" s="23"/>
      <c r="DJ1704" s="23"/>
      <c r="DK1704" s="23"/>
      <c r="DL1704" s="23"/>
      <c r="DM1704" s="23"/>
      <c r="DN1704" s="23"/>
      <c r="DO1704" s="23"/>
      <c r="DP1704" s="23"/>
      <c r="DQ1704" s="23"/>
      <c r="DR1704" s="23"/>
      <c r="DS1704" s="23"/>
      <c r="DT1704" s="23"/>
      <c r="DU1704" s="23"/>
      <c r="DV1704" s="23"/>
      <c r="DW1704" s="23"/>
      <c r="DX1704" s="23"/>
      <c r="DY1704" s="23"/>
    </row>
    <row r="1705" spans="1:129" s="29" customFormat="1" ht="30" x14ac:dyDescent="0.25">
      <c r="A1705" s="411"/>
      <c r="B1705" s="127" t="s">
        <v>413</v>
      </c>
      <c r="C1705" s="127"/>
      <c r="D1705" s="127"/>
      <c r="E1705" s="136"/>
      <c r="F1705" s="162"/>
      <c r="G1705" s="136"/>
      <c r="H1705" s="72" t="s">
        <v>40</v>
      </c>
      <c r="I1705" s="78" t="s">
        <v>41</v>
      </c>
      <c r="J1705" s="83">
        <v>898816</v>
      </c>
      <c r="K1705" s="98">
        <f t="shared" si="827"/>
        <v>898816</v>
      </c>
      <c r="L1705" s="83"/>
      <c r="M1705" s="83"/>
      <c r="N1705" s="83"/>
      <c r="O1705" s="408">
        <f t="shared" si="801"/>
        <v>898816</v>
      </c>
      <c r="P1705" s="355"/>
      <c r="Q1705" s="23"/>
      <c r="R1705" s="23"/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23"/>
      <c r="AS1705" s="23"/>
      <c r="AT1705" s="23"/>
      <c r="AU1705" s="23"/>
      <c r="AV1705" s="23"/>
      <c r="AW1705" s="23"/>
      <c r="AX1705" s="23"/>
      <c r="AY1705" s="23"/>
      <c r="AZ1705" s="23"/>
      <c r="BA1705" s="23"/>
      <c r="BB1705" s="23"/>
      <c r="BC1705" s="23"/>
      <c r="BD1705" s="23"/>
      <c r="BE1705" s="23"/>
      <c r="BF1705" s="23"/>
      <c r="BG1705" s="23"/>
      <c r="BH1705" s="23"/>
      <c r="BI1705" s="23"/>
      <c r="BJ1705" s="23"/>
      <c r="BK1705" s="23"/>
      <c r="BL1705" s="23"/>
      <c r="BM1705" s="23"/>
      <c r="BN1705" s="23"/>
      <c r="BO1705" s="23"/>
      <c r="BP1705" s="23"/>
      <c r="BQ1705" s="23"/>
      <c r="BR1705" s="23"/>
      <c r="BS1705" s="23"/>
      <c r="BT1705" s="23"/>
      <c r="BU1705" s="23"/>
      <c r="BV1705" s="23"/>
      <c r="BW1705" s="23"/>
      <c r="BX1705" s="23"/>
      <c r="BY1705" s="23"/>
      <c r="BZ1705" s="23"/>
      <c r="CA1705" s="23"/>
      <c r="CB1705" s="23"/>
      <c r="CC1705" s="23"/>
      <c r="CD1705" s="23"/>
      <c r="CE1705" s="23"/>
      <c r="CF1705" s="23"/>
      <c r="CG1705" s="23"/>
      <c r="CH1705" s="23"/>
      <c r="CI1705" s="23"/>
      <c r="CJ1705" s="23"/>
      <c r="CK1705" s="23"/>
      <c r="CL1705" s="23"/>
      <c r="CM1705" s="23"/>
      <c r="CN1705" s="23"/>
      <c r="CO1705" s="23"/>
      <c r="CP1705" s="23"/>
      <c r="CQ1705" s="23"/>
      <c r="CR1705" s="23"/>
      <c r="CS1705" s="23"/>
      <c r="CT1705" s="23"/>
      <c r="CU1705" s="23"/>
      <c r="CV1705" s="23"/>
      <c r="CW1705" s="23"/>
      <c r="CX1705" s="23"/>
      <c r="CY1705" s="23"/>
      <c r="CZ1705" s="23"/>
      <c r="DA1705" s="23"/>
      <c r="DB1705" s="23"/>
      <c r="DC1705" s="23"/>
      <c r="DD1705" s="23"/>
      <c r="DE1705" s="23"/>
      <c r="DF1705" s="23"/>
      <c r="DG1705" s="23"/>
      <c r="DH1705" s="23"/>
      <c r="DI1705" s="23"/>
      <c r="DJ1705" s="23"/>
      <c r="DK1705" s="23"/>
      <c r="DL1705" s="23"/>
      <c r="DM1705" s="23"/>
      <c r="DN1705" s="23"/>
      <c r="DO1705" s="23"/>
      <c r="DP1705" s="23"/>
      <c r="DQ1705" s="23"/>
      <c r="DR1705" s="23"/>
      <c r="DS1705" s="23"/>
      <c r="DT1705" s="23"/>
      <c r="DU1705" s="23"/>
      <c r="DV1705" s="23"/>
      <c r="DW1705" s="23"/>
      <c r="DX1705" s="23"/>
      <c r="DY1705" s="23"/>
    </row>
    <row r="1706" spans="1:129" s="29" customFormat="1" x14ac:dyDescent="0.25">
      <c r="A1706" s="412"/>
      <c r="B1706" s="127" t="s">
        <v>413</v>
      </c>
      <c r="C1706" s="127"/>
      <c r="D1706" s="127"/>
      <c r="E1706" s="136"/>
      <c r="F1706" s="162"/>
      <c r="G1706" s="136"/>
      <c r="H1706" s="168" t="s">
        <v>35</v>
      </c>
      <c r="I1706" s="78" t="s">
        <v>52</v>
      </c>
      <c r="J1706" s="83">
        <v>35960</v>
      </c>
      <c r="K1706" s="98">
        <f t="shared" si="827"/>
        <v>35960</v>
      </c>
      <c r="L1706" s="83"/>
      <c r="M1706" s="83"/>
      <c r="N1706" s="83"/>
      <c r="O1706" s="408">
        <f t="shared" si="801"/>
        <v>35960</v>
      </c>
      <c r="P1706" s="355"/>
      <c r="Q1706" s="23"/>
      <c r="R1706" s="23"/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  <c r="AQ1706" s="23"/>
      <c r="AR1706" s="23"/>
      <c r="AS1706" s="23"/>
      <c r="AT1706" s="23"/>
      <c r="AU1706" s="23"/>
      <c r="AV1706" s="23"/>
      <c r="AW1706" s="23"/>
      <c r="AX1706" s="23"/>
      <c r="AY1706" s="23"/>
      <c r="AZ1706" s="23"/>
      <c r="BA1706" s="23"/>
      <c r="BB1706" s="23"/>
      <c r="BC1706" s="23"/>
      <c r="BD1706" s="23"/>
      <c r="BE1706" s="23"/>
      <c r="BF1706" s="23"/>
      <c r="BG1706" s="23"/>
      <c r="BH1706" s="23"/>
      <c r="BI1706" s="23"/>
      <c r="BJ1706" s="23"/>
      <c r="BK1706" s="23"/>
      <c r="BL1706" s="23"/>
      <c r="BM1706" s="23"/>
      <c r="BN1706" s="23"/>
      <c r="BO1706" s="23"/>
      <c r="BP1706" s="23"/>
      <c r="BQ1706" s="23"/>
      <c r="BR1706" s="23"/>
      <c r="BS1706" s="23"/>
      <c r="BT1706" s="23"/>
      <c r="BU1706" s="23"/>
      <c r="BV1706" s="23"/>
      <c r="BW1706" s="23"/>
      <c r="BX1706" s="23"/>
      <c r="BY1706" s="23"/>
      <c r="BZ1706" s="23"/>
      <c r="CA1706" s="23"/>
      <c r="CB1706" s="23"/>
      <c r="CC1706" s="23"/>
      <c r="CD1706" s="23"/>
      <c r="CE1706" s="23"/>
      <c r="CF1706" s="23"/>
      <c r="CG1706" s="23"/>
      <c r="CH1706" s="23"/>
      <c r="CI1706" s="23"/>
      <c r="CJ1706" s="23"/>
      <c r="CK1706" s="23"/>
      <c r="CL1706" s="23"/>
      <c r="CM1706" s="23"/>
      <c r="CN1706" s="23"/>
      <c r="CO1706" s="23"/>
      <c r="CP1706" s="23"/>
      <c r="CQ1706" s="23"/>
      <c r="CR1706" s="23"/>
      <c r="CS1706" s="23"/>
      <c r="CT1706" s="23"/>
      <c r="CU1706" s="23"/>
      <c r="CV1706" s="23"/>
      <c r="CW1706" s="23"/>
      <c r="CX1706" s="23"/>
      <c r="CY1706" s="23"/>
      <c r="CZ1706" s="23"/>
      <c r="DA1706" s="23"/>
      <c r="DB1706" s="23"/>
      <c r="DC1706" s="23"/>
      <c r="DD1706" s="23"/>
      <c r="DE1706" s="23"/>
      <c r="DF1706" s="23"/>
      <c r="DG1706" s="23"/>
      <c r="DH1706" s="23"/>
      <c r="DI1706" s="23"/>
      <c r="DJ1706" s="23"/>
      <c r="DK1706" s="23"/>
      <c r="DL1706" s="23"/>
      <c r="DM1706" s="23"/>
      <c r="DN1706" s="23"/>
      <c r="DO1706" s="23"/>
      <c r="DP1706" s="23"/>
      <c r="DQ1706" s="23"/>
      <c r="DR1706" s="23"/>
      <c r="DS1706" s="23"/>
      <c r="DT1706" s="23"/>
      <c r="DU1706" s="23"/>
      <c r="DV1706" s="23"/>
      <c r="DW1706" s="23"/>
      <c r="DX1706" s="23"/>
      <c r="DY1706" s="23"/>
    </row>
    <row r="1707" spans="1:129" s="29" customFormat="1" x14ac:dyDescent="0.25">
      <c r="A1707" s="410">
        <v>37</v>
      </c>
      <c r="B1707" s="127" t="s">
        <v>413</v>
      </c>
      <c r="C1707" s="127" t="s">
        <v>25</v>
      </c>
      <c r="D1707" s="195" t="s">
        <v>79</v>
      </c>
      <c r="E1707" s="196">
        <v>52</v>
      </c>
      <c r="F1707" s="135">
        <v>3682.8</v>
      </c>
      <c r="G1707" s="196">
        <v>171</v>
      </c>
      <c r="H1707" s="121" t="s">
        <v>30</v>
      </c>
      <c r="I1707" s="66" t="s">
        <v>1</v>
      </c>
      <c r="J1707" s="83">
        <f>J1708+J1709+J1710</f>
        <v>3730993</v>
      </c>
      <c r="K1707" s="83">
        <f t="shared" ref="K1707:N1707" si="828">K1708+K1709+K1710</f>
        <v>3730993</v>
      </c>
      <c r="L1707" s="83">
        <f t="shared" si="828"/>
        <v>0</v>
      </c>
      <c r="M1707" s="83">
        <f t="shared" si="828"/>
        <v>0</v>
      </c>
      <c r="N1707" s="83">
        <f t="shared" si="828"/>
        <v>0</v>
      </c>
      <c r="O1707" s="408">
        <f t="shared" si="801"/>
        <v>3730993</v>
      </c>
      <c r="P1707" s="355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/>
      <c r="AI1707" s="23"/>
      <c r="AJ1707" s="23"/>
      <c r="AK1707" s="23"/>
      <c r="AL1707" s="23"/>
      <c r="AM1707" s="23"/>
      <c r="AN1707" s="23"/>
      <c r="AO1707" s="23"/>
      <c r="AP1707" s="23"/>
      <c r="AQ1707" s="23"/>
      <c r="AR1707" s="23"/>
      <c r="AS1707" s="23"/>
      <c r="AT1707" s="23"/>
      <c r="AU1707" s="23"/>
      <c r="AV1707" s="23"/>
      <c r="AW1707" s="23"/>
      <c r="AX1707" s="23"/>
      <c r="AY1707" s="23"/>
      <c r="AZ1707" s="23"/>
      <c r="BA1707" s="23"/>
      <c r="BB1707" s="23"/>
      <c r="BC1707" s="23"/>
      <c r="BD1707" s="23"/>
      <c r="BE1707" s="23"/>
      <c r="BF1707" s="23"/>
      <c r="BG1707" s="23"/>
      <c r="BH1707" s="23"/>
      <c r="BI1707" s="23"/>
      <c r="BJ1707" s="23"/>
      <c r="BK1707" s="23"/>
      <c r="BL1707" s="23"/>
      <c r="BM1707" s="23"/>
      <c r="BN1707" s="23"/>
      <c r="BO1707" s="23"/>
      <c r="BP1707" s="23"/>
      <c r="BQ1707" s="23"/>
      <c r="BR1707" s="23"/>
      <c r="BS1707" s="23"/>
      <c r="BT1707" s="23"/>
      <c r="BU1707" s="23"/>
      <c r="BV1707" s="23"/>
      <c r="BW1707" s="23"/>
      <c r="BX1707" s="23"/>
      <c r="BY1707" s="23"/>
      <c r="BZ1707" s="23"/>
      <c r="CA1707" s="23"/>
      <c r="CB1707" s="23"/>
      <c r="CC1707" s="23"/>
      <c r="CD1707" s="23"/>
      <c r="CE1707" s="23"/>
      <c r="CF1707" s="23"/>
      <c r="CG1707" s="23"/>
      <c r="CH1707" s="23"/>
      <c r="CI1707" s="23"/>
      <c r="CJ1707" s="23"/>
      <c r="CK1707" s="23"/>
      <c r="CL1707" s="23"/>
      <c r="CM1707" s="23"/>
      <c r="CN1707" s="23"/>
      <c r="CO1707" s="23"/>
      <c r="CP1707" s="23"/>
      <c r="CQ1707" s="23"/>
      <c r="CR1707" s="23"/>
      <c r="CS1707" s="23"/>
      <c r="CT1707" s="23"/>
      <c r="CU1707" s="23"/>
      <c r="CV1707" s="23"/>
      <c r="CW1707" s="23"/>
      <c r="CX1707" s="23"/>
      <c r="CY1707" s="23"/>
      <c r="CZ1707" s="23"/>
      <c r="DA1707" s="23"/>
      <c r="DB1707" s="23"/>
      <c r="DC1707" s="23"/>
      <c r="DD1707" s="23"/>
      <c r="DE1707" s="23"/>
      <c r="DF1707" s="23"/>
      <c r="DG1707" s="23"/>
      <c r="DH1707" s="23"/>
      <c r="DI1707" s="23"/>
      <c r="DJ1707" s="23"/>
      <c r="DK1707" s="23"/>
      <c r="DL1707" s="23"/>
      <c r="DM1707" s="23"/>
      <c r="DN1707" s="23"/>
      <c r="DO1707" s="23"/>
      <c r="DP1707" s="23"/>
      <c r="DQ1707" s="23"/>
      <c r="DR1707" s="23"/>
      <c r="DS1707" s="23"/>
      <c r="DT1707" s="23"/>
      <c r="DU1707" s="23"/>
      <c r="DV1707" s="23"/>
      <c r="DW1707" s="23"/>
      <c r="DX1707" s="23"/>
      <c r="DY1707" s="23"/>
    </row>
    <row r="1708" spans="1:129" s="29" customFormat="1" ht="30" x14ac:dyDescent="0.25">
      <c r="A1708" s="411"/>
      <c r="B1708" s="127" t="s">
        <v>413</v>
      </c>
      <c r="C1708" s="127"/>
      <c r="D1708" s="127"/>
      <c r="E1708" s="136"/>
      <c r="F1708" s="162"/>
      <c r="G1708" s="136"/>
      <c r="H1708" s="121" t="s">
        <v>38</v>
      </c>
      <c r="I1708" s="105" t="s">
        <v>39</v>
      </c>
      <c r="J1708" s="83">
        <v>764881</v>
      </c>
      <c r="K1708" s="98">
        <f t="shared" ref="K1708:K1710" si="829">J1708</f>
        <v>764881</v>
      </c>
      <c r="L1708" s="83"/>
      <c r="M1708" s="83"/>
      <c r="N1708" s="83"/>
      <c r="O1708" s="408">
        <f t="shared" si="801"/>
        <v>764881</v>
      </c>
      <c r="P1708" s="355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/>
      <c r="AL1708" s="23"/>
      <c r="AM1708" s="23"/>
      <c r="AN1708" s="23"/>
      <c r="AO1708" s="23"/>
      <c r="AP1708" s="23"/>
      <c r="AQ1708" s="23"/>
      <c r="AR1708" s="23"/>
      <c r="AS1708" s="23"/>
      <c r="AT1708" s="23"/>
      <c r="AU1708" s="23"/>
      <c r="AV1708" s="23"/>
      <c r="AW1708" s="23"/>
      <c r="AX1708" s="23"/>
      <c r="AY1708" s="23"/>
      <c r="AZ1708" s="23"/>
      <c r="BA1708" s="23"/>
      <c r="BB1708" s="23"/>
      <c r="BC1708" s="23"/>
      <c r="BD1708" s="23"/>
      <c r="BE1708" s="23"/>
      <c r="BF1708" s="23"/>
      <c r="BG1708" s="23"/>
      <c r="BH1708" s="23"/>
      <c r="BI1708" s="23"/>
      <c r="BJ1708" s="23"/>
      <c r="BK1708" s="23"/>
      <c r="BL1708" s="23"/>
      <c r="BM1708" s="23"/>
      <c r="BN1708" s="23"/>
      <c r="BO1708" s="23"/>
      <c r="BP1708" s="23"/>
      <c r="BQ1708" s="23"/>
      <c r="BR1708" s="23"/>
      <c r="BS1708" s="23"/>
      <c r="BT1708" s="23"/>
      <c r="BU1708" s="23"/>
      <c r="BV1708" s="23"/>
      <c r="BW1708" s="23"/>
      <c r="BX1708" s="23"/>
      <c r="BY1708" s="23"/>
      <c r="BZ1708" s="23"/>
      <c r="CA1708" s="23"/>
      <c r="CB1708" s="23"/>
      <c r="CC1708" s="23"/>
      <c r="CD1708" s="23"/>
      <c r="CE1708" s="23"/>
      <c r="CF1708" s="23"/>
      <c r="CG1708" s="23"/>
      <c r="CH1708" s="23"/>
      <c r="CI1708" s="23"/>
      <c r="CJ1708" s="23"/>
      <c r="CK1708" s="23"/>
      <c r="CL1708" s="23"/>
      <c r="CM1708" s="23"/>
      <c r="CN1708" s="23"/>
      <c r="CO1708" s="23"/>
      <c r="CP1708" s="23"/>
      <c r="CQ1708" s="23"/>
      <c r="CR1708" s="23"/>
      <c r="CS1708" s="23"/>
      <c r="CT1708" s="23"/>
      <c r="CU1708" s="23"/>
      <c r="CV1708" s="23"/>
      <c r="CW1708" s="23"/>
      <c r="CX1708" s="23"/>
      <c r="CY1708" s="23"/>
      <c r="CZ1708" s="23"/>
      <c r="DA1708" s="23"/>
      <c r="DB1708" s="23"/>
      <c r="DC1708" s="23"/>
      <c r="DD1708" s="23"/>
      <c r="DE1708" s="23"/>
      <c r="DF1708" s="23"/>
      <c r="DG1708" s="23"/>
      <c r="DH1708" s="23"/>
      <c r="DI1708" s="23"/>
      <c r="DJ1708" s="23"/>
      <c r="DK1708" s="23"/>
      <c r="DL1708" s="23"/>
      <c r="DM1708" s="23"/>
      <c r="DN1708" s="23"/>
      <c r="DO1708" s="23"/>
      <c r="DP1708" s="23"/>
      <c r="DQ1708" s="23"/>
      <c r="DR1708" s="23"/>
      <c r="DS1708" s="23"/>
      <c r="DT1708" s="23"/>
      <c r="DU1708" s="23"/>
      <c r="DV1708" s="23"/>
      <c r="DW1708" s="23"/>
      <c r="DX1708" s="23"/>
      <c r="DY1708" s="23"/>
    </row>
    <row r="1709" spans="1:129" s="29" customFormat="1" ht="30" x14ac:dyDescent="0.25">
      <c r="A1709" s="411"/>
      <c r="B1709" s="127" t="s">
        <v>413</v>
      </c>
      <c r="C1709" s="127"/>
      <c r="D1709" s="127"/>
      <c r="E1709" s="136"/>
      <c r="F1709" s="162"/>
      <c r="G1709" s="136"/>
      <c r="H1709" s="72" t="s">
        <v>40</v>
      </c>
      <c r="I1709" s="78" t="s">
        <v>41</v>
      </c>
      <c r="J1709" s="83">
        <v>2887942</v>
      </c>
      <c r="K1709" s="98">
        <f t="shared" si="829"/>
        <v>2887942</v>
      </c>
      <c r="L1709" s="83"/>
      <c r="M1709" s="83"/>
      <c r="N1709" s="83"/>
      <c r="O1709" s="408">
        <f t="shared" si="801"/>
        <v>2887942</v>
      </c>
      <c r="P1709" s="355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23"/>
      <c r="AS1709" s="23"/>
      <c r="AT1709" s="23"/>
      <c r="AU1709" s="23"/>
      <c r="AV1709" s="23"/>
      <c r="AW1709" s="23"/>
      <c r="AX1709" s="23"/>
      <c r="AY1709" s="23"/>
      <c r="AZ1709" s="23"/>
      <c r="BA1709" s="23"/>
      <c r="BB1709" s="23"/>
      <c r="BC1709" s="23"/>
      <c r="BD1709" s="23"/>
      <c r="BE1709" s="23"/>
      <c r="BF1709" s="23"/>
      <c r="BG1709" s="23"/>
      <c r="BH1709" s="23"/>
      <c r="BI1709" s="23"/>
      <c r="BJ1709" s="23"/>
      <c r="BK1709" s="23"/>
      <c r="BL1709" s="23"/>
      <c r="BM1709" s="23"/>
      <c r="BN1709" s="23"/>
      <c r="BO1709" s="23"/>
      <c r="BP1709" s="23"/>
      <c r="BQ1709" s="23"/>
      <c r="BR1709" s="23"/>
      <c r="BS1709" s="23"/>
      <c r="BT1709" s="23"/>
      <c r="BU1709" s="23"/>
      <c r="BV1709" s="23"/>
      <c r="BW1709" s="23"/>
      <c r="BX1709" s="23"/>
      <c r="BY1709" s="23"/>
      <c r="BZ1709" s="23"/>
      <c r="CA1709" s="23"/>
      <c r="CB1709" s="23"/>
      <c r="CC1709" s="23"/>
      <c r="CD1709" s="23"/>
      <c r="CE1709" s="23"/>
      <c r="CF1709" s="23"/>
      <c r="CG1709" s="23"/>
      <c r="CH1709" s="23"/>
      <c r="CI1709" s="23"/>
      <c r="CJ1709" s="23"/>
      <c r="CK1709" s="23"/>
      <c r="CL1709" s="23"/>
      <c r="CM1709" s="23"/>
      <c r="CN1709" s="23"/>
      <c r="CO1709" s="23"/>
      <c r="CP1709" s="23"/>
      <c r="CQ1709" s="23"/>
      <c r="CR1709" s="23"/>
      <c r="CS1709" s="23"/>
      <c r="CT1709" s="23"/>
      <c r="CU1709" s="23"/>
      <c r="CV1709" s="23"/>
      <c r="CW1709" s="23"/>
      <c r="CX1709" s="23"/>
      <c r="CY1709" s="23"/>
      <c r="CZ1709" s="23"/>
      <c r="DA1709" s="23"/>
      <c r="DB1709" s="23"/>
      <c r="DC1709" s="23"/>
      <c r="DD1709" s="23"/>
      <c r="DE1709" s="23"/>
      <c r="DF1709" s="23"/>
      <c r="DG1709" s="23"/>
      <c r="DH1709" s="23"/>
      <c r="DI1709" s="23"/>
      <c r="DJ1709" s="23"/>
      <c r="DK1709" s="23"/>
      <c r="DL1709" s="23"/>
      <c r="DM1709" s="23"/>
      <c r="DN1709" s="23"/>
      <c r="DO1709" s="23"/>
      <c r="DP1709" s="23"/>
      <c r="DQ1709" s="23"/>
      <c r="DR1709" s="23"/>
      <c r="DS1709" s="23"/>
      <c r="DT1709" s="23"/>
      <c r="DU1709" s="23"/>
      <c r="DV1709" s="23"/>
      <c r="DW1709" s="23"/>
      <c r="DX1709" s="23"/>
      <c r="DY1709" s="23"/>
    </row>
    <row r="1710" spans="1:129" s="29" customFormat="1" x14ac:dyDescent="0.25">
      <c r="A1710" s="412"/>
      <c r="B1710" s="127" t="s">
        <v>413</v>
      </c>
      <c r="C1710" s="127"/>
      <c r="D1710" s="127"/>
      <c r="E1710" s="136"/>
      <c r="F1710" s="162"/>
      <c r="G1710" s="136"/>
      <c r="H1710" s="168" t="s">
        <v>35</v>
      </c>
      <c r="I1710" s="78" t="s">
        <v>52</v>
      </c>
      <c r="J1710" s="83">
        <v>78170</v>
      </c>
      <c r="K1710" s="98">
        <f t="shared" si="829"/>
        <v>78170</v>
      </c>
      <c r="L1710" s="83"/>
      <c r="M1710" s="83"/>
      <c r="N1710" s="83"/>
      <c r="O1710" s="408">
        <f t="shared" si="801"/>
        <v>78170</v>
      </c>
      <c r="P1710" s="355"/>
      <c r="Q1710" s="23"/>
      <c r="R1710" s="23"/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/>
      <c r="AI1710" s="23"/>
      <c r="AJ1710" s="23"/>
      <c r="AK1710" s="23"/>
      <c r="AL1710" s="23"/>
      <c r="AM1710" s="23"/>
      <c r="AN1710" s="23"/>
      <c r="AO1710" s="23"/>
      <c r="AP1710" s="23"/>
      <c r="AQ1710" s="23"/>
      <c r="AR1710" s="23"/>
      <c r="AS1710" s="23"/>
      <c r="AT1710" s="23"/>
      <c r="AU1710" s="23"/>
      <c r="AV1710" s="23"/>
      <c r="AW1710" s="23"/>
      <c r="AX1710" s="23"/>
      <c r="AY1710" s="23"/>
      <c r="AZ1710" s="23"/>
      <c r="BA1710" s="23"/>
      <c r="BB1710" s="23"/>
      <c r="BC1710" s="23"/>
      <c r="BD1710" s="23"/>
      <c r="BE1710" s="23"/>
      <c r="BF1710" s="23"/>
      <c r="BG1710" s="23"/>
      <c r="BH1710" s="23"/>
      <c r="BI1710" s="23"/>
      <c r="BJ1710" s="23"/>
      <c r="BK1710" s="23"/>
      <c r="BL1710" s="23"/>
      <c r="BM1710" s="23"/>
      <c r="BN1710" s="23"/>
      <c r="BO1710" s="23"/>
      <c r="BP1710" s="23"/>
      <c r="BQ1710" s="23"/>
      <c r="BR1710" s="23"/>
      <c r="BS1710" s="23"/>
      <c r="BT1710" s="23"/>
      <c r="BU1710" s="23"/>
      <c r="BV1710" s="23"/>
      <c r="BW1710" s="23"/>
      <c r="BX1710" s="23"/>
      <c r="BY1710" s="23"/>
      <c r="BZ1710" s="23"/>
      <c r="CA1710" s="23"/>
      <c r="CB1710" s="23"/>
      <c r="CC1710" s="23"/>
      <c r="CD1710" s="23"/>
      <c r="CE1710" s="23"/>
      <c r="CF1710" s="23"/>
      <c r="CG1710" s="23"/>
      <c r="CH1710" s="23"/>
      <c r="CI1710" s="23"/>
      <c r="CJ1710" s="23"/>
      <c r="CK1710" s="23"/>
      <c r="CL1710" s="23"/>
      <c r="CM1710" s="23"/>
      <c r="CN1710" s="23"/>
      <c r="CO1710" s="23"/>
      <c r="CP1710" s="23"/>
      <c r="CQ1710" s="23"/>
      <c r="CR1710" s="23"/>
      <c r="CS1710" s="23"/>
      <c r="CT1710" s="23"/>
      <c r="CU1710" s="23"/>
      <c r="CV1710" s="23"/>
      <c r="CW1710" s="23"/>
      <c r="CX1710" s="23"/>
      <c r="CY1710" s="23"/>
      <c r="CZ1710" s="23"/>
      <c r="DA1710" s="23"/>
      <c r="DB1710" s="23"/>
      <c r="DC1710" s="23"/>
      <c r="DD1710" s="23"/>
      <c r="DE1710" s="23"/>
      <c r="DF1710" s="23"/>
      <c r="DG1710" s="23"/>
      <c r="DH1710" s="23"/>
      <c r="DI1710" s="23"/>
      <c r="DJ1710" s="23"/>
      <c r="DK1710" s="23"/>
      <c r="DL1710" s="23"/>
      <c r="DM1710" s="23"/>
      <c r="DN1710" s="23"/>
      <c r="DO1710" s="23"/>
      <c r="DP1710" s="23"/>
      <c r="DQ1710" s="23"/>
      <c r="DR1710" s="23"/>
      <c r="DS1710" s="23"/>
      <c r="DT1710" s="23"/>
      <c r="DU1710" s="23"/>
      <c r="DV1710" s="23"/>
      <c r="DW1710" s="23"/>
      <c r="DX1710" s="23"/>
      <c r="DY1710" s="23"/>
    </row>
    <row r="1711" spans="1:129" s="29" customFormat="1" x14ac:dyDescent="0.25">
      <c r="A1711" s="410">
        <v>38</v>
      </c>
      <c r="B1711" s="127" t="s">
        <v>413</v>
      </c>
      <c r="C1711" s="121" t="s">
        <v>361</v>
      </c>
      <c r="D1711" s="121" t="s">
        <v>104</v>
      </c>
      <c r="E1711" s="136">
        <v>80</v>
      </c>
      <c r="F1711" s="162">
        <v>3556.6</v>
      </c>
      <c r="G1711" s="136">
        <v>100</v>
      </c>
      <c r="H1711" s="121" t="s">
        <v>30</v>
      </c>
      <c r="I1711" s="66" t="s">
        <v>1</v>
      </c>
      <c r="J1711" s="83">
        <f>J1712+J1713</f>
        <v>5705315</v>
      </c>
      <c r="K1711" s="83">
        <f t="shared" ref="K1711:N1711" si="830">K1712+K1713</f>
        <v>5705315</v>
      </c>
      <c r="L1711" s="83">
        <f t="shared" si="830"/>
        <v>0</v>
      </c>
      <c r="M1711" s="83">
        <f t="shared" si="830"/>
        <v>0</v>
      </c>
      <c r="N1711" s="83">
        <f t="shared" si="830"/>
        <v>0</v>
      </c>
      <c r="O1711" s="408">
        <f t="shared" si="801"/>
        <v>5705315</v>
      </c>
      <c r="P1711" s="355"/>
      <c r="Q1711" s="23"/>
      <c r="R1711" s="23"/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/>
      <c r="AI1711" s="23"/>
      <c r="AJ1711" s="23"/>
      <c r="AK1711" s="23"/>
      <c r="AL1711" s="23"/>
      <c r="AM1711" s="23"/>
      <c r="AN1711" s="23"/>
      <c r="AO1711" s="23"/>
      <c r="AP1711" s="23"/>
      <c r="AQ1711" s="23"/>
      <c r="AR1711" s="23"/>
      <c r="AS1711" s="23"/>
      <c r="AT1711" s="23"/>
      <c r="AU1711" s="23"/>
      <c r="AV1711" s="23"/>
      <c r="AW1711" s="23"/>
      <c r="AX1711" s="23"/>
      <c r="AY1711" s="23"/>
      <c r="AZ1711" s="23"/>
      <c r="BA1711" s="23"/>
      <c r="BB1711" s="23"/>
      <c r="BC1711" s="23"/>
      <c r="BD1711" s="23"/>
      <c r="BE1711" s="23"/>
      <c r="BF1711" s="23"/>
      <c r="BG1711" s="23"/>
      <c r="BH1711" s="23"/>
      <c r="BI1711" s="23"/>
      <c r="BJ1711" s="23"/>
      <c r="BK1711" s="23"/>
      <c r="BL1711" s="23"/>
      <c r="BM1711" s="23"/>
      <c r="BN1711" s="23"/>
      <c r="BO1711" s="23"/>
      <c r="BP1711" s="23"/>
      <c r="BQ1711" s="23"/>
      <c r="BR1711" s="23"/>
      <c r="BS1711" s="23"/>
      <c r="BT1711" s="23"/>
      <c r="BU1711" s="23"/>
      <c r="BV1711" s="23"/>
      <c r="BW1711" s="23"/>
      <c r="BX1711" s="23"/>
      <c r="BY1711" s="23"/>
      <c r="BZ1711" s="23"/>
      <c r="CA1711" s="23"/>
      <c r="CB1711" s="23"/>
      <c r="CC1711" s="23"/>
      <c r="CD1711" s="23"/>
      <c r="CE1711" s="23"/>
      <c r="CF1711" s="23"/>
      <c r="CG1711" s="23"/>
      <c r="CH1711" s="23"/>
      <c r="CI1711" s="23"/>
      <c r="CJ1711" s="23"/>
      <c r="CK1711" s="23"/>
      <c r="CL1711" s="23"/>
      <c r="CM1711" s="23"/>
      <c r="CN1711" s="23"/>
      <c r="CO1711" s="23"/>
      <c r="CP1711" s="23"/>
      <c r="CQ1711" s="23"/>
      <c r="CR1711" s="23"/>
      <c r="CS1711" s="23"/>
      <c r="CT1711" s="23"/>
      <c r="CU1711" s="23"/>
      <c r="CV1711" s="23"/>
      <c r="CW1711" s="23"/>
      <c r="CX1711" s="23"/>
      <c r="CY1711" s="23"/>
      <c r="CZ1711" s="23"/>
      <c r="DA1711" s="23"/>
      <c r="DB1711" s="23"/>
      <c r="DC1711" s="23"/>
      <c r="DD1711" s="23"/>
      <c r="DE1711" s="23"/>
      <c r="DF1711" s="23"/>
      <c r="DG1711" s="23"/>
      <c r="DH1711" s="23"/>
      <c r="DI1711" s="23"/>
      <c r="DJ1711" s="23"/>
      <c r="DK1711" s="23"/>
      <c r="DL1711" s="23"/>
      <c r="DM1711" s="23"/>
      <c r="DN1711" s="23"/>
      <c r="DO1711" s="23"/>
      <c r="DP1711" s="23"/>
      <c r="DQ1711" s="23"/>
      <c r="DR1711" s="23"/>
      <c r="DS1711" s="23"/>
      <c r="DT1711" s="23"/>
      <c r="DU1711" s="23"/>
      <c r="DV1711" s="23"/>
      <c r="DW1711" s="23"/>
      <c r="DX1711" s="23"/>
      <c r="DY1711" s="23"/>
    </row>
    <row r="1712" spans="1:129" s="29" customFormat="1" x14ac:dyDescent="0.25">
      <c r="A1712" s="411"/>
      <c r="B1712" s="127" t="s">
        <v>413</v>
      </c>
      <c r="C1712" s="121"/>
      <c r="D1712" s="121"/>
      <c r="E1712" s="136"/>
      <c r="F1712" s="162"/>
      <c r="G1712" s="136"/>
      <c r="H1712" s="72" t="s">
        <v>36</v>
      </c>
      <c r="I1712" s="78" t="s">
        <v>37</v>
      </c>
      <c r="J1712" s="83">
        <v>5585780</v>
      </c>
      <c r="K1712" s="98">
        <f t="shared" ref="K1712:K1713" si="831">J1712</f>
        <v>5585780</v>
      </c>
      <c r="L1712" s="83"/>
      <c r="M1712" s="83"/>
      <c r="N1712" s="83"/>
      <c r="O1712" s="408">
        <f t="shared" si="801"/>
        <v>5585780</v>
      </c>
      <c r="P1712" s="355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23"/>
      <c r="AR1712" s="23"/>
      <c r="AS1712" s="23"/>
      <c r="AT1712" s="23"/>
      <c r="AU1712" s="23"/>
      <c r="AV1712" s="23"/>
      <c r="AW1712" s="23"/>
      <c r="AX1712" s="23"/>
      <c r="AY1712" s="23"/>
      <c r="AZ1712" s="23"/>
      <c r="BA1712" s="23"/>
      <c r="BB1712" s="23"/>
      <c r="BC1712" s="23"/>
      <c r="BD1712" s="23"/>
      <c r="BE1712" s="23"/>
      <c r="BF1712" s="23"/>
      <c r="BG1712" s="23"/>
      <c r="BH1712" s="23"/>
      <c r="BI1712" s="23"/>
      <c r="BJ1712" s="23"/>
      <c r="BK1712" s="23"/>
      <c r="BL1712" s="23"/>
      <c r="BM1712" s="23"/>
      <c r="BN1712" s="23"/>
      <c r="BO1712" s="23"/>
      <c r="BP1712" s="23"/>
      <c r="BQ1712" s="23"/>
      <c r="BR1712" s="23"/>
      <c r="BS1712" s="23"/>
      <c r="BT1712" s="23"/>
      <c r="BU1712" s="23"/>
      <c r="BV1712" s="23"/>
      <c r="BW1712" s="23"/>
      <c r="BX1712" s="23"/>
      <c r="BY1712" s="23"/>
      <c r="BZ1712" s="23"/>
      <c r="CA1712" s="23"/>
      <c r="CB1712" s="23"/>
      <c r="CC1712" s="23"/>
      <c r="CD1712" s="23"/>
      <c r="CE1712" s="23"/>
      <c r="CF1712" s="23"/>
      <c r="CG1712" s="23"/>
      <c r="CH1712" s="23"/>
      <c r="CI1712" s="23"/>
      <c r="CJ1712" s="23"/>
      <c r="CK1712" s="23"/>
      <c r="CL1712" s="23"/>
      <c r="CM1712" s="23"/>
      <c r="CN1712" s="23"/>
      <c r="CO1712" s="23"/>
      <c r="CP1712" s="23"/>
      <c r="CQ1712" s="23"/>
      <c r="CR1712" s="23"/>
      <c r="CS1712" s="23"/>
      <c r="CT1712" s="23"/>
      <c r="CU1712" s="23"/>
      <c r="CV1712" s="23"/>
      <c r="CW1712" s="23"/>
      <c r="CX1712" s="23"/>
      <c r="CY1712" s="23"/>
      <c r="CZ1712" s="23"/>
      <c r="DA1712" s="23"/>
      <c r="DB1712" s="23"/>
      <c r="DC1712" s="23"/>
      <c r="DD1712" s="23"/>
      <c r="DE1712" s="23"/>
      <c r="DF1712" s="23"/>
      <c r="DG1712" s="23"/>
      <c r="DH1712" s="23"/>
      <c r="DI1712" s="23"/>
      <c r="DJ1712" s="23"/>
      <c r="DK1712" s="23"/>
      <c r="DL1712" s="23"/>
      <c r="DM1712" s="23"/>
      <c r="DN1712" s="23"/>
      <c r="DO1712" s="23"/>
      <c r="DP1712" s="23"/>
      <c r="DQ1712" s="23"/>
      <c r="DR1712" s="23"/>
      <c r="DS1712" s="23"/>
      <c r="DT1712" s="23"/>
      <c r="DU1712" s="23"/>
      <c r="DV1712" s="23"/>
      <c r="DW1712" s="23"/>
      <c r="DX1712" s="23"/>
      <c r="DY1712" s="23"/>
    </row>
    <row r="1713" spans="1:129" s="29" customFormat="1" x14ac:dyDescent="0.25">
      <c r="A1713" s="412"/>
      <c r="B1713" s="127" t="s">
        <v>413</v>
      </c>
      <c r="C1713" s="121"/>
      <c r="D1713" s="121"/>
      <c r="E1713" s="136"/>
      <c r="F1713" s="162"/>
      <c r="G1713" s="136"/>
      <c r="H1713" s="168" t="s">
        <v>35</v>
      </c>
      <c r="I1713" s="78" t="s">
        <v>52</v>
      </c>
      <c r="J1713" s="83">
        <v>119535</v>
      </c>
      <c r="K1713" s="98">
        <f t="shared" si="831"/>
        <v>119535</v>
      </c>
      <c r="L1713" s="83"/>
      <c r="M1713" s="83"/>
      <c r="N1713" s="83"/>
      <c r="O1713" s="408">
        <f t="shared" si="801"/>
        <v>119535</v>
      </c>
      <c r="P1713" s="355"/>
      <c r="Q1713" s="23"/>
      <c r="R1713" s="23"/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/>
      <c r="AI1713" s="23"/>
      <c r="AJ1713" s="23"/>
      <c r="AK1713" s="23"/>
      <c r="AL1713" s="23"/>
      <c r="AM1713" s="23"/>
      <c r="AN1713" s="23"/>
      <c r="AO1713" s="23"/>
      <c r="AP1713" s="23"/>
      <c r="AQ1713" s="23"/>
      <c r="AR1713" s="23"/>
      <c r="AS1713" s="23"/>
      <c r="AT1713" s="23"/>
      <c r="AU1713" s="23"/>
      <c r="AV1713" s="23"/>
      <c r="AW1713" s="23"/>
      <c r="AX1713" s="23"/>
      <c r="AY1713" s="23"/>
      <c r="AZ1713" s="23"/>
      <c r="BA1713" s="23"/>
      <c r="BB1713" s="23"/>
      <c r="BC1713" s="23"/>
      <c r="BD1713" s="23"/>
      <c r="BE1713" s="23"/>
      <c r="BF1713" s="23"/>
      <c r="BG1713" s="23"/>
      <c r="BH1713" s="23"/>
      <c r="BI1713" s="23"/>
      <c r="BJ1713" s="23"/>
      <c r="BK1713" s="23"/>
      <c r="BL1713" s="23"/>
      <c r="BM1713" s="23"/>
      <c r="BN1713" s="23"/>
      <c r="BO1713" s="23"/>
      <c r="BP1713" s="23"/>
      <c r="BQ1713" s="23"/>
      <c r="BR1713" s="23"/>
      <c r="BS1713" s="23"/>
      <c r="BT1713" s="23"/>
      <c r="BU1713" s="23"/>
      <c r="BV1713" s="23"/>
      <c r="BW1713" s="23"/>
      <c r="BX1713" s="23"/>
      <c r="BY1713" s="23"/>
      <c r="BZ1713" s="23"/>
      <c r="CA1713" s="23"/>
      <c r="CB1713" s="23"/>
      <c r="CC1713" s="23"/>
      <c r="CD1713" s="23"/>
      <c r="CE1713" s="23"/>
      <c r="CF1713" s="23"/>
      <c r="CG1713" s="23"/>
      <c r="CH1713" s="23"/>
      <c r="CI1713" s="23"/>
      <c r="CJ1713" s="23"/>
      <c r="CK1713" s="23"/>
      <c r="CL1713" s="23"/>
      <c r="CM1713" s="23"/>
      <c r="CN1713" s="23"/>
      <c r="CO1713" s="23"/>
      <c r="CP1713" s="23"/>
      <c r="CQ1713" s="23"/>
      <c r="CR1713" s="23"/>
      <c r="CS1713" s="23"/>
      <c r="CT1713" s="23"/>
      <c r="CU1713" s="23"/>
      <c r="CV1713" s="23"/>
      <c r="CW1713" s="23"/>
      <c r="CX1713" s="23"/>
      <c r="CY1713" s="23"/>
      <c r="CZ1713" s="23"/>
      <c r="DA1713" s="23"/>
      <c r="DB1713" s="23"/>
      <c r="DC1713" s="23"/>
      <c r="DD1713" s="23"/>
      <c r="DE1713" s="23"/>
      <c r="DF1713" s="23"/>
      <c r="DG1713" s="23"/>
      <c r="DH1713" s="23"/>
      <c r="DI1713" s="23"/>
      <c r="DJ1713" s="23"/>
      <c r="DK1713" s="23"/>
      <c r="DL1713" s="23"/>
      <c r="DM1713" s="23"/>
      <c r="DN1713" s="23"/>
      <c r="DO1713" s="23"/>
      <c r="DP1713" s="23"/>
      <c r="DQ1713" s="23"/>
      <c r="DR1713" s="23"/>
      <c r="DS1713" s="23"/>
      <c r="DT1713" s="23"/>
      <c r="DU1713" s="23"/>
      <c r="DV1713" s="23"/>
      <c r="DW1713" s="23"/>
      <c r="DX1713" s="23"/>
      <c r="DY1713" s="23"/>
    </row>
    <row r="1714" spans="1:129" s="29" customFormat="1" x14ac:dyDescent="0.25">
      <c r="A1714" s="404">
        <v>39</v>
      </c>
      <c r="B1714" s="127" t="s">
        <v>413</v>
      </c>
      <c r="C1714" s="121" t="s">
        <v>361</v>
      </c>
      <c r="D1714" s="195" t="s">
        <v>105</v>
      </c>
      <c r="E1714" s="196">
        <v>53</v>
      </c>
      <c r="F1714" s="135">
        <v>2867.2</v>
      </c>
      <c r="G1714" s="196">
        <v>104</v>
      </c>
      <c r="H1714" s="121" t="s">
        <v>30</v>
      </c>
      <c r="I1714" s="66" t="s">
        <v>1</v>
      </c>
      <c r="J1714" s="83">
        <f>J1715+J1716</f>
        <v>6545913</v>
      </c>
      <c r="K1714" s="83">
        <f t="shared" ref="K1714:N1714" si="832">K1715+K1716</f>
        <v>6545913</v>
      </c>
      <c r="L1714" s="83">
        <f t="shared" si="832"/>
        <v>0</v>
      </c>
      <c r="M1714" s="83">
        <f t="shared" si="832"/>
        <v>0</v>
      </c>
      <c r="N1714" s="83">
        <f t="shared" si="832"/>
        <v>0</v>
      </c>
      <c r="O1714" s="408">
        <f t="shared" si="801"/>
        <v>6545913</v>
      </c>
      <c r="P1714" s="355"/>
      <c r="Q1714" s="23"/>
      <c r="R1714" s="23"/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/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  <c r="AQ1714" s="23"/>
      <c r="AR1714" s="23"/>
      <c r="AS1714" s="23"/>
      <c r="AT1714" s="23"/>
      <c r="AU1714" s="23"/>
      <c r="AV1714" s="23"/>
      <c r="AW1714" s="23"/>
      <c r="AX1714" s="23"/>
      <c r="AY1714" s="23"/>
      <c r="AZ1714" s="23"/>
      <c r="BA1714" s="23"/>
      <c r="BB1714" s="23"/>
      <c r="BC1714" s="23"/>
      <c r="BD1714" s="23"/>
      <c r="BE1714" s="23"/>
      <c r="BF1714" s="23"/>
      <c r="BG1714" s="23"/>
      <c r="BH1714" s="23"/>
      <c r="BI1714" s="23"/>
      <c r="BJ1714" s="23"/>
      <c r="BK1714" s="23"/>
      <c r="BL1714" s="23"/>
      <c r="BM1714" s="23"/>
      <c r="BN1714" s="23"/>
      <c r="BO1714" s="23"/>
      <c r="BP1714" s="23"/>
      <c r="BQ1714" s="23"/>
      <c r="BR1714" s="23"/>
      <c r="BS1714" s="23"/>
      <c r="BT1714" s="23"/>
      <c r="BU1714" s="23"/>
      <c r="BV1714" s="23"/>
      <c r="BW1714" s="23"/>
      <c r="BX1714" s="23"/>
      <c r="BY1714" s="23"/>
      <c r="BZ1714" s="23"/>
      <c r="CA1714" s="23"/>
      <c r="CB1714" s="23"/>
      <c r="CC1714" s="23"/>
      <c r="CD1714" s="23"/>
      <c r="CE1714" s="23"/>
      <c r="CF1714" s="23"/>
      <c r="CG1714" s="23"/>
      <c r="CH1714" s="23"/>
      <c r="CI1714" s="23"/>
      <c r="CJ1714" s="23"/>
      <c r="CK1714" s="23"/>
      <c r="CL1714" s="23"/>
      <c r="CM1714" s="23"/>
      <c r="CN1714" s="23"/>
      <c r="CO1714" s="23"/>
      <c r="CP1714" s="23"/>
      <c r="CQ1714" s="23"/>
      <c r="CR1714" s="23"/>
      <c r="CS1714" s="23"/>
      <c r="CT1714" s="23"/>
      <c r="CU1714" s="23"/>
      <c r="CV1714" s="23"/>
      <c r="CW1714" s="23"/>
      <c r="CX1714" s="23"/>
      <c r="CY1714" s="23"/>
      <c r="CZ1714" s="23"/>
      <c r="DA1714" s="23"/>
      <c r="DB1714" s="23"/>
      <c r="DC1714" s="23"/>
      <c r="DD1714" s="23"/>
      <c r="DE1714" s="23"/>
      <c r="DF1714" s="23"/>
      <c r="DG1714" s="23"/>
      <c r="DH1714" s="23"/>
      <c r="DI1714" s="23"/>
      <c r="DJ1714" s="23"/>
      <c r="DK1714" s="23"/>
      <c r="DL1714" s="23"/>
      <c r="DM1714" s="23"/>
      <c r="DN1714" s="23"/>
      <c r="DO1714" s="23"/>
      <c r="DP1714" s="23"/>
      <c r="DQ1714" s="23"/>
      <c r="DR1714" s="23"/>
      <c r="DS1714" s="23"/>
      <c r="DT1714" s="23"/>
      <c r="DU1714" s="23"/>
      <c r="DV1714" s="23"/>
      <c r="DW1714" s="23"/>
      <c r="DX1714" s="23"/>
      <c r="DY1714" s="23"/>
    </row>
    <row r="1715" spans="1:129" s="29" customFormat="1" x14ac:dyDescent="0.25">
      <c r="A1715" s="405"/>
      <c r="B1715" s="127" t="s">
        <v>413</v>
      </c>
      <c r="C1715" s="127"/>
      <c r="D1715" s="195"/>
      <c r="E1715" s="196"/>
      <c r="F1715" s="135"/>
      <c r="G1715" s="196"/>
      <c r="H1715" s="72" t="s">
        <v>36</v>
      </c>
      <c r="I1715" s="78" t="s">
        <v>37</v>
      </c>
      <c r="J1715" s="83">
        <v>6408765</v>
      </c>
      <c r="K1715" s="98">
        <f t="shared" ref="K1715:K1716" si="833">J1715</f>
        <v>6408765</v>
      </c>
      <c r="L1715" s="83"/>
      <c r="M1715" s="83"/>
      <c r="N1715" s="83"/>
      <c r="O1715" s="408">
        <f t="shared" si="801"/>
        <v>6408765</v>
      </c>
      <c r="P1715" s="355"/>
      <c r="Q1715" s="23"/>
      <c r="R1715" s="23"/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/>
      <c r="AI1715" s="23"/>
      <c r="AJ1715" s="23"/>
      <c r="AK1715" s="23"/>
      <c r="AL1715" s="23"/>
      <c r="AM1715" s="23"/>
      <c r="AN1715" s="23"/>
      <c r="AO1715" s="23"/>
      <c r="AP1715" s="23"/>
      <c r="AQ1715" s="23"/>
      <c r="AR1715" s="23"/>
      <c r="AS1715" s="23"/>
      <c r="AT1715" s="23"/>
      <c r="AU1715" s="23"/>
      <c r="AV1715" s="23"/>
      <c r="AW1715" s="23"/>
      <c r="AX1715" s="23"/>
      <c r="AY1715" s="23"/>
      <c r="AZ1715" s="23"/>
      <c r="BA1715" s="23"/>
      <c r="BB1715" s="23"/>
      <c r="BC1715" s="23"/>
      <c r="BD1715" s="23"/>
      <c r="BE1715" s="23"/>
      <c r="BF1715" s="23"/>
      <c r="BG1715" s="23"/>
      <c r="BH1715" s="23"/>
      <c r="BI1715" s="23"/>
      <c r="BJ1715" s="23"/>
      <c r="BK1715" s="23"/>
      <c r="BL1715" s="23"/>
      <c r="BM1715" s="23"/>
      <c r="BN1715" s="23"/>
      <c r="BO1715" s="23"/>
      <c r="BP1715" s="23"/>
      <c r="BQ1715" s="23"/>
      <c r="BR1715" s="23"/>
      <c r="BS1715" s="23"/>
      <c r="BT1715" s="23"/>
      <c r="BU1715" s="23"/>
      <c r="BV1715" s="23"/>
      <c r="BW1715" s="23"/>
      <c r="BX1715" s="23"/>
      <c r="BY1715" s="23"/>
      <c r="BZ1715" s="23"/>
      <c r="CA1715" s="23"/>
      <c r="CB1715" s="23"/>
      <c r="CC1715" s="23"/>
      <c r="CD1715" s="23"/>
      <c r="CE1715" s="23"/>
      <c r="CF1715" s="23"/>
      <c r="CG1715" s="23"/>
      <c r="CH1715" s="23"/>
      <c r="CI1715" s="23"/>
      <c r="CJ1715" s="23"/>
      <c r="CK1715" s="23"/>
      <c r="CL1715" s="23"/>
      <c r="CM1715" s="23"/>
      <c r="CN1715" s="23"/>
      <c r="CO1715" s="23"/>
      <c r="CP1715" s="23"/>
      <c r="CQ1715" s="23"/>
      <c r="CR1715" s="23"/>
      <c r="CS1715" s="23"/>
      <c r="CT1715" s="23"/>
      <c r="CU1715" s="23"/>
      <c r="CV1715" s="23"/>
      <c r="CW1715" s="23"/>
      <c r="CX1715" s="23"/>
      <c r="CY1715" s="23"/>
      <c r="CZ1715" s="23"/>
      <c r="DA1715" s="23"/>
      <c r="DB1715" s="23"/>
      <c r="DC1715" s="23"/>
      <c r="DD1715" s="23"/>
      <c r="DE1715" s="23"/>
      <c r="DF1715" s="23"/>
      <c r="DG1715" s="23"/>
      <c r="DH1715" s="23"/>
      <c r="DI1715" s="23"/>
      <c r="DJ1715" s="23"/>
      <c r="DK1715" s="23"/>
      <c r="DL1715" s="23"/>
      <c r="DM1715" s="23"/>
      <c r="DN1715" s="23"/>
      <c r="DO1715" s="23"/>
      <c r="DP1715" s="23"/>
      <c r="DQ1715" s="23"/>
      <c r="DR1715" s="23"/>
      <c r="DS1715" s="23"/>
      <c r="DT1715" s="23"/>
      <c r="DU1715" s="23"/>
      <c r="DV1715" s="23"/>
      <c r="DW1715" s="23"/>
      <c r="DX1715" s="23"/>
      <c r="DY1715" s="23"/>
    </row>
    <row r="1716" spans="1:129" s="29" customFormat="1" x14ac:dyDescent="0.25">
      <c r="A1716" s="406"/>
      <c r="B1716" s="127" t="s">
        <v>413</v>
      </c>
      <c r="C1716" s="127"/>
      <c r="D1716" s="195"/>
      <c r="E1716" s="196"/>
      <c r="F1716" s="135"/>
      <c r="G1716" s="196"/>
      <c r="H1716" s="168" t="s">
        <v>35</v>
      </c>
      <c r="I1716" s="78" t="s">
        <v>52</v>
      </c>
      <c r="J1716" s="83">
        <v>137148</v>
      </c>
      <c r="K1716" s="98">
        <f t="shared" si="833"/>
        <v>137148</v>
      </c>
      <c r="L1716" s="83"/>
      <c r="M1716" s="83"/>
      <c r="N1716" s="83"/>
      <c r="O1716" s="408">
        <f t="shared" si="801"/>
        <v>137148</v>
      </c>
      <c r="P1716" s="355"/>
      <c r="Q1716" s="23"/>
      <c r="R1716" s="23"/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/>
      <c r="AI1716" s="23"/>
      <c r="AJ1716" s="23"/>
      <c r="AK1716" s="23"/>
      <c r="AL1716" s="23"/>
      <c r="AM1716" s="23"/>
      <c r="AN1716" s="23"/>
      <c r="AO1716" s="23"/>
      <c r="AP1716" s="23"/>
      <c r="AQ1716" s="23"/>
      <c r="AR1716" s="23"/>
      <c r="AS1716" s="23"/>
      <c r="AT1716" s="23"/>
      <c r="AU1716" s="23"/>
      <c r="AV1716" s="23"/>
      <c r="AW1716" s="23"/>
      <c r="AX1716" s="23"/>
      <c r="AY1716" s="23"/>
      <c r="AZ1716" s="23"/>
      <c r="BA1716" s="23"/>
      <c r="BB1716" s="23"/>
      <c r="BC1716" s="23"/>
      <c r="BD1716" s="23"/>
      <c r="BE1716" s="23"/>
      <c r="BF1716" s="23"/>
      <c r="BG1716" s="23"/>
      <c r="BH1716" s="23"/>
      <c r="BI1716" s="23"/>
      <c r="BJ1716" s="23"/>
      <c r="BK1716" s="23"/>
      <c r="BL1716" s="23"/>
      <c r="BM1716" s="23"/>
      <c r="BN1716" s="23"/>
      <c r="BO1716" s="23"/>
      <c r="BP1716" s="23"/>
      <c r="BQ1716" s="23"/>
      <c r="BR1716" s="23"/>
      <c r="BS1716" s="23"/>
      <c r="BT1716" s="23"/>
      <c r="BU1716" s="23"/>
      <c r="BV1716" s="23"/>
      <c r="BW1716" s="23"/>
      <c r="BX1716" s="23"/>
      <c r="BY1716" s="23"/>
      <c r="BZ1716" s="23"/>
      <c r="CA1716" s="23"/>
      <c r="CB1716" s="23"/>
      <c r="CC1716" s="23"/>
      <c r="CD1716" s="23"/>
      <c r="CE1716" s="23"/>
      <c r="CF1716" s="23"/>
      <c r="CG1716" s="23"/>
      <c r="CH1716" s="23"/>
      <c r="CI1716" s="23"/>
      <c r="CJ1716" s="23"/>
      <c r="CK1716" s="23"/>
      <c r="CL1716" s="23"/>
      <c r="CM1716" s="23"/>
      <c r="CN1716" s="23"/>
      <c r="CO1716" s="23"/>
      <c r="CP1716" s="23"/>
      <c r="CQ1716" s="23"/>
      <c r="CR1716" s="23"/>
      <c r="CS1716" s="23"/>
      <c r="CT1716" s="23"/>
      <c r="CU1716" s="23"/>
      <c r="CV1716" s="23"/>
      <c r="CW1716" s="23"/>
      <c r="CX1716" s="23"/>
      <c r="CY1716" s="23"/>
      <c r="CZ1716" s="23"/>
      <c r="DA1716" s="23"/>
      <c r="DB1716" s="23"/>
      <c r="DC1716" s="23"/>
      <c r="DD1716" s="23"/>
      <c r="DE1716" s="23"/>
      <c r="DF1716" s="23"/>
      <c r="DG1716" s="23"/>
      <c r="DH1716" s="23"/>
      <c r="DI1716" s="23"/>
      <c r="DJ1716" s="23"/>
      <c r="DK1716" s="23"/>
      <c r="DL1716" s="23"/>
      <c r="DM1716" s="23"/>
      <c r="DN1716" s="23"/>
      <c r="DO1716" s="23"/>
      <c r="DP1716" s="23"/>
      <c r="DQ1716" s="23"/>
      <c r="DR1716" s="23"/>
      <c r="DS1716" s="23"/>
      <c r="DT1716" s="23"/>
      <c r="DU1716" s="23"/>
      <c r="DV1716" s="23"/>
      <c r="DW1716" s="23"/>
      <c r="DX1716" s="23"/>
      <c r="DY1716" s="23"/>
    </row>
    <row r="1717" spans="1:129" s="29" customFormat="1" x14ac:dyDescent="0.25">
      <c r="A1717" s="404">
        <v>40</v>
      </c>
      <c r="B1717" s="127" t="s">
        <v>413</v>
      </c>
      <c r="C1717" s="121" t="s">
        <v>361</v>
      </c>
      <c r="D1717" s="195" t="s">
        <v>105</v>
      </c>
      <c r="E1717" s="196">
        <v>55</v>
      </c>
      <c r="F1717" s="135">
        <v>2849.1</v>
      </c>
      <c r="G1717" s="196">
        <v>105</v>
      </c>
      <c r="H1717" s="121" t="s">
        <v>30</v>
      </c>
      <c r="I1717" s="66" t="s">
        <v>1</v>
      </c>
      <c r="J1717" s="83">
        <f>J1718+J1719</f>
        <v>6503460</v>
      </c>
      <c r="K1717" s="83">
        <f t="shared" ref="K1717:N1717" si="834">K1718+K1719</f>
        <v>6503460</v>
      </c>
      <c r="L1717" s="83">
        <f t="shared" si="834"/>
        <v>0</v>
      </c>
      <c r="M1717" s="83">
        <f t="shared" si="834"/>
        <v>0</v>
      </c>
      <c r="N1717" s="83">
        <f t="shared" si="834"/>
        <v>0</v>
      </c>
      <c r="O1717" s="408">
        <f t="shared" ref="O1717:O1780" si="835">K1717+L1717+M1717+N1717</f>
        <v>6503460</v>
      </c>
      <c r="P1717" s="355"/>
      <c r="Q1717" s="23"/>
      <c r="R1717" s="23"/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/>
      <c r="AG1717" s="23"/>
      <c r="AH1717" s="23"/>
      <c r="AI1717" s="23"/>
      <c r="AJ1717" s="23"/>
      <c r="AK1717" s="23"/>
      <c r="AL1717" s="23"/>
      <c r="AM1717" s="23"/>
      <c r="AN1717" s="23"/>
      <c r="AO1717" s="23"/>
      <c r="AP1717" s="23"/>
      <c r="AQ1717" s="23"/>
      <c r="AR1717" s="23"/>
      <c r="AS1717" s="23"/>
      <c r="AT1717" s="23"/>
      <c r="AU1717" s="23"/>
      <c r="AV1717" s="23"/>
      <c r="AW1717" s="23"/>
      <c r="AX1717" s="23"/>
      <c r="AY1717" s="23"/>
      <c r="AZ1717" s="23"/>
      <c r="BA1717" s="23"/>
      <c r="BB1717" s="23"/>
      <c r="BC1717" s="23"/>
      <c r="BD1717" s="23"/>
      <c r="BE1717" s="23"/>
      <c r="BF1717" s="23"/>
      <c r="BG1717" s="23"/>
      <c r="BH1717" s="23"/>
      <c r="BI1717" s="23"/>
      <c r="BJ1717" s="23"/>
      <c r="BK1717" s="23"/>
      <c r="BL1717" s="23"/>
      <c r="BM1717" s="23"/>
      <c r="BN1717" s="23"/>
      <c r="BO1717" s="23"/>
      <c r="BP1717" s="23"/>
      <c r="BQ1717" s="23"/>
      <c r="BR1717" s="23"/>
      <c r="BS1717" s="23"/>
      <c r="BT1717" s="23"/>
      <c r="BU1717" s="23"/>
      <c r="BV1717" s="23"/>
      <c r="BW1717" s="23"/>
      <c r="BX1717" s="23"/>
      <c r="BY1717" s="23"/>
      <c r="BZ1717" s="23"/>
      <c r="CA1717" s="23"/>
      <c r="CB1717" s="23"/>
      <c r="CC1717" s="23"/>
      <c r="CD1717" s="23"/>
      <c r="CE1717" s="23"/>
      <c r="CF1717" s="23"/>
      <c r="CG1717" s="23"/>
      <c r="CH1717" s="23"/>
      <c r="CI1717" s="23"/>
      <c r="CJ1717" s="23"/>
      <c r="CK1717" s="23"/>
      <c r="CL1717" s="23"/>
      <c r="CM1717" s="23"/>
      <c r="CN1717" s="23"/>
      <c r="CO1717" s="23"/>
      <c r="CP1717" s="23"/>
      <c r="CQ1717" s="23"/>
      <c r="CR1717" s="23"/>
      <c r="CS1717" s="23"/>
      <c r="CT1717" s="23"/>
      <c r="CU1717" s="23"/>
      <c r="CV1717" s="23"/>
      <c r="CW1717" s="23"/>
      <c r="CX1717" s="23"/>
      <c r="CY1717" s="23"/>
      <c r="CZ1717" s="23"/>
      <c r="DA1717" s="23"/>
      <c r="DB1717" s="23"/>
      <c r="DC1717" s="23"/>
      <c r="DD1717" s="23"/>
      <c r="DE1717" s="23"/>
      <c r="DF1717" s="23"/>
      <c r="DG1717" s="23"/>
      <c r="DH1717" s="23"/>
      <c r="DI1717" s="23"/>
      <c r="DJ1717" s="23"/>
      <c r="DK1717" s="23"/>
      <c r="DL1717" s="23"/>
      <c r="DM1717" s="23"/>
      <c r="DN1717" s="23"/>
      <c r="DO1717" s="23"/>
      <c r="DP1717" s="23"/>
      <c r="DQ1717" s="23"/>
      <c r="DR1717" s="23"/>
      <c r="DS1717" s="23"/>
      <c r="DT1717" s="23"/>
      <c r="DU1717" s="23"/>
      <c r="DV1717" s="23"/>
      <c r="DW1717" s="23"/>
      <c r="DX1717" s="23"/>
      <c r="DY1717" s="23"/>
    </row>
    <row r="1718" spans="1:129" s="29" customFormat="1" x14ac:dyDescent="0.25">
      <c r="A1718" s="405"/>
      <c r="B1718" s="127" t="s">
        <v>413</v>
      </c>
      <c r="C1718" s="127"/>
      <c r="D1718" s="195"/>
      <c r="E1718" s="196"/>
      <c r="F1718" s="135"/>
      <c r="G1718" s="196"/>
      <c r="H1718" s="72" t="s">
        <v>36</v>
      </c>
      <c r="I1718" s="78" t="s">
        <v>37</v>
      </c>
      <c r="J1718" s="83">
        <v>6367200</v>
      </c>
      <c r="K1718" s="98">
        <f t="shared" ref="K1718:K1719" si="836">J1718</f>
        <v>6367200</v>
      </c>
      <c r="L1718" s="83"/>
      <c r="M1718" s="83"/>
      <c r="N1718" s="83"/>
      <c r="O1718" s="408">
        <f t="shared" si="835"/>
        <v>6367200</v>
      </c>
      <c r="P1718" s="355"/>
      <c r="Q1718" s="23"/>
      <c r="R1718" s="23"/>
      <c r="S1718" s="23"/>
      <c r="T1718" s="23"/>
      <c r="U1718" s="23"/>
      <c r="V1718" s="23"/>
      <c r="W1718" s="23"/>
      <c r="X1718" s="23"/>
      <c r="Y1718" s="23"/>
      <c r="Z1718" s="23"/>
      <c r="AA1718" s="23"/>
      <c r="AB1718" s="23"/>
      <c r="AC1718" s="23"/>
      <c r="AD1718" s="23"/>
      <c r="AE1718" s="23"/>
      <c r="AF1718" s="23"/>
      <c r="AG1718" s="23"/>
      <c r="AH1718" s="23"/>
      <c r="AI1718" s="23"/>
      <c r="AJ1718" s="23"/>
      <c r="AK1718" s="23"/>
      <c r="AL1718" s="23"/>
      <c r="AM1718" s="23"/>
      <c r="AN1718" s="23"/>
      <c r="AO1718" s="23"/>
      <c r="AP1718" s="23"/>
      <c r="AQ1718" s="23"/>
      <c r="AR1718" s="23"/>
      <c r="AS1718" s="23"/>
      <c r="AT1718" s="23"/>
      <c r="AU1718" s="23"/>
      <c r="AV1718" s="23"/>
      <c r="AW1718" s="23"/>
      <c r="AX1718" s="23"/>
      <c r="AY1718" s="23"/>
      <c r="AZ1718" s="23"/>
      <c r="BA1718" s="23"/>
      <c r="BB1718" s="23"/>
      <c r="BC1718" s="23"/>
      <c r="BD1718" s="23"/>
      <c r="BE1718" s="23"/>
      <c r="BF1718" s="23"/>
      <c r="BG1718" s="23"/>
      <c r="BH1718" s="23"/>
      <c r="BI1718" s="23"/>
      <c r="BJ1718" s="23"/>
      <c r="BK1718" s="23"/>
      <c r="BL1718" s="23"/>
      <c r="BM1718" s="23"/>
      <c r="BN1718" s="23"/>
      <c r="BO1718" s="23"/>
      <c r="BP1718" s="23"/>
      <c r="BQ1718" s="23"/>
      <c r="BR1718" s="23"/>
      <c r="BS1718" s="23"/>
      <c r="BT1718" s="23"/>
      <c r="BU1718" s="23"/>
      <c r="BV1718" s="23"/>
      <c r="BW1718" s="23"/>
      <c r="BX1718" s="23"/>
      <c r="BY1718" s="23"/>
      <c r="BZ1718" s="23"/>
      <c r="CA1718" s="23"/>
      <c r="CB1718" s="23"/>
      <c r="CC1718" s="23"/>
      <c r="CD1718" s="23"/>
      <c r="CE1718" s="23"/>
      <c r="CF1718" s="23"/>
      <c r="CG1718" s="23"/>
      <c r="CH1718" s="23"/>
      <c r="CI1718" s="23"/>
      <c r="CJ1718" s="23"/>
      <c r="CK1718" s="23"/>
      <c r="CL1718" s="23"/>
      <c r="CM1718" s="23"/>
      <c r="CN1718" s="23"/>
      <c r="CO1718" s="23"/>
      <c r="CP1718" s="23"/>
      <c r="CQ1718" s="23"/>
      <c r="CR1718" s="23"/>
      <c r="CS1718" s="23"/>
      <c r="CT1718" s="23"/>
      <c r="CU1718" s="23"/>
      <c r="CV1718" s="23"/>
      <c r="CW1718" s="23"/>
      <c r="CX1718" s="23"/>
      <c r="CY1718" s="23"/>
      <c r="CZ1718" s="23"/>
      <c r="DA1718" s="23"/>
      <c r="DB1718" s="23"/>
      <c r="DC1718" s="23"/>
      <c r="DD1718" s="23"/>
      <c r="DE1718" s="23"/>
      <c r="DF1718" s="23"/>
      <c r="DG1718" s="23"/>
      <c r="DH1718" s="23"/>
      <c r="DI1718" s="23"/>
      <c r="DJ1718" s="23"/>
      <c r="DK1718" s="23"/>
      <c r="DL1718" s="23"/>
      <c r="DM1718" s="23"/>
      <c r="DN1718" s="23"/>
      <c r="DO1718" s="23"/>
      <c r="DP1718" s="23"/>
      <c r="DQ1718" s="23"/>
      <c r="DR1718" s="23"/>
      <c r="DS1718" s="23"/>
      <c r="DT1718" s="23"/>
      <c r="DU1718" s="23"/>
      <c r="DV1718" s="23"/>
      <c r="DW1718" s="23"/>
      <c r="DX1718" s="23"/>
      <c r="DY1718" s="23"/>
    </row>
    <row r="1719" spans="1:129" s="29" customFormat="1" x14ac:dyDescent="0.25">
      <c r="A1719" s="406"/>
      <c r="B1719" s="127" t="s">
        <v>413</v>
      </c>
      <c r="C1719" s="127"/>
      <c r="D1719" s="195"/>
      <c r="E1719" s="196"/>
      <c r="F1719" s="135"/>
      <c r="G1719" s="196"/>
      <c r="H1719" s="168" t="s">
        <v>35</v>
      </c>
      <c r="I1719" s="78" t="s">
        <v>52</v>
      </c>
      <c r="J1719" s="83">
        <v>136260</v>
      </c>
      <c r="K1719" s="98">
        <f t="shared" si="836"/>
        <v>136260</v>
      </c>
      <c r="L1719" s="83"/>
      <c r="M1719" s="83"/>
      <c r="N1719" s="83"/>
      <c r="O1719" s="408">
        <f t="shared" si="835"/>
        <v>136260</v>
      </c>
      <c r="P1719" s="355"/>
      <c r="Q1719" s="23"/>
      <c r="R1719" s="23"/>
      <c r="S1719" s="23"/>
      <c r="T1719" s="23"/>
      <c r="U1719" s="23"/>
      <c r="V1719" s="23"/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23"/>
      <c r="AG1719" s="23"/>
      <c r="AH1719" s="23"/>
      <c r="AI1719" s="23"/>
      <c r="AJ1719" s="23"/>
      <c r="AK1719" s="23"/>
      <c r="AL1719" s="23"/>
      <c r="AM1719" s="23"/>
      <c r="AN1719" s="23"/>
      <c r="AO1719" s="23"/>
      <c r="AP1719" s="23"/>
      <c r="AQ1719" s="23"/>
      <c r="AR1719" s="23"/>
      <c r="AS1719" s="23"/>
      <c r="AT1719" s="23"/>
      <c r="AU1719" s="23"/>
      <c r="AV1719" s="23"/>
      <c r="AW1719" s="23"/>
      <c r="AX1719" s="23"/>
      <c r="AY1719" s="23"/>
      <c r="AZ1719" s="23"/>
      <c r="BA1719" s="23"/>
      <c r="BB1719" s="23"/>
      <c r="BC1719" s="23"/>
      <c r="BD1719" s="23"/>
      <c r="BE1719" s="23"/>
      <c r="BF1719" s="23"/>
      <c r="BG1719" s="23"/>
      <c r="BH1719" s="23"/>
      <c r="BI1719" s="23"/>
      <c r="BJ1719" s="23"/>
      <c r="BK1719" s="23"/>
      <c r="BL1719" s="23"/>
      <c r="BM1719" s="23"/>
      <c r="BN1719" s="23"/>
      <c r="BO1719" s="23"/>
      <c r="BP1719" s="23"/>
      <c r="BQ1719" s="23"/>
      <c r="BR1719" s="23"/>
      <c r="BS1719" s="23"/>
      <c r="BT1719" s="23"/>
      <c r="BU1719" s="23"/>
      <c r="BV1719" s="23"/>
      <c r="BW1719" s="23"/>
      <c r="BX1719" s="23"/>
      <c r="BY1719" s="23"/>
      <c r="BZ1719" s="23"/>
      <c r="CA1719" s="23"/>
      <c r="CB1719" s="23"/>
      <c r="CC1719" s="23"/>
      <c r="CD1719" s="23"/>
      <c r="CE1719" s="23"/>
      <c r="CF1719" s="23"/>
      <c r="CG1719" s="23"/>
      <c r="CH1719" s="23"/>
      <c r="CI1719" s="23"/>
      <c r="CJ1719" s="23"/>
      <c r="CK1719" s="23"/>
      <c r="CL1719" s="23"/>
      <c r="CM1719" s="23"/>
      <c r="CN1719" s="23"/>
      <c r="CO1719" s="23"/>
      <c r="CP1719" s="23"/>
      <c r="CQ1719" s="23"/>
      <c r="CR1719" s="23"/>
      <c r="CS1719" s="23"/>
      <c r="CT1719" s="23"/>
      <c r="CU1719" s="23"/>
      <c r="CV1719" s="23"/>
      <c r="CW1719" s="23"/>
      <c r="CX1719" s="23"/>
      <c r="CY1719" s="23"/>
      <c r="CZ1719" s="23"/>
      <c r="DA1719" s="23"/>
      <c r="DB1719" s="23"/>
      <c r="DC1719" s="23"/>
      <c r="DD1719" s="23"/>
      <c r="DE1719" s="23"/>
      <c r="DF1719" s="23"/>
      <c r="DG1719" s="23"/>
      <c r="DH1719" s="23"/>
      <c r="DI1719" s="23"/>
      <c r="DJ1719" s="23"/>
      <c r="DK1719" s="23"/>
      <c r="DL1719" s="23"/>
      <c r="DM1719" s="23"/>
      <c r="DN1719" s="23"/>
      <c r="DO1719" s="23"/>
      <c r="DP1719" s="23"/>
      <c r="DQ1719" s="23"/>
      <c r="DR1719" s="23"/>
      <c r="DS1719" s="23"/>
      <c r="DT1719" s="23"/>
      <c r="DU1719" s="23"/>
      <c r="DV1719" s="23"/>
      <c r="DW1719" s="23"/>
      <c r="DX1719" s="23"/>
      <c r="DY1719" s="23"/>
    </row>
    <row r="1720" spans="1:129" s="29" customFormat="1" x14ac:dyDescent="0.25">
      <c r="A1720" s="404">
        <v>41</v>
      </c>
      <c r="B1720" s="127" t="s">
        <v>413</v>
      </c>
      <c r="C1720" s="121" t="s">
        <v>361</v>
      </c>
      <c r="D1720" s="195" t="s">
        <v>105</v>
      </c>
      <c r="E1720" s="196">
        <v>57</v>
      </c>
      <c r="F1720" s="135">
        <v>2850</v>
      </c>
      <c r="G1720" s="196">
        <v>100</v>
      </c>
      <c r="H1720" s="121" t="s">
        <v>30</v>
      </c>
      <c r="I1720" s="66" t="s">
        <v>1</v>
      </c>
      <c r="J1720" s="83">
        <f>J1721+J1722</f>
        <v>6505509</v>
      </c>
      <c r="K1720" s="83">
        <f t="shared" ref="K1720:N1720" si="837">K1721+K1722</f>
        <v>6505509</v>
      </c>
      <c r="L1720" s="83">
        <f t="shared" si="837"/>
        <v>0</v>
      </c>
      <c r="M1720" s="83">
        <f t="shared" si="837"/>
        <v>0</v>
      </c>
      <c r="N1720" s="83">
        <f t="shared" si="837"/>
        <v>0</v>
      </c>
      <c r="O1720" s="408">
        <f t="shared" si="835"/>
        <v>6505509</v>
      </c>
      <c r="P1720" s="355"/>
      <c r="Q1720" s="23"/>
      <c r="R1720" s="23"/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/>
      <c r="AG1720" s="23"/>
      <c r="AH1720" s="23"/>
      <c r="AI1720" s="23"/>
      <c r="AJ1720" s="23"/>
      <c r="AK1720" s="23"/>
      <c r="AL1720" s="23"/>
      <c r="AM1720" s="23"/>
      <c r="AN1720" s="23"/>
      <c r="AO1720" s="23"/>
      <c r="AP1720" s="23"/>
      <c r="AQ1720" s="23"/>
      <c r="AR1720" s="23"/>
      <c r="AS1720" s="23"/>
      <c r="AT1720" s="23"/>
      <c r="AU1720" s="23"/>
      <c r="AV1720" s="23"/>
      <c r="AW1720" s="23"/>
      <c r="AX1720" s="23"/>
      <c r="AY1720" s="23"/>
      <c r="AZ1720" s="23"/>
      <c r="BA1720" s="23"/>
      <c r="BB1720" s="23"/>
      <c r="BC1720" s="23"/>
      <c r="BD1720" s="23"/>
      <c r="BE1720" s="23"/>
      <c r="BF1720" s="23"/>
      <c r="BG1720" s="23"/>
      <c r="BH1720" s="23"/>
      <c r="BI1720" s="23"/>
      <c r="BJ1720" s="23"/>
      <c r="BK1720" s="23"/>
      <c r="BL1720" s="23"/>
      <c r="BM1720" s="23"/>
      <c r="BN1720" s="23"/>
      <c r="BO1720" s="23"/>
      <c r="BP1720" s="23"/>
      <c r="BQ1720" s="23"/>
      <c r="BR1720" s="23"/>
      <c r="BS1720" s="23"/>
      <c r="BT1720" s="23"/>
      <c r="BU1720" s="23"/>
      <c r="BV1720" s="23"/>
      <c r="BW1720" s="23"/>
      <c r="BX1720" s="23"/>
      <c r="BY1720" s="23"/>
      <c r="BZ1720" s="23"/>
      <c r="CA1720" s="23"/>
      <c r="CB1720" s="23"/>
      <c r="CC1720" s="23"/>
      <c r="CD1720" s="23"/>
      <c r="CE1720" s="23"/>
      <c r="CF1720" s="23"/>
      <c r="CG1720" s="23"/>
      <c r="CH1720" s="23"/>
      <c r="CI1720" s="23"/>
      <c r="CJ1720" s="23"/>
      <c r="CK1720" s="23"/>
      <c r="CL1720" s="23"/>
      <c r="CM1720" s="23"/>
      <c r="CN1720" s="23"/>
      <c r="CO1720" s="23"/>
      <c r="CP1720" s="23"/>
      <c r="CQ1720" s="23"/>
      <c r="CR1720" s="23"/>
      <c r="CS1720" s="23"/>
      <c r="CT1720" s="23"/>
      <c r="CU1720" s="23"/>
      <c r="CV1720" s="23"/>
      <c r="CW1720" s="23"/>
      <c r="CX1720" s="23"/>
      <c r="CY1720" s="23"/>
      <c r="CZ1720" s="23"/>
      <c r="DA1720" s="23"/>
      <c r="DB1720" s="23"/>
      <c r="DC1720" s="23"/>
      <c r="DD1720" s="23"/>
      <c r="DE1720" s="23"/>
      <c r="DF1720" s="23"/>
      <c r="DG1720" s="23"/>
      <c r="DH1720" s="23"/>
      <c r="DI1720" s="23"/>
      <c r="DJ1720" s="23"/>
      <c r="DK1720" s="23"/>
      <c r="DL1720" s="23"/>
      <c r="DM1720" s="23"/>
      <c r="DN1720" s="23"/>
      <c r="DO1720" s="23"/>
      <c r="DP1720" s="23"/>
      <c r="DQ1720" s="23"/>
      <c r="DR1720" s="23"/>
      <c r="DS1720" s="23"/>
      <c r="DT1720" s="23"/>
      <c r="DU1720" s="23"/>
      <c r="DV1720" s="23"/>
      <c r="DW1720" s="23"/>
      <c r="DX1720" s="23"/>
      <c r="DY1720" s="23"/>
    </row>
    <row r="1721" spans="1:129" s="29" customFormat="1" x14ac:dyDescent="0.25">
      <c r="A1721" s="405"/>
      <c r="B1721" s="127" t="s">
        <v>413</v>
      </c>
      <c r="C1721" s="127"/>
      <c r="D1721" s="195"/>
      <c r="E1721" s="196"/>
      <c r="F1721" s="135"/>
      <c r="G1721" s="196"/>
      <c r="H1721" s="72" t="s">
        <v>36</v>
      </c>
      <c r="I1721" s="78" t="s">
        <v>37</v>
      </c>
      <c r="J1721" s="83">
        <v>6369209</v>
      </c>
      <c r="K1721" s="98">
        <f t="shared" ref="K1721:K1722" si="838">J1721</f>
        <v>6369209</v>
      </c>
      <c r="L1721" s="83"/>
      <c r="M1721" s="83"/>
      <c r="N1721" s="83"/>
      <c r="O1721" s="408">
        <f t="shared" si="835"/>
        <v>6369209</v>
      </c>
      <c r="P1721" s="355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/>
      <c r="AI1721" s="23"/>
      <c r="AJ1721" s="23"/>
      <c r="AK1721" s="23"/>
      <c r="AL1721" s="23"/>
      <c r="AM1721" s="23"/>
      <c r="AN1721" s="23"/>
      <c r="AO1721" s="23"/>
      <c r="AP1721" s="23"/>
      <c r="AQ1721" s="23"/>
      <c r="AR1721" s="23"/>
      <c r="AS1721" s="23"/>
      <c r="AT1721" s="23"/>
      <c r="AU1721" s="23"/>
      <c r="AV1721" s="23"/>
      <c r="AW1721" s="23"/>
      <c r="AX1721" s="23"/>
      <c r="AY1721" s="23"/>
      <c r="AZ1721" s="23"/>
      <c r="BA1721" s="23"/>
      <c r="BB1721" s="23"/>
      <c r="BC1721" s="23"/>
      <c r="BD1721" s="23"/>
      <c r="BE1721" s="23"/>
      <c r="BF1721" s="23"/>
      <c r="BG1721" s="23"/>
      <c r="BH1721" s="23"/>
      <c r="BI1721" s="23"/>
      <c r="BJ1721" s="23"/>
      <c r="BK1721" s="23"/>
      <c r="BL1721" s="23"/>
      <c r="BM1721" s="23"/>
      <c r="BN1721" s="23"/>
      <c r="BO1721" s="23"/>
      <c r="BP1721" s="23"/>
      <c r="BQ1721" s="23"/>
      <c r="BR1721" s="23"/>
      <c r="BS1721" s="23"/>
      <c r="BT1721" s="23"/>
      <c r="BU1721" s="23"/>
      <c r="BV1721" s="23"/>
      <c r="BW1721" s="23"/>
      <c r="BX1721" s="23"/>
      <c r="BY1721" s="23"/>
      <c r="BZ1721" s="23"/>
      <c r="CA1721" s="23"/>
      <c r="CB1721" s="23"/>
      <c r="CC1721" s="23"/>
      <c r="CD1721" s="23"/>
      <c r="CE1721" s="23"/>
      <c r="CF1721" s="23"/>
      <c r="CG1721" s="23"/>
      <c r="CH1721" s="23"/>
      <c r="CI1721" s="23"/>
      <c r="CJ1721" s="23"/>
      <c r="CK1721" s="23"/>
      <c r="CL1721" s="23"/>
      <c r="CM1721" s="23"/>
      <c r="CN1721" s="23"/>
      <c r="CO1721" s="23"/>
      <c r="CP1721" s="23"/>
      <c r="CQ1721" s="23"/>
      <c r="CR1721" s="23"/>
      <c r="CS1721" s="23"/>
      <c r="CT1721" s="23"/>
      <c r="CU1721" s="23"/>
      <c r="CV1721" s="23"/>
      <c r="CW1721" s="23"/>
      <c r="CX1721" s="23"/>
      <c r="CY1721" s="23"/>
      <c r="CZ1721" s="23"/>
      <c r="DA1721" s="23"/>
      <c r="DB1721" s="23"/>
      <c r="DC1721" s="23"/>
      <c r="DD1721" s="23"/>
      <c r="DE1721" s="23"/>
      <c r="DF1721" s="23"/>
      <c r="DG1721" s="23"/>
      <c r="DH1721" s="23"/>
      <c r="DI1721" s="23"/>
      <c r="DJ1721" s="23"/>
      <c r="DK1721" s="23"/>
      <c r="DL1721" s="23"/>
      <c r="DM1721" s="23"/>
      <c r="DN1721" s="23"/>
      <c r="DO1721" s="23"/>
      <c r="DP1721" s="23"/>
      <c r="DQ1721" s="23"/>
      <c r="DR1721" s="23"/>
      <c r="DS1721" s="23"/>
      <c r="DT1721" s="23"/>
      <c r="DU1721" s="23"/>
      <c r="DV1721" s="23"/>
      <c r="DW1721" s="23"/>
      <c r="DX1721" s="23"/>
      <c r="DY1721" s="23"/>
    </row>
    <row r="1722" spans="1:129" s="29" customFormat="1" x14ac:dyDescent="0.25">
      <c r="A1722" s="406"/>
      <c r="B1722" s="127" t="s">
        <v>413</v>
      </c>
      <c r="C1722" s="127"/>
      <c r="D1722" s="195"/>
      <c r="E1722" s="196"/>
      <c r="F1722" s="135"/>
      <c r="G1722" s="196"/>
      <c r="H1722" s="168" t="s">
        <v>35</v>
      </c>
      <c r="I1722" s="78" t="s">
        <v>52</v>
      </c>
      <c r="J1722" s="83">
        <v>136300</v>
      </c>
      <c r="K1722" s="98">
        <f t="shared" si="838"/>
        <v>136300</v>
      </c>
      <c r="L1722" s="83"/>
      <c r="M1722" s="83"/>
      <c r="N1722" s="83"/>
      <c r="O1722" s="408">
        <f t="shared" si="835"/>
        <v>136300</v>
      </c>
      <c r="P1722" s="355"/>
      <c r="Q1722" s="23"/>
      <c r="R1722" s="23"/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/>
      <c r="AI1722" s="23"/>
      <c r="AJ1722" s="23"/>
      <c r="AK1722" s="23"/>
      <c r="AL1722" s="23"/>
      <c r="AM1722" s="23"/>
      <c r="AN1722" s="23"/>
      <c r="AO1722" s="23"/>
      <c r="AP1722" s="23"/>
      <c r="AQ1722" s="23"/>
      <c r="AR1722" s="23"/>
      <c r="AS1722" s="23"/>
      <c r="AT1722" s="23"/>
      <c r="AU1722" s="23"/>
      <c r="AV1722" s="23"/>
      <c r="AW1722" s="23"/>
      <c r="AX1722" s="23"/>
      <c r="AY1722" s="23"/>
      <c r="AZ1722" s="23"/>
      <c r="BA1722" s="23"/>
      <c r="BB1722" s="23"/>
      <c r="BC1722" s="23"/>
      <c r="BD1722" s="23"/>
      <c r="BE1722" s="23"/>
      <c r="BF1722" s="23"/>
      <c r="BG1722" s="23"/>
      <c r="BH1722" s="23"/>
      <c r="BI1722" s="23"/>
      <c r="BJ1722" s="23"/>
      <c r="BK1722" s="23"/>
      <c r="BL1722" s="23"/>
      <c r="BM1722" s="23"/>
      <c r="BN1722" s="23"/>
      <c r="BO1722" s="23"/>
      <c r="BP1722" s="23"/>
      <c r="BQ1722" s="23"/>
      <c r="BR1722" s="23"/>
      <c r="BS1722" s="23"/>
      <c r="BT1722" s="23"/>
      <c r="BU1722" s="23"/>
      <c r="BV1722" s="23"/>
      <c r="BW1722" s="23"/>
      <c r="BX1722" s="23"/>
      <c r="BY1722" s="23"/>
      <c r="BZ1722" s="23"/>
      <c r="CA1722" s="23"/>
      <c r="CB1722" s="23"/>
      <c r="CC1722" s="23"/>
      <c r="CD1722" s="23"/>
      <c r="CE1722" s="23"/>
      <c r="CF1722" s="23"/>
      <c r="CG1722" s="23"/>
      <c r="CH1722" s="23"/>
      <c r="CI1722" s="23"/>
      <c r="CJ1722" s="23"/>
      <c r="CK1722" s="23"/>
      <c r="CL1722" s="23"/>
      <c r="CM1722" s="23"/>
      <c r="CN1722" s="23"/>
      <c r="CO1722" s="23"/>
      <c r="CP1722" s="23"/>
      <c r="CQ1722" s="23"/>
      <c r="CR1722" s="23"/>
      <c r="CS1722" s="23"/>
      <c r="CT1722" s="23"/>
      <c r="CU1722" s="23"/>
      <c r="CV1722" s="23"/>
      <c r="CW1722" s="23"/>
      <c r="CX1722" s="23"/>
      <c r="CY1722" s="23"/>
      <c r="CZ1722" s="23"/>
      <c r="DA1722" s="23"/>
      <c r="DB1722" s="23"/>
      <c r="DC1722" s="23"/>
      <c r="DD1722" s="23"/>
      <c r="DE1722" s="23"/>
      <c r="DF1722" s="23"/>
      <c r="DG1722" s="23"/>
      <c r="DH1722" s="23"/>
      <c r="DI1722" s="23"/>
      <c r="DJ1722" s="23"/>
      <c r="DK1722" s="23"/>
      <c r="DL1722" s="23"/>
      <c r="DM1722" s="23"/>
      <c r="DN1722" s="23"/>
      <c r="DO1722" s="23"/>
      <c r="DP1722" s="23"/>
      <c r="DQ1722" s="23"/>
      <c r="DR1722" s="23"/>
      <c r="DS1722" s="23"/>
      <c r="DT1722" s="23"/>
      <c r="DU1722" s="23"/>
      <c r="DV1722" s="23"/>
      <c r="DW1722" s="23"/>
      <c r="DX1722" s="23"/>
      <c r="DY1722" s="23"/>
    </row>
    <row r="1723" spans="1:129" s="29" customFormat="1" x14ac:dyDescent="0.25">
      <c r="A1723" s="404">
        <v>42</v>
      </c>
      <c r="B1723" s="127" t="s">
        <v>413</v>
      </c>
      <c r="C1723" s="121" t="s">
        <v>361</v>
      </c>
      <c r="D1723" s="195" t="s">
        <v>105</v>
      </c>
      <c r="E1723" s="196">
        <v>59</v>
      </c>
      <c r="F1723" s="135">
        <v>2820</v>
      </c>
      <c r="G1723" s="196">
        <v>102</v>
      </c>
      <c r="H1723" s="121" t="s">
        <v>30</v>
      </c>
      <c r="I1723" s="66" t="s">
        <v>1</v>
      </c>
      <c r="J1723" s="83">
        <f>J1724+J1725</f>
        <v>6438405</v>
      </c>
      <c r="K1723" s="83">
        <f t="shared" ref="K1723:M1723" si="839">K1724+K1725</f>
        <v>6438405</v>
      </c>
      <c r="L1723" s="83">
        <f t="shared" si="839"/>
        <v>0</v>
      </c>
      <c r="M1723" s="83">
        <f t="shared" si="839"/>
        <v>0</v>
      </c>
      <c r="N1723" s="83">
        <f t="shared" ref="N1723" si="840">N1724+N1725</f>
        <v>0</v>
      </c>
      <c r="O1723" s="408">
        <f t="shared" si="835"/>
        <v>6438405</v>
      </c>
      <c r="P1723" s="355"/>
      <c r="Q1723" s="23"/>
      <c r="R1723" s="23"/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/>
      <c r="AQ1723" s="23"/>
      <c r="AR1723" s="23"/>
      <c r="AS1723" s="23"/>
      <c r="AT1723" s="23"/>
      <c r="AU1723" s="23"/>
      <c r="AV1723" s="23"/>
      <c r="AW1723" s="23"/>
      <c r="AX1723" s="23"/>
      <c r="AY1723" s="23"/>
      <c r="AZ1723" s="23"/>
      <c r="BA1723" s="23"/>
      <c r="BB1723" s="23"/>
      <c r="BC1723" s="23"/>
      <c r="BD1723" s="23"/>
      <c r="BE1723" s="23"/>
      <c r="BF1723" s="23"/>
      <c r="BG1723" s="23"/>
      <c r="BH1723" s="23"/>
      <c r="BI1723" s="23"/>
      <c r="BJ1723" s="23"/>
      <c r="BK1723" s="23"/>
      <c r="BL1723" s="23"/>
      <c r="BM1723" s="23"/>
      <c r="BN1723" s="23"/>
      <c r="BO1723" s="23"/>
      <c r="BP1723" s="23"/>
      <c r="BQ1723" s="23"/>
      <c r="BR1723" s="23"/>
      <c r="BS1723" s="23"/>
      <c r="BT1723" s="23"/>
      <c r="BU1723" s="23"/>
      <c r="BV1723" s="23"/>
      <c r="BW1723" s="23"/>
      <c r="BX1723" s="23"/>
      <c r="BY1723" s="23"/>
      <c r="BZ1723" s="23"/>
      <c r="CA1723" s="23"/>
      <c r="CB1723" s="23"/>
      <c r="CC1723" s="23"/>
      <c r="CD1723" s="23"/>
      <c r="CE1723" s="23"/>
      <c r="CF1723" s="23"/>
      <c r="CG1723" s="23"/>
      <c r="CH1723" s="23"/>
      <c r="CI1723" s="23"/>
      <c r="CJ1723" s="23"/>
      <c r="CK1723" s="23"/>
      <c r="CL1723" s="23"/>
      <c r="CM1723" s="23"/>
      <c r="CN1723" s="23"/>
      <c r="CO1723" s="23"/>
      <c r="CP1723" s="23"/>
      <c r="CQ1723" s="23"/>
      <c r="CR1723" s="23"/>
      <c r="CS1723" s="23"/>
      <c r="CT1723" s="23"/>
      <c r="CU1723" s="23"/>
      <c r="CV1723" s="23"/>
      <c r="CW1723" s="23"/>
      <c r="CX1723" s="23"/>
      <c r="CY1723" s="23"/>
      <c r="CZ1723" s="23"/>
      <c r="DA1723" s="23"/>
      <c r="DB1723" s="23"/>
      <c r="DC1723" s="23"/>
      <c r="DD1723" s="23"/>
      <c r="DE1723" s="23"/>
      <c r="DF1723" s="23"/>
      <c r="DG1723" s="23"/>
      <c r="DH1723" s="23"/>
      <c r="DI1723" s="23"/>
      <c r="DJ1723" s="23"/>
      <c r="DK1723" s="23"/>
      <c r="DL1723" s="23"/>
      <c r="DM1723" s="23"/>
      <c r="DN1723" s="23"/>
      <c r="DO1723" s="23"/>
      <c r="DP1723" s="23"/>
      <c r="DQ1723" s="23"/>
      <c r="DR1723" s="23"/>
      <c r="DS1723" s="23"/>
      <c r="DT1723" s="23"/>
      <c r="DU1723" s="23"/>
      <c r="DV1723" s="23"/>
      <c r="DW1723" s="23"/>
      <c r="DX1723" s="23"/>
      <c r="DY1723" s="23"/>
    </row>
    <row r="1724" spans="1:129" s="29" customFormat="1" x14ac:dyDescent="0.25">
      <c r="A1724" s="405"/>
      <c r="B1724" s="127" t="s">
        <v>413</v>
      </c>
      <c r="C1724" s="127"/>
      <c r="D1724" s="195"/>
      <c r="E1724" s="196"/>
      <c r="F1724" s="135"/>
      <c r="G1724" s="196"/>
      <c r="H1724" s="72" t="s">
        <v>36</v>
      </c>
      <c r="I1724" s="78" t="s">
        <v>37</v>
      </c>
      <c r="J1724" s="83">
        <v>6303505</v>
      </c>
      <c r="K1724" s="98">
        <f t="shared" ref="K1724:K1725" si="841">J1724</f>
        <v>6303505</v>
      </c>
      <c r="L1724" s="83"/>
      <c r="M1724" s="83"/>
      <c r="N1724" s="83"/>
      <c r="O1724" s="408">
        <f t="shared" si="835"/>
        <v>6303505</v>
      </c>
      <c r="P1724" s="355"/>
      <c r="Q1724" s="23"/>
      <c r="R1724" s="23"/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/>
      <c r="AI1724" s="23"/>
      <c r="AJ1724" s="23"/>
      <c r="AK1724" s="23"/>
      <c r="AL1724" s="23"/>
      <c r="AM1724" s="23"/>
      <c r="AN1724" s="23"/>
      <c r="AO1724" s="23"/>
      <c r="AP1724" s="23"/>
      <c r="AQ1724" s="23"/>
      <c r="AR1724" s="23"/>
      <c r="AS1724" s="23"/>
      <c r="AT1724" s="23"/>
      <c r="AU1724" s="23"/>
      <c r="AV1724" s="23"/>
      <c r="AW1724" s="23"/>
      <c r="AX1724" s="23"/>
      <c r="AY1724" s="23"/>
      <c r="AZ1724" s="23"/>
      <c r="BA1724" s="23"/>
      <c r="BB1724" s="23"/>
      <c r="BC1724" s="23"/>
      <c r="BD1724" s="23"/>
      <c r="BE1724" s="23"/>
      <c r="BF1724" s="23"/>
      <c r="BG1724" s="23"/>
      <c r="BH1724" s="23"/>
      <c r="BI1724" s="23"/>
      <c r="BJ1724" s="23"/>
      <c r="BK1724" s="23"/>
      <c r="BL1724" s="23"/>
      <c r="BM1724" s="23"/>
      <c r="BN1724" s="23"/>
      <c r="BO1724" s="23"/>
      <c r="BP1724" s="23"/>
      <c r="BQ1724" s="23"/>
      <c r="BR1724" s="23"/>
      <c r="BS1724" s="23"/>
      <c r="BT1724" s="23"/>
      <c r="BU1724" s="23"/>
      <c r="BV1724" s="23"/>
      <c r="BW1724" s="23"/>
      <c r="BX1724" s="23"/>
      <c r="BY1724" s="23"/>
      <c r="BZ1724" s="23"/>
      <c r="CA1724" s="23"/>
      <c r="CB1724" s="23"/>
      <c r="CC1724" s="23"/>
      <c r="CD1724" s="23"/>
      <c r="CE1724" s="23"/>
      <c r="CF1724" s="23"/>
      <c r="CG1724" s="23"/>
      <c r="CH1724" s="23"/>
      <c r="CI1724" s="23"/>
      <c r="CJ1724" s="23"/>
      <c r="CK1724" s="23"/>
      <c r="CL1724" s="23"/>
      <c r="CM1724" s="23"/>
      <c r="CN1724" s="23"/>
      <c r="CO1724" s="23"/>
      <c r="CP1724" s="23"/>
      <c r="CQ1724" s="23"/>
      <c r="CR1724" s="23"/>
      <c r="CS1724" s="23"/>
      <c r="CT1724" s="23"/>
      <c r="CU1724" s="23"/>
      <c r="CV1724" s="23"/>
      <c r="CW1724" s="23"/>
      <c r="CX1724" s="23"/>
      <c r="CY1724" s="23"/>
      <c r="CZ1724" s="23"/>
      <c r="DA1724" s="23"/>
      <c r="DB1724" s="23"/>
      <c r="DC1724" s="23"/>
      <c r="DD1724" s="23"/>
      <c r="DE1724" s="23"/>
      <c r="DF1724" s="23"/>
      <c r="DG1724" s="23"/>
      <c r="DH1724" s="23"/>
      <c r="DI1724" s="23"/>
      <c r="DJ1724" s="23"/>
      <c r="DK1724" s="23"/>
      <c r="DL1724" s="23"/>
      <c r="DM1724" s="23"/>
      <c r="DN1724" s="23"/>
      <c r="DO1724" s="23"/>
      <c r="DP1724" s="23"/>
      <c r="DQ1724" s="23"/>
      <c r="DR1724" s="23"/>
      <c r="DS1724" s="23"/>
      <c r="DT1724" s="23"/>
      <c r="DU1724" s="23"/>
      <c r="DV1724" s="23"/>
      <c r="DW1724" s="23"/>
      <c r="DX1724" s="23"/>
      <c r="DY1724" s="23"/>
    </row>
    <row r="1725" spans="1:129" s="29" customFormat="1" x14ac:dyDescent="0.25">
      <c r="A1725" s="406"/>
      <c r="B1725" s="127" t="s">
        <v>413</v>
      </c>
      <c r="C1725" s="127"/>
      <c r="D1725" s="195"/>
      <c r="E1725" s="196"/>
      <c r="F1725" s="135"/>
      <c r="G1725" s="196"/>
      <c r="H1725" s="168" t="s">
        <v>35</v>
      </c>
      <c r="I1725" s="78" t="s">
        <v>52</v>
      </c>
      <c r="J1725" s="83">
        <v>134900</v>
      </c>
      <c r="K1725" s="98">
        <f t="shared" si="841"/>
        <v>134900</v>
      </c>
      <c r="L1725" s="83"/>
      <c r="M1725" s="83"/>
      <c r="N1725" s="83"/>
      <c r="O1725" s="408">
        <f t="shared" si="835"/>
        <v>134900</v>
      </c>
      <c r="P1725" s="355"/>
      <c r="Q1725" s="23"/>
      <c r="R1725" s="23"/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/>
      <c r="AG1725" s="23"/>
      <c r="AH1725" s="23"/>
      <c r="AI1725" s="23"/>
      <c r="AJ1725" s="23"/>
      <c r="AK1725" s="23"/>
      <c r="AL1725" s="23"/>
      <c r="AM1725" s="23"/>
      <c r="AN1725" s="23"/>
      <c r="AO1725" s="23"/>
      <c r="AP1725" s="23"/>
      <c r="AQ1725" s="23"/>
      <c r="AR1725" s="23"/>
      <c r="AS1725" s="23"/>
      <c r="AT1725" s="23"/>
      <c r="AU1725" s="23"/>
      <c r="AV1725" s="23"/>
      <c r="AW1725" s="23"/>
      <c r="AX1725" s="23"/>
      <c r="AY1725" s="23"/>
      <c r="AZ1725" s="23"/>
      <c r="BA1725" s="23"/>
      <c r="BB1725" s="23"/>
      <c r="BC1725" s="23"/>
      <c r="BD1725" s="23"/>
      <c r="BE1725" s="23"/>
      <c r="BF1725" s="23"/>
      <c r="BG1725" s="23"/>
      <c r="BH1725" s="23"/>
      <c r="BI1725" s="23"/>
      <c r="BJ1725" s="23"/>
      <c r="BK1725" s="23"/>
      <c r="BL1725" s="23"/>
      <c r="BM1725" s="23"/>
      <c r="BN1725" s="23"/>
      <c r="BO1725" s="23"/>
      <c r="BP1725" s="23"/>
      <c r="BQ1725" s="23"/>
      <c r="BR1725" s="23"/>
      <c r="BS1725" s="23"/>
      <c r="BT1725" s="23"/>
      <c r="BU1725" s="23"/>
      <c r="BV1725" s="23"/>
      <c r="BW1725" s="23"/>
      <c r="BX1725" s="23"/>
      <c r="BY1725" s="23"/>
      <c r="BZ1725" s="23"/>
      <c r="CA1725" s="23"/>
      <c r="CB1725" s="23"/>
      <c r="CC1725" s="23"/>
      <c r="CD1725" s="23"/>
      <c r="CE1725" s="23"/>
      <c r="CF1725" s="23"/>
      <c r="CG1725" s="23"/>
      <c r="CH1725" s="23"/>
      <c r="CI1725" s="23"/>
      <c r="CJ1725" s="23"/>
      <c r="CK1725" s="23"/>
      <c r="CL1725" s="23"/>
      <c r="CM1725" s="23"/>
      <c r="CN1725" s="23"/>
      <c r="CO1725" s="23"/>
      <c r="CP1725" s="23"/>
      <c r="CQ1725" s="23"/>
      <c r="CR1725" s="23"/>
      <c r="CS1725" s="23"/>
      <c r="CT1725" s="23"/>
      <c r="CU1725" s="23"/>
      <c r="CV1725" s="23"/>
      <c r="CW1725" s="23"/>
      <c r="CX1725" s="23"/>
      <c r="CY1725" s="23"/>
      <c r="CZ1725" s="23"/>
      <c r="DA1725" s="23"/>
      <c r="DB1725" s="23"/>
      <c r="DC1725" s="23"/>
      <c r="DD1725" s="23"/>
      <c r="DE1725" s="23"/>
      <c r="DF1725" s="23"/>
      <c r="DG1725" s="23"/>
      <c r="DH1725" s="23"/>
      <c r="DI1725" s="23"/>
      <c r="DJ1725" s="23"/>
      <c r="DK1725" s="23"/>
      <c r="DL1725" s="23"/>
      <c r="DM1725" s="23"/>
      <c r="DN1725" s="23"/>
      <c r="DO1725" s="23"/>
      <c r="DP1725" s="23"/>
      <c r="DQ1725" s="23"/>
      <c r="DR1725" s="23"/>
      <c r="DS1725" s="23"/>
      <c r="DT1725" s="23"/>
      <c r="DU1725" s="23"/>
      <c r="DV1725" s="23"/>
      <c r="DW1725" s="23"/>
      <c r="DX1725" s="23"/>
      <c r="DY1725" s="23"/>
    </row>
    <row r="1726" spans="1:129" s="29" customFormat="1" x14ac:dyDescent="0.25">
      <c r="A1726" s="404">
        <v>43</v>
      </c>
      <c r="B1726" s="127" t="s">
        <v>413</v>
      </c>
      <c r="C1726" s="127" t="s">
        <v>25</v>
      </c>
      <c r="D1726" s="195" t="s">
        <v>106</v>
      </c>
      <c r="E1726" s="203">
        <v>8</v>
      </c>
      <c r="F1726" s="135">
        <v>14856.9</v>
      </c>
      <c r="G1726" s="196">
        <v>575</v>
      </c>
      <c r="H1726" s="121" t="s">
        <v>30</v>
      </c>
      <c r="I1726" s="66" t="s">
        <v>1</v>
      </c>
      <c r="J1726" s="83">
        <f>J1727+J1728</f>
        <v>545250</v>
      </c>
      <c r="K1726" s="83">
        <f t="shared" ref="K1726:N1726" si="842">K1727+K1728</f>
        <v>45250</v>
      </c>
      <c r="L1726" s="83">
        <f t="shared" si="842"/>
        <v>0</v>
      </c>
      <c r="M1726" s="83">
        <f t="shared" si="842"/>
        <v>475000</v>
      </c>
      <c r="N1726" s="83">
        <f t="shared" si="842"/>
        <v>25000</v>
      </c>
      <c r="O1726" s="408">
        <f t="shared" si="835"/>
        <v>545250</v>
      </c>
      <c r="P1726" s="355"/>
      <c r="Q1726" s="23"/>
      <c r="R1726" s="23"/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/>
      <c r="AI1726" s="23"/>
      <c r="AJ1726" s="23"/>
      <c r="AK1726" s="23"/>
      <c r="AL1726" s="23"/>
      <c r="AM1726" s="23"/>
      <c r="AN1726" s="23"/>
      <c r="AO1726" s="23"/>
      <c r="AP1726" s="23"/>
      <c r="AQ1726" s="23"/>
      <c r="AR1726" s="23"/>
      <c r="AS1726" s="23"/>
      <c r="AT1726" s="23"/>
      <c r="AU1726" s="23"/>
      <c r="AV1726" s="23"/>
      <c r="AW1726" s="23"/>
      <c r="AX1726" s="23"/>
      <c r="AY1726" s="23"/>
      <c r="AZ1726" s="23"/>
      <c r="BA1726" s="23"/>
      <c r="BB1726" s="23"/>
      <c r="BC1726" s="23"/>
      <c r="BD1726" s="23"/>
      <c r="BE1726" s="23"/>
      <c r="BF1726" s="23"/>
      <c r="BG1726" s="23"/>
      <c r="BH1726" s="23"/>
      <c r="BI1726" s="23"/>
      <c r="BJ1726" s="23"/>
      <c r="BK1726" s="23"/>
      <c r="BL1726" s="23"/>
      <c r="BM1726" s="23"/>
      <c r="BN1726" s="23"/>
      <c r="BO1726" s="23"/>
      <c r="BP1726" s="23"/>
      <c r="BQ1726" s="23"/>
      <c r="BR1726" s="23"/>
      <c r="BS1726" s="23"/>
      <c r="BT1726" s="23"/>
      <c r="BU1726" s="23"/>
      <c r="BV1726" s="23"/>
      <c r="BW1726" s="23"/>
      <c r="BX1726" s="23"/>
      <c r="BY1726" s="23"/>
      <c r="BZ1726" s="23"/>
      <c r="CA1726" s="23"/>
      <c r="CB1726" s="23"/>
      <c r="CC1726" s="23"/>
      <c r="CD1726" s="23"/>
      <c r="CE1726" s="23"/>
      <c r="CF1726" s="23"/>
      <c r="CG1726" s="23"/>
      <c r="CH1726" s="23"/>
      <c r="CI1726" s="23"/>
      <c r="CJ1726" s="23"/>
      <c r="CK1726" s="23"/>
      <c r="CL1726" s="23"/>
      <c r="CM1726" s="23"/>
      <c r="CN1726" s="23"/>
      <c r="CO1726" s="23"/>
      <c r="CP1726" s="23"/>
      <c r="CQ1726" s="23"/>
      <c r="CR1726" s="23"/>
      <c r="CS1726" s="23"/>
      <c r="CT1726" s="23"/>
      <c r="CU1726" s="23"/>
      <c r="CV1726" s="23"/>
      <c r="CW1726" s="23"/>
      <c r="CX1726" s="23"/>
      <c r="CY1726" s="23"/>
      <c r="CZ1726" s="23"/>
      <c r="DA1726" s="23"/>
      <c r="DB1726" s="23"/>
      <c r="DC1726" s="23"/>
      <c r="DD1726" s="23"/>
      <c r="DE1726" s="23"/>
      <c r="DF1726" s="23"/>
      <c r="DG1726" s="23"/>
      <c r="DH1726" s="23"/>
      <c r="DI1726" s="23"/>
      <c r="DJ1726" s="23"/>
      <c r="DK1726" s="23"/>
      <c r="DL1726" s="23"/>
      <c r="DM1726" s="23"/>
      <c r="DN1726" s="23"/>
      <c r="DO1726" s="23"/>
      <c r="DP1726" s="23"/>
      <c r="DQ1726" s="23"/>
      <c r="DR1726" s="23"/>
      <c r="DS1726" s="23"/>
      <c r="DT1726" s="23"/>
      <c r="DU1726" s="23"/>
      <c r="DV1726" s="23"/>
      <c r="DW1726" s="23"/>
      <c r="DX1726" s="23"/>
      <c r="DY1726" s="23"/>
    </row>
    <row r="1727" spans="1:129" s="29" customFormat="1" ht="45" x14ac:dyDescent="0.25">
      <c r="A1727" s="405"/>
      <c r="B1727" s="127" t="s">
        <v>413</v>
      </c>
      <c r="C1727" s="127"/>
      <c r="D1727" s="127"/>
      <c r="E1727" s="136"/>
      <c r="F1727" s="162"/>
      <c r="G1727" s="136"/>
      <c r="H1727" s="72" t="s">
        <v>58</v>
      </c>
      <c r="I1727" s="78" t="s">
        <v>31</v>
      </c>
      <c r="J1727" s="83">
        <v>500000</v>
      </c>
      <c r="K1727" s="83"/>
      <c r="L1727" s="162"/>
      <c r="M1727" s="162">
        <v>475000</v>
      </c>
      <c r="N1727" s="162">
        <v>25000</v>
      </c>
      <c r="O1727" s="408">
        <f t="shared" si="835"/>
        <v>500000</v>
      </c>
      <c r="P1727" s="355"/>
      <c r="Q1727" s="23"/>
      <c r="R1727" s="23"/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/>
      <c r="AI1727" s="23"/>
      <c r="AJ1727" s="23"/>
      <c r="AK1727" s="23"/>
      <c r="AL1727" s="23"/>
      <c r="AM1727" s="23"/>
      <c r="AN1727" s="23"/>
      <c r="AO1727" s="23"/>
      <c r="AP1727" s="23"/>
      <c r="AQ1727" s="23"/>
      <c r="AR1727" s="23"/>
      <c r="AS1727" s="23"/>
      <c r="AT1727" s="23"/>
      <c r="AU1727" s="23"/>
      <c r="AV1727" s="23"/>
      <c r="AW1727" s="23"/>
      <c r="AX1727" s="23"/>
      <c r="AY1727" s="23"/>
      <c r="AZ1727" s="23"/>
      <c r="BA1727" s="23"/>
      <c r="BB1727" s="23"/>
      <c r="BC1727" s="23"/>
      <c r="BD1727" s="23"/>
      <c r="BE1727" s="23"/>
      <c r="BF1727" s="23"/>
      <c r="BG1727" s="23"/>
      <c r="BH1727" s="23"/>
      <c r="BI1727" s="23"/>
      <c r="BJ1727" s="23"/>
      <c r="BK1727" s="23"/>
      <c r="BL1727" s="23"/>
      <c r="BM1727" s="23"/>
      <c r="BN1727" s="23"/>
      <c r="BO1727" s="23"/>
      <c r="BP1727" s="23"/>
      <c r="BQ1727" s="23"/>
      <c r="BR1727" s="23"/>
      <c r="BS1727" s="23"/>
      <c r="BT1727" s="23"/>
      <c r="BU1727" s="23"/>
      <c r="BV1727" s="23"/>
      <c r="BW1727" s="23"/>
      <c r="BX1727" s="23"/>
      <c r="BY1727" s="23"/>
      <c r="BZ1727" s="23"/>
      <c r="CA1727" s="23"/>
      <c r="CB1727" s="23"/>
      <c r="CC1727" s="23"/>
      <c r="CD1727" s="23"/>
      <c r="CE1727" s="23"/>
      <c r="CF1727" s="23"/>
      <c r="CG1727" s="23"/>
      <c r="CH1727" s="23"/>
      <c r="CI1727" s="23"/>
      <c r="CJ1727" s="23"/>
      <c r="CK1727" s="23"/>
      <c r="CL1727" s="23"/>
      <c r="CM1727" s="23"/>
      <c r="CN1727" s="23"/>
      <c r="CO1727" s="23"/>
      <c r="CP1727" s="23"/>
      <c r="CQ1727" s="23"/>
      <c r="CR1727" s="23"/>
      <c r="CS1727" s="23"/>
      <c r="CT1727" s="23"/>
      <c r="CU1727" s="23"/>
      <c r="CV1727" s="23"/>
      <c r="CW1727" s="23"/>
      <c r="CX1727" s="23"/>
      <c r="CY1727" s="23"/>
      <c r="CZ1727" s="23"/>
      <c r="DA1727" s="23"/>
      <c r="DB1727" s="23"/>
      <c r="DC1727" s="23"/>
      <c r="DD1727" s="23"/>
      <c r="DE1727" s="23"/>
      <c r="DF1727" s="23"/>
      <c r="DG1727" s="23"/>
      <c r="DH1727" s="23"/>
      <c r="DI1727" s="23"/>
      <c r="DJ1727" s="23"/>
      <c r="DK1727" s="23"/>
      <c r="DL1727" s="23"/>
      <c r="DM1727" s="23"/>
      <c r="DN1727" s="23"/>
      <c r="DO1727" s="23"/>
      <c r="DP1727" s="23"/>
      <c r="DQ1727" s="23"/>
      <c r="DR1727" s="23"/>
      <c r="DS1727" s="23"/>
      <c r="DT1727" s="23"/>
      <c r="DU1727" s="23"/>
      <c r="DV1727" s="23"/>
      <c r="DW1727" s="23"/>
      <c r="DX1727" s="23"/>
      <c r="DY1727" s="23"/>
    </row>
    <row r="1728" spans="1:129" s="29" customFormat="1" ht="75" x14ac:dyDescent="0.25">
      <c r="A1728" s="406"/>
      <c r="B1728" s="127" t="s">
        <v>413</v>
      </c>
      <c r="C1728" s="127"/>
      <c r="D1728" s="127"/>
      <c r="E1728" s="136"/>
      <c r="F1728" s="162"/>
      <c r="G1728" s="136"/>
      <c r="H1728" s="72" t="s">
        <v>57</v>
      </c>
      <c r="I1728" s="78" t="s">
        <v>136</v>
      </c>
      <c r="J1728" s="83">
        <v>45250</v>
      </c>
      <c r="K1728" s="123">
        <f>J1728</f>
        <v>45250</v>
      </c>
      <c r="L1728" s="162"/>
      <c r="M1728" s="162"/>
      <c r="N1728" s="162"/>
      <c r="O1728" s="408">
        <f t="shared" si="835"/>
        <v>45250</v>
      </c>
      <c r="P1728" s="355"/>
      <c r="Q1728" s="23"/>
      <c r="R1728" s="23"/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/>
      <c r="AI1728" s="23"/>
      <c r="AJ1728" s="23"/>
      <c r="AK1728" s="23"/>
      <c r="AL1728" s="23"/>
      <c r="AM1728" s="23"/>
      <c r="AN1728" s="23"/>
      <c r="AO1728" s="23"/>
      <c r="AP1728" s="23"/>
      <c r="AQ1728" s="23"/>
      <c r="AR1728" s="23"/>
      <c r="AS1728" s="23"/>
      <c r="AT1728" s="23"/>
      <c r="AU1728" s="23"/>
      <c r="AV1728" s="23"/>
      <c r="AW1728" s="23"/>
      <c r="AX1728" s="23"/>
      <c r="AY1728" s="23"/>
      <c r="AZ1728" s="23"/>
      <c r="BA1728" s="23"/>
      <c r="BB1728" s="23"/>
      <c r="BC1728" s="23"/>
      <c r="BD1728" s="23"/>
      <c r="BE1728" s="23"/>
      <c r="BF1728" s="23"/>
      <c r="BG1728" s="23"/>
      <c r="BH1728" s="23"/>
      <c r="BI1728" s="23"/>
      <c r="BJ1728" s="23"/>
      <c r="BK1728" s="23"/>
      <c r="BL1728" s="23"/>
      <c r="BM1728" s="23"/>
      <c r="BN1728" s="23"/>
      <c r="BO1728" s="23"/>
      <c r="BP1728" s="23"/>
      <c r="BQ1728" s="23"/>
      <c r="BR1728" s="23"/>
      <c r="BS1728" s="23"/>
      <c r="BT1728" s="23"/>
      <c r="BU1728" s="23"/>
      <c r="BV1728" s="23"/>
      <c r="BW1728" s="23"/>
      <c r="BX1728" s="23"/>
      <c r="BY1728" s="23"/>
      <c r="BZ1728" s="23"/>
      <c r="CA1728" s="23"/>
      <c r="CB1728" s="23"/>
      <c r="CC1728" s="23"/>
      <c r="CD1728" s="23"/>
      <c r="CE1728" s="23"/>
      <c r="CF1728" s="23"/>
      <c r="CG1728" s="23"/>
      <c r="CH1728" s="23"/>
      <c r="CI1728" s="23"/>
      <c r="CJ1728" s="23"/>
      <c r="CK1728" s="23"/>
      <c r="CL1728" s="23"/>
      <c r="CM1728" s="23"/>
      <c r="CN1728" s="23"/>
      <c r="CO1728" s="23"/>
      <c r="CP1728" s="23"/>
      <c r="CQ1728" s="23"/>
      <c r="CR1728" s="23"/>
      <c r="CS1728" s="23"/>
      <c r="CT1728" s="23"/>
      <c r="CU1728" s="23"/>
      <c r="CV1728" s="23"/>
      <c r="CW1728" s="23"/>
      <c r="CX1728" s="23"/>
      <c r="CY1728" s="23"/>
      <c r="CZ1728" s="23"/>
      <c r="DA1728" s="23"/>
      <c r="DB1728" s="23"/>
      <c r="DC1728" s="23"/>
      <c r="DD1728" s="23"/>
      <c r="DE1728" s="23"/>
      <c r="DF1728" s="23"/>
      <c r="DG1728" s="23"/>
      <c r="DH1728" s="23"/>
      <c r="DI1728" s="23"/>
      <c r="DJ1728" s="23"/>
      <c r="DK1728" s="23"/>
      <c r="DL1728" s="23"/>
      <c r="DM1728" s="23"/>
      <c r="DN1728" s="23"/>
      <c r="DO1728" s="23"/>
      <c r="DP1728" s="23"/>
      <c r="DQ1728" s="23"/>
      <c r="DR1728" s="23"/>
      <c r="DS1728" s="23"/>
      <c r="DT1728" s="23"/>
      <c r="DU1728" s="23"/>
      <c r="DV1728" s="23"/>
      <c r="DW1728" s="23"/>
      <c r="DX1728" s="23"/>
      <c r="DY1728" s="23"/>
    </row>
    <row r="1729" spans="1:129" s="29" customFormat="1" x14ac:dyDescent="0.25">
      <c r="A1729" s="414">
        <v>44</v>
      </c>
      <c r="B1729" s="127" t="s">
        <v>413</v>
      </c>
      <c r="C1729" s="127" t="s">
        <v>25</v>
      </c>
      <c r="D1729" s="195" t="s">
        <v>91</v>
      </c>
      <c r="E1729" s="196" t="s">
        <v>107</v>
      </c>
      <c r="F1729" s="135">
        <v>1806.2</v>
      </c>
      <c r="G1729" s="196">
        <v>80</v>
      </c>
      <c r="H1729" s="121" t="s">
        <v>30</v>
      </c>
      <c r="I1729" s="66" t="s">
        <v>1</v>
      </c>
      <c r="J1729" s="83">
        <f>J1730+J1731</f>
        <v>195250</v>
      </c>
      <c r="K1729" s="83">
        <f t="shared" ref="K1729" si="843">K1730+K1731</f>
        <v>45250</v>
      </c>
      <c r="L1729" s="83">
        <f t="shared" ref="L1729" si="844">L1730+L1731</f>
        <v>0</v>
      </c>
      <c r="M1729" s="83">
        <f t="shared" ref="M1729" si="845">M1730+M1731</f>
        <v>142500</v>
      </c>
      <c r="N1729" s="83">
        <f t="shared" ref="N1729" si="846">N1730+N1731</f>
        <v>7500</v>
      </c>
      <c r="O1729" s="408">
        <f t="shared" si="835"/>
        <v>195250</v>
      </c>
      <c r="P1729" s="355"/>
      <c r="Q1729" s="23"/>
      <c r="R1729" s="23"/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/>
      <c r="AG1729" s="23"/>
      <c r="AH1729" s="23"/>
      <c r="AI1729" s="23"/>
      <c r="AJ1729" s="23"/>
      <c r="AK1729" s="23"/>
      <c r="AL1729" s="23"/>
      <c r="AM1729" s="23"/>
      <c r="AN1729" s="23"/>
      <c r="AO1729" s="23"/>
      <c r="AP1729" s="23"/>
      <c r="AQ1729" s="23"/>
      <c r="AR1729" s="23"/>
      <c r="AS1729" s="23"/>
      <c r="AT1729" s="23"/>
      <c r="AU1729" s="23"/>
      <c r="AV1729" s="23"/>
      <c r="AW1729" s="23"/>
      <c r="AX1729" s="23"/>
      <c r="AY1729" s="23"/>
      <c r="AZ1729" s="23"/>
      <c r="BA1729" s="23"/>
      <c r="BB1729" s="23"/>
      <c r="BC1729" s="23"/>
      <c r="BD1729" s="23"/>
      <c r="BE1729" s="23"/>
      <c r="BF1729" s="23"/>
      <c r="BG1729" s="23"/>
      <c r="BH1729" s="23"/>
      <c r="BI1729" s="23"/>
      <c r="BJ1729" s="23"/>
      <c r="BK1729" s="23"/>
      <c r="BL1729" s="23"/>
      <c r="BM1729" s="23"/>
      <c r="BN1729" s="23"/>
      <c r="BO1729" s="23"/>
      <c r="BP1729" s="23"/>
      <c r="BQ1729" s="23"/>
      <c r="BR1729" s="23"/>
      <c r="BS1729" s="23"/>
      <c r="BT1729" s="23"/>
      <c r="BU1729" s="23"/>
      <c r="BV1729" s="23"/>
      <c r="BW1729" s="23"/>
      <c r="BX1729" s="23"/>
      <c r="BY1729" s="23"/>
      <c r="BZ1729" s="23"/>
      <c r="CA1729" s="23"/>
      <c r="CB1729" s="23"/>
      <c r="CC1729" s="23"/>
      <c r="CD1729" s="23"/>
      <c r="CE1729" s="23"/>
      <c r="CF1729" s="23"/>
      <c r="CG1729" s="23"/>
      <c r="CH1729" s="23"/>
      <c r="CI1729" s="23"/>
      <c r="CJ1729" s="23"/>
      <c r="CK1729" s="23"/>
      <c r="CL1729" s="23"/>
      <c r="CM1729" s="23"/>
      <c r="CN1729" s="23"/>
      <c r="CO1729" s="23"/>
      <c r="CP1729" s="23"/>
      <c r="CQ1729" s="23"/>
      <c r="CR1729" s="23"/>
      <c r="CS1729" s="23"/>
      <c r="CT1729" s="23"/>
      <c r="CU1729" s="23"/>
      <c r="CV1729" s="23"/>
      <c r="CW1729" s="23"/>
      <c r="CX1729" s="23"/>
      <c r="CY1729" s="23"/>
      <c r="CZ1729" s="23"/>
      <c r="DA1729" s="23"/>
      <c r="DB1729" s="23"/>
      <c r="DC1729" s="23"/>
      <c r="DD1729" s="23"/>
      <c r="DE1729" s="23"/>
      <c r="DF1729" s="23"/>
      <c r="DG1729" s="23"/>
      <c r="DH1729" s="23"/>
      <c r="DI1729" s="23"/>
      <c r="DJ1729" s="23"/>
      <c r="DK1729" s="23"/>
      <c r="DL1729" s="23"/>
      <c r="DM1729" s="23"/>
      <c r="DN1729" s="23"/>
      <c r="DO1729" s="23"/>
      <c r="DP1729" s="23"/>
      <c r="DQ1729" s="23"/>
      <c r="DR1729" s="23"/>
      <c r="DS1729" s="23"/>
      <c r="DT1729" s="23"/>
      <c r="DU1729" s="23"/>
      <c r="DV1729" s="23"/>
      <c r="DW1729" s="23"/>
      <c r="DX1729" s="23"/>
      <c r="DY1729" s="23"/>
    </row>
    <row r="1730" spans="1:129" s="29" customFormat="1" ht="45" x14ac:dyDescent="0.25">
      <c r="A1730" s="414"/>
      <c r="B1730" s="127" t="s">
        <v>413</v>
      </c>
      <c r="C1730" s="127"/>
      <c r="D1730" s="127"/>
      <c r="E1730" s="136"/>
      <c r="F1730" s="162"/>
      <c r="G1730" s="136"/>
      <c r="H1730" s="72" t="s">
        <v>58</v>
      </c>
      <c r="I1730" s="78" t="s">
        <v>31</v>
      </c>
      <c r="J1730" s="83">
        <v>150000</v>
      </c>
      <c r="K1730" s="83"/>
      <c r="L1730" s="162"/>
      <c r="M1730" s="83">
        <v>142500</v>
      </c>
      <c r="N1730" s="83">
        <v>7500</v>
      </c>
      <c r="O1730" s="408">
        <f t="shared" si="835"/>
        <v>150000</v>
      </c>
      <c r="P1730" s="355"/>
      <c r="Q1730" s="23"/>
      <c r="R1730" s="23"/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/>
      <c r="AI1730" s="23"/>
      <c r="AJ1730" s="23"/>
      <c r="AK1730" s="23"/>
      <c r="AL1730" s="23"/>
      <c r="AM1730" s="23"/>
      <c r="AN1730" s="23"/>
      <c r="AO1730" s="23"/>
      <c r="AP1730" s="23"/>
      <c r="AQ1730" s="23"/>
      <c r="AR1730" s="23"/>
      <c r="AS1730" s="23"/>
      <c r="AT1730" s="23"/>
      <c r="AU1730" s="23"/>
      <c r="AV1730" s="23"/>
      <c r="AW1730" s="23"/>
      <c r="AX1730" s="23"/>
      <c r="AY1730" s="23"/>
      <c r="AZ1730" s="23"/>
      <c r="BA1730" s="23"/>
      <c r="BB1730" s="23"/>
      <c r="BC1730" s="23"/>
      <c r="BD1730" s="23"/>
      <c r="BE1730" s="23"/>
      <c r="BF1730" s="23"/>
      <c r="BG1730" s="23"/>
      <c r="BH1730" s="23"/>
      <c r="BI1730" s="23"/>
      <c r="BJ1730" s="23"/>
      <c r="BK1730" s="23"/>
      <c r="BL1730" s="23"/>
      <c r="BM1730" s="23"/>
      <c r="BN1730" s="23"/>
      <c r="BO1730" s="23"/>
      <c r="BP1730" s="23"/>
      <c r="BQ1730" s="23"/>
      <c r="BR1730" s="23"/>
      <c r="BS1730" s="23"/>
      <c r="BT1730" s="23"/>
      <c r="BU1730" s="23"/>
      <c r="BV1730" s="23"/>
      <c r="BW1730" s="23"/>
      <c r="BX1730" s="23"/>
      <c r="BY1730" s="23"/>
      <c r="BZ1730" s="23"/>
      <c r="CA1730" s="23"/>
      <c r="CB1730" s="23"/>
      <c r="CC1730" s="23"/>
      <c r="CD1730" s="23"/>
      <c r="CE1730" s="23"/>
      <c r="CF1730" s="23"/>
      <c r="CG1730" s="23"/>
      <c r="CH1730" s="23"/>
      <c r="CI1730" s="23"/>
      <c r="CJ1730" s="23"/>
      <c r="CK1730" s="23"/>
      <c r="CL1730" s="23"/>
      <c r="CM1730" s="23"/>
      <c r="CN1730" s="23"/>
      <c r="CO1730" s="23"/>
      <c r="CP1730" s="23"/>
      <c r="CQ1730" s="23"/>
      <c r="CR1730" s="23"/>
      <c r="CS1730" s="23"/>
      <c r="CT1730" s="23"/>
      <c r="CU1730" s="23"/>
      <c r="CV1730" s="23"/>
      <c r="CW1730" s="23"/>
      <c r="CX1730" s="23"/>
      <c r="CY1730" s="23"/>
      <c r="CZ1730" s="23"/>
      <c r="DA1730" s="23"/>
      <c r="DB1730" s="23"/>
      <c r="DC1730" s="23"/>
      <c r="DD1730" s="23"/>
      <c r="DE1730" s="23"/>
      <c r="DF1730" s="23"/>
      <c r="DG1730" s="23"/>
      <c r="DH1730" s="23"/>
      <c r="DI1730" s="23"/>
      <c r="DJ1730" s="23"/>
      <c r="DK1730" s="23"/>
      <c r="DL1730" s="23"/>
      <c r="DM1730" s="23"/>
      <c r="DN1730" s="23"/>
      <c r="DO1730" s="23"/>
      <c r="DP1730" s="23"/>
      <c r="DQ1730" s="23"/>
      <c r="DR1730" s="23"/>
      <c r="DS1730" s="23"/>
      <c r="DT1730" s="23"/>
      <c r="DU1730" s="23"/>
      <c r="DV1730" s="23"/>
      <c r="DW1730" s="23"/>
      <c r="DX1730" s="23"/>
      <c r="DY1730" s="23"/>
    </row>
    <row r="1731" spans="1:129" s="29" customFormat="1" ht="75" x14ac:dyDescent="0.25">
      <c r="A1731" s="415"/>
      <c r="B1731" s="127" t="s">
        <v>413</v>
      </c>
      <c r="C1731" s="127"/>
      <c r="D1731" s="127"/>
      <c r="E1731" s="136"/>
      <c r="F1731" s="162"/>
      <c r="G1731" s="136"/>
      <c r="H1731" s="72" t="s">
        <v>57</v>
      </c>
      <c r="I1731" s="78" t="s">
        <v>136</v>
      </c>
      <c r="J1731" s="83">
        <v>45250</v>
      </c>
      <c r="K1731" s="123">
        <f>J1731</f>
        <v>45250</v>
      </c>
      <c r="L1731" s="162"/>
      <c r="M1731" s="162"/>
      <c r="N1731" s="162"/>
      <c r="O1731" s="408">
        <f t="shared" si="835"/>
        <v>45250</v>
      </c>
      <c r="P1731" s="355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/>
      <c r="AG1731" s="23"/>
      <c r="AH1731" s="23"/>
      <c r="AI1731" s="23"/>
      <c r="AJ1731" s="23"/>
      <c r="AK1731" s="23"/>
      <c r="AL1731" s="23"/>
      <c r="AM1731" s="23"/>
      <c r="AN1731" s="23"/>
      <c r="AO1731" s="23"/>
      <c r="AP1731" s="23"/>
      <c r="AQ1731" s="23"/>
      <c r="AR1731" s="23"/>
      <c r="AS1731" s="23"/>
      <c r="AT1731" s="23"/>
      <c r="AU1731" s="23"/>
      <c r="AV1731" s="23"/>
      <c r="AW1731" s="23"/>
      <c r="AX1731" s="23"/>
      <c r="AY1731" s="23"/>
      <c r="AZ1731" s="23"/>
      <c r="BA1731" s="23"/>
      <c r="BB1731" s="23"/>
      <c r="BC1731" s="23"/>
      <c r="BD1731" s="23"/>
      <c r="BE1731" s="23"/>
      <c r="BF1731" s="23"/>
      <c r="BG1731" s="23"/>
      <c r="BH1731" s="23"/>
      <c r="BI1731" s="23"/>
      <c r="BJ1731" s="23"/>
      <c r="BK1731" s="23"/>
      <c r="BL1731" s="23"/>
      <c r="BM1731" s="23"/>
      <c r="BN1731" s="23"/>
      <c r="BO1731" s="23"/>
      <c r="BP1731" s="23"/>
      <c r="BQ1731" s="23"/>
      <c r="BR1731" s="23"/>
      <c r="BS1731" s="23"/>
      <c r="BT1731" s="23"/>
      <c r="BU1731" s="23"/>
      <c r="BV1731" s="23"/>
      <c r="BW1731" s="23"/>
      <c r="BX1731" s="23"/>
      <c r="BY1731" s="23"/>
      <c r="BZ1731" s="23"/>
      <c r="CA1731" s="23"/>
      <c r="CB1731" s="23"/>
      <c r="CC1731" s="23"/>
      <c r="CD1731" s="23"/>
      <c r="CE1731" s="23"/>
      <c r="CF1731" s="23"/>
      <c r="CG1731" s="23"/>
      <c r="CH1731" s="23"/>
      <c r="CI1731" s="23"/>
      <c r="CJ1731" s="23"/>
      <c r="CK1731" s="23"/>
      <c r="CL1731" s="23"/>
      <c r="CM1731" s="23"/>
      <c r="CN1731" s="23"/>
      <c r="CO1731" s="23"/>
      <c r="CP1731" s="23"/>
      <c r="CQ1731" s="23"/>
      <c r="CR1731" s="23"/>
      <c r="CS1731" s="23"/>
      <c r="CT1731" s="23"/>
      <c r="CU1731" s="23"/>
      <c r="CV1731" s="23"/>
      <c r="CW1731" s="23"/>
      <c r="CX1731" s="23"/>
      <c r="CY1731" s="23"/>
      <c r="CZ1731" s="23"/>
      <c r="DA1731" s="23"/>
      <c r="DB1731" s="23"/>
      <c r="DC1731" s="23"/>
      <c r="DD1731" s="23"/>
      <c r="DE1731" s="23"/>
      <c r="DF1731" s="23"/>
      <c r="DG1731" s="23"/>
      <c r="DH1731" s="23"/>
      <c r="DI1731" s="23"/>
      <c r="DJ1731" s="23"/>
      <c r="DK1731" s="23"/>
      <c r="DL1731" s="23"/>
      <c r="DM1731" s="23"/>
      <c r="DN1731" s="23"/>
      <c r="DO1731" s="23"/>
      <c r="DP1731" s="23"/>
      <c r="DQ1731" s="23"/>
      <c r="DR1731" s="23"/>
      <c r="DS1731" s="23"/>
      <c r="DT1731" s="23"/>
      <c r="DU1731" s="23"/>
      <c r="DV1731" s="23"/>
      <c r="DW1731" s="23"/>
      <c r="DX1731" s="23"/>
      <c r="DY1731" s="23"/>
    </row>
    <row r="1732" spans="1:129" s="29" customFormat="1" x14ac:dyDescent="0.25">
      <c r="A1732" s="411">
        <v>45</v>
      </c>
      <c r="B1732" s="127" t="s">
        <v>413</v>
      </c>
      <c r="C1732" s="127" t="s">
        <v>25</v>
      </c>
      <c r="D1732" s="195" t="s">
        <v>91</v>
      </c>
      <c r="E1732" s="196" t="s">
        <v>108</v>
      </c>
      <c r="F1732" s="135">
        <v>1799.4</v>
      </c>
      <c r="G1732" s="196">
        <v>73</v>
      </c>
      <c r="H1732" s="121" t="s">
        <v>30</v>
      </c>
      <c r="I1732" s="66" t="s">
        <v>1</v>
      </c>
      <c r="J1732" s="83">
        <f>J1733+J1734</f>
        <v>195250</v>
      </c>
      <c r="K1732" s="83">
        <f t="shared" ref="K1732" si="847">K1733+K1734</f>
        <v>45250</v>
      </c>
      <c r="L1732" s="83">
        <f t="shared" ref="L1732" si="848">L1733+L1734</f>
        <v>0</v>
      </c>
      <c r="M1732" s="83">
        <f t="shared" ref="M1732" si="849">M1733+M1734</f>
        <v>142500</v>
      </c>
      <c r="N1732" s="83">
        <f t="shared" ref="N1732" si="850">N1733+N1734</f>
        <v>7500</v>
      </c>
      <c r="O1732" s="408">
        <f t="shared" si="835"/>
        <v>195250</v>
      </c>
      <c r="P1732" s="355"/>
      <c r="Q1732" s="23"/>
      <c r="R1732" s="23"/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/>
      <c r="AL1732" s="23"/>
      <c r="AM1732" s="23"/>
      <c r="AN1732" s="23"/>
      <c r="AO1732" s="23"/>
      <c r="AP1732" s="23"/>
      <c r="AQ1732" s="23"/>
      <c r="AR1732" s="23"/>
      <c r="AS1732" s="23"/>
      <c r="AT1732" s="23"/>
      <c r="AU1732" s="23"/>
      <c r="AV1732" s="23"/>
      <c r="AW1732" s="23"/>
      <c r="AX1732" s="23"/>
      <c r="AY1732" s="23"/>
      <c r="AZ1732" s="23"/>
      <c r="BA1732" s="23"/>
      <c r="BB1732" s="23"/>
      <c r="BC1732" s="23"/>
      <c r="BD1732" s="23"/>
      <c r="BE1732" s="23"/>
      <c r="BF1732" s="23"/>
      <c r="BG1732" s="23"/>
      <c r="BH1732" s="23"/>
      <c r="BI1732" s="23"/>
      <c r="BJ1732" s="23"/>
      <c r="BK1732" s="23"/>
      <c r="BL1732" s="23"/>
      <c r="BM1732" s="23"/>
      <c r="BN1732" s="23"/>
      <c r="BO1732" s="23"/>
      <c r="BP1732" s="23"/>
      <c r="BQ1732" s="23"/>
      <c r="BR1732" s="23"/>
      <c r="BS1732" s="23"/>
      <c r="BT1732" s="23"/>
      <c r="BU1732" s="23"/>
      <c r="BV1732" s="23"/>
      <c r="BW1732" s="23"/>
      <c r="BX1732" s="23"/>
      <c r="BY1732" s="23"/>
      <c r="BZ1732" s="23"/>
      <c r="CA1732" s="23"/>
      <c r="CB1732" s="23"/>
      <c r="CC1732" s="23"/>
      <c r="CD1732" s="23"/>
      <c r="CE1732" s="23"/>
      <c r="CF1732" s="23"/>
      <c r="CG1732" s="23"/>
      <c r="CH1732" s="23"/>
      <c r="CI1732" s="23"/>
      <c r="CJ1732" s="23"/>
      <c r="CK1732" s="23"/>
      <c r="CL1732" s="23"/>
      <c r="CM1732" s="23"/>
      <c r="CN1732" s="23"/>
      <c r="CO1732" s="23"/>
      <c r="CP1732" s="23"/>
      <c r="CQ1732" s="23"/>
      <c r="CR1732" s="23"/>
      <c r="CS1732" s="23"/>
      <c r="CT1732" s="23"/>
      <c r="CU1732" s="23"/>
      <c r="CV1732" s="23"/>
      <c r="CW1732" s="23"/>
      <c r="CX1732" s="23"/>
      <c r="CY1732" s="23"/>
      <c r="CZ1732" s="23"/>
      <c r="DA1732" s="23"/>
      <c r="DB1732" s="23"/>
      <c r="DC1732" s="23"/>
      <c r="DD1732" s="23"/>
      <c r="DE1732" s="23"/>
      <c r="DF1732" s="23"/>
      <c r="DG1732" s="23"/>
      <c r="DH1732" s="23"/>
      <c r="DI1732" s="23"/>
      <c r="DJ1732" s="23"/>
      <c r="DK1732" s="23"/>
      <c r="DL1732" s="23"/>
      <c r="DM1732" s="23"/>
      <c r="DN1732" s="23"/>
      <c r="DO1732" s="23"/>
      <c r="DP1732" s="23"/>
      <c r="DQ1732" s="23"/>
      <c r="DR1732" s="23"/>
      <c r="DS1732" s="23"/>
      <c r="DT1732" s="23"/>
      <c r="DU1732" s="23"/>
      <c r="DV1732" s="23"/>
      <c r="DW1732" s="23"/>
      <c r="DX1732" s="23"/>
      <c r="DY1732" s="23"/>
    </row>
    <row r="1733" spans="1:129" s="29" customFormat="1" ht="45" x14ac:dyDescent="0.25">
      <c r="A1733" s="411"/>
      <c r="B1733" s="127" t="s">
        <v>413</v>
      </c>
      <c r="C1733" s="127"/>
      <c r="D1733" s="127"/>
      <c r="E1733" s="136"/>
      <c r="F1733" s="162"/>
      <c r="G1733" s="136"/>
      <c r="H1733" s="72" t="s">
        <v>58</v>
      </c>
      <c r="I1733" s="78" t="s">
        <v>31</v>
      </c>
      <c r="J1733" s="83">
        <v>150000</v>
      </c>
      <c r="K1733" s="83"/>
      <c r="L1733" s="162"/>
      <c r="M1733" s="83">
        <v>142500</v>
      </c>
      <c r="N1733" s="83">
        <v>7500</v>
      </c>
      <c r="O1733" s="408">
        <f t="shared" si="835"/>
        <v>150000</v>
      </c>
      <c r="P1733" s="355"/>
      <c r="Q1733" s="23"/>
      <c r="R1733" s="23"/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/>
      <c r="AH1733" s="23"/>
      <c r="AI1733" s="23"/>
      <c r="AJ1733" s="23"/>
      <c r="AK1733" s="23"/>
      <c r="AL1733" s="23"/>
      <c r="AM1733" s="23"/>
      <c r="AN1733" s="23"/>
      <c r="AO1733" s="23"/>
      <c r="AP1733" s="23"/>
      <c r="AQ1733" s="23"/>
      <c r="AR1733" s="23"/>
      <c r="AS1733" s="23"/>
      <c r="AT1733" s="23"/>
      <c r="AU1733" s="23"/>
      <c r="AV1733" s="23"/>
      <c r="AW1733" s="23"/>
      <c r="AX1733" s="23"/>
      <c r="AY1733" s="23"/>
      <c r="AZ1733" s="23"/>
      <c r="BA1733" s="23"/>
      <c r="BB1733" s="23"/>
      <c r="BC1733" s="23"/>
      <c r="BD1733" s="23"/>
      <c r="BE1733" s="23"/>
      <c r="BF1733" s="23"/>
      <c r="BG1733" s="23"/>
      <c r="BH1733" s="23"/>
      <c r="BI1733" s="23"/>
      <c r="BJ1733" s="23"/>
      <c r="BK1733" s="23"/>
      <c r="BL1733" s="23"/>
      <c r="BM1733" s="23"/>
      <c r="BN1733" s="23"/>
      <c r="BO1733" s="23"/>
      <c r="BP1733" s="23"/>
      <c r="BQ1733" s="23"/>
      <c r="BR1733" s="23"/>
      <c r="BS1733" s="23"/>
      <c r="BT1733" s="23"/>
      <c r="BU1733" s="23"/>
      <c r="BV1733" s="23"/>
      <c r="BW1733" s="23"/>
      <c r="BX1733" s="23"/>
      <c r="BY1733" s="23"/>
      <c r="BZ1733" s="23"/>
      <c r="CA1733" s="23"/>
      <c r="CB1733" s="23"/>
      <c r="CC1733" s="23"/>
      <c r="CD1733" s="23"/>
      <c r="CE1733" s="23"/>
      <c r="CF1733" s="23"/>
      <c r="CG1733" s="23"/>
      <c r="CH1733" s="23"/>
      <c r="CI1733" s="23"/>
      <c r="CJ1733" s="23"/>
      <c r="CK1733" s="23"/>
      <c r="CL1733" s="23"/>
      <c r="CM1733" s="23"/>
      <c r="CN1733" s="23"/>
      <c r="CO1733" s="23"/>
      <c r="CP1733" s="23"/>
      <c r="CQ1733" s="23"/>
      <c r="CR1733" s="23"/>
      <c r="CS1733" s="23"/>
      <c r="CT1733" s="23"/>
      <c r="CU1733" s="23"/>
      <c r="CV1733" s="23"/>
      <c r="CW1733" s="23"/>
      <c r="CX1733" s="23"/>
      <c r="CY1733" s="23"/>
      <c r="CZ1733" s="23"/>
      <c r="DA1733" s="23"/>
      <c r="DB1733" s="23"/>
      <c r="DC1733" s="23"/>
      <c r="DD1733" s="23"/>
      <c r="DE1733" s="23"/>
      <c r="DF1733" s="23"/>
      <c r="DG1733" s="23"/>
      <c r="DH1733" s="23"/>
      <c r="DI1733" s="23"/>
      <c r="DJ1733" s="23"/>
      <c r="DK1733" s="23"/>
      <c r="DL1733" s="23"/>
      <c r="DM1733" s="23"/>
      <c r="DN1733" s="23"/>
      <c r="DO1733" s="23"/>
      <c r="DP1733" s="23"/>
      <c r="DQ1733" s="23"/>
      <c r="DR1733" s="23"/>
      <c r="DS1733" s="23"/>
      <c r="DT1733" s="23"/>
      <c r="DU1733" s="23"/>
      <c r="DV1733" s="23"/>
      <c r="DW1733" s="23"/>
      <c r="DX1733" s="23"/>
      <c r="DY1733" s="23"/>
    </row>
    <row r="1734" spans="1:129" s="29" customFormat="1" ht="75" x14ac:dyDescent="0.25">
      <c r="A1734" s="412"/>
      <c r="B1734" s="127" t="s">
        <v>413</v>
      </c>
      <c r="C1734" s="127"/>
      <c r="D1734" s="127"/>
      <c r="E1734" s="136"/>
      <c r="F1734" s="162"/>
      <c r="G1734" s="136"/>
      <c r="H1734" s="72" t="s">
        <v>57</v>
      </c>
      <c r="I1734" s="78" t="s">
        <v>136</v>
      </c>
      <c r="J1734" s="83">
        <v>45250</v>
      </c>
      <c r="K1734" s="123">
        <f>J1734</f>
        <v>45250</v>
      </c>
      <c r="L1734" s="162"/>
      <c r="M1734" s="162"/>
      <c r="N1734" s="162"/>
      <c r="O1734" s="408">
        <f t="shared" si="835"/>
        <v>45250</v>
      </c>
      <c r="P1734" s="355"/>
      <c r="Q1734" s="23"/>
      <c r="R1734" s="23"/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/>
      <c r="AQ1734" s="23"/>
      <c r="AR1734" s="23"/>
      <c r="AS1734" s="23"/>
      <c r="AT1734" s="23"/>
      <c r="AU1734" s="23"/>
      <c r="AV1734" s="23"/>
      <c r="AW1734" s="23"/>
      <c r="AX1734" s="23"/>
      <c r="AY1734" s="23"/>
      <c r="AZ1734" s="23"/>
      <c r="BA1734" s="23"/>
      <c r="BB1734" s="23"/>
      <c r="BC1734" s="23"/>
      <c r="BD1734" s="23"/>
      <c r="BE1734" s="23"/>
      <c r="BF1734" s="23"/>
      <c r="BG1734" s="23"/>
      <c r="BH1734" s="23"/>
      <c r="BI1734" s="23"/>
      <c r="BJ1734" s="23"/>
      <c r="BK1734" s="23"/>
      <c r="BL1734" s="23"/>
      <c r="BM1734" s="23"/>
      <c r="BN1734" s="23"/>
      <c r="BO1734" s="23"/>
      <c r="BP1734" s="23"/>
      <c r="BQ1734" s="23"/>
      <c r="BR1734" s="23"/>
      <c r="BS1734" s="23"/>
      <c r="BT1734" s="23"/>
      <c r="BU1734" s="23"/>
      <c r="BV1734" s="23"/>
      <c r="BW1734" s="23"/>
      <c r="BX1734" s="23"/>
      <c r="BY1734" s="23"/>
      <c r="BZ1734" s="23"/>
      <c r="CA1734" s="23"/>
      <c r="CB1734" s="23"/>
      <c r="CC1734" s="23"/>
      <c r="CD1734" s="23"/>
      <c r="CE1734" s="23"/>
      <c r="CF1734" s="23"/>
      <c r="CG1734" s="23"/>
      <c r="CH1734" s="23"/>
      <c r="CI1734" s="23"/>
      <c r="CJ1734" s="23"/>
      <c r="CK1734" s="23"/>
      <c r="CL1734" s="23"/>
      <c r="CM1734" s="23"/>
      <c r="CN1734" s="23"/>
      <c r="CO1734" s="23"/>
      <c r="CP1734" s="23"/>
      <c r="CQ1734" s="23"/>
      <c r="CR1734" s="23"/>
      <c r="CS1734" s="23"/>
      <c r="CT1734" s="23"/>
      <c r="CU1734" s="23"/>
      <c r="CV1734" s="23"/>
      <c r="CW1734" s="23"/>
      <c r="CX1734" s="23"/>
      <c r="CY1734" s="23"/>
      <c r="CZ1734" s="23"/>
      <c r="DA1734" s="23"/>
      <c r="DB1734" s="23"/>
      <c r="DC1734" s="23"/>
      <c r="DD1734" s="23"/>
      <c r="DE1734" s="23"/>
      <c r="DF1734" s="23"/>
      <c r="DG1734" s="23"/>
      <c r="DH1734" s="23"/>
      <c r="DI1734" s="23"/>
      <c r="DJ1734" s="23"/>
      <c r="DK1734" s="23"/>
      <c r="DL1734" s="23"/>
      <c r="DM1734" s="23"/>
      <c r="DN1734" s="23"/>
      <c r="DO1734" s="23"/>
      <c r="DP1734" s="23"/>
      <c r="DQ1734" s="23"/>
      <c r="DR1734" s="23"/>
      <c r="DS1734" s="23"/>
      <c r="DT1734" s="23"/>
      <c r="DU1734" s="23"/>
      <c r="DV1734" s="23"/>
      <c r="DW1734" s="23"/>
      <c r="DX1734" s="23"/>
      <c r="DY1734" s="23"/>
    </row>
    <row r="1735" spans="1:129" s="29" customFormat="1" x14ac:dyDescent="0.25">
      <c r="A1735" s="410">
        <v>46</v>
      </c>
      <c r="B1735" s="127" t="s">
        <v>413</v>
      </c>
      <c r="C1735" s="127" t="s">
        <v>25</v>
      </c>
      <c r="D1735" s="195" t="s">
        <v>278</v>
      </c>
      <c r="E1735" s="196">
        <v>1</v>
      </c>
      <c r="F1735" s="135">
        <v>5124.3</v>
      </c>
      <c r="G1735" s="196">
        <v>220</v>
      </c>
      <c r="H1735" s="121" t="s">
        <v>30</v>
      </c>
      <c r="I1735" s="66" t="s">
        <v>1</v>
      </c>
      <c r="J1735" s="83">
        <f>J1736+J1737</f>
        <v>395250</v>
      </c>
      <c r="K1735" s="83">
        <f t="shared" ref="K1735" si="851">K1736+K1737</f>
        <v>45250</v>
      </c>
      <c r="L1735" s="83">
        <f t="shared" ref="L1735" si="852">L1736+L1737</f>
        <v>0</v>
      </c>
      <c r="M1735" s="83">
        <f t="shared" ref="M1735" si="853">M1736+M1737</f>
        <v>332500</v>
      </c>
      <c r="N1735" s="83">
        <f t="shared" ref="N1735" si="854">N1736+N1737</f>
        <v>17500</v>
      </c>
      <c r="O1735" s="408">
        <f t="shared" si="835"/>
        <v>395250</v>
      </c>
      <c r="P1735" s="355"/>
      <c r="Q1735" s="23"/>
      <c r="R1735" s="23"/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/>
      <c r="AH1735" s="23"/>
      <c r="AI1735" s="23"/>
      <c r="AJ1735" s="23"/>
      <c r="AK1735" s="23"/>
      <c r="AL1735" s="23"/>
      <c r="AM1735" s="23"/>
      <c r="AN1735" s="23"/>
      <c r="AO1735" s="23"/>
      <c r="AP1735" s="23"/>
      <c r="AQ1735" s="23"/>
      <c r="AR1735" s="23"/>
      <c r="AS1735" s="23"/>
      <c r="AT1735" s="23"/>
      <c r="AU1735" s="23"/>
      <c r="AV1735" s="23"/>
      <c r="AW1735" s="23"/>
      <c r="AX1735" s="23"/>
      <c r="AY1735" s="23"/>
      <c r="AZ1735" s="23"/>
      <c r="BA1735" s="23"/>
      <c r="BB1735" s="23"/>
      <c r="BC1735" s="23"/>
      <c r="BD1735" s="23"/>
      <c r="BE1735" s="23"/>
      <c r="BF1735" s="23"/>
      <c r="BG1735" s="23"/>
      <c r="BH1735" s="23"/>
      <c r="BI1735" s="23"/>
      <c r="BJ1735" s="23"/>
      <c r="BK1735" s="23"/>
      <c r="BL1735" s="23"/>
      <c r="BM1735" s="23"/>
      <c r="BN1735" s="23"/>
      <c r="BO1735" s="23"/>
      <c r="BP1735" s="23"/>
      <c r="BQ1735" s="23"/>
      <c r="BR1735" s="23"/>
      <c r="BS1735" s="23"/>
      <c r="BT1735" s="23"/>
      <c r="BU1735" s="23"/>
      <c r="BV1735" s="23"/>
      <c r="BW1735" s="23"/>
      <c r="BX1735" s="23"/>
      <c r="BY1735" s="23"/>
      <c r="BZ1735" s="23"/>
      <c r="CA1735" s="23"/>
      <c r="CB1735" s="23"/>
      <c r="CC1735" s="23"/>
      <c r="CD1735" s="23"/>
      <c r="CE1735" s="23"/>
      <c r="CF1735" s="23"/>
      <c r="CG1735" s="23"/>
      <c r="CH1735" s="23"/>
      <c r="CI1735" s="23"/>
      <c r="CJ1735" s="23"/>
      <c r="CK1735" s="23"/>
      <c r="CL1735" s="23"/>
      <c r="CM1735" s="23"/>
      <c r="CN1735" s="23"/>
      <c r="CO1735" s="23"/>
      <c r="CP1735" s="23"/>
      <c r="CQ1735" s="23"/>
      <c r="CR1735" s="23"/>
      <c r="CS1735" s="23"/>
      <c r="CT1735" s="23"/>
      <c r="CU1735" s="23"/>
      <c r="CV1735" s="23"/>
      <c r="CW1735" s="23"/>
      <c r="CX1735" s="23"/>
      <c r="CY1735" s="23"/>
      <c r="CZ1735" s="23"/>
      <c r="DA1735" s="23"/>
      <c r="DB1735" s="23"/>
      <c r="DC1735" s="23"/>
      <c r="DD1735" s="23"/>
      <c r="DE1735" s="23"/>
      <c r="DF1735" s="23"/>
      <c r="DG1735" s="23"/>
      <c r="DH1735" s="23"/>
      <c r="DI1735" s="23"/>
      <c r="DJ1735" s="23"/>
      <c r="DK1735" s="23"/>
      <c r="DL1735" s="23"/>
      <c r="DM1735" s="23"/>
      <c r="DN1735" s="23"/>
      <c r="DO1735" s="23"/>
      <c r="DP1735" s="23"/>
      <c r="DQ1735" s="23"/>
      <c r="DR1735" s="23"/>
      <c r="DS1735" s="23"/>
      <c r="DT1735" s="23"/>
      <c r="DU1735" s="23"/>
      <c r="DV1735" s="23"/>
      <c r="DW1735" s="23"/>
      <c r="DX1735" s="23"/>
      <c r="DY1735" s="23"/>
    </row>
    <row r="1736" spans="1:129" s="29" customFormat="1" ht="45" x14ac:dyDescent="0.25">
      <c r="A1736" s="411"/>
      <c r="B1736" s="127" t="s">
        <v>413</v>
      </c>
      <c r="C1736" s="127"/>
      <c r="D1736" s="127"/>
      <c r="E1736" s="136"/>
      <c r="F1736" s="162"/>
      <c r="G1736" s="136"/>
      <c r="H1736" s="72" t="s">
        <v>58</v>
      </c>
      <c r="I1736" s="78" t="s">
        <v>31</v>
      </c>
      <c r="J1736" s="83">
        <v>350000</v>
      </c>
      <c r="K1736" s="83"/>
      <c r="L1736" s="162"/>
      <c r="M1736" s="162">
        <v>332500</v>
      </c>
      <c r="N1736" s="162">
        <v>17500</v>
      </c>
      <c r="O1736" s="408">
        <f t="shared" si="835"/>
        <v>350000</v>
      </c>
      <c r="P1736" s="355"/>
      <c r="Q1736" s="23"/>
      <c r="R1736" s="23"/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/>
      <c r="AI1736" s="23"/>
      <c r="AJ1736" s="23"/>
      <c r="AK1736" s="23"/>
      <c r="AL1736" s="23"/>
      <c r="AM1736" s="23"/>
      <c r="AN1736" s="23"/>
      <c r="AO1736" s="23"/>
      <c r="AP1736" s="23"/>
      <c r="AQ1736" s="23"/>
      <c r="AR1736" s="23"/>
      <c r="AS1736" s="23"/>
      <c r="AT1736" s="23"/>
      <c r="AU1736" s="23"/>
      <c r="AV1736" s="23"/>
      <c r="AW1736" s="23"/>
      <c r="AX1736" s="23"/>
      <c r="AY1736" s="23"/>
      <c r="AZ1736" s="23"/>
      <c r="BA1736" s="23"/>
      <c r="BB1736" s="23"/>
      <c r="BC1736" s="23"/>
      <c r="BD1736" s="23"/>
      <c r="BE1736" s="23"/>
      <c r="BF1736" s="23"/>
      <c r="BG1736" s="23"/>
      <c r="BH1736" s="23"/>
      <c r="BI1736" s="23"/>
      <c r="BJ1736" s="23"/>
      <c r="BK1736" s="23"/>
      <c r="BL1736" s="23"/>
      <c r="BM1736" s="23"/>
      <c r="BN1736" s="23"/>
      <c r="BO1736" s="23"/>
      <c r="BP1736" s="23"/>
      <c r="BQ1736" s="23"/>
      <c r="BR1736" s="23"/>
      <c r="BS1736" s="23"/>
      <c r="BT1736" s="23"/>
      <c r="BU1736" s="23"/>
      <c r="BV1736" s="23"/>
      <c r="BW1736" s="23"/>
      <c r="BX1736" s="23"/>
      <c r="BY1736" s="23"/>
      <c r="BZ1736" s="23"/>
      <c r="CA1736" s="23"/>
      <c r="CB1736" s="23"/>
      <c r="CC1736" s="23"/>
      <c r="CD1736" s="23"/>
      <c r="CE1736" s="23"/>
      <c r="CF1736" s="23"/>
      <c r="CG1736" s="23"/>
      <c r="CH1736" s="23"/>
      <c r="CI1736" s="23"/>
      <c r="CJ1736" s="23"/>
      <c r="CK1736" s="23"/>
      <c r="CL1736" s="23"/>
      <c r="CM1736" s="23"/>
      <c r="CN1736" s="23"/>
      <c r="CO1736" s="23"/>
      <c r="CP1736" s="23"/>
      <c r="CQ1736" s="23"/>
      <c r="CR1736" s="23"/>
      <c r="CS1736" s="23"/>
      <c r="CT1736" s="23"/>
      <c r="CU1736" s="23"/>
      <c r="CV1736" s="23"/>
      <c r="CW1736" s="23"/>
      <c r="CX1736" s="23"/>
      <c r="CY1736" s="23"/>
      <c r="CZ1736" s="23"/>
      <c r="DA1736" s="23"/>
      <c r="DB1736" s="23"/>
      <c r="DC1736" s="23"/>
      <c r="DD1736" s="23"/>
      <c r="DE1736" s="23"/>
      <c r="DF1736" s="23"/>
      <c r="DG1736" s="23"/>
      <c r="DH1736" s="23"/>
      <c r="DI1736" s="23"/>
      <c r="DJ1736" s="23"/>
      <c r="DK1736" s="23"/>
      <c r="DL1736" s="23"/>
      <c r="DM1736" s="23"/>
      <c r="DN1736" s="23"/>
      <c r="DO1736" s="23"/>
      <c r="DP1736" s="23"/>
      <c r="DQ1736" s="23"/>
      <c r="DR1736" s="23"/>
      <c r="DS1736" s="23"/>
      <c r="DT1736" s="23"/>
      <c r="DU1736" s="23"/>
      <c r="DV1736" s="23"/>
      <c r="DW1736" s="23"/>
      <c r="DX1736" s="23"/>
      <c r="DY1736" s="23"/>
    </row>
    <row r="1737" spans="1:129" s="29" customFormat="1" ht="75" x14ac:dyDescent="0.25">
      <c r="A1737" s="411"/>
      <c r="B1737" s="127" t="s">
        <v>413</v>
      </c>
      <c r="C1737" s="127"/>
      <c r="D1737" s="127"/>
      <c r="E1737" s="136"/>
      <c r="F1737" s="162"/>
      <c r="G1737" s="136"/>
      <c r="H1737" s="72" t="s">
        <v>57</v>
      </c>
      <c r="I1737" s="78" t="s">
        <v>136</v>
      </c>
      <c r="J1737" s="83">
        <v>45250</v>
      </c>
      <c r="K1737" s="123">
        <f>J1737</f>
        <v>45250</v>
      </c>
      <c r="L1737" s="162"/>
      <c r="M1737" s="162"/>
      <c r="N1737" s="162"/>
      <c r="O1737" s="408">
        <f t="shared" si="835"/>
        <v>45250</v>
      </c>
      <c r="P1737" s="355"/>
      <c r="Q1737" s="23"/>
      <c r="R1737" s="23"/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/>
      <c r="AL1737" s="23"/>
      <c r="AM1737" s="23"/>
      <c r="AN1737" s="23"/>
      <c r="AO1737" s="23"/>
      <c r="AP1737" s="23"/>
      <c r="AQ1737" s="23"/>
      <c r="AR1737" s="23"/>
      <c r="AS1737" s="23"/>
      <c r="AT1737" s="23"/>
      <c r="AU1737" s="23"/>
      <c r="AV1737" s="23"/>
      <c r="AW1737" s="23"/>
      <c r="AX1737" s="23"/>
      <c r="AY1737" s="23"/>
      <c r="AZ1737" s="23"/>
      <c r="BA1737" s="23"/>
      <c r="BB1737" s="23"/>
      <c r="BC1737" s="23"/>
      <c r="BD1737" s="23"/>
      <c r="BE1737" s="23"/>
      <c r="BF1737" s="23"/>
      <c r="BG1737" s="23"/>
      <c r="BH1737" s="23"/>
      <c r="BI1737" s="23"/>
      <c r="BJ1737" s="23"/>
      <c r="BK1737" s="23"/>
      <c r="BL1737" s="23"/>
      <c r="BM1737" s="23"/>
      <c r="BN1737" s="23"/>
      <c r="BO1737" s="23"/>
      <c r="BP1737" s="23"/>
      <c r="BQ1737" s="23"/>
      <c r="BR1737" s="23"/>
      <c r="BS1737" s="23"/>
      <c r="BT1737" s="23"/>
      <c r="BU1737" s="23"/>
      <c r="BV1737" s="23"/>
      <c r="BW1737" s="23"/>
      <c r="BX1737" s="23"/>
      <c r="BY1737" s="23"/>
      <c r="BZ1737" s="23"/>
      <c r="CA1737" s="23"/>
      <c r="CB1737" s="23"/>
      <c r="CC1737" s="23"/>
      <c r="CD1737" s="23"/>
      <c r="CE1737" s="23"/>
      <c r="CF1737" s="23"/>
      <c r="CG1737" s="23"/>
      <c r="CH1737" s="23"/>
      <c r="CI1737" s="23"/>
      <c r="CJ1737" s="23"/>
      <c r="CK1737" s="23"/>
      <c r="CL1737" s="23"/>
      <c r="CM1737" s="23"/>
      <c r="CN1737" s="23"/>
      <c r="CO1737" s="23"/>
      <c r="CP1737" s="23"/>
      <c r="CQ1737" s="23"/>
      <c r="CR1737" s="23"/>
      <c r="CS1737" s="23"/>
      <c r="CT1737" s="23"/>
      <c r="CU1737" s="23"/>
      <c r="CV1737" s="23"/>
      <c r="CW1737" s="23"/>
      <c r="CX1737" s="23"/>
      <c r="CY1737" s="23"/>
      <c r="CZ1737" s="23"/>
      <c r="DA1737" s="23"/>
      <c r="DB1737" s="23"/>
      <c r="DC1737" s="23"/>
      <c r="DD1737" s="23"/>
      <c r="DE1737" s="23"/>
      <c r="DF1737" s="23"/>
      <c r="DG1737" s="23"/>
      <c r="DH1737" s="23"/>
      <c r="DI1737" s="23"/>
      <c r="DJ1737" s="23"/>
      <c r="DK1737" s="23"/>
      <c r="DL1737" s="23"/>
      <c r="DM1737" s="23"/>
      <c r="DN1737" s="23"/>
      <c r="DO1737" s="23"/>
      <c r="DP1737" s="23"/>
      <c r="DQ1737" s="23"/>
      <c r="DR1737" s="23"/>
      <c r="DS1737" s="23"/>
      <c r="DT1737" s="23"/>
      <c r="DU1737" s="23"/>
      <c r="DV1737" s="23"/>
      <c r="DW1737" s="23"/>
      <c r="DX1737" s="23"/>
      <c r="DY1737" s="23"/>
    </row>
    <row r="1738" spans="1:129" s="29" customFormat="1" x14ac:dyDescent="0.25">
      <c r="A1738" s="404">
        <v>47</v>
      </c>
      <c r="B1738" s="127" t="s">
        <v>413</v>
      </c>
      <c r="C1738" s="127" t="s">
        <v>25</v>
      </c>
      <c r="D1738" s="195" t="s">
        <v>278</v>
      </c>
      <c r="E1738" s="196">
        <v>5</v>
      </c>
      <c r="F1738" s="135">
        <v>6328.3</v>
      </c>
      <c r="G1738" s="196">
        <v>232</v>
      </c>
      <c r="H1738" s="121" t="s">
        <v>30</v>
      </c>
      <c r="I1738" s="66" t="s">
        <v>1</v>
      </c>
      <c r="J1738" s="83">
        <f>J1739+J1740</f>
        <v>395250</v>
      </c>
      <c r="K1738" s="83">
        <f t="shared" ref="K1738" si="855">K1739+K1740</f>
        <v>45250</v>
      </c>
      <c r="L1738" s="83">
        <f t="shared" ref="L1738" si="856">L1739+L1740</f>
        <v>0</v>
      </c>
      <c r="M1738" s="83">
        <f t="shared" ref="M1738" si="857">M1739+M1740</f>
        <v>332500</v>
      </c>
      <c r="N1738" s="83">
        <f t="shared" ref="N1738" si="858">N1739+N1740</f>
        <v>17500</v>
      </c>
      <c r="O1738" s="408">
        <f t="shared" si="835"/>
        <v>395250</v>
      </c>
      <c r="P1738" s="355"/>
      <c r="Q1738" s="23"/>
      <c r="R1738" s="23"/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/>
      <c r="AL1738" s="23"/>
      <c r="AM1738" s="23"/>
      <c r="AN1738" s="23"/>
      <c r="AO1738" s="23"/>
      <c r="AP1738" s="23"/>
      <c r="AQ1738" s="23"/>
      <c r="AR1738" s="23"/>
      <c r="AS1738" s="23"/>
      <c r="AT1738" s="23"/>
      <c r="AU1738" s="23"/>
      <c r="AV1738" s="23"/>
      <c r="AW1738" s="23"/>
      <c r="AX1738" s="23"/>
      <c r="AY1738" s="23"/>
      <c r="AZ1738" s="23"/>
      <c r="BA1738" s="23"/>
      <c r="BB1738" s="23"/>
      <c r="BC1738" s="23"/>
      <c r="BD1738" s="23"/>
      <c r="BE1738" s="23"/>
      <c r="BF1738" s="23"/>
      <c r="BG1738" s="23"/>
      <c r="BH1738" s="23"/>
      <c r="BI1738" s="23"/>
      <c r="BJ1738" s="23"/>
      <c r="BK1738" s="23"/>
      <c r="BL1738" s="23"/>
      <c r="BM1738" s="23"/>
      <c r="BN1738" s="23"/>
      <c r="BO1738" s="23"/>
      <c r="BP1738" s="23"/>
      <c r="BQ1738" s="23"/>
      <c r="BR1738" s="23"/>
      <c r="BS1738" s="23"/>
      <c r="BT1738" s="23"/>
      <c r="BU1738" s="23"/>
      <c r="BV1738" s="23"/>
      <c r="BW1738" s="23"/>
      <c r="BX1738" s="23"/>
      <c r="BY1738" s="23"/>
      <c r="BZ1738" s="23"/>
      <c r="CA1738" s="23"/>
      <c r="CB1738" s="23"/>
      <c r="CC1738" s="23"/>
      <c r="CD1738" s="23"/>
      <c r="CE1738" s="23"/>
      <c r="CF1738" s="23"/>
      <c r="CG1738" s="23"/>
      <c r="CH1738" s="23"/>
      <c r="CI1738" s="23"/>
      <c r="CJ1738" s="23"/>
      <c r="CK1738" s="23"/>
      <c r="CL1738" s="23"/>
      <c r="CM1738" s="23"/>
      <c r="CN1738" s="23"/>
      <c r="CO1738" s="23"/>
      <c r="CP1738" s="23"/>
      <c r="CQ1738" s="23"/>
      <c r="CR1738" s="23"/>
      <c r="CS1738" s="23"/>
      <c r="CT1738" s="23"/>
      <c r="CU1738" s="23"/>
      <c r="CV1738" s="23"/>
      <c r="CW1738" s="23"/>
      <c r="CX1738" s="23"/>
      <c r="CY1738" s="23"/>
      <c r="CZ1738" s="23"/>
      <c r="DA1738" s="23"/>
      <c r="DB1738" s="23"/>
      <c r="DC1738" s="23"/>
      <c r="DD1738" s="23"/>
      <c r="DE1738" s="23"/>
      <c r="DF1738" s="23"/>
      <c r="DG1738" s="23"/>
      <c r="DH1738" s="23"/>
      <c r="DI1738" s="23"/>
      <c r="DJ1738" s="23"/>
      <c r="DK1738" s="23"/>
      <c r="DL1738" s="23"/>
      <c r="DM1738" s="23"/>
      <c r="DN1738" s="23"/>
      <c r="DO1738" s="23"/>
      <c r="DP1738" s="23"/>
      <c r="DQ1738" s="23"/>
      <c r="DR1738" s="23"/>
      <c r="DS1738" s="23"/>
      <c r="DT1738" s="23"/>
      <c r="DU1738" s="23"/>
      <c r="DV1738" s="23"/>
      <c r="DW1738" s="23"/>
      <c r="DX1738" s="23"/>
      <c r="DY1738" s="23"/>
    </row>
    <row r="1739" spans="1:129" s="29" customFormat="1" ht="45" x14ac:dyDescent="0.25">
      <c r="A1739" s="405"/>
      <c r="B1739" s="127" t="s">
        <v>413</v>
      </c>
      <c r="C1739" s="127"/>
      <c r="D1739" s="127"/>
      <c r="E1739" s="136"/>
      <c r="F1739" s="162"/>
      <c r="G1739" s="136"/>
      <c r="H1739" s="72" t="s">
        <v>58</v>
      </c>
      <c r="I1739" s="78" t="s">
        <v>31</v>
      </c>
      <c r="J1739" s="83">
        <v>350000</v>
      </c>
      <c r="K1739" s="83"/>
      <c r="L1739" s="162"/>
      <c r="M1739" s="162">
        <v>332500</v>
      </c>
      <c r="N1739" s="162">
        <v>17500</v>
      </c>
      <c r="O1739" s="408">
        <f t="shared" si="835"/>
        <v>350000</v>
      </c>
      <c r="P1739" s="355"/>
      <c r="Q1739" s="23"/>
      <c r="R1739" s="23"/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/>
      <c r="AR1739" s="23"/>
      <c r="AS1739" s="23"/>
      <c r="AT1739" s="23"/>
      <c r="AU1739" s="23"/>
      <c r="AV1739" s="23"/>
      <c r="AW1739" s="23"/>
      <c r="AX1739" s="23"/>
      <c r="AY1739" s="23"/>
      <c r="AZ1739" s="23"/>
      <c r="BA1739" s="23"/>
      <c r="BB1739" s="23"/>
      <c r="BC1739" s="23"/>
      <c r="BD1739" s="23"/>
      <c r="BE1739" s="23"/>
      <c r="BF1739" s="23"/>
      <c r="BG1739" s="23"/>
      <c r="BH1739" s="23"/>
      <c r="BI1739" s="23"/>
      <c r="BJ1739" s="23"/>
      <c r="BK1739" s="23"/>
      <c r="BL1739" s="23"/>
      <c r="BM1739" s="23"/>
      <c r="BN1739" s="23"/>
      <c r="BO1739" s="23"/>
      <c r="BP1739" s="23"/>
      <c r="BQ1739" s="23"/>
      <c r="BR1739" s="23"/>
      <c r="BS1739" s="23"/>
      <c r="BT1739" s="23"/>
      <c r="BU1739" s="23"/>
      <c r="BV1739" s="23"/>
      <c r="BW1739" s="23"/>
      <c r="BX1739" s="23"/>
      <c r="BY1739" s="23"/>
      <c r="BZ1739" s="23"/>
      <c r="CA1739" s="23"/>
      <c r="CB1739" s="23"/>
      <c r="CC1739" s="23"/>
      <c r="CD1739" s="23"/>
      <c r="CE1739" s="23"/>
      <c r="CF1739" s="23"/>
      <c r="CG1739" s="23"/>
      <c r="CH1739" s="23"/>
      <c r="CI1739" s="23"/>
      <c r="CJ1739" s="23"/>
      <c r="CK1739" s="23"/>
      <c r="CL1739" s="23"/>
      <c r="CM1739" s="23"/>
      <c r="CN1739" s="23"/>
      <c r="CO1739" s="23"/>
      <c r="CP1739" s="23"/>
      <c r="CQ1739" s="23"/>
      <c r="CR1739" s="23"/>
      <c r="CS1739" s="23"/>
      <c r="CT1739" s="23"/>
      <c r="CU1739" s="23"/>
      <c r="CV1739" s="23"/>
      <c r="CW1739" s="23"/>
      <c r="CX1739" s="23"/>
      <c r="CY1739" s="23"/>
      <c r="CZ1739" s="23"/>
      <c r="DA1739" s="23"/>
      <c r="DB1739" s="23"/>
      <c r="DC1739" s="23"/>
      <c r="DD1739" s="23"/>
      <c r="DE1739" s="23"/>
      <c r="DF1739" s="23"/>
      <c r="DG1739" s="23"/>
      <c r="DH1739" s="23"/>
      <c r="DI1739" s="23"/>
      <c r="DJ1739" s="23"/>
      <c r="DK1739" s="23"/>
      <c r="DL1739" s="23"/>
      <c r="DM1739" s="23"/>
      <c r="DN1739" s="23"/>
      <c r="DO1739" s="23"/>
      <c r="DP1739" s="23"/>
      <c r="DQ1739" s="23"/>
      <c r="DR1739" s="23"/>
      <c r="DS1739" s="23"/>
      <c r="DT1739" s="23"/>
      <c r="DU1739" s="23"/>
      <c r="DV1739" s="23"/>
      <c r="DW1739" s="23"/>
      <c r="DX1739" s="23"/>
      <c r="DY1739" s="23"/>
    </row>
    <row r="1740" spans="1:129" s="29" customFormat="1" ht="75" x14ac:dyDescent="0.25">
      <c r="A1740" s="406"/>
      <c r="B1740" s="127" t="s">
        <v>413</v>
      </c>
      <c r="C1740" s="127"/>
      <c r="D1740" s="127"/>
      <c r="E1740" s="136"/>
      <c r="F1740" s="162"/>
      <c r="G1740" s="136"/>
      <c r="H1740" s="72" t="s">
        <v>57</v>
      </c>
      <c r="I1740" s="78" t="s">
        <v>136</v>
      </c>
      <c r="J1740" s="83">
        <v>45250</v>
      </c>
      <c r="K1740" s="123">
        <f>J1740</f>
        <v>45250</v>
      </c>
      <c r="L1740" s="162"/>
      <c r="M1740" s="162"/>
      <c r="N1740" s="162"/>
      <c r="O1740" s="408">
        <f t="shared" si="835"/>
        <v>45250</v>
      </c>
      <c r="P1740" s="355"/>
      <c r="Q1740" s="23"/>
      <c r="R1740" s="23"/>
      <c r="S1740" s="23"/>
      <c r="T1740" s="23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/>
      <c r="AG1740" s="23"/>
      <c r="AH1740" s="23"/>
      <c r="AI1740" s="23"/>
      <c r="AJ1740" s="23"/>
      <c r="AK1740" s="23"/>
      <c r="AL1740" s="23"/>
      <c r="AM1740" s="23"/>
      <c r="AN1740" s="23"/>
      <c r="AO1740" s="23"/>
      <c r="AP1740" s="23"/>
      <c r="AQ1740" s="23"/>
      <c r="AR1740" s="23"/>
      <c r="AS1740" s="23"/>
      <c r="AT1740" s="23"/>
      <c r="AU1740" s="23"/>
      <c r="AV1740" s="23"/>
      <c r="AW1740" s="23"/>
      <c r="AX1740" s="23"/>
      <c r="AY1740" s="23"/>
      <c r="AZ1740" s="23"/>
      <c r="BA1740" s="23"/>
      <c r="BB1740" s="23"/>
      <c r="BC1740" s="23"/>
      <c r="BD1740" s="23"/>
      <c r="BE1740" s="23"/>
      <c r="BF1740" s="23"/>
      <c r="BG1740" s="23"/>
      <c r="BH1740" s="23"/>
      <c r="BI1740" s="23"/>
      <c r="BJ1740" s="23"/>
      <c r="BK1740" s="23"/>
      <c r="BL1740" s="23"/>
      <c r="BM1740" s="23"/>
      <c r="BN1740" s="23"/>
      <c r="BO1740" s="23"/>
      <c r="BP1740" s="23"/>
      <c r="BQ1740" s="23"/>
      <c r="BR1740" s="23"/>
      <c r="BS1740" s="23"/>
      <c r="BT1740" s="23"/>
      <c r="BU1740" s="23"/>
      <c r="BV1740" s="23"/>
      <c r="BW1740" s="23"/>
      <c r="BX1740" s="23"/>
      <c r="BY1740" s="23"/>
      <c r="BZ1740" s="23"/>
      <c r="CA1740" s="23"/>
      <c r="CB1740" s="23"/>
      <c r="CC1740" s="23"/>
      <c r="CD1740" s="23"/>
      <c r="CE1740" s="23"/>
      <c r="CF1740" s="23"/>
      <c r="CG1740" s="23"/>
      <c r="CH1740" s="23"/>
      <c r="CI1740" s="23"/>
      <c r="CJ1740" s="23"/>
      <c r="CK1740" s="23"/>
      <c r="CL1740" s="23"/>
      <c r="CM1740" s="23"/>
      <c r="CN1740" s="23"/>
      <c r="CO1740" s="23"/>
      <c r="CP1740" s="23"/>
      <c r="CQ1740" s="23"/>
      <c r="CR1740" s="23"/>
      <c r="CS1740" s="23"/>
      <c r="CT1740" s="23"/>
      <c r="CU1740" s="23"/>
      <c r="CV1740" s="23"/>
      <c r="CW1740" s="23"/>
      <c r="CX1740" s="23"/>
      <c r="CY1740" s="23"/>
      <c r="CZ1740" s="23"/>
      <c r="DA1740" s="23"/>
      <c r="DB1740" s="23"/>
      <c r="DC1740" s="23"/>
      <c r="DD1740" s="23"/>
      <c r="DE1740" s="23"/>
      <c r="DF1740" s="23"/>
      <c r="DG1740" s="23"/>
      <c r="DH1740" s="23"/>
      <c r="DI1740" s="23"/>
      <c r="DJ1740" s="23"/>
      <c r="DK1740" s="23"/>
      <c r="DL1740" s="23"/>
      <c r="DM1740" s="23"/>
      <c r="DN1740" s="23"/>
      <c r="DO1740" s="23"/>
      <c r="DP1740" s="23"/>
      <c r="DQ1740" s="23"/>
      <c r="DR1740" s="23"/>
      <c r="DS1740" s="23"/>
      <c r="DT1740" s="23"/>
      <c r="DU1740" s="23"/>
      <c r="DV1740" s="23"/>
      <c r="DW1740" s="23"/>
      <c r="DX1740" s="23"/>
      <c r="DY1740" s="23"/>
    </row>
    <row r="1741" spans="1:129" s="29" customFormat="1" x14ac:dyDescent="0.25">
      <c r="A1741" s="410">
        <v>48</v>
      </c>
      <c r="B1741" s="127" t="s">
        <v>413</v>
      </c>
      <c r="C1741" s="127" t="s">
        <v>25</v>
      </c>
      <c r="D1741" s="195" t="s">
        <v>278</v>
      </c>
      <c r="E1741" s="196">
        <v>9</v>
      </c>
      <c r="F1741" s="135">
        <v>3588.2</v>
      </c>
      <c r="G1741" s="196">
        <v>166</v>
      </c>
      <c r="H1741" s="121" t="s">
        <v>30</v>
      </c>
      <c r="I1741" s="66" t="s">
        <v>1</v>
      </c>
      <c r="J1741" s="83">
        <f>J1742+J1743</f>
        <v>345250</v>
      </c>
      <c r="K1741" s="83">
        <f t="shared" ref="K1741" si="859">K1742+K1743</f>
        <v>45250</v>
      </c>
      <c r="L1741" s="83">
        <f t="shared" ref="L1741" si="860">L1742+L1743</f>
        <v>0</v>
      </c>
      <c r="M1741" s="83">
        <f t="shared" ref="M1741" si="861">M1742+M1743</f>
        <v>285000</v>
      </c>
      <c r="N1741" s="83">
        <f t="shared" ref="N1741" si="862">N1742+N1743</f>
        <v>15000</v>
      </c>
      <c r="O1741" s="408">
        <f t="shared" si="835"/>
        <v>345250</v>
      </c>
      <c r="P1741" s="355"/>
      <c r="Q1741" s="23"/>
      <c r="R1741" s="23"/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/>
      <c r="AL1741" s="23"/>
      <c r="AM1741" s="23"/>
      <c r="AN1741" s="23"/>
      <c r="AO1741" s="23"/>
      <c r="AP1741" s="23"/>
      <c r="AQ1741" s="23"/>
      <c r="AR1741" s="23"/>
      <c r="AS1741" s="23"/>
      <c r="AT1741" s="23"/>
      <c r="AU1741" s="23"/>
      <c r="AV1741" s="23"/>
      <c r="AW1741" s="23"/>
      <c r="AX1741" s="23"/>
      <c r="AY1741" s="23"/>
      <c r="AZ1741" s="23"/>
      <c r="BA1741" s="23"/>
      <c r="BB1741" s="23"/>
      <c r="BC1741" s="23"/>
      <c r="BD1741" s="23"/>
      <c r="BE1741" s="23"/>
      <c r="BF1741" s="23"/>
      <c r="BG1741" s="23"/>
      <c r="BH1741" s="23"/>
      <c r="BI1741" s="23"/>
      <c r="BJ1741" s="23"/>
      <c r="BK1741" s="23"/>
      <c r="BL1741" s="23"/>
      <c r="BM1741" s="23"/>
      <c r="BN1741" s="23"/>
      <c r="BO1741" s="23"/>
      <c r="BP1741" s="23"/>
      <c r="BQ1741" s="23"/>
      <c r="BR1741" s="23"/>
      <c r="BS1741" s="23"/>
      <c r="BT1741" s="23"/>
      <c r="BU1741" s="23"/>
      <c r="BV1741" s="23"/>
      <c r="BW1741" s="23"/>
      <c r="BX1741" s="23"/>
      <c r="BY1741" s="23"/>
      <c r="BZ1741" s="23"/>
      <c r="CA1741" s="23"/>
      <c r="CB1741" s="23"/>
      <c r="CC1741" s="23"/>
      <c r="CD1741" s="23"/>
      <c r="CE1741" s="23"/>
      <c r="CF1741" s="23"/>
      <c r="CG1741" s="23"/>
      <c r="CH1741" s="23"/>
      <c r="CI1741" s="23"/>
      <c r="CJ1741" s="23"/>
      <c r="CK1741" s="23"/>
      <c r="CL1741" s="23"/>
      <c r="CM1741" s="23"/>
      <c r="CN1741" s="23"/>
      <c r="CO1741" s="23"/>
      <c r="CP1741" s="23"/>
      <c r="CQ1741" s="23"/>
      <c r="CR1741" s="23"/>
      <c r="CS1741" s="23"/>
      <c r="CT1741" s="23"/>
      <c r="CU1741" s="23"/>
      <c r="CV1741" s="23"/>
      <c r="CW1741" s="23"/>
      <c r="CX1741" s="23"/>
      <c r="CY1741" s="23"/>
      <c r="CZ1741" s="23"/>
      <c r="DA1741" s="23"/>
      <c r="DB1741" s="23"/>
      <c r="DC1741" s="23"/>
      <c r="DD1741" s="23"/>
      <c r="DE1741" s="23"/>
      <c r="DF1741" s="23"/>
      <c r="DG1741" s="23"/>
      <c r="DH1741" s="23"/>
      <c r="DI1741" s="23"/>
      <c r="DJ1741" s="23"/>
      <c r="DK1741" s="23"/>
      <c r="DL1741" s="23"/>
      <c r="DM1741" s="23"/>
      <c r="DN1741" s="23"/>
      <c r="DO1741" s="23"/>
      <c r="DP1741" s="23"/>
      <c r="DQ1741" s="23"/>
      <c r="DR1741" s="23"/>
      <c r="DS1741" s="23"/>
      <c r="DT1741" s="23"/>
      <c r="DU1741" s="23"/>
      <c r="DV1741" s="23"/>
      <c r="DW1741" s="23"/>
      <c r="DX1741" s="23"/>
      <c r="DY1741" s="23"/>
    </row>
    <row r="1742" spans="1:129" s="29" customFormat="1" ht="45" x14ac:dyDescent="0.25">
      <c r="A1742" s="411"/>
      <c r="B1742" s="127" t="s">
        <v>413</v>
      </c>
      <c r="C1742" s="127"/>
      <c r="D1742" s="127"/>
      <c r="E1742" s="136"/>
      <c r="F1742" s="162"/>
      <c r="G1742" s="136"/>
      <c r="H1742" s="72" t="s">
        <v>58</v>
      </c>
      <c r="I1742" s="78" t="s">
        <v>31</v>
      </c>
      <c r="J1742" s="83">
        <v>300000</v>
      </c>
      <c r="K1742" s="83"/>
      <c r="L1742" s="162"/>
      <c r="M1742" s="162">
        <v>285000</v>
      </c>
      <c r="N1742" s="162">
        <v>15000</v>
      </c>
      <c r="O1742" s="408">
        <f t="shared" si="835"/>
        <v>300000</v>
      </c>
      <c r="P1742" s="355"/>
      <c r="Q1742" s="23"/>
      <c r="R1742" s="23"/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/>
      <c r="AL1742" s="23"/>
      <c r="AM1742" s="23"/>
      <c r="AN1742" s="23"/>
      <c r="AO1742" s="23"/>
      <c r="AP1742" s="23"/>
      <c r="AQ1742" s="23"/>
      <c r="AR1742" s="23"/>
      <c r="AS1742" s="23"/>
      <c r="AT1742" s="23"/>
      <c r="AU1742" s="23"/>
      <c r="AV1742" s="23"/>
      <c r="AW1742" s="23"/>
      <c r="AX1742" s="23"/>
      <c r="AY1742" s="23"/>
      <c r="AZ1742" s="23"/>
      <c r="BA1742" s="23"/>
      <c r="BB1742" s="23"/>
      <c r="BC1742" s="23"/>
      <c r="BD1742" s="23"/>
      <c r="BE1742" s="23"/>
      <c r="BF1742" s="23"/>
      <c r="BG1742" s="23"/>
      <c r="BH1742" s="23"/>
      <c r="BI1742" s="23"/>
      <c r="BJ1742" s="23"/>
      <c r="BK1742" s="23"/>
      <c r="BL1742" s="23"/>
      <c r="BM1742" s="23"/>
      <c r="BN1742" s="23"/>
      <c r="BO1742" s="23"/>
      <c r="BP1742" s="23"/>
      <c r="BQ1742" s="23"/>
      <c r="BR1742" s="23"/>
      <c r="BS1742" s="23"/>
      <c r="BT1742" s="23"/>
      <c r="BU1742" s="23"/>
      <c r="BV1742" s="23"/>
      <c r="BW1742" s="23"/>
      <c r="BX1742" s="23"/>
      <c r="BY1742" s="23"/>
      <c r="BZ1742" s="23"/>
      <c r="CA1742" s="23"/>
      <c r="CB1742" s="23"/>
      <c r="CC1742" s="23"/>
      <c r="CD1742" s="23"/>
      <c r="CE1742" s="23"/>
      <c r="CF1742" s="23"/>
      <c r="CG1742" s="23"/>
      <c r="CH1742" s="23"/>
      <c r="CI1742" s="23"/>
      <c r="CJ1742" s="23"/>
      <c r="CK1742" s="23"/>
      <c r="CL1742" s="23"/>
      <c r="CM1742" s="23"/>
      <c r="CN1742" s="23"/>
      <c r="CO1742" s="23"/>
      <c r="CP1742" s="23"/>
      <c r="CQ1742" s="23"/>
      <c r="CR1742" s="23"/>
      <c r="CS1742" s="23"/>
      <c r="CT1742" s="23"/>
      <c r="CU1742" s="23"/>
      <c r="CV1742" s="23"/>
      <c r="CW1742" s="23"/>
      <c r="CX1742" s="23"/>
      <c r="CY1742" s="23"/>
      <c r="CZ1742" s="23"/>
      <c r="DA1742" s="23"/>
      <c r="DB1742" s="23"/>
      <c r="DC1742" s="23"/>
      <c r="DD1742" s="23"/>
      <c r="DE1742" s="23"/>
      <c r="DF1742" s="23"/>
      <c r="DG1742" s="23"/>
      <c r="DH1742" s="23"/>
      <c r="DI1742" s="23"/>
      <c r="DJ1742" s="23"/>
      <c r="DK1742" s="23"/>
      <c r="DL1742" s="23"/>
      <c r="DM1742" s="23"/>
      <c r="DN1742" s="23"/>
      <c r="DO1742" s="23"/>
      <c r="DP1742" s="23"/>
      <c r="DQ1742" s="23"/>
      <c r="DR1742" s="23"/>
      <c r="DS1742" s="23"/>
      <c r="DT1742" s="23"/>
      <c r="DU1742" s="23"/>
      <c r="DV1742" s="23"/>
      <c r="DW1742" s="23"/>
      <c r="DX1742" s="23"/>
      <c r="DY1742" s="23"/>
    </row>
    <row r="1743" spans="1:129" s="29" customFormat="1" ht="75" x14ac:dyDescent="0.25">
      <c r="A1743" s="411"/>
      <c r="B1743" s="127" t="s">
        <v>413</v>
      </c>
      <c r="C1743" s="127"/>
      <c r="D1743" s="127"/>
      <c r="E1743" s="136"/>
      <c r="F1743" s="162"/>
      <c r="G1743" s="136"/>
      <c r="H1743" s="72" t="s">
        <v>57</v>
      </c>
      <c r="I1743" s="78" t="s">
        <v>136</v>
      </c>
      <c r="J1743" s="83">
        <v>45250</v>
      </c>
      <c r="K1743" s="123">
        <f>J1743</f>
        <v>45250</v>
      </c>
      <c r="L1743" s="162"/>
      <c r="M1743" s="162"/>
      <c r="N1743" s="162"/>
      <c r="O1743" s="408">
        <f t="shared" si="835"/>
        <v>45250</v>
      </c>
      <c r="P1743" s="355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/>
      <c r="AL1743" s="23"/>
      <c r="AM1743" s="23"/>
      <c r="AN1743" s="23"/>
      <c r="AO1743" s="23"/>
      <c r="AP1743" s="23"/>
      <c r="AQ1743" s="23"/>
      <c r="AR1743" s="23"/>
      <c r="AS1743" s="23"/>
      <c r="AT1743" s="23"/>
      <c r="AU1743" s="23"/>
      <c r="AV1743" s="23"/>
      <c r="AW1743" s="23"/>
      <c r="AX1743" s="23"/>
      <c r="AY1743" s="23"/>
      <c r="AZ1743" s="23"/>
      <c r="BA1743" s="23"/>
      <c r="BB1743" s="23"/>
      <c r="BC1743" s="23"/>
      <c r="BD1743" s="23"/>
      <c r="BE1743" s="23"/>
      <c r="BF1743" s="23"/>
      <c r="BG1743" s="23"/>
      <c r="BH1743" s="23"/>
      <c r="BI1743" s="23"/>
      <c r="BJ1743" s="23"/>
      <c r="BK1743" s="23"/>
      <c r="BL1743" s="23"/>
      <c r="BM1743" s="23"/>
      <c r="BN1743" s="23"/>
      <c r="BO1743" s="23"/>
      <c r="BP1743" s="23"/>
      <c r="BQ1743" s="23"/>
      <c r="BR1743" s="23"/>
      <c r="BS1743" s="23"/>
      <c r="BT1743" s="23"/>
      <c r="BU1743" s="23"/>
      <c r="BV1743" s="23"/>
      <c r="BW1743" s="23"/>
      <c r="BX1743" s="23"/>
      <c r="BY1743" s="23"/>
      <c r="BZ1743" s="23"/>
      <c r="CA1743" s="23"/>
      <c r="CB1743" s="23"/>
      <c r="CC1743" s="23"/>
      <c r="CD1743" s="23"/>
      <c r="CE1743" s="23"/>
      <c r="CF1743" s="23"/>
      <c r="CG1743" s="23"/>
      <c r="CH1743" s="23"/>
      <c r="CI1743" s="23"/>
      <c r="CJ1743" s="23"/>
      <c r="CK1743" s="23"/>
      <c r="CL1743" s="23"/>
      <c r="CM1743" s="23"/>
      <c r="CN1743" s="23"/>
      <c r="CO1743" s="23"/>
      <c r="CP1743" s="23"/>
      <c r="CQ1743" s="23"/>
      <c r="CR1743" s="23"/>
      <c r="CS1743" s="23"/>
      <c r="CT1743" s="23"/>
      <c r="CU1743" s="23"/>
      <c r="CV1743" s="23"/>
      <c r="CW1743" s="23"/>
      <c r="CX1743" s="23"/>
      <c r="CY1743" s="23"/>
      <c r="CZ1743" s="23"/>
      <c r="DA1743" s="23"/>
      <c r="DB1743" s="23"/>
      <c r="DC1743" s="23"/>
      <c r="DD1743" s="23"/>
      <c r="DE1743" s="23"/>
      <c r="DF1743" s="23"/>
      <c r="DG1743" s="23"/>
      <c r="DH1743" s="23"/>
      <c r="DI1743" s="23"/>
      <c r="DJ1743" s="23"/>
      <c r="DK1743" s="23"/>
      <c r="DL1743" s="23"/>
      <c r="DM1743" s="23"/>
      <c r="DN1743" s="23"/>
      <c r="DO1743" s="23"/>
      <c r="DP1743" s="23"/>
      <c r="DQ1743" s="23"/>
      <c r="DR1743" s="23"/>
      <c r="DS1743" s="23"/>
      <c r="DT1743" s="23"/>
      <c r="DU1743" s="23"/>
      <c r="DV1743" s="23"/>
      <c r="DW1743" s="23"/>
      <c r="DX1743" s="23"/>
      <c r="DY1743" s="23"/>
    </row>
    <row r="1744" spans="1:129" s="29" customFormat="1" x14ac:dyDescent="0.25">
      <c r="A1744" s="410">
        <v>49</v>
      </c>
      <c r="B1744" s="127" t="s">
        <v>413</v>
      </c>
      <c r="C1744" s="127" t="s">
        <v>25</v>
      </c>
      <c r="D1744" s="195" t="s">
        <v>278</v>
      </c>
      <c r="E1744" s="196">
        <v>10</v>
      </c>
      <c r="F1744" s="135">
        <v>3542.8</v>
      </c>
      <c r="G1744" s="196">
        <v>148</v>
      </c>
      <c r="H1744" s="121" t="s">
        <v>30</v>
      </c>
      <c r="I1744" s="66" t="s">
        <v>1</v>
      </c>
      <c r="J1744" s="83">
        <f>J1745+J1746</f>
        <v>345250</v>
      </c>
      <c r="K1744" s="83">
        <f t="shared" ref="K1744" si="863">K1745+K1746</f>
        <v>45250</v>
      </c>
      <c r="L1744" s="83">
        <f t="shared" ref="L1744" si="864">L1745+L1746</f>
        <v>0</v>
      </c>
      <c r="M1744" s="83">
        <f t="shared" ref="M1744" si="865">M1745+M1746</f>
        <v>285000</v>
      </c>
      <c r="N1744" s="83">
        <f t="shared" ref="N1744" si="866">N1745+N1746</f>
        <v>15000</v>
      </c>
      <c r="O1744" s="408">
        <f t="shared" si="835"/>
        <v>345250</v>
      </c>
      <c r="P1744" s="355"/>
      <c r="Q1744" s="23"/>
      <c r="R1744" s="23"/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/>
      <c r="AH1744" s="23"/>
      <c r="AI1744" s="23"/>
      <c r="AJ1744" s="23"/>
      <c r="AK1744" s="23"/>
      <c r="AL1744" s="23"/>
      <c r="AM1744" s="23"/>
      <c r="AN1744" s="23"/>
      <c r="AO1744" s="23"/>
      <c r="AP1744" s="23"/>
      <c r="AQ1744" s="23"/>
      <c r="AR1744" s="23"/>
      <c r="AS1744" s="23"/>
      <c r="AT1744" s="23"/>
      <c r="AU1744" s="23"/>
      <c r="AV1744" s="23"/>
      <c r="AW1744" s="23"/>
      <c r="AX1744" s="23"/>
      <c r="AY1744" s="23"/>
      <c r="AZ1744" s="23"/>
      <c r="BA1744" s="23"/>
      <c r="BB1744" s="23"/>
      <c r="BC1744" s="23"/>
      <c r="BD1744" s="23"/>
      <c r="BE1744" s="23"/>
      <c r="BF1744" s="23"/>
      <c r="BG1744" s="23"/>
      <c r="BH1744" s="23"/>
      <c r="BI1744" s="23"/>
      <c r="BJ1744" s="23"/>
      <c r="BK1744" s="23"/>
      <c r="BL1744" s="23"/>
      <c r="BM1744" s="23"/>
      <c r="BN1744" s="23"/>
      <c r="BO1744" s="23"/>
      <c r="BP1744" s="23"/>
      <c r="BQ1744" s="23"/>
      <c r="BR1744" s="23"/>
      <c r="BS1744" s="23"/>
      <c r="BT1744" s="23"/>
      <c r="BU1744" s="23"/>
      <c r="BV1744" s="23"/>
      <c r="BW1744" s="23"/>
      <c r="BX1744" s="23"/>
      <c r="BY1744" s="23"/>
      <c r="BZ1744" s="23"/>
      <c r="CA1744" s="23"/>
      <c r="CB1744" s="23"/>
      <c r="CC1744" s="23"/>
      <c r="CD1744" s="23"/>
      <c r="CE1744" s="23"/>
      <c r="CF1744" s="23"/>
      <c r="CG1744" s="23"/>
      <c r="CH1744" s="23"/>
      <c r="CI1744" s="23"/>
      <c r="CJ1744" s="23"/>
      <c r="CK1744" s="23"/>
      <c r="CL1744" s="23"/>
      <c r="CM1744" s="23"/>
      <c r="CN1744" s="23"/>
      <c r="CO1744" s="23"/>
      <c r="CP1744" s="23"/>
      <c r="CQ1744" s="23"/>
      <c r="CR1744" s="23"/>
      <c r="CS1744" s="23"/>
      <c r="CT1744" s="23"/>
      <c r="CU1744" s="23"/>
      <c r="CV1744" s="23"/>
      <c r="CW1744" s="23"/>
      <c r="CX1744" s="23"/>
      <c r="CY1744" s="23"/>
      <c r="CZ1744" s="23"/>
      <c r="DA1744" s="23"/>
      <c r="DB1744" s="23"/>
      <c r="DC1744" s="23"/>
      <c r="DD1744" s="23"/>
      <c r="DE1744" s="23"/>
      <c r="DF1744" s="23"/>
      <c r="DG1744" s="23"/>
      <c r="DH1744" s="23"/>
      <c r="DI1744" s="23"/>
      <c r="DJ1744" s="23"/>
      <c r="DK1744" s="23"/>
      <c r="DL1744" s="23"/>
      <c r="DM1744" s="23"/>
      <c r="DN1744" s="23"/>
      <c r="DO1744" s="23"/>
      <c r="DP1744" s="23"/>
      <c r="DQ1744" s="23"/>
      <c r="DR1744" s="23"/>
      <c r="DS1744" s="23"/>
      <c r="DT1744" s="23"/>
      <c r="DU1744" s="23"/>
      <c r="DV1744" s="23"/>
      <c r="DW1744" s="23"/>
      <c r="DX1744" s="23"/>
      <c r="DY1744" s="23"/>
    </row>
    <row r="1745" spans="1:129" s="29" customFormat="1" ht="45" x14ac:dyDescent="0.25">
      <c r="A1745" s="411"/>
      <c r="B1745" s="127" t="s">
        <v>413</v>
      </c>
      <c r="C1745" s="127"/>
      <c r="D1745" s="127"/>
      <c r="E1745" s="136"/>
      <c r="F1745" s="162"/>
      <c r="G1745" s="136"/>
      <c r="H1745" s="72" t="s">
        <v>58</v>
      </c>
      <c r="I1745" s="78" t="s">
        <v>31</v>
      </c>
      <c r="J1745" s="83">
        <v>300000</v>
      </c>
      <c r="K1745" s="83"/>
      <c r="L1745" s="162"/>
      <c r="M1745" s="162">
        <v>285000</v>
      </c>
      <c r="N1745" s="162">
        <v>15000</v>
      </c>
      <c r="O1745" s="408">
        <f t="shared" si="835"/>
        <v>300000</v>
      </c>
      <c r="P1745" s="355"/>
      <c r="Q1745" s="23"/>
      <c r="R1745" s="23"/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/>
      <c r="AG1745" s="23"/>
      <c r="AH1745" s="23"/>
      <c r="AI1745" s="23"/>
      <c r="AJ1745" s="23"/>
      <c r="AK1745" s="23"/>
      <c r="AL1745" s="23"/>
      <c r="AM1745" s="23"/>
      <c r="AN1745" s="23"/>
      <c r="AO1745" s="23"/>
      <c r="AP1745" s="23"/>
      <c r="AQ1745" s="23"/>
      <c r="AR1745" s="23"/>
      <c r="AS1745" s="23"/>
      <c r="AT1745" s="23"/>
      <c r="AU1745" s="23"/>
      <c r="AV1745" s="23"/>
      <c r="AW1745" s="23"/>
      <c r="AX1745" s="23"/>
      <c r="AY1745" s="23"/>
      <c r="AZ1745" s="23"/>
      <c r="BA1745" s="23"/>
      <c r="BB1745" s="23"/>
      <c r="BC1745" s="23"/>
      <c r="BD1745" s="23"/>
      <c r="BE1745" s="23"/>
      <c r="BF1745" s="23"/>
      <c r="BG1745" s="23"/>
      <c r="BH1745" s="23"/>
      <c r="BI1745" s="23"/>
      <c r="BJ1745" s="23"/>
      <c r="BK1745" s="23"/>
      <c r="BL1745" s="23"/>
      <c r="BM1745" s="23"/>
      <c r="BN1745" s="23"/>
      <c r="BO1745" s="23"/>
      <c r="BP1745" s="23"/>
      <c r="BQ1745" s="23"/>
      <c r="BR1745" s="23"/>
      <c r="BS1745" s="23"/>
      <c r="BT1745" s="23"/>
      <c r="BU1745" s="23"/>
      <c r="BV1745" s="23"/>
      <c r="BW1745" s="23"/>
      <c r="BX1745" s="23"/>
      <c r="BY1745" s="23"/>
      <c r="BZ1745" s="23"/>
      <c r="CA1745" s="23"/>
      <c r="CB1745" s="23"/>
      <c r="CC1745" s="23"/>
      <c r="CD1745" s="23"/>
      <c r="CE1745" s="23"/>
      <c r="CF1745" s="23"/>
      <c r="CG1745" s="23"/>
      <c r="CH1745" s="23"/>
      <c r="CI1745" s="23"/>
      <c r="CJ1745" s="23"/>
      <c r="CK1745" s="23"/>
      <c r="CL1745" s="23"/>
      <c r="CM1745" s="23"/>
      <c r="CN1745" s="23"/>
      <c r="CO1745" s="23"/>
      <c r="CP1745" s="23"/>
      <c r="CQ1745" s="23"/>
      <c r="CR1745" s="23"/>
      <c r="CS1745" s="23"/>
      <c r="CT1745" s="23"/>
      <c r="CU1745" s="23"/>
      <c r="CV1745" s="23"/>
      <c r="CW1745" s="23"/>
      <c r="CX1745" s="23"/>
      <c r="CY1745" s="23"/>
      <c r="CZ1745" s="23"/>
      <c r="DA1745" s="23"/>
      <c r="DB1745" s="23"/>
      <c r="DC1745" s="23"/>
      <c r="DD1745" s="23"/>
      <c r="DE1745" s="23"/>
      <c r="DF1745" s="23"/>
      <c r="DG1745" s="23"/>
      <c r="DH1745" s="23"/>
      <c r="DI1745" s="23"/>
      <c r="DJ1745" s="23"/>
      <c r="DK1745" s="23"/>
      <c r="DL1745" s="23"/>
      <c r="DM1745" s="23"/>
      <c r="DN1745" s="23"/>
      <c r="DO1745" s="23"/>
      <c r="DP1745" s="23"/>
      <c r="DQ1745" s="23"/>
      <c r="DR1745" s="23"/>
      <c r="DS1745" s="23"/>
      <c r="DT1745" s="23"/>
      <c r="DU1745" s="23"/>
      <c r="DV1745" s="23"/>
      <c r="DW1745" s="23"/>
      <c r="DX1745" s="23"/>
      <c r="DY1745" s="23"/>
    </row>
    <row r="1746" spans="1:129" s="29" customFormat="1" ht="75" x14ac:dyDescent="0.25">
      <c r="A1746" s="412"/>
      <c r="B1746" s="127" t="s">
        <v>413</v>
      </c>
      <c r="C1746" s="127"/>
      <c r="D1746" s="127"/>
      <c r="E1746" s="136"/>
      <c r="F1746" s="162"/>
      <c r="G1746" s="136"/>
      <c r="H1746" s="72" t="s">
        <v>57</v>
      </c>
      <c r="I1746" s="78" t="s">
        <v>136</v>
      </c>
      <c r="J1746" s="83">
        <v>45250</v>
      </c>
      <c r="K1746" s="123">
        <f>J1746</f>
        <v>45250</v>
      </c>
      <c r="L1746" s="162"/>
      <c r="M1746" s="162"/>
      <c r="N1746" s="162"/>
      <c r="O1746" s="408">
        <f t="shared" si="835"/>
        <v>45250</v>
      </c>
      <c r="P1746" s="355"/>
      <c r="Q1746" s="23"/>
      <c r="R1746" s="23"/>
      <c r="S1746" s="23"/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/>
      <c r="AG1746" s="23"/>
      <c r="AH1746" s="23"/>
      <c r="AI1746" s="23"/>
      <c r="AJ1746" s="23"/>
      <c r="AK1746" s="23"/>
      <c r="AL1746" s="23"/>
      <c r="AM1746" s="23"/>
      <c r="AN1746" s="23"/>
      <c r="AO1746" s="23"/>
      <c r="AP1746" s="23"/>
      <c r="AQ1746" s="23"/>
      <c r="AR1746" s="23"/>
      <c r="AS1746" s="23"/>
      <c r="AT1746" s="23"/>
      <c r="AU1746" s="23"/>
      <c r="AV1746" s="23"/>
      <c r="AW1746" s="23"/>
      <c r="AX1746" s="23"/>
      <c r="AY1746" s="23"/>
      <c r="AZ1746" s="23"/>
      <c r="BA1746" s="23"/>
      <c r="BB1746" s="23"/>
      <c r="BC1746" s="23"/>
      <c r="BD1746" s="23"/>
      <c r="BE1746" s="23"/>
      <c r="BF1746" s="23"/>
      <c r="BG1746" s="23"/>
      <c r="BH1746" s="23"/>
      <c r="BI1746" s="23"/>
      <c r="BJ1746" s="23"/>
      <c r="BK1746" s="23"/>
      <c r="BL1746" s="23"/>
      <c r="BM1746" s="23"/>
      <c r="BN1746" s="23"/>
      <c r="BO1746" s="23"/>
      <c r="BP1746" s="23"/>
      <c r="BQ1746" s="23"/>
      <c r="BR1746" s="23"/>
      <c r="BS1746" s="23"/>
      <c r="BT1746" s="23"/>
      <c r="BU1746" s="23"/>
      <c r="BV1746" s="23"/>
      <c r="BW1746" s="23"/>
      <c r="BX1746" s="23"/>
      <c r="BY1746" s="23"/>
      <c r="BZ1746" s="23"/>
      <c r="CA1746" s="23"/>
      <c r="CB1746" s="23"/>
      <c r="CC1746" s="23"/>
      <c r="CD1746" s="23"/>
      <c r="CE1746" s="23"/>
      <c r="CF1746" s="23"/>
      <c r="CG1746" s="23"/>
      <c r="CH1746" s="23"/>
      <c r="CI1746" s="23"/>
      <c r="CJ1746" s="23"/>
      <c r="CK1746" s="23"/>
      <c r="CL1746" s="23"/>
      <c r="CM1746" s="23"/>
      <c r="CN1746" s="23"/>
      <c r="CO1746" s="23"/>
      <c r="CP1746" s="23"/>
      <c r="CQ1746" s="23"/>
      <c r="CR1746" s="23"/>
      <c r="CS1746" s="23"/>
      <c r="CT1746" s="23"/>
      <c r="CU1746" s="23"/>
      <c r="CV1746" s="23"/>
      <c r="CW1746" s="23"/>
      <c r="CX1746" s="23"/>
      <c r="CY1746" s="23"/>
      <c r="CZ1746" s="23"/>
      <c r="DA1746" s="23"/>
      <c r="DB1746" s="23"/>
      <c r="DC1746" s="23"/>
      <c r="DD1746" s="23"/>
      <c r="DE1746" s="23"/>
      <c r="DF1746" s="23"/>
      <c r="DG1746" s="23"/>
      <c r="DH1746" s="23"/>
      <c r="DI1746" s="23"/>
      <c r="DJ1746" s="23"/>
      <c r="DK1746" s="23"/>
      <c r="DL1746" s="23"/>
      <c r="DM1746" s="23"/>
      <c r="DN1746" s="23"/>
      <c r="DO1746" s="23"/>
      <c r="DP1746" s="23"/>
      <c r="DQ1746" s="23"/>
      <c r="DR1746" s="23"/>
      <c r="DS1746" s="23"/>
      <c r="DT1746" s="23"/>
      <c r="DU1746" s="23"/>
      <c r="DV1746" s="23"/>
      <c r="DW1746" s="23"/>
      <c r="DX1746" s="23"/>
      <c r="DY1746" s="23"/>
    </row>
    <row r="1747" spans="1:129" s="29" customFormat="1" x14ac:dyDescent="0.25">
      <c r="A1747" s="404">
        <v>50</v>
      </c>
      <c r="B1747" s="127" t="s">
        <v>413</v>
      </c>
      <c r="C1747" s="127" t="s">
        <v>25</v>
      </c>
      <c r="D1747" s="195" t="s">
        <v>196</v>
      </c>
      <c r="E1747" s="196">
        <v>11</v>
      </c>
      <c r="F1747" s="135">
        <v>27213.3</v>
      </c>
      <c r="G1747" s="196">
        <v>751</v>
      </c>
      <c r="H1747" s="121" t="s">
        <v>30</v>
      </c>
      <c r="I1747" s="66" t="s">
        <v>1</v>
      </c>
      <c r="J1747" s="83">
        <f>J1748+J1749</f>
        <v>545250</v>
      </c>
      <c r="K1747" s="83">
        <f t="shared" ref="K1747" si="867">K1748+K1749</f>
        <v>45250</v>
      </c>
      <c r="L1747" s="83">
        <f t="shared" ref="L1747" si="868">L1748+L1749</f>
        <v>0</v>
      </c>
      <c r="M1747" s="83">
        <f t="shared" ref="M1747" si="869">M1748+M1749</f>
        <v>475000</v>
      </c>
      <c r="N1747" s="83">
        <f t="shared" ref="N1747" si="870">N1748+N1749</f>
        <v>25000</v>
      </c>
      <c r="O1747" s="408">
        <f t="shared" si="835"/>
        <v>545250</v>
      </c>
      <c r="P1747" s="355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/>
      <c r="AI1747" s="23"/>
      <c r="AJ1747" s="23"/>
      <c r="AK1747" s="23"/>
      <c r="AL1747" s="23"/>
      <c r="AM1747" s="23"/>
      <c r="AN1747" s="23"/>
      <c r="AO1747" s="23"/>
      <c r="AP1747" s="23"/>
      <c r="AQ1747" s="23"/>
      <c r="AR1747" s="23"/>
      <c r="AS1747" s="23"/>
      <c r="AT1747" s="23"/>
      <c r="AU1747" s="23"/>
      <c r="AV1747" s="23"/>
      <c r="AW1747" s="23"/>
      <c r="AX1747" s="23"/>
      <c r="AY1747" s="23"/>
      <c r="AZ1747" s="23"/>
      <c r="BA1747" s="23"/>
      <c r="BB1747" s="23"/>
      <c r="BC1747" s="23"/>
      <c r="BD1747" s="23"/>
      <c r="BE1747" s="23"/>
      <c r="BF1747" s="23"/>
      <c r="BG1747" s="23"/>
      <c r="BH1747" s="23"/>
      <c r="BI1747" s="23"/>
      <c r="BJ1747" s="23"/>
      <c r="BK1747" s="23"/>
      <c r="BL1747" s="23"/>
      <c r="BM1747" s="23"/>
      <c r="BN1747" s="23"/>
      <c r="BO1747" s="23"/>
      <c r="BP1747" s="23"/>
      <c r="BQ1747" s="23"/>
      <c r="BR1747" s="23"/>
      <c r="BS1747" s="23"/>
      <c r="BT1747" s="23"/>
      <c r="BU1747" s="23"/>
      <c r="BV1747" s="23"/>
      <c r="BW1747" s="23"/>
      <c r="BX1747" s="23"/>
      <c r="BY1747" s="23"/>
      <c r="BZ1747" s="23"/>
      <c r="CA1747" s="23"/>
      <c r="CB1747" s="23"/>
      <c r="CC1747" s="23"/>
      <c r="CD1747" s="23"/>
      <c r="CE1747" s="23"/>
      <c r="CF1747" s="23"/>
      <c r="CG1747" s="23"/>
      <c r="CH1747" s="23"/>
      <c r="CI1747" s="23"/>
      <c r="CJ1747" s="23"/>
      <c r="CK1747" s="23"/>
      <c r="CL1747" s="23"/>
      <c r="CM1747" s="23"/>
      <c r="CN1747" s="23"/>
      <c r="CO1747" s="23"/>
      <c r="CP1747" s="23"/>
      <c r="CQ1747" s="23"/>
      <c r="CR1747" s="23"/>
      <c r="CS1747" s="23"/>
      <c r="CT1747" s="23"/>
      <c r="CU1747" s="23"/>
      <c r="CV1747" s="23"/>
      <c r="CW1747" s="23"/>
      <c r="CX1747" s="23"/>
      <c r="CY1747" s="23"/>
      <c r="CZ1747" s="23"/>
      <c r="DA1747" s="23"/>
      <c r="DB1747" s="23"/>
      <c r="DC1747" s="23"/>
      <c r="DD1747" s="23"/>
      <c r="DE1747" s="23"/>
      <c r="DF1747" s="23"/>
      <c r="DG1747" s="23"/>
      <c r="DH1747" s="23"/>
      <c r="DI1747" s="23"/>
      <c r="DJ1747" s="23"/>
      <c r="DK1747" s="23"/>
      <c r="DL1747" s="23"/>
      <c r="DM1747" s="23"/>
      <c r="DN1747" s="23"/>
      <c r="DO1747" s="23"/>
      <c r="DP1747" s="23"/>
      <c r="DQ1747" s="23"/>
      <c r="DR1747" s="23"/>
      <c r="DS1747" s="23"/>
      <c r="DT1747" s="23"/>
      <c r="DU1747" s="23"/>
      <c r="DV1747" s="23"/>
      <c r="DW1747" s="23"/>
      <c r="DX1747" s="23"/>
      <c r="DY1747" s="23"/>
    </row>
    <row r="1748" spans="1:129" s="29" customFormat="1" ht="45" x14ac:dyDescent="0.25">
      <c r="A1748" s="405"/>
      <c r="B1748" s="127" t="s">
        <v>413</v>
      </c>
      <c r="C1748" s="127"/>
      <c r="D1748" s="127"/>
      <c r="E1748" s="136"/>
      <c r="F1748" s="162"/>
      <c r="G1748" s="136"/>
      <c r="H1748" s="72" t="s">
        <v>58</v>
      </c>
      <c r="I1748" s="78" t="s">
        <v>31</v>
      </c>
      <c r="J1748" s="83">
        <v>500000</v>
      </c>
      <c r="K1748" s="83"/>
      <c r="L1748" s="162"/>
      <c r="M1748" s="162">
        <v>475000</v>
      </c>
      <c r="N1748" s="162">
        <v>25000</v>
      </c>
      <c r="O1748" s="408">
        <f t="shared" si="835"/>
        <v>500000</v>
      </c>
      <c r="P1748" s="355"/>
      <c r="Q1748" s="23"/>
      <c r="R1748" s="23"/>
      <c r="S1748" s="23"/>
      <c r="T1748" s="23"/>
      <c r="U1748" s="23"/>
      <c r="V1748" s="23"/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/>
      <c r="AH1748" s="23"/>
      <c r="AI1748" s="23"/>
      <c r="AJ1748" s="23"/>
      <c r="AK1748" s="23"/>
      <c r="AL1748" s="23"/>
      <c r="AM1748" s="23"/>
      <c r="AN1748" s="23"/>
      <c r="AO1748" s="23"/>
      <c r="AP1748" s="23"/>
      <c r="AQ1748" s="23"/>
      <c r="AR1748" s="23"/>
      <c r="AS1748" s="23"/>
      <c r="AT1748" s="23"/>
      <c r="AU1748" s="23"/>
      <c r="AV1748" s="23"/>
      <c r="AW1748" s="23"/>
      <c r="AX1748" s="23"/>
      <c r="AY1748" s="23"/>
      <c r="AZ1748" s="23"/>
      <c r="BA1748" s="23"/>
      <c r="BB1748" s="23"/>
      <c r="BC1748" s="23"/>
      <c r="BD1748" s="23"/>
      <c r="BE1748" s="23"/>
      <c r="BF1748" s="23"/>
      <c r="BG1748" s="23"/>
      <c r="BH1748" s="23"/>
      <c r="BI1748" s="23"/>
      <c r="BJ1748" s="23"/>
      <c r="BK1748" s="23"/>
      <c r="BL1748" s="23"/>
      <c r="BM1748" s="23"/>
      <c r="BN1748" s="23"/>
      <c r="BO1748" s="23"/>
      <c r="BP1748" s="23"/>
      <c r="BQ1748" s="23"/>
      <c r="BR1748" s="23"/>
      <c r="BS1748" s="23"/>
      <c r="BT1748" s="23"/>
      <c r="BU1748" s="23"/>
      <c r="BV1748" s="23"/>
      <c r="BW1748" s="23"/>
      <c r="BX1748" s="23"/>
      <c r="BY1748" s="23"/>
      <c r="BZ1748" s="23"/>
      <c r="CA1748" s="23"/>
      <c r="CB1748" s="23"/>
      <c r="CC1748" s="23"/>
      <c r="CD1748" s="23"/>
      <c r="CE1748" s="23"/>
      <c r="CF1748" s="23"/>
      <c r="CG1748" s="23"/>
      <c r="CH1748" s="23"/>
      <c r="CI1748" s="23"/>
      <c r="CJ1748" s="23"/>
      <c r="CK1748" s="23"/>
      <c r="CL1748" s="23"/>
      <c r="CM1748" s="23"/>
      <c r="CN1748" s="23"/>
      <c r="CO1748" s="23"/>
      <c r="CP1748" s="23"/>
      <c r="CQ1748" s="23"/>
      <c r="CR1748" s="23"/>
      <c r="CS1748" s="23"/>
      <c r="CT1748" s="23"/>
      <c r="CU1748" s="23"/>
      <c r="CV1748" s="23"/>
      <c r="CW1748" s="23"/>
      <c r="CX1748" s="23"/>
      <c r="CY1748" s="23"/>
      <c r="CZ1748" s="23"/>
      <c r="DA1748" s="23"/>
      <c r="DB1748" s="23"/>
      <c r="DC1748" s="23"/>
      <c r="DD1748" s="23"/>
      <c r="DE1748" s="23"/>
      <c r="DF1748" s="23"/>
      <c r="DG1748" s="23"/>
      <c r="DH1748" s="23"/>
      <c r="DI1748" s="23"/>
      <c r="DJ1748" s="23"/>
      <c r="DK1748" s="23"/>
      <c r="DL1748" s="23"/>
      <c r="DM1748" s="23"/>
      <c r="DN1748" s="23"/>
      <c r="DO1748" s="23"/>
      <c r="DP1748" s="23"/>
      <c r="DQ1748" s="23"/>
      <c r="DR1748" s="23"/>
      <c r="DS1748" s="23"/>
      <c r="DT1748" s="23"/>
      <c r="DU1748" s="23"/>
      <c r="DV1748" s="23"/>
      <c r="DW1748" s="23"/>
      <c r="DX1748" s="23"/>
      <c r="DY1748" s="23"/>
    </row>
    <row r="1749" spans="1:129" s="29" customFormat="1" ht="75" x14ac:dyDescent="0.25">
      <c r="A1749" s="406"/>
      <c r="B1749" s="127" t="s">
        <v>413</v>
      </c>
      <c r="C1749" s="127"/>
      <c r="D1749" s="127"/>
      <c r="E1749" s="136"/>
      <c r="F1749" s="162"/>
      <c r="G1749" s="136"/>
      <c r="H1749" s="72" t="s">
        <v>57</v>
      </c>
      <c r="I1749" s="78" t="s">
        <v>136</v>
      </c>
      <c r="J1749" s="83">
        <v>45250</v>
      </c>
      <c r="K1749" s="123">
        <f>J1749</f>
        <v>45250</v>
      </c>
      <c r="L1749" s="162"/>
      <c r="M1749" s="162"/>
      <c r="N1749" s="162"/>
      <c r="O1749" s="408">
        <f t="shared" si="835"/>
        <v>45250</v>
      </c>
      <c r="P1749" s="355"/>
      <c r="Q1749" s="23"/>
      <c r="R1749" s="23"/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23"/>
      <c r="AH1749" s="23"/>
      <c r="AI1749" s="23"/>
      <c r="AJ1749" s="23"/>
      <c r="AK1749" s="23"/>
      <c r="AL1749" s="23"/>
      <c r="AM1749" s="23"/>
      <c r="AN1749" s="23"/>
      <c r="AO1749" s="23"/>
      <c r="AP1749" s="23"/>
      <c r="AQ1749" s="23"/>
      <c r="AR1749" s="23"/>
      <c r="AS1749" s="23"/>
      <c r="AT1749" s="23"/>
      <c r="AU1749" s="23"/>
      <c r="AV1749" s="23"/>
      <c r="AW1749" s="23"/>
      <c r="AX1749" s="23"/>
      <c r="AY1749" s="23"/>
      <c r="AZ1749" s="23"/>
      <c r="BA1749" s="23"/>
      <c r="BB1749" s="23"/>
      <c r="BC1749" s="23"/>
      <c r="BD1749" s="23"/>
      <c r="BE1749" s="23"/>
      <c r="BF1749" s="23"/>
      <c r="BG1749" s="23"/>
      <c r="BH1749" s="23"/>
      <c r="BI1749" s="23"/>
      <c r="BJ1749" s="23"/>
      <c r="BK1749" s="23"/>
      <c r="BL1749" s="23"/>
      <c r="BM1749" s="23"/>
      <c r="BN1749" s="23"/>
      <c r="BO1749" s="23"/>
      <c r="BP1749" s="23"/>
      <c r="BQ1749" s="23"/>
      <c r="BR1749" s="23"/>
      <c r="BS1749" s="23"/>
      <c r="BT1749" s="23"/>
      <c r="BU1749" s="23"/>
      <c r="BV1749" s="23"/>
      <c r="BW1749" s="23"/>
      <c r="BX1749" s="23"/>
      <c r="BY1749" s="23"/>
      <c r="BZ1749" s="23"/>
      <c r="CA1749" s="23"/>
      <c r="CB1749" s="23"/>
      <c r="CC1749" s="23"/>
      <c r="CD1749" s="23"/>
      <c r="CE1749" s="23"/>
      <c r="CF1749" s="23"/>
      <c r="CG1749" s="23"/>
      <c r="CH1749" s="23"/>
      <c r="CI1749" s="23"/>
      <c r="CJ1749" s="23"/>
      <c r="CK1749" s="23"/>
      <c r="CL1749" s="23"/>
      <c r="CM1749" s="23"/>
      <c r="CN1749" s="23"/>
      <c r="CO1749" s="23"/>
      <c r="CP1749" s="23"/>
      <c r="CQ1749" s="23"/>
      <c r="CR1749" s="23"/>
      <c r="CS1749" s="23"/>
      <c r="CT1749" s="23"/>
      <c r="CU1749" s="23"/>
      <c r="CV1749" s="23"/>
      <c r="CW1749" s="23"/>
      <c r="CX1749" s="23"/>
      <c r="CY1749" s="23"/>
      <c r="CZ1749" s="23"/>
      <c r="DA1749" s="23"/>
      <c r="DB1749" s="23"/>
      <c r="DC1749" s="23"/>
      <c r="DD1749" s="23"/>
      <c r="DE1749" s="23"/>
      <c r="DF1749" s="23"/>
      <c r="DG1749" s="23"/>
      <c r="DH1749" s="23"/>
      <c r="DI1749" s="23"/>
      <c r="DJ1749" s="23"/>
      <c r="DK1749" s="23"/>
      <c r="DL1749" s="23"/>
      <c r="DM1749" s="23"/>
      <c r="DN1749" s="23"/>
      <c r="DO1749" s="23"/>
      <c r="DP1749" s="23"/>
      <c r="DQ1749" s="23"/>
      <c r="DR1749" s="23"/>
      <c r="DS1749" s="23"/>
      <c r="DT1749" s="23"/>
      <c r="DU1749" s="23"/>
      <c r="DV1749" s="23"/>
      <c r="DW1749" s="23"/>
      <c r="DX1749" s="23"/>
      <c r="DY1749" s="23"/>
    </row>
    <row r="1750" spans="1:129" s="29" customFormat="1" x14ac:dyDescent="0.25">
      <c r="A1750" s="410">
        <v>51</v>
      </c>
      <c r="B1750" s="127" t="s">
        <v>413</v>
      </c>
      <c r="C1750" s="127" t="s">
        <v>25</v>
      </c>
      <c r="D1750" s="195" t="s">
        <v>79</v>
      </c>
      <c r="E1750" s="196">
        <v>8</v>
      </c>
      <c r="F1750" s="135">
        <v>3623.5</v>
      </c>
      <c r="G1750" s="196">
        <v>129</v>
      </c>
      <c r="H1750" s="121" t="s">
        <v>30</v>
      </c>
      <c r="I1750" s="66" t="s">
        <v>1</v>
      </c>
      <c r="J1750" s="83">
        <f>J1751+J1752</f>
        <v>345250</v>
      </c>
      <c r="K1750" s="83">
        <f t="shared" ref="K1750" si="871">K1751+K1752</f>
        <v>45250</v>
      </c>
      <c r="L1750" s="83">
        <f t="shared" ref="L1750" si="872">L1751+L1752</f>
        <v>0</v>
      </c>
      <c r="M1750" s="83">
        <f t="shared" ref="M1750" si="873">M1751+M1752</f>
        <v>285000</v>
      </c>
      <c r="N1750" s="83">
        <f t="shared" ref="N1750" si="874">N1751+N1752</f>
        <v>15000</v>
      </c>
      <c r="O1750" s="408">
        <f t="shared" si="835"/>
        <v>345250</v>
      </c>
      <c r="P1750" s="355"/>
      <c r="Q1750" s="23"/>
      <c r="R1750" s="23"/>
      <c r="S1750" s="23"/>
      <c r="T1750" s="23"/>
      <c r="U1750" s="23"/>
      <c r="V1750" s="23"/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/>
      <c r="AG1750" s="23"/>
      <c r="AH1750" s="23"/>
      <c r="AI1750" s="23"/>
      <c r="AJ1750" s="23"/>
      <c r="AK1750" s="23"/>
      <c r="AL1750" s="23"/>
      <c r="AM1750" s="23"/>
      <c r="AN1750" s="23"/>
      <c r="AO1750" s="23"/>
      <c r="AP1750" s="23"/>
      <c r="AQ1750" s="23"/>
      <c r="AR1750" s="23"/>
      <c r="AS1750" s="23"/>
      <c r="AT1750" s="23"/>
      <c r="AU1750" s="23"/>
      <c r="AV1750" s="23"/>
      <c r="AW1750" s="23"/>
      <c r="AX1750" s="23"/>
      <c r="AY1750" s="23"/>
      <c r="AZ1750" s="23"/>
      <c r="BA1750" s="23"/>
      <c r="BB1750" s="23"/>
      <c r="BC1750" s="23"/>
      <c r="BD1750" s="23"/>
      <c r="BE1750" s="23"/>
      <c r="BF1750" s="23"/>
      <c r="BG1750" s="23"/>
      <c r="BH1750" s="23"/>
      <c r="BI1750" s="23"/>
      <c r="BJ1750" s="23"/>
      <c r="BK1750" s="23"/>
      <c r="BL1750" s="23"/>
      <c r="BM1750" s="23"/>
      <c r="BN1750" s="23"/>
      <c r="BO1750" s="23"/>
      <c r="BP1750" s="23"/>
      <c r="BQ1750" s="23"/>
      <c r="BR1750" s="23"/>
      <c r="BS1750" s="23"/>
      <c r="BT1750" s="23"/>
      <c r="BU1750" s="23"/>
      <c r="BV1750" s="23"/>
      <c r="BW1750" s="23"/>
      <c r="BX1750" s="23"/>
      <c r="BY1750" s="23"/>
      <c r="BZ1750" s="23"/>
      <c r="CA1750" s="23"/>
      <c r="CB1750" s="23"/>
      <c r="CC1750" s="23"/>
      <c r="CD1750" s="23"/>
      <c r="CE1750" s="23"/>
      <c r="CF1750" s="23"/>
      <c r="CG1750" s="23"/>
      <c r="CH1750" s="23"/>
      <c r="CI1750" s="23"/>
      <c r="CJ1750" s="23"/>
      <c r="CK1750" s="23"/>
      <c r="CL1750" s="23"/>
      <c r="CM1750" s="23"/>
      <c r="CN1750" s="23"/>
      <c r="CO1750" s="23"/>
      <c r="CP1750" s="23"/>
      <c r="CQ1750" s="23"/>
      <c r="CR1750" s="23"/>
      <c r="CS1750" s="23"/>
      <c r="CT1750" s="23"/>
      <c r="CU1750" s="23"/>
      <c r="CV1750" s="23"/>
      <c r="CW1750" s="23"/>
      <c r="CX1750" s="23"/>
      <c r="CY1750" s="23"/>
      <c r="CZ1750" s="23"/>
      <c r="DA1750" s="23"/>
      <c r="DB1750" s="23"/>
      <c r="DC1750" s="23"/>
      <c r="DD1750" s="23"/>
      <c r="DE1750" s="23"/>
      <c r="DF1750" s="23"/>
      <c r="DG1750" s="23"/>
      <c r="DH1750" s="23"/>
      <c r="DI1750" s="23"/>
      <c r="DJ1750" s="23"/>
      <c r="DK1750" s="23"/>
      <c r="DL1750" s="23"/>
      <c r="DM1750" s="23"/>
      <c r="DN1750" s="23"/>
      <c r="DO1750" s="23"/>
      <c r="DP1750" s="23"/>
      <c r="DQ1750" s="23"/>
      <c r="DR1750" s="23"/>
      <c r="DS1750" s="23"/>
      <c r="DT1750" s="23"/>
      <c r="DU1750" s="23"/>
      <c r="DV1750" s="23"/>
      <c r="DW1750" s="23"/>
      <c r="DX1750" s="23"/>
      <c r="DY1750" s="23"/>
    </row>
    <row r="1751" spans="1:129" s="29" customFormat="1" ht="45" x14ac:dyDescent="0.25">
      <c r="A1751" s="411"/>
      <c r="B1751" s="127" t="s">
        <v>413</v>
      </c>
      <c r="C1751" s="127"/>
      <c r="D1751" s="127"/>
      <c r="E1751" s="136"/>
      <c r="F1751" s="162"/>
      <c r="G1751" s="136"/>
      <c r="H1751" s="72" t="s">
        <v>58</v>
      </c>
      <c r="I1751" s="78" t="s">
        <v>31</v>
      </c>
      <c r="J1751" s="83">
        <v>300000</v>
      </c>
      <c r="K1751" s="83"/>
      <c r="L1751" s="162"/>
      <c r="M1751" s="162">
        <v>285000</v>
      </c>
      <c r="N1751" s="162">
        <v>15000</v>
      </c>
      <c r="O1751" s="408">
        <f t="shared" si="835"/>
        <v>300000</v>
      </c>
      <c r="P1751" s="355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3"/>
      <c r="AI1751" s="23"/>
      <c r="AJ1751" s="23"/>
      <c r="AK1751" s="23"/>
      <c r="AL1751" s="23"/>
      <c r="AM1751" s="23"/>
      <c r="AN1751" s="23"/>
      <c r="AO1751" s="23"/>
      <c r="AP1751" s="23"/>
      <c r="AQ1751" s="23"/>
      <c r="AR1751" s="23"/>
      <c r="AS1751" s="23"/>
      <c r="AT1751" s="23"/>
      <c r="AU1751" s="23"/>
      <c r="AV1751" s="23"/>
      <c r="AW1751" s="23"/>
      <c r="AX1751" s="23"/>
      <c r="AY1751" s="23"/>
      <c r="AZ1751" s="23"/>
      <c r="BA1751" s="23"/>
      <c r="BB1751" s="23"/>
      <c r="BC1751" s="23"/>
      <c r="BD1751" s="23"/>
      <c r="BE1751" s="23"/>
      <c r="BF1751" s="23"/>
      <c r="BG1751" s="23"/>
      <c r="BH1751" s="23"/>
      <c r="BI1751" s="23"/>
      <c r="BJ1751" s="23"/>
      <c r="BK1751" s="23"/>
      <c r="BL1751" s="23"/>
      <c r="BM1751" s="23"/>
      <c r="BN1751" s="23"/>
      <c r="BO1751" s="23"/>
      <c r="BP1751" s="23"/>
      <c r="BQ1751" s="23"/>
      <c r="BR1751" s="23"/>
      <c r="BS1751" s="23"/>
      <c r="BT1751" s="23"/>
      <c r="BU1751" s="23"/>
      <c r="BV1751" s="23"/>
      <c r="BW1751" s="23"/>
      <c r="BX1751" s="23"/>
      <c r="BY1751" s="23"/>
      <c r="BZ1751" s="23"/>
      <c r="CA1751" s="23"/>
      <c r="CB1751" s="23"/>
      <c r="CC1751" s="23"/>
      <c r="CD1751" s="23"/>
      <c r="CE1751" s="23"/>
      <c r="CF1751" s="23"/>
      <c r="CG1751" s="23"/>
      <c r="CH1751" s="23"/>
      <c r="CI1751" s="23"/>
      <c r="CJ1751" s="23"/>
      <c r="CK1751" s="23"/>
      <c r="CL1751" s="23"/>
      <c r="CM1751" s="23"/>
      <c r="CN1751" s="23"/>
      <c r="CO1751" s="23"/>
      <c r="CP1751" s="23"/>
      <c r="CQ1751" s="23"/>
      <c r="CR1751" s="23"/>
      <c r="CS1751" s="23"/>
      <c r="CT1751" s="23"/>
      <c r="CU1751" s="23"/>
      <c r="CV1751" s="23"/>
      <c r="CW1751" s="23"/>
      <c r="CX1751" s="23"/>
      <c r="CY1751" s="23"/>
      <c r="CZ1751" s="23"/>
      <c r="DA1751" s="23"/>
      <c r="DB1751" s="23"/>
      <c r="DC1751" s="23"/>
      <c r="DD1751" s="23"/>
      <c r="DE1751" s="23"/>
      <c r="DF1751" s="23"/>
      <c r="DG1751" s="23"/>
      <c r="DH1751" s="23"/>
      <c r="DI1751" s="23"/>
      <c r="DJ1751" s="23"/>
      <c r="DK1751" s="23"/>
      <c r="DL1751" s="23"/>
      <c r="DM1751" s="23"/>
      <c r="DN1751" s="23"/>
      <c r="DO1751" s="23"/>
      <c r="DP1751" s="23"/>
      <c r="DQ1751" s="23"/>
      <c r="DR1751" s="23"/>
      <c r="DS1751" s="23"/>
      <c r="DT1751" s="23"/>
      <c r="DU1751" s="23"/>
      <c r="DV1751" s="23"/>
      <c r="DW1751" s="23"/>
      <c r="DX1751" s="23"/>
      <c r="DY1751" s="23"/>
    </row>
    <row r="1752" spans="1:129" s="29" customFormat="1" ht="75" x14ac:dyDescent="0.25">
      <c r="A1752" s="412"/>
      <c r="B1752" s="127" t="s">
        <v>413</v>
      </c>
      <c r="C1752" s="127"/>
      <c r="D1752" s="127"/>
      <c r="E1752" s="136"/>
      <c r="F1752" s="162"/>
      <c r="G1752" s="136"/>
      <c r="H1752" s="72" t="s">
        <v>57</v>
      </c>
      <c r="I1752" s="78" t="s">
        <v>136</v>
      </c>
      <c r="J1752" s="83">
        <v>45250</v>
      </c>
      <c r="K1752" s="123">
        <f>J1752</f>
        <v>45250</v>
      </c>
      <c r="L1752" s="162"/>
      <c r="M1752" s="162"/>
      <c r="N1752" s="162"/>
      <c r="O1752" s="408">
        <f t="shared" si="835"/>
        <v>45250</v>
      </c>
      <c r="P1752" s="355"/>
      <c r="Q1752" s="23"/>
      <c r="R1752" s="23"/>
      <c r="S1752" s="23"/>
      <c r="T1752" s="23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/>
      <c r="AG1752" s="23"/>
      <c r="AH1752" s="23"/>
      <c r="AI1752" s="23"/>
      <c r="AJ1752" s="23"/>
      <c r="AK1752" s="23"/>
      <c r="AL1752" s="23"/>
      <c r="AM1752" s="23"/>
      <c r="AN1752" s="23"/>
      <c r="AO1752" s="23"/>
      <c r="AP1752" s="23"/>
      <c r="AQ1752" s="23"/>
      <c r="AR1752" s="23"/>
      <c r="AS1752" s="23"/>
      <c r="AT1752" s="23"/>
      <c r="AU1752" s="23"/>
      <c r="AV1752" s="23"/>
      <c r="AW1752" s="23"/>
      <c r="AX1752" s="23"/>
      <c r="AY1752" s="23"/>
      <c r="AZ1752" s="23"/>
      <c r="BA1752" s="23"/>
      <c r="BB1752" s="23"/>
      <c r="BC1752" s="23"/>
      <c r="BD1752" s="23"/>
      <c r="BE1752" s="23"/>
      <c r="BF1752" s="23"/>
      <c r="BG1752" s="23"/>
      <c r="BH1752" s="23"/>
      <c r="BI1752" s="23"/>
      <c r="BJ1752" s="23"/>
      <c r="BK1752" s="23"/>
      <c r="BL1752" s="23"/>
      <c r="BM1752" s="23"/>
      <c r="BN1752" s="23"/>
      <c r="BO1752" s="23"/>
      <c r="BP1752" s="23"/>
      <c r="BQ1752" s="23"/>
      <c r="BR1752" s="23"/>
      <c r="BS1752" s="23"/>
      <c r="BT1752" s="23"/>
      <c r="BU1752" s="23"/>
      <c r="BV1752" s="23"/>
      <c r="BW1752" s="23"/>
      <c r="BX1752" s="23"/>
      <c r="BY1752" s="23"/>
      <c r="BZ1752" s="23"/>
      <c r="CA1752" s="23"/>
      <c r="CB1752" s="23"/>
      <c r="CC1752" s="23"/>
      <c r="CD1752" s="23"/>
      <c r="CE1752" s="23"/>
      <c r="CF1752" s="23"/>
      <c r="CG1752" s="23"/>
      <c r="CH1752" s="23"/>
      <c r="CI1752" s="23"/>
      <c r="CJ1752" s="23"/>
      <c r="CK1752" s="23"/>
      <c r="CL1752" s="23"/>
      <c r="CM1752" s="23"/>
      <c r="CN1752" s="23"/>
      <c r="CO1752" s="23"/>
      <c r="CP1752" s="23"/>
      <c r="CQ1752" s="23"/>
      <c r="CR1752" s="23"/>
      <c r="CS1752" s="23"/>
      <c r="CT1752" s="23"/>
      <c r="CU1752" s="23"/>
      <c r="CV1752" s="23"/>
      <c r="CW1752" s="23"/>
      <c r="CX1752" s="23"/>
      <c r="CY1752" s="23"/>
      <c r="CZ1752" s="23"/>
      <c r="DA1752" s="23"/>
      <c r="DB1752" s="23"/>
      <c r="DC1752" s="23"/>
      <c r="DD1752" s="23"/>
      <c r="DE1752" s="23"/>
      <c r="DF1752" s="23"/>
      <c r="DG1752" s="23"/>
      <c r="DH1752" s="23"/>
      <c r="DI1752" s="23"/>
      <c r="DJ1752" s="23"/>
      <c r="DK1752" s="23"/>
      <c r="DL1752" s="23"/>
      <c r="DM1752" s="23"/>
      <c r="DN1752" s="23"/>
      <c r="DO1752" s="23"/>
      <c r="DP1752" s="23"/>
      <c r="DQ1752" s="23"/>
      <c r="DR1752" s="23"/>
      <c r="DS1752" s="23"/>
      <c r="DT1752" s="23"/>
      <c r="DU1752" s="23"/>
      <c r="DV1752" s="23"/>
      <c r="DW1752" s="23"/>
      <c r="DX1752" s="23"/>
      <c r="DY1752" s="23"/>
    </row>
    <row r="1753" spans="1:129" s="29" customFormat="1" x14ac:dyDescent="0.25">
      <c r="A1753" s="410">
        <v>52</v>
      </c>
      <c r="B1753" s="127" t="s">
        <v>413</v>
      </c>
      <c r="C1753" s="127" t="s">
        <v>25</v>
      </c>
      <c r="D1753" s="195" t="s">
        <v>79</v>
      </c>
      <c r="E1753" s="196">
        <v>9</v>
      </c>
      <c r="F1753" s="135">
        <v>1819.6</v>
      </c>
      <c r="G1753" s="196">
        <v>55</v>
      </c>
      <c r="H1753" s="121" t="s">
        <v>30</v>
      </c>
      <c r="I1753" s="66" t="s">
        <v>1</v>
      </c>
      <c r="J1753" s="83">
        <f>J1754+J1755</f>
        <v>195250</v>
      </c>
      <c r="K1753" s="83">
        <f t="shared" ref="K1753" si="875">K1754+K1755</f>
        <v>45250</v>
      </c>
      <c r="L1753" s="83">
        <f t="shared" ref="L1753" si="876">L1754+L1755</f>
        <v>0</v>
      </c>
      <c r="M1753" s="83">
        <f t="shared" ref="M1753" si="877">M1754+M1755</f>
        <v>142500</v>
      </c>
      <c r="N1753" s="83">
        <f t="shared" ref="N1753" si="878">N1754+N1755</f>
        <v>7500</v>
      </c>
      <c r="O1753" s="408">
        <f t="shared" si="835"/>
        <v>195250</v>
      </c>
      <c r="P1753" s="355"/>
      <c r="Q1753" s="23"/>
      <c r="R1753" s="23"/>
      <c r="S1753" s="23"/>
      <c r="T1753" s="23"/>
      <c r="U1753" s="23"/>
      <c r="V1753" s="23"/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/>
      <c r="AH1753" s="23"/>
      <c r="AI1753" s="23"/>
      <c r="AJ1753" s="23"/>
      <c r="AK1753" s="23"/>
      <c r="AL1753" s="23"/>
      <c r="AM1753" s="23"/>
      <c r="AN1753" s="23"/>
      <c r="AO1753" s="23"/>
      <c r="AP1753" s="23"/>
      <c r="AQ1753" s="23"/>
      <c r="AR1753" s="23"/>
      <c r="AS1753" s="23"/>
      <c r="AT1753" s="23"/>
      <c r="AU1753" s="23"/>
      <c r="AV1753" s="23"/>
      <c r="AW1753" s="23"/>
      <c r="AX1753" s="23"/>
      <c r="AY1753" s="23"/>
      <c r="AZ1753" s="23"/>
      <c r="BA1753" s="23"/>
      <c r="BB1753" s="23"/>
      <c r="BC1753" s="23"/>
      <c r="BD1753" s="23"/>
      <c r="BE1753" s="23"/>
      <c r="BF1753" s="23"/>
      <c r="BG1753" s="23"/>
      <c r="BH1753" s="23"/>
      <c r="BI1753" s="23"/>
      <c r="BJ1753" s="23"/>
      <c r="BK1753" s="23"/>
      <c r="BL1753" s="23"/>
      <c r="BM1753" s="23"/>
      <c r="BN1753" s="23"/>
      <c r="BO1753" s="23"/>
      <c r="BP1753" s="23"/>
      <c r="BQ1753" s="23"/>
      <c r="BR1753" s="23"/>
      <c r="BS1753" s="23"/>
      <c r="BT1753" s="23"/>
      <c r="BU1753" s="23"/>
      <c r="BV1753" s="23"/>
      <c r="BW1753" s="23"/>
      <c r="BX1753" s="23"/>
      <c r="BY1753" s="23"/>
      <c r="BZ1753" s="23"/>
      <c r="CA1753" s="23"/>
      <c r="CB1753" s="23"/>
      <c r="CC1753" s="23"/>
      <c r="CD1753" s="23"/>
      <c r="CE1753" s="23"/>
      <c r="CF1753" s="23"/>
      <c r="CG1753" s="23"/>
      <c r="CH1753" s="23"/>
      <c r="CI1753" s="23"/>
      <c r="CJ1753" s="23"/>
      <c r="CK1753" s="23"/>
      <c r="CL1753" s="23"/>
      <c r="CM1753" s="23"/>
      <c r="CN1753" s="23"/>
      <c r="CO1753" s="23"/>
      <c r="CP1753" s="23"/>
      <c r="CQ1753" s="23"/>
      <c r="CR1753" s="23"/>
      <c r="CS1753" s="23"/>
      <c r="CT1753" s="23"/>
      <c r="CU1753" s="23"/>
      <c r="CV1753" s="23"/>
      <c r="CW1753" s="23"/>
      <c r="CX1753" s="23"/>
      <c r="CY1753" s="23"/>
      <c r="CZ1753" s="23"/>
      <c r="DA1753" s="23"/>
      <c r="DB1753" s="23"/>
      <c r="DC1753" s="23"/>
      <c r="DD1753" s="23"/>
      <c r="DE1753" s="23"/>
      <c r="DF1753" s="23"/>
      <c r="DG1753" s="23"/>
      <c r="DH1753" s="23"/>
      <c r="DI1753" s="23"/>
      <c r="DJ1753" s="23"/>
      <c r="DK1753" s="23"/>
      <c r="DL1753" s="23"/>
      <c r="DM1753" s="23"/>
      <c r="DN1753" s="23"/>
      <c r="DO1753" s="23"/>
      <c r="DP1753" s="23"/>
      <c r="DQ1753" s="23"/>
      <c r="DR1753" s="23"/>
      <c r="DS1753" s="23"/>
      <c r="DT1753" s="23"/>
      <c r="DU1753" s="23"/>
      <c r="DV1753" s="23"/>
      <c r="DW1753" s="23"/>
      <c r="DX1753" s="23"/>
      <c r="DY1753" s="23"/>
    </row>
    <row r="1754" spans="1:129" s="29" customFormat="1" ht="45" x14ac:dyDescent="0.25">
      <c r="A1754" s="411"/>
      <c r="B1754" s="127" t="s">
        <v>413</v>
      </c>
      <c r="C1754" s="127"/>
      <c r="D1754" s="127"/>
      <c r="E1754" s="136"/>
      <c r="F1754" s="162"/>
      <c r="G1754" s="136"/>
      <c r="H1754" s="72" t="s">
        <v>58</v>
      </c>
      <c r="I1754" s="78" t="s">
        <v>31</v>
      </c>
      <c r="J1754" s="83">
        <v>150000</v>
      </c>
      <c r="K1754" s="83"/>
      <c r="L1754" s="162"/>
      <c r="M1754" s="83">
        <v>142500</v>
      </c>
      <c r="N1754" s="83">
        <v>7500</v>
      </c>
      <c r="O1754" s="408">
        <f t="shared" si="835"/>
        <v>150000</v>
      </c>
      <c r="P1754" s="355"/>
      <c r="Q1754" s="23"/>
      <c r="R1754" s="23"/>
      <c r="S1754" s="23"/>
      <c r="T1754" s="23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/>
      <c r="AH1754" s="23"/>
      <c r="AI1754" s="23"/>
      <c r="AJ1754" s="23"/>
      <c r="AK1754" s="23"/>
      <c r="AL1754" s="23"/>
      <c r="AM1754" s="23"/>
      <c r="AN1754" s="23"/>
      <c r="AO1754" s="23"/>
      <c r="AP1754" s="23"/>
      <c r="AQ1754" s="23"/>
      <c r="AR1754" s="23"/>
      <c r="AS1754" s="23"/>
      <c r="AT1754" s="23"/>
      <c r="AU1754" s="23"/>
      <c r="AV1754" s="23"/>
      <c r="AW1754" s="23"/>
      <c r="AX1754" s="23"/>
      <c r="AY1754" s="23"/>
      <c r="AZ1754" s="23"/>
      <c r="BA1754" s="23"/>
      <c r="BB1754" s="23"/>
      <c r="BC1754" s="23"/>
      <c r="BD1754" s="23"/>
      <c r="BE1754" s="23"/>
      <c r="BF1754" s="23"/>
      <c r="BG1754" s="23"/>
      <c r="BH1754" s="23"/>
      <c r="BI1754" s="23"/>
      <c r="BJ1754" s="23"/>
      <c r="BK1754" s="23"/>
      <c r="BL1754" s="23"/>
      <c r="BM1754" s="23"/>
      <c r="BN1754" s="23"/>
      <c r="BO1754" s="23"/>
      <c r="BP1754" s="23"/>
      <c r="BQ1754" s="23"/>
      <c r="BR1754" s="23"/>
      <c r="BS1754" s="23"/>
      <c r="BT1754" s="23"/>
      <c r="BU1754" s="23"/>
      <c r="BV1754" s="23"/>
      <c r="BW1754" s="23"/>
      <c r="BX1754" s="23"/>
      <c r="BY1754" s="23"/>
      <c r="BZ1754" s="23"/>
      <c r="CA1754" s="23"/>
      <c r="CB1754" s="23"/>
      <c r="CC1754" s="23"/>
      <c r="CD1754" s="23"/>
      <c r="CE1754" s="23"/>
      <c r="CF1754" s="23"/>
      <c r="CG1754" s="23"/>
      <c r="CH1754" s="23"/>
      <c r="CI1754" s="23"/>
      <c r="CJ1754" s="23"/>
      <c r="CK1754" s="23"/>
      <c r="CL1754" s="23"/>
      <c r="CM1754" s="23"/>
      <c r="CN1754" s="23"/>
      <c r="CO1754" s="23"/>
      <c r="CP1754" s="23"/>
      <c r="CQ1754" s="23"/>
      <c r="CR1754" s="23"/>
      <c r="CS1754" s="23"/>
      <c r="CT1754" s="23"/>
      <c r="CU1754" s="23"/>
      <c r="CV1754" s="23"/>
      <c r="CW1754" s="23"/>
      <c r="CX1754" s="23"/>
      <c r="CY1754" s="23"/>
      <c r="CZ1754" s="23"/>
      <c r="DA1754" s="23"/>
      <c r="DB1754" s="23"/>
      <c r="DC1754" s="23"/>
      <c r="DD1754" s="23"/>
      <c r="DE1754" s="23"/>
      <c r="DF1754" s="23"/>
      <c r="DG1754" s="23"/>
      <c r="DH1754" s="23"/>
      <c r="DI1754" s="23"/>
      <c r="DJ1754" s="23"/>
      <c r="DK1754" s="23"/>
      <c r="DL1754" s="23"/>
      <c r="DM1754" s="23"/>
      <c r="DN1754" s="23"/>
      <c r="DO1754" s="23"/>
      <c r="DP1754" s="23"/>
      <c r="DQ1754" s="23"/>
      <c r="DR1754" s="23"/>
      <c r="DS1754" s="23"/>
      <c r="DT1754" s="23"/>
      <c r="DU1754" s="23"/>
      <c r="DV1754" s="23"/>
      <c r="DW1754" s="23"/>
      <c r="DX1754" s="23"/>
      <c r="DY1754" s="23"/>
    </row>
    <row r="1755" spans="1:129" s="29" customFormat="1" ht="75" x14ac:dyDescent="0.25">
      <c r="A1755" s="412"/>
      <c r="B1755" s="127" t="s">
        <v>413</v>
      </c>
      <c r="C1755" s="127"/>
      <c r="D1755" s="127"/>
      <c r="E1755" s="136"/>
      <c r="F1755" s="162"/>
      <c r="G1755" s="136"/>
      <c r="H1755" s="72" t="s">
        <v>57</v>
      </c>
      <c r="I1755" s="78" t="s">
        <v>136</v>
      </c>
      <c r="J1755" s="83">
        <v>45250</v>
      </c>
      <c r="K1755" s="123">
        <f>J1755</f>
        <v>45250</v>
      </c>
      <c r="L1755" s="162"/>
      <c r="M1755" s="162"/>
      <c r="N1755" s="162"/>
      <c r="O1755" s="408">
        <f t="shared" si="835"/>
        <v>45250</v>
      </c>
      <c r="P1755" s="355"/>
      <c r="Q1755" s="23"/>
      <c r="R1755" s="23"/>
      <c r="S1755" s="23"/>
      <c r="T1755" s="23"/>
      <c r="U1755" s="23"/>
      <c r="V1755" s="23"/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/>
      <c r="AG1755" s="23"/>
      <c r="AH1755" s="23"/>
      <c r="AI1755" s="23"/>
      <c r="AJ1755" s="23"/>
      <c r="AK1755" s="23"/>
      <c r="AL1755" s="23"/>
      <c r="AM1755" s="23"/>
      <c r="AN1755" s="23"/>
      <c r="AO1755" s="23"/>
      <c r="AP1755" s="23"/>
      <c r="AQ1755" s="23"/>
      <c r="AR1755" s="23"/>
      <c r="AS1755" s="23"/>
      <c r="AT1755" s="23"/>
      <c r="AU1755" s="23"/>
      <c r="AV1755" s="23"/>
      <c r="AW1755" s="23"/>
      <c r="AX1755" s="23"/>
      <c r="AY1755" s="23"/>
      <c r="AZ1755" s="23"/>
      <c r="BA1755" s="23"/>
      <c r="BB1755" s="23"/>
      <c r="BC1755" s="23"/>
      <c r="BD1755" s="23"/>
      <c r="BE1755" s="23"/>
      <c r="BF1755" s="23"/>
      <c r="BG1755" s="23"/>
      <c r="BH1755" s="23"/>
      <c r="BI1755" s="23"/>
      <c r="BJ1755" s="23"/>
      <c r="BK1755" s="23"/>
      <c r="BL1755" s="23"/>
      <c r="BM1755" s="23"/>
      <c r="BN1755" s="23"/>
      <c r="BO1755" s="23"/>
      <c r="BP1755" s="23"/>
      <c r="BQ1755" s="23"/>
      <c r="BR1755" s="23"/>
      <c r="BS1755" s="23"/>
      <c r="BT1755" s="23"/>
      <c r="BU1755" s="23"/>
      <c r="BV1755" s="23"/>
      <c r="BW1755" s="23"/>
      <c r="BX1755" s="23"/>
      <c r="BY1755" s="23"/>
      <c r="BZ1755" s="23"/>
      <c r="CA1755" s="23"/>
      <c r="CB1755" s="23"/>
      <c r="CC1755" s="23"/>
      <c r="CD1755" s="23"/>
      <c r="CE1755" s="23"/>
      <c r="CF1755" s="23"/>
      <c r="CG1755" s="23"/>
      <c r="CH1755" s="23"/>
      <c r="CI1755" s="23"/>
      <c r="CJ1755" s="23"/>
      <c r="CK1755" s="23"/>
      <c r="CL1755" s="23"/>
      <c r="CM1755" s="23"/>
      <c r="CN1755" s="23"/>
      <c r="CO1755" s="23"/>
      <c r="CP1755" s="23"/>
      <c r="CQ1755" s="23"/>
      <c r="CR1755" s="23"/>
      <c r="CS1755" s="23"/>
      <c r="CT1755" s="23"/>
      <c r="CU1755" s="23"/>
      <c r="CV1755" s="23"/>
      <c r="CW1755" s="23"/>
      <c r="CX1755" s="23"/>
      <c r="CY1755" s="23"/>
      <c r="CZ1755" s="23"/>
      <c r="DA1755" s="23"/>
      <c r="DB1755" s="23"/>
      <c r="DC1755" s="23"/>
      <c r="DD1755" s="23"/>
      <c r="DE1755" s="23"/>
      <c r="DF1755" s="23"/>
      <c r="DG1755" s="23"/>
      <c r="DH1755" s="23"/>
      <c r="DI1755" s="23"/>
      <c r="DJ1755" s="23"/>
      <c r="DK1755" s="23"/>
      <c r="DL1755" s="23"/>
      <c r="DM1755" s="23"/>
      <c r="DN1755" s="23"/>
      <c r="DO1755" s="23"/>
      <c r="DP1755" s="23"/>
      <c r="DQ1755" s="23"/>
      <c r="DR1755" s="23"/>
      <c r="DS1755" s="23"/>
      <c r="DT1755" s="23"/>
      <c r="DU1755" s="23"/>
      <c r="DV1755" s="23"/>
      <c r="DW1755" s="23"/>
      <c r="DX1755" s="23"/>
      <c r="DY1755" s="23"/>
    </row>
    <row r="1756" spans="1:129" s="29" customFormat="1" x14ac:dyDescent="0.25">
      <c r="A1756" s="410">
        <v>53</v>
      </c>
      <c r="B1756" s="127" t="s">
        <v>413</v>
      </c>
      <c r="C1756" s="127" t="s">
        <v>25</v>
      </c>
      <c r="D1756" s="195" t="s">
        <v>352</v>
      </c>
      <c r="E1756" s="196">
        <v>9</v>
      </c>
      <c r="F1756" s="135">
        <v>3726.1</v>
      </c>
      <c r="G1756" s="196">
        <v>150</v>
      </c>
      <c r="H1756" s="121" t="s">
        <v>30</v>
      </c>
      <c r="I1756" s="66" t="s">
        <v>1</v>
      </c>
      <c r="J1756" s="83">
        <f>J1757+J1758</f>
        <v>345250</v>
      </c>
      <c r="K1756" s="83">
        <f t="shared" ref="K1756" si="879">K1757+K1758</f>
        <v>45250</v>
      </c>
      <c r="L1756" s="83">
        <f t="shared" ref="L1756" si="880">L1757+L1758</f>
        <v>0</v>
      </c>
      <c r="M1756" s="83">
        <f t="shared" ref="M1756" si="881">M1757+M1758</f>
        <v>285000</v>
      </c>
      <c r="N1756" s="83">
        <f t="shared" ref="N1756" si="882">N1757+N1758</f>
        <v>15000</v>
      </c>
      <c r="O1756" s="408">
        <f t="shared" si="835"/>
        <v>345250</v>
      </c>
      <c r="P1756" s="355"/>
      <c r="Q1756" s="23"/>
      <c r="R1756" s="23"/>
      <c r="S1756" s="23"/>
      <c r="T1756" s="23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/>
      <c r="AH1756" s="23"/>
      <c r="AI1756" s="23"/>
      <c r="AJ1756" s="23"/>
      <c r="AK1756" s="23"/>
      <c r="AL1756" s="23"/>
      <c r="AM1756" s="23"/>
      <c r="AN1756" s="23"/>
      <c r="AO1756" s="23"/>
      <c r="AP1756" s="23"/>
      <c r="AQ1756" s="23"/>
      <c r="AR1756" s="23"/>
      <c r="AS1756" s="23"/>
      <c r="AT1756" s="23"/>
      <c r="AU1756" s="23"/>
      <c r="AV1756" s="23"/>
      <c r="AW1756" s="23"/>
      <c r="AX1756" s="23"/>
      <c r="AY1756" s="23"/>
      <c r="AZ1756" s="23"/>
      <c r="BA1756" s="23"/>
      <c r="BB1756" s="23"/>
      <c r="BC1756" s="23"/>
      <c r="BD1756" s="23"/>
      <c r="BE1756" s="23"/>
      <c r="BF1756" s="23"/>
      <c r="BG1756" s="23"/>
      <c r="BH1756" s="23"/>
      <c r="BI1756" s="23"/>
      <c r="BJ1756" s="23"/>
      <c r="BK1756" s="23"/>
      <c r="BL1756" s="23"/>
      <c r="BM1756" s="23"/>
      <c r="BN1756" s="23"/>
      <c r="BO1756" s="23"/>
      <c r="BP1756" s="23"/>
      <c r="BQ1756" s="23"/>
      <c r="BR1756" s="23"/>
      <c r="BS1756" s="23"/>
      <c r="BT1756" s="23"/>
      <c r="BU1756" s="23"/>
      <c r="BV1756" s="23"/>
      <c r="BW1756" s="23"/>
      <c r="BX1756" s="23"/>
      <c r="BY1756" s="23"/>
      <c r="BZ1756" s="23"/>
      <c r="CA1756" s="23"/>
      <c r="CB1756" s="23"/>
      <c r="CC1756" s="23"/>
      <c r="CD1756" s="23"/>
      <c r="CE1756" s="23"/>
      <c r="CF1756" s="23"/>
      <c r="CG1756" s="23"/>
      <c r="CH1756" s="23"/>
      <c r="CI1756" s="23"/>
      <c r="CJ1756" s="23"/>
      <c r="CK1756" s="23"/>
      <c r="CL1756" s="23"/>
      <c r="CM1756" s="23"/>
      <c r="CN1756" s="23"/>
      <c r="CO1756" s="23"/>
      <c r="CP1756" s="23"/>
      <c r="CQ1756" s="23"/>
      <c r="CR1756" s="23"/>
      <c r="CS1756" s="23"/>
      <c r="CT1756" s="23"/>
      <c r="CU1756" s="23"/>
      <c r="CV1756" s="23"/>
      <c r="CW1756" s="23"/>
      <c r="CX1756" s="23"/>
      <c r="CY1756" s="23"/>
      <c r="CZ1756" s="23"/>
      <c r="DA1756" s="23"/>
      <c r="DB1756" s="23"/>
      <c r="DC1756" s="23"/>
      <c r="DD1756" s="23"/>
      <c r="DE1756" s="23"/>
      <c r="DF1756" s="23"/>
      <c r="DG1756" s="23"/>
      <c r="DH1756" s="23"/>
      <c r="DI1756" s="23"/>
      <c r="DJ1756" s="23"/>
      <c r="DK1756" s="23"/>
      <c r="DL1756" s="23"/>
      <c r="DM1756" s="23"/>
      <c r="DN1756" s="23"/>
      <c r="DO1756" s="23"/>
      <c r="DP1756" s="23"/>
      <c r="DQ1756" s="23"/>
      <c r="DR1756" s="23"/>
      <c r="DS1756" s="23"/>
      <c r="DT1756" s="23"/>
      <c r="DU1756" s="23"/>
      <c r="DV1756" s="23"/>
      <c r="DW1756" s="23"/>
      <c r="DX1756" s="23"/>
      <c r="DY1756" s="23"/>
    </row>
    <row r="1757" spans="1:129" s="29" customFormat="1" ht="45" x14ac:dyDescent="0.25">
      <c r="A1757" s="411"/>
      <c r="B1757" s="127" t="s">
        <v>413</v>
      </c>
      <c r="C1757" s="127"/>
      <c r="D1757" s="127"/>
      <c r="E1757" s="136"/>
      <c r="F1757" s="162"/>
      <c r="G1757" s="136"/>
      <c r="H1757" s="72" t="s">
        <v>58</v>
      </c>
      <c r="I1757" s="78" t="s">
        <v>31</v>
      </c>
      <c r="J1757" s="83">
        <v>300000</v>
      </c>
      <c r="K1757" s="83"/>
      <c r="L1757" s="162"/>
      <c r="M1757" s="162">
        <v>285000</v>
      </c>
      <c r="N1757" s="162">
        <v>15000</v>
      </c>
      <c r="O1757" s="408">
        <f t="shared" si="835"/>
        <v>300000</v>
      </c>
      <c r="P1757" s="355"/>
      <c r="Q1757" s="23"/>
      <c r="R1757" s="23"/>
      <c r="S1757" s="23"/>
      <c r="T1757" s="23"/>
      <c r="U1757" s="23"/>
      <c r="V1757" s="23"/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/>
      <c r="AH1757" s="23"/>
      <c r="AI1757" s="23"/>
      <c r="AJ1757" s="23"/>
      <c r="AK1757" s="23"/>
      <c r="AL1757" s="23"/>
      <c r="AM1757" s="23"/>
      <c r="AN1757" s="23"/>
      <c r="AO1757" s="23"/>
      <c r="AP1757" s="23"/>
      <c r="AQ1757" s="23"/>
      <c r="AR1757" s="23"/>
      <c r="AS1757" s="23"/>
      <c r="AT1757" s="23"/>
      <c r="AU1757" s="23"/>
      <c r="AV1757" s="23"/>
      <c r="AW1757" s="23"/>
      <c r="AX1757" s="23"/>
      <c r="AY1757" s="23"/>
      <c r="AZ1757" s="23"/>
      <c r="BA1757" s="23"/>
      <c r="BB1757" s="23"/>
      <c r="BC1757" s="23"/>
      <c r="BD1757" s="23"/>
      <c r="BE1757" s="23"/>
      <c r="BF1757" s="23"/>
      <c r="BG1757" s="23"/>
      <c r="BH1757" s="23"/>
      <c r="BI1757" s="23"/>
      <c r="BJ1757" s="23"/>
      <c r="BK1757" s="23"/>
      <c r="BL1757" s="23"/>
      <c r="BM1757" s="23"/>
      <c r="BN1757" s="23"/>
      <c r="BO1757" s="23"/>
      <c r="BP1757" s="23"/>
      <c r="BQ1757" s="23"/>
      <c r="BR1757" s="23"/>
      <c r="BS1757" s="23"/>
      <c r="BT1757" s="23"/>
      <c r="BU1757" s="23"/>
      <c r="BV1757" s="23"/>
      <c r="BW1757" s="23"/>
      <c r="BX1757" s="23"/>
      <c r="BY1757" s="23"/>
      <c r="BZ1757" s="23"/>
      <c r="CA1757" s="23"/>
      <c r="CB1757" s="23"/>
      <c r="CC1757" s="23"/>
      <c r="CD1757" s="23"/>
      <c r="CE1757" s="23"/>
      <c r="CF1757" s="23"/>
      <c r="CG1757" s="23"/>
      <c r="CH1757" s="23"/>
      <c r="CI1757" s="23"/>
      <c r="CJ1757" s="23"/>
      <c r="CK1757" s="23"/>
      <c r="CL1757" s="23"/>
      <c r="CM1757" s="23"/>
      <c r="CN1757" s="23"/>
      <c r="CO1757" s="23"/>
      <c r="CP1757" s="23"/>
      <c r="CQ1757" s="23"/>
      <c r="CR1757" s="23"/>
      <c r="CS1757" s="23"/>
      <c r="CT1757" s="23"/>
      <c r="CU1757" s="23"/>
      <c r="CV1757" s="23"/>
      <c r="CW1757" s="23"/>
      <c r="CX1757" s="23"/>
      <c r="CY1757" s="23"/>
      <c r="CZ1757" s="23"/>
      <c r="DA1757" s="23"/>
      <c r="DB1757" s="23"/>
      <c r="DC1757" s="23"/>
      <c r="DD1757" s="23"/>
      <c r="DE1757" s="23"/>
      <c r="DF1757" s="23"/>
      <c r="DG1757" s="23"/>
      <c r="DH1757" s="23"/>
      <c r="DI1757" s="23"/>
      <c r="DJ1757" s="23"/>
      <c r="DK1757" s="23"/>
      <c r="DL1757" s="23"/>
      <c r="DM1757" s="23"/>
      <c r="DN1757" s="23"/>
      <c r="DO1757" s="23"/>
      <c r="DP1757" s="23"/>
      <c r="DQ1757" s="23"/>
      <c r="DR1757" s="23"/>
      <c r="DS1757" s="23"/>
      <c r="DT1757" s="23"/>
      <c r="DU1757" s="23"/>
      <c r="DV1757" s="23"/>
      <c r="DW1757" s="23"/>
      <c r="DX1757" s="23"/>
      <c r="DY1757" s="23"/>
    </row>
    <row r="1758" spans="1:129" s="29" customFormat="1" ht="75" x14ac:dyDescent="0.25">
      <c r="A1758" s="412"/>
      <c r="B1758" s="127" t="s">
        <v>413</v>
      </c>
      <c r="C1758" s="127"/>
      <c r="D1758" s="127"/>
      <c r="E1758" s="136"/>
      <c r="F1758" s="162"/>
      <c r="G1758" s="136"/>
      <c r="H1758" s="72" t="s">
        <v>57</v>
      </c>
      <c r="I1758" s="78" t="s">
        <v>136</v>
      </c>
      <c r="J1758" s="83">
        <v>45250</v>
      </c>
      <c r="K1758" s="123">
        <f>J1758</f>
        <v>45250</v>
      </c>
      <c r="L1758" s="162"/>
      <c r="M1758" s="162"/>
      <c r="N1758" s="162"/>
      <c r="O1758" s="408">
        <f t="shared" si="835"/>
        <v>45250</v>
      </c>
      <c r="P1758" s="355"/>
      <c r="Q1758" s="23"/>
      <c r="R1758" s="23"/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/>
      <c r="AG1758" s="23"/>
      <c r="AH1758" s="23"/>
      <c r="AI1758" s="23"/>
      <c r="AJ1758" s="23"/>
      <c r="AK1758" s="23"/>
      <c r="AL1758" s="23"/>
      <c r="AM1758" s="23"/>
      <c r="AN1758" s="23"/>
      <c r="AO1758" s="23"/>
      <c r="AP1758" s="23"/>
      <c r="AQ1758" s="23"/>
      <c r="AR1758" s="23"/>
      <c r="AS1758" s="23"/>
      <c r="AT1758" s="23"/>
      <c r="AU1758" s="23"/>
      <c r="AV1758" s="23"/>
      <c r="AW1758" s="23"/>
      <c r="AX1758" s="23"/>
      <c r="AY1758" s="23"/>
      <c r="AZ1758" s="23"/>
      <c r="BA1758" s="23"/>
      <c r="BB1758" s="23"/>
      <c r="BC1758" s="23"/>
      <c r="BD1758" s="23"/>
      <c r="BE1758" s="23"/>
      <c r="BF1758" s="23"/>
      <c r="BG1758" s="23"/>
      <c r="BH1758" s="23"/>
      <c r="BI1758" s="23"/>
      <c r="BJ1758" s="23"/>
      <c r="BK1758" s="23"/>
      <c r="BL1758" s="23"/>
      <c r="BM1758" s="23"/>
      <c r="BN1758" s="23"/>
      <c r="BO1758" s="23"/>
      <c r="BP1758" s="23"/>
      <c r="BQ1758" s="23"/>
      <c r="BR1758" s="23"/>
      <c r="BS1758" s="23"/>
      <c r="BT1758" s="23"/>
      <c r="BU1758" s="23"/>
      <c r="BV1758" s="23"/>
      <c r="BW1758" s="23"/>
      <c r="BX1758" s="23"/>
      <c r="BY1758" s="23"/>
      <c r="BZ1758" s="23"/>
      <c r="CA1758" s="23"/>
      <c r="CB1758" s="23"/>
      <c r="CC1758" s="23"/>
      <c r="CD1758" s="23"/>
      <c r="CE1758" s="23"/>
      <c r="CF1758" s="23"/>
      <c r="CG1758" s="23"/>
      <c r="CH1758" s="23"/>
      <c r="CI1758" s="23"/>
      <c r="CJ1758" s="23"/>
      <c r="CK1758" s="23"/>
      <c r="CL1758" s="23"/>
      <c r="CM1758" s="23"/>
      <c r="CN1758" s="23"/>
      <c r="CO1758" s="23"/>
      <c r="CP1758" s="23"/>
      <c r="CQ1758" s="23"/>
      <c r="CR1758" s="23"/>
      <c r="CS1758" s="23"/>
      <c r="CT1758" s="23"/>
      <c r="CU1758" s="23"/>
      <c r="CV1758" s="23"/>
      <c r="CW1758" s="23"/>
      <c r="CX1758" s="23"/>
      <c r="CY1758" s="23"/>
      <c r="CZ1758" s="23"/>
      <c r="DA1758" s="23"/>
      <c r="DB1758" s="23"/>
      <c r="DC1758" s="23"/>
      <c r="DD1758" s="23"/>
      <c r="DE1758" s="23"/>
      <c r="DF1758" s="23"/>
      <c r="DG1758" s="23"/>
      <c r="DH1758" s="23"/>
      <c r="DI1758" s="23"/>
      <c r="DJ1758" s="23"/>
      <c r="DK1758" s="23"/>
      <c r="DL1758" s="23"/>
      <c r="DM1758" s="23"/>
      <c r="DN1758" s="23"/>
      <c r="DO1758" s="23"/>
      <c r="DP1758" s="23"/>
      <c r="DQ1758" s="23"/>
      <c r="DR1758" s="23"/>
      <c r="DS1758" s="23"/>
      <c r="DT1758" s="23"/>
      <c r="DU1758" s="23"/>
      <c r="DV1758" s="23"/>
      <c r="DW1758" s="23"/>
      <c r="DX1758" s="23"/>
      <c r="DY1758" s="23"/>
    </row>
    <row r="1759" spans="1:129" s="29" customFormat="1" x14ac:dyDescent="0.25">
      <c r="A1759" s="410">
        <v>54</v>
      </c>
      <c r="B1759" s="127" t="s">
        <v>413</v>
      </c>
      <c r="C1759" s="127" t="s">
        <v>25</v>
      </c>
      <c r="D1759" s="195" t="s">
        <v>352</v>
      </c>
      <c r="E1759" s="196" t="s">
        <v>96</v>
      </c>
      <c r="F1759" s="135">
        <v>1810.3</v>
      </c>
      <c r="G1759" s="196">
        <v>63</v>
      </c>
      <c r="H1759" s="121" t="s">
        <v>30</v>
      </c>
      <c r="I1759" s="66" t="s">
        <v>1</v>
      </c>
      <c r="J1759" s="83">
        <f>J1760+J1761</f>
        <v>195250</v>
      </c>
      <c r="K1759" s="83">
        <f t="shared" ref="K1759" si="883">K1760+K1761</f>
        <v>45250</v>
      </c>
      <c r="L1759" s="83">
        <f t="shared" ref="L1759" si="884">L1760+L1761</f>
        <v>0</v>
      </c>
      <c r="M1759" s="83">
        <f t="shared" ref="M1759" si="885">M1760+M1761</f>
        <v>142500</v>
      </c>
      <c r="N1759" s="83">
        <f t="shared" ref="N1759" si="886">N1760+N1761</f>
        <v>7500</v>
      </c>
      <c r="O1759" s="408">
        <f t="shared" si="835"/>
        <v>195250</v>
      </c>
      <c r="P1759" s="355"/>
      <c r="Q1759" s="23"/>
      <c r="R1759" s="23"/>
      <c r="S1759" s="23"/>
      <c r="T1759" s="23"/>
      <c r="U1759" s="23"/>
      <c r="V1759" s="23"/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/>
      <c r="AG1759" s="23"/>
      <c r="AH1759" s="23"/>
      <c r="AI1759" s="23"/>
      <c r="AJ1759" s="23"/>
      <c r="AK1759" s="23"/>
      <c r="AL1759" s="23"/>
      <c r="AM1759" s="23"/>
      <c r="AN1759" s="23"/>
      <c r="AO1759" s="23"/>
      <c r="AP1759" s="23"/>
      <c r="AQ1759" s="23"/>
      <c r="AR1759" s="23"/>
      <c r="AS1759" s="23"/>
      <c r="AT1759" s="23"/>
      <c r="AU1759" s="23"/>
      <c r="AV1759" s="23"/>
      <c r="AW1759" s="23"/>
      <c r="AX1759" s="23"/>
      <c r="AY1759" s="23"/>
      <c r="AZ1759" s="23"/>
      <c r="BA1759" s="23"/>
      <c r="BB1759" s="23"/>
      <c r="BC1759" s="23"/>
      <c r="BD1759" s="23"/>
      <c r="BE1759" s="23"/>
      <c r="BF1759" s="23"/>
      <c r="BG1759" s="23"/>
      <c r="BH1759" s="23"/>
      <c r="BI1759" s="23"/>
      <c r="BJ1759" s="23"/>
      <c r="BK1759" s="23"/>
      <c r="BL1759" s="23"/>
      <c r="BM1759" s="23"/>
      <c r="BN1759" s="23"/>
      <c r="BO1759" s="23"/>
      <c r="BP1759" s="23"/>
      <c r="BQ1759" s="23"/>
      <c r="BR1759" s="23"/>
      <c r="BS1759" s="23"/>
      <c r="BT1759" s="23"/>
      <c r="BU1759" s="23"/>
      <c r="BV1759" s="23"/>
      <c r="BW1759" s="23"/>
      <c r="BX1759" s="23"/>
      <c r="BY1759" s="23"/>
      <c r="BZ1759" s="23"/>
      <c r="CA1759" s="23"/>
      <c r="CB1759" s="23"/>
      <c r="CC1759" s="23"/>
      <c r="CD1759" s="23"/>
      <c r="CE1759" s="23"/>
      <c r="CF1759" s="23"/>
      <c r="CG1759" s="23"/>
      <c r="CH1759" s="23"/>
      <c r="CI1759" s="23"/>
      <c r="CJ1759" s="23"/>
      <c r="CK1759" s="23"/>
      <c r="CL1759" s="23"/>
      <c r="CM1759" s="23"/>
      <c r="CN1759" s="23"/>
      <c r="CO1759" s="23"/>
      <c r="CP1759" s="23"/>
      <c r="CQ1759" s="23"/>
      <c r="CR1759" s="23"/>
      <c r="CS1759" s="23"/>
      <c r="CT1759" s="23"/>
      <c r="CU1759" s="23"/>
      <c r="CV1759" s="23"/>
      <c r="CW1759" s="23"/>
      <c r="CX1759" s="23"/>
      <c r="CY1759" s="23"/>
      <c r="CZ1759" s="23"/>
      <c r="DA1759" s="23"/>
      <c r="DB1759" s="23"/>
      <c r="DC1759" s="23"/>
      <c r="DD1759" s="23"/>
      <c r="DE1759" s="23"/>
      <c r="DF1759" s="23"/>
      <c r="DG1759" s="23"/>
      <c r="DH1759" s="23"/>
      <c r="DI1759" s="23"/>
      <c r="DJ1759" s="23"/>
      <c r="DK1759" s="23"/>
      <c r="DL1759" s="23"/>
      <c r="DM1759" s="23"/>
      <c r="DN1759" s="23"/>
      <c r="DO1759" s="23"/>
      <c r="DP1759" s="23"/>
      <c r="DQ1759" s="23"/>
      <c r="DR1759" s="23"/>
      <c r="DS1759" s="23"/>
      <c r="DT1759" s="23"/>
      <c r="DU1759" s="23"/>
      <c r="DV1759" s="23"/>
      <c r="DW1759" s="23"/>
      <c r="DX1759" s="23"/>
      <c r="DY1759" s="23"/>
    </row>
    <row r="1760" spans="1:129" s="29" customFormat="1" ht="45" x14ac:dyDescent="0.25">
      <c r="A1760" s="411"/>
      <c r="B1760" s="127" t="s">
        <v>413</v>
      </c>
      <c r="C1760" s="127"/>
      <c r="D1760" s="127"/>
      <c r="E1760" s="136"/>
      <c r="F1760" s="162"/>
      <c r="G1760" s="136"/>
      <c r="H1760" s="72" t="s">
        <v>58</v>
      </c>
      <c r="I1760" s="78" t="s">
        <v>31</v>
      </c>
      <c r="J1760" s="83">
        <v>150000</v>
      </c>
      <c r="K1760" s="83"/>
      <c r="L1760" s="162"/>
      <c r="M1760" s="83">
        <v>142500</v>
      </c>
      <c r="N1760" s="83">
        <v>7500</v>
      </c>
      <c r="O1760" s="408">
        <f t="shared" si="835"/>
        <v>150000</v>
      </c>
      <c r="P1760" s="355"/>
      <c r="Q1760" s="23"/>
      <c r="R1760" s="23"/>
      <c r="S1760" s="23"/>
      <c r="T1760" s="23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/>
      <c r="AH1760" s="23"/>
      <c r="AI1760" s="23"/>
      <c r="AJ1760" s="23"/>
      <c r="AK1760" s="23"/>
      <c r="AL1760" s="23"/>
      <c r="AM1760" s="23"/>
      <c r="AN1760" s="23"/>
      <c r="AO1760" s="23"/>
      <c r="AP1760" s="23"/>
      <c r="AQ1760" s="23"/>
      <c r="AR1760" s="23"/>
      <c r="AS1760" s="23"/>
      <c r="AT1760" s="23"/>
      <c r="AU1760" s="23"/>
      <c r="AV1760" s="23"/>
      <c r="AW1760" s="23"/>
      <c r="AX1760" s="23"/>
      <c r="AY1760" s="23"/>
      <c r="AZ1760" s="23"/>
      <c r="BA1760" s="23"/>
      <c r="BB1760" s="23"/>
      <c r="BC1760" s="23"/>
      <c r="BD1760" s="23"/>
      <c r="BE1760" s="23"/>
      <c r="BF1760" s="23"/>
      <c r="BG1760" s="23"/>
      <c r="BH1760" s="23"/>
      <c r="BI1760" s="23"/>
      <c r="BJ1760" s="23"/>
      <c r="BK1760" s="23"/>
      <c r="BL1760" s="23"/>
      <c r="BM1760" s="23"/>
      <c r="BN1760" s="23"/>
      <c r="BO1760" s="23"/>
      <c r="BP1760" s="23"/>
      <c r="BQ1760" s="23"/>
      <c r="BR1760" s="23"/>
      <c r="BS1760" s="23"/>
      <c r="BT1760" s="23"/>
      <c r="BU1760" s="23"/>
      <c r="BV1760" s="23"/>
      <c r="BW1760" s="23"/>
      <c r="BX1760" s="23"/>
      <c r="BY1760" s="23"/>
      <c r="BZ1760" s="23"/>
      <c r="CA1760" s="23"/>
      <c r="CB1760" s="23"/>
      <c r="CC1760" s="23"/>
      <c r="CD1760" s="23"/>
      <c r="CE1760" s="23"/>
      <c r="CF1760" s="23"/>
      <c r="CG1760" s="23"/>
      <c r="CH1760" s="23"/>
      <c r="CI1760" s="23"/>
      <c r="CJ1760" s="23"/>
      <c r="CK1760" s="23"/>
      <c r="CL1760" s="23"/>
      <c r="CM1760" s="23"/>
      <c r="CN1760" s="23"/>
      <c r="CO1760" s="23"/>
      <c r="CP1760" s="23"/>
      <c r="CQ1760" s="23"/>
      <c r="CR1760" s="23"/>
      <c r="CS1760" s="23"/>
      <c r="CT1760" s="23"/>
      <c r="CU1760" s="23"/>
      <c r="CV1760" s="23"/>
      <c r="CW1760" s="23"/>
      <c r="CX1760" s="23"/>
      <c r="CY1760" s="23"/>
      <c r="CZ1760" s="23"/>
      <c r="DA1760" s="23"/>
      <c r="DB1760" s="23"/>
      <c r="DC1760" s="23"/>
      <c r="DD1760" s="23"/>
      <c r="DE1760" s="23"/>
      <c r="DF1760" s="23"/>
      <c r="DG1760" s="23"/>
      <c r="DH1760" s="23"/>
      <c r="DI1760" s="23"/>
      <c r="DJ1760" s="23"/>
      <c r="DK1760" s="23"/>
      <c r="DL1760" s="23"/>
      <c r="DM1760" s="23"/>
      <c r="DN1760" s="23"/>
      <c r="DO1760" s="23"/>
      <c r="DP1760" s="23"/>
      <c r="DQ1760" s="23"/>
      <c r="DR1760" s="23"/>
      <c r="DS1760" s="23"/>
      <c r="DT1760" s="23"/>
      <c r="DU1760" s="23"/>
      <c r="DV1760" s="23"/>
      <c r="DW1760" s="23"/>
      <c r="DX1760" s="23"/>
      <c r="DY1760" s="23"/>
    </row>
    <row r="1761" spans="1:129" s="29" customFormat="1" ht="75" x14ac:dyDescent="0.25">
      <c r="A1761" s="412"/>
      <c r="B1761" s="127" t="s">
        <v>413</v>
      </c>
      <c r="C1761" s="127"/>
      <c r="D1761" s="127"/>
      <c r="E1761" s="136"/>
      <c r="F1761" s="162"/>
      <c r="G1761" s="136"/>
      <c r="H1761" s="72" t="s">
        <v>57</v>
      </c>
      <c r="I1761" s="78" t="s">
        <v>136</v>
      </c>
      <c r="J1761" s="83">
        <v>45250</v>
      </c>
      <c r="K1761" s="123">
        <f>J1761</f>
        <v>45250</v>
      </c>
      <c r="L1761" s="162"/>
      <c r="M1761" s="162"/>
      <c r="N1761" s="162"/>
      <c r="O1761" s="408">
        <f t="shared" si="835"/>
        <v>45250</v>
      </c>
      <c r="P1761" s="355"/>
      <c r="Q1761" s="23"/>
      <c r="R1761" s="23"/>
      <c r="S1761" s="23"/>
      <c r="T1761" s="23"/>
      <c r="U1761" s="23"/>
      <c r="V1761" s="23"/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/>
      <c r="AG1761" s="23"/>
      <c r="AH1761" s="23"/>
      <c r="AI1761" s="23"/>
      <c r="AJ1761" s="23"/>
      <c r="AK1761" s="23"/>
      <c r="AL1761" s="23"/>
      <c r="AM1761" s="23"/>
      <c r="AN1761" s="23"/>
      <c r="AO1761" s="23"/>
      <c r="AP1761" s="23"/>
      <c r="AQ1761" s="23"/>
      <c r="AR1761" s="23"/>
      <c r="AS1761" s="23"/>
      <c r="AT1761" s="23"/>
      <c r="AU1761" s="23"/>
      <c r="AV1761" s="23"/>
      <c r="AW1761" s="23"/>
      <c r="AX1761" s="23"/>
      <c r="AY1761" s="23"/>
      <c r="AZ1761" s="23"/>
      <c r="BA1761" s="23"/>
      <c r="BB1761" s="23"/>
      <c r="BC1761" s="23"/>
      <c r="BD1761" s="23"/>
      <c r="BE1761" s="23"/>
      <c r="BF1761" s="23"/>
      <c r="BG1761" s="23"/>
      <c r="BH1761" s="23"/>
      <c r="BI1761" s="23"/>
      <c r="BJ1761" s="23"/>
      <c r="BK1761" s="23"/>
      <c r="BL1761" s="23"/>
      <c r="BM1761" s="23"/>
      <c r="BN1761" s="23"/>
      <c r="BO1761" s="23"/>
      <c r="BP1761" s="23"/>
      <c r="BQ1761" s="23"/>
      <c r="BR1761" s="23"/>
      <c r="BS1761" s="23"/>
      <c r="BT1761" s="23"/>
      <c r="BU1761" s="23"/>
      <c r="BV1761" s="23"/>
      <c r="BW1761" s="23"/>
      <c r="BX1761" s="23"/>
      <c r="BY1761" s="23"/>
      <c r="BZ1761" s="23"/>
      <c r="CA1761" s="23"/>
      <c r="CB1761" s="23"/>
      <c r="CC1761" s="23"/>
      <c r="CD1761" s="23"/>
      <c r="CE1761" s="23"/>
      <c r="CF1761" s="23"/>
      <c r="CG1761" s="23"/>
      <c r="CH1761" s="23"/>
      <c r="CI1761" s="23"/>
      <c r="CJ1761" s="23"/>
      <c r="CK1761" s="23"/>
      <c r="CL1761" s="23"/>
      <c r="CM1761" s="23"/>
      <c r="CN1761" s="23"/>
      <c r="CO1761" s="23"/>
      <c r="CP1761" s="23"/>
      <c r="CQ1761" s="23"/>
      <c r="CR1761" s="23"/>
      <c r="CS1761" s="23"/>
      <c r="CT1761" s="23"/>
      <c r="CU1761" s="23"/>
      <c r="CV1761" s="23"/>
      <c r="CW1761" s="23"/>
      <c r="CX1761" s="23"/>
      <c r="CY1761" s="23"/>
      <c r="CZ1761" s="23"/>
      <c r="DA1761" s="23"/>
      <c r="DB1761" s="23"/>
      <c r="DC1761" s="23"/>
      <c r="DD1761" s="23"/>
      <c r="DE1761" s="23"/>
      <c r="DF1761" s="23"/>
      <c r="DG1761" s="23"/>
      <c r="DH1761" s="23"/>
      <c r="DI1761" s="23"/>
      <c r="DJ1761" s="23"/>
      <c r="DK1761" s="23"/>
      <c r="DL1761" s="23"/>
      <c r="DM1761" s="23"/>
      <c r="DN1761" s="23"/>
      <c r="DO1761" s="23"/>
      <c r="DP1761" s="23"/>
      <c r="DQ1761" s="23"/>
      <c r="DR1761" s="23"/>
      <c r="DS1761" s="23"/>
      <c r="DT1761" s="23"/>
      <c r="DU1761" s="23"/>
      <c r="DV1761" s="23"/>
      <c r="DW1761" s="23"/>
      <c r="DX1761" s="23"/>
      <c r="DY1761" s="23"/>
    </row>
    <row r="1762" spans="1:129" s="29" customFormat="1" x14ac:dyDescent="0.25">
      <c r="A1762" s="410">
        <v>55</v>
      </c>
      <c r="B1762" s="127" t="s">
        <v>413</v>
      </c>
      <c r="C1762" s="127" t="s">
        <v>25</v>
      </c>
      <c r="D1762" s="195" t="s">
        <v>352</v>
      </c>
      <c r="E1762" s="196">
        <v>10</v>
      </c>
      <c r="F1762" s="135">
        <v>3589.1</v>
      </c>
      <c r="G1762" s="196">
        <v>167</v>
      </c>
      <c r="H1762" s="121" t="s">
        <v>30</v>
      </c>
      <c r="I1762" s="66" t="s">
        <v>1</v>
      </c>
      <c r="J1762" s="83">
        <f>J1763+J1764</f>
        <v>345250</v>
      </c>
      <c r="K1762" s="83">
        <f t="shared" ref="K1762" si="887">K1763+K1764</f>
        <v>45250</v>
      </c>
      <c r="L1762" s="83">
        <f t="shared" ref="L1762" si="888">L1763+L1764</f>
        <v>0</v>
      </c>
      <c r="M1762" s="83">
        <f t="shared" ref="M1762" si="889">M1763+M1764</f>
        <v>285000</v>
      </c>
      <c r="N1762" s="83">
        <f t="shared" ref="N1762" si="890">N1763+N1764</f>
        <v>15000</v>
      </c>
      <c r="O1762" s="408">
        <f t="shared" si="835"/>
        <v>345250</v>
      </c>
      <c r="P1762" s="355"/>
      <c r="Q1762" s="23"/>
      <c r="R1762" s="23"/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/>
      <c r="AH1762" s="23"/>
      <c r="AI1762" s="23"/>
      <c r="AJ1762" s="23"/>
      <c r="AK1762" s="23"/>
      <c r="AL1762" s="23"/>
      <c r="AM1762" s="23"/>
      <c r="AN1762" s="23"/>
      <c r="AO1762" s="23"/>
      <c r="AP1762" s="23"/>
      <c r="AQ1762" s="23"/>
      <c r="AR1762" s="23"/>
      <c r="AS1762" s="23"/>
      <c r="AT1762" s="23"/>
      <c r="AU1762" s="23"/>
      <c r="AV1762" s="23"/>
      <c r="AW1762" s="23"/>
      <c r="AX1762" s="23"/>
      <c r="AY1762" s="23"/>
      <c r="AZ1762" s="23"/>
      <c r="BA1762" s="23"/>
      <c r="BB1762" s="23"/>
      <c r="BC1762" s="23"/>
      <c r="BD1762" s="23"/>
      <c r="BE1762" s="23"/>
      <c r="BF1762" s="23"/>
      <c r="BG1762" s="23"/>
      <c r="BH1762" s="23"/>
      <c r="BI1762" s="23"/>
      <c r="BJ1762" s="23"/>
      <c r="BK1762" s="23"/>
      <c r="BL1762" s="23"/>
      <c r="BM1762" s="23"/>
      <c r="BN1762" s="23"/>
      <c r="BO1762" s="23"/>
      <c r="BP1762" s="23"/>
      <c r="BQ1762" s="23"/>
      <c r="BR1762" s="23"/>
      <c r="BS1762" s="23"/>
      <c r="BT1762" s="23"/>
      <c r="BU1762" s="23"/>
      <c r="BV1762" s="23"/>
      <c r="BW1762" s="23"/>
      <c r="BX1762" s="23"/>
      <c r="BY1762" s="23"/>
      <c r="BZ1762" s="23"/>
      <c r="CA1762" s="23"/>
      <c r="CB1762" s="23"/>
      <c r="CC1762" s="23"/>
      <c r="CD1762" s="23"/>
      <c r="CE1762" s="23"/>
      <c r="CF1762" s="23"/>
      <c r="CG1762" s="23"/>
      <c r="CH1762" s="23"/>
      <c r="CI1762" s="23"/>
      <c r="CJ1762" s="23"/>
      <c r="CK1762" s="23"/>
      <c r="CL1762" s="23"/>
      <c r="CM1762" s="23"/>
      <c r="CN1762" s="23"/>
      <c r="CO1762" s="23"/>
      <c r="CP1762" s="23"/>
      <c r="CQ1762" s="23"/>
      <c r="CR1762" s="23"/>
      <c r="CS1762" s="23"/>
      <c r="CT1762" s="23"/>
      <c r="CU1762" s="23"/>
      <c r="CV1762" s="23"/>
      <c r="CW1762" s="23"/>
      <c r="CX1762" s="23"/>
      <c r="CY1762" s="23"/>
      <c r="CZ1762" s="23"/>
      <c r="DA1762" s="23"/>
      <c r="DB1762" s="23"/>
      <c r="DC1762" s="23"/>
      <c r="DD1762" s="23"/>
      <c r="DE1762" s="23"/>
      <c r="DF1762" s="23"/>
      <c r="DG1762" s="23"/>
      <c r="DH1762" s="23"/>
      <c r="DI1762" s="23"/>
      <c r="DJ1762" s="23"/>
      <c r="DK1762" s="23"/>
      <c r="DL1762" s="23"/>
      <c r="DM1762" s="23"/>
      <c r="DN1762" s="23"/>
      <c r="DO1762" s="23"/>
      <c r="DP1762" s="23"/>
      <c r="DQ1762" s="23"/>
      <c r="DR1762" s="23"/>
      <c r="DS1762" s="23"/>
      <c r="DT1762" s="23"/>
      <c r="DU1762" s="23"/>
      <c r="DV1762" s="23"/>
      <c r="DW1762" s="23"/>
      <c r="DX1762" s="23"/>
      <c r="DY1762" s="23"/>
    </row>
    <row r="1763" spans="1:129" s="29" customFormat="1" ht="45" x14ac:dyDescent="0.25">
      <c r="A1763" s="411"/>
      <c r="B1763" s="127" t="s">
        <v>413</v>
      </c>
      <c r="C1763" s="127"/>
      <c r="D1763" s="127"/>
      <c r="E1763" s="136"/>
      <c r="F1763" s="162"/>
      <c r="G1763" s="136"/>
      <c r="H1763" s="72" t="s">
        <v>58</v>
      </c>
      <c r="I1763" s="78" t="s">
        <v>31</v>
      </c>
      <c r="J1763" s="83">
        <v>300000</v>
      </c>
      <c r="K1763" s="83"/>
      <c r="L1763" s="162"/>
      <c r="M1763" s="162">
        <v>285000</v>
      </c>
      <c r="N1763" s="162">
        <v>15000</v>
      </c>
      <c r="O1763" s="408">
        <f t="shared" si="835"/>
        <v>300000</v>
      </c>
      <c r="P1763" s="355"/>
      <c r="Q1763" s="23"/>
      <c r="R1763" s="23"/>
      <c r="S1763" s="23"/>
      <c r="T1763" s="23"/>
      <c r="U1763" s="23"/>
      <c r="V1763" s="23"/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/>
      <c r="AG1763" s="23"/>
      <c r="AH1763" s="23"/>
      <c r="AI1763" s="23"/>
      <c r="AJ1763" s="23"/>
      <c r="AK1763" s="23"/>
      <c r="AL1763" s="23"/>
      <c r="AM1763" s="23"/>
      <c r="AN1763" s="23"/>
      <c r="AO1763" s="23"/>
      <c r="AP1763" s="23"/>
      <c r="AQ1763" s="23"/>
      <c r="AR1763" s="23"/>
      <c r="AS1763" s="23"/>
      <c r="AT1763" s="23"/>
      <c r="AU1763" s="23"/>
      <c r="AV1763" s="23"/>
      <c r="AW1763" s="23"/>
      <c r="AX1763" s="23"/>
      <c r="AY1763" s="23"/>
      <c r="AZ1763" s="23"/>
      <c r="BA1763" s="23"/>
      <c r="BB1763" s="23"/>
      <c r="BC1763" s="23"/>
      <c r="BD1763" s="23"/>
      <c r="BE1763" s="23"/>
      <c r="BF1763" s="23"/>
      <c r="BG1763" s="23"/>
      <c r="BH1763" s="23"/>
      <c r="BI1763" s="23"/>
      <c r="BJ1763" s="23"/>
      <c r="BK1763" s="23"/>
      <c r="BL1763" s="23"/>
      <c r="BM1763" s="23"/>
      <c r="BN1763" s="23"/>
      <c r="BO1763" s="23"/>
      <c r="BP1763" s="23"/>
      <c r="BQ1763" s="23"/>
      <c r="BR1763" s="23"/>
      <c r="BS1763" s="23"/>
      <c r="BT1763" s="23"/>
      <c r="BU1763" s="23"/>
      <c r="BV1763" s="23"/>
      <c r="BW1763" s="23"/>
      <c r="BX1763" s="23"/>
      <c r="BY1763" s="23"/>
      <c r="BZ1763" s="23"/>
      <c r="CA1763" s="23"/>
      <c r="CB1763" s="23"/>
      <c r="CC1763" s="23"/>
      <c r="CD1763" s="23"/>
      <c r="CE1763" s="23"/>
      <c r="CF1763" s="23"/>
      <c r="CG1763" s="23"/>
      <c r="CH1763" s="23"/>
      <c r="CI1763" s="23"/>
      <c r="CJ1763" s="23"/>
      <c r="CK1763" s="23"/>
      <c r="CL1763" s="23"/>
      <c r="CM1763" s="23"/>
      <c r="CN1763" s="23"/>
      <c r="CO1763" s="23"/>
      <c r="CP1763" s="23"/>
      <c r="CQ1763" s="23"/>
      <c r="CR1763" s="23"/>
      <c r="CS1763" s="23"/>
      <c r="CT1763" s="23"/>
      <c r="CU1763" s="23"/>
      <c r="CV1763" s="23"/>
      <c r="CW1763" s="23"/>
      <c r="CX1763" s="23"/>
      <c r="CY1763" s="23"/>
      <c r="CZ1763" s="23"/>
      <c r="DA1763" s="23"/>
      <c r="DB1763" s="23"/>
      <c r="DC1763" s="23"/>
      <c r="DD1763" s="23"/>
      <c r="DE1763" s="23"/>
      <c r="DF1763" s="23"/>
      <c r="DG1763" s="23"/>
      <c r="DH1763" s="23"/>
      <c r="DI1763" s="23"/>
      <c r="DJ1763" s="23"/>
      <c r="DK1763" s="23"/>
      <c r="DL1763" s="23"/>
      <c r="DM1763" s="23"/>
      <c r="DN1763" s="23"/>
      <c r="DO1763" s="23"/>
      <c r="DP1763" s="23"/>
      <c r="DQ1763" s="23"/>
      <c r="DR1763" s="23"/>
      <c r="DS1763" s="23"/>
      <c r="DT1763" s="23"/>
      <c r="DU1763" s="23"/>
      <c r="DV1763" s="23"/>
      <c r="DW1763" s="23"/>
      <c r="DX1763" s="23"/>
      <c r="DY1763" s="23"/>
    </row>
    <row r="1764" spans="1:129" s="29" customFormat="1" ht="75" x14ac:dyDescent="0.25">
      <c r="A1764" s="412"/>
      <c r="B1764" s="127" t="s">
        <v>413</v>
      </c>
      <c r="C1764" s="127"/>
      <c r="D1764" s="127"/>
      <c r="E1764" s="136"/>
      <c r="F1764" s="162"/>
      <c r="G1764" s="136"/>
      <c r="H1764" s="72" t="s">
        <v>57</v>
      </c>
      <c r="I1764" s="78" t="s">
        <v>136</v>
      </c>
      <c r="J1764" s="83">
        <v>45250</v>
      </c>
      <c r="K1764" s="123">
        <f>J1764</f>
        <v>45250</v>
      </c>
      <c r="L1764" s="162"/>
      <c r="M1764" s="162"/>
      <c r="N1764" s="162"/>
      <c r="O1764" s="408">
        <f t="shared" si="835"/>
        <v>45250</v>
      </c>
      <c r="P1764" s="355"/>
      <c r="Q1764" s="23"/>
      <c r="R1764" s="23"/>
      <c r="S1764" s="23"/>
      <c r="T1764" s="23"/>
      <c r="U1764" s="23"/>
      <c r="V1764" s="23"/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/>
      <c r="AH1764" s="23"/>
      <c r="AI1764" s="23"/>
      <c r="AJ1764" s="23"/>
      <c r="AK1764" s="23"/>
      <c r="AL1764" s="23"/>
      <c r="AM1764" s="23"/>
      <c r="AN1764" s="23"/>
      <c r="AO1764" s="23"/>
      <c r="AP1764" s="23"/>
      <c r="AQ1764" s="23"/>
      <c r="AR1764" s="23"/>
      <c r="AS1764" s="23"/>
      <c r="AT1764" s="23"/>
      <c r="AU1764" s="23"/>
      <c r="AV1764" s="23"/>
      <c r="AW1764" s="23"/>
      <c r="AX1764" s="23"/>
      <c r="AY1764" s="23"/>
      <c r="AZ1764" s="23"/>
      <c r="BA1764" s="23"/>
      <c r="BB1764" s="23"/>
      <c r="BC1764" s="23"/>
      <c r="BD1764" s="23"/>
      <c r="BE1764" s="23"/>
      <c r="BF1764" s="23"/>
      <c r="BG1764" s="23"/>
      <c r="BH1764" s="23"/>
      <c r="BI1764" s="23"/>
      <c r="BJ1764" s="23"/>
      <c r="BK1764" s="23"/>
      <c r="BL1764" s="23"/>
      <c r="BM1764" s="23"/>
      <c r="BN1764" s="23"/>
      <c r="BO1764" s="23"/>
      <c r="BP1764" s="23"/>
      <c r="BQ1764" s="23"/>
      <c r="BR1764" s="23"/>
      <c r="BS1764" s="23"/>
      <c r="BT1764" s="23"/>
      <c r="BU1764" s="23"/>
      <c r="BV1764" s="23"/>
      <c r="BW1764" s="23"/>
      <c r="BX1764" s="23"/>
      <c r="BY1764" s="23"/>
      <c r="BZ1764" s="23"/>
      <c r="CA1764" s="23"/>
      <c r="CB1764" s="23"/>
      <c r="CC1764" s="23"/>
      <c r="CD1764" s="23"/>
      <c r="CE1764" s="23"/>
      <c r="CF1764" s="23"/>
      <c r="CG1764" s="23"/>
      <c r="CH1764" s="23"/>
      <c r="CI1764" s="23"/>
      <c r="CJ1764" s="23"/>
      <c r="CK1764" s="23"/>
      <c r="CL1764" s="23"/>
      <c r="CM1764" s="23"/>
      <c r="CN1764" s="23"/>
      <c r="CO1764" s="23"/>
      <c r="CP1764" s="23"/>
      <c r="CQ1764" s="23"/>
      <c r="CR1764" s="23"/>
      <c r="CS1764" s="23"/>
      <c r="CT1764" s="23"/>
      <c r="CU1764" s="23"/>
      <c r="CV1764" s="23"/>
      <c r="CW1764" s="23"/>
      <c r="CX1764" s="23"/>
      <c r="CY1764" s="23"/>
      <c r="CZ1764" s="23"/>
      <c r="DA1764" s="23"/>
      <c r="DB1764" s="23"/>
      <c r="DC1764" s="23"/>
      <c r="DD1764" s="23"/>
      <c r="DE1764" s="23"/>
      <c r="DF1764" s="23"/>
      <c r="DG1764" s="23"/>
      <c r="DH1764" s="23"/>
      <c r="DI1764" s="23"/>
      <c r="DJ1764" s="23"/>
      <c r="DK1764" s="23"/>
      <c r="DL1764" s="23"/>
      <c r="DM1764" s="23"/>
      <c r="DN1764" s="23"/>
      <c r="DO1764" s="23"/>
      <c r="DP1764" s="23"/>
      <c r="DQ1764" s="23"/>
      <c r="DR1764" s="23"/>
      <c r="DS1764" s="23"/>
      <c r="DT1764" s="23"/>
      <c r="DU1764" s="23"/>
      <c r="DV1764" s="23"/>
      <c r="DW1764" s="23"/>
      <c r="DX1764" s="23"/>
      <c r="DY1764" s="23"/>
    </row>
    <row r="1765" spans="1:129" s="29" customFormat="1" x14ac:dyDescent="0.25">
      <c r="A1765" s="404">
        <v>56</v>
      </c>
      <c r="B1765" s="127" t="s">
        <v>413</v>
      </c>
      <c r="C1765" s="127" t="s">
        <v>25</v>
      </c>
      <c r="D1765" s="195" t="s">
        <v>352</v>
      </c>
      <c r="E1765" s="203" t="s">
        <v>109</v>
      </c>
      <c r="F1765" s="135">
        <v>647.79999999999995</v>
      </c>
      <c r="G1765" s="196">
        <v>26</v>
      </c>
      <c r="H1765" s="121" t="s">
        <v>30</v>
      </c>
      <c r="I1765" s="66" t="s">
        <v>1</v>
      </c>
      <c r="J1765" s="83">
        <f>J1766+J1767</f>
        <v>165250</v>
      </c>
      <c r="K1765" s="83">
        <f t="shared" ref="K1765" si="891">K1766+K1767</f>
        <v>45250</v>
      </c>
      <c r="L1765" s="83">
        <f t="shared" ref="L1765" si="892">L1766+L1767</f>
        <v>0</v>
      </c>
      <c r="M1765" s="83">
        <f t="shared" ref="M1765" si="893">M1766+M1767</f>
        <v>114000</v>
      </c>
      <c r="N1765" s="83">
        <f t="shared" ref="N1765" si="894">N1766+N1767</f>
        <v>6000</v>
      </c>
      <c r="O1765" s="408">
        <f t="shared" si="835"/>
        <v>165250</v>
      </c>
      <c r="P1765" s="355"/>
      <c r="Q1765" s="23"/>
      <c r="R1765" s="23"/>
      <c r="S1765" s="23"/>
      <c r="T1765" s="23"/>
      <c r="U1765" s="23"/>
      <c r="V1765" s="23"/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/>
      <c r="AG1765" s="23"/>
      <c r="AH1765" s="23"/>
      <c r="AI1765" s="23"/>
      <c r="AJ1765" s="23"/>
      <c r="AK1765" s="23"/>
      <c r="AL1765" s="23"/>
      <c r="AM1765" s="23"/>
      <c r="AN1765" s="23"/>
      <c r="AO1765" s="23"/>
      <c r="AP1765" s="23"/>
      <c r="AQ1765" s="23"/>
      <c r="AR1765" s="23"/>
      <c r="AS1765" s="23"/>
      <c r="AT1765" s="23"/>
      <c r="AU1765" s="23"/>
      <c r="AV1765" s="23"/>
      <c r="AW1765" s="23"/>
      <c r="AX1765" s="23"/>
      <c r="AY1765" s="23"/>
      <c r="AZ1765" s="23"/>
      <c r="BA1765" s="23"/>
      <c r="BB1765" s="23"/>
      <c r="BC1765" s="23"/>
      <c r="BD1765" s="23"/>
      <c r="BE1765" s="23"/>
      <c r="BF1765" s="23"/>
      <c r="BG1765" s="23"/>
      <c r="BH1765" s="23"/>
      <c r="BI1765" s="23"/>
      <c r="BJ1765" s="23"/>
      <c r="BK1765" s="23"/>
      <c r="BL1765" s="23"/>
      <c r="BM1765" s="23"/>
      <c r="BN1765" s="23"/>
      <c r="BO1765" s="23"/>
      <c r="BP1765" s="23"/>
      <c r="BQ1765" s="23"/>
      <c r="BR1765" s="23"/>
      <c r="BS1765" s="23"/>
      <c r="BT1765" s="23"/>
      <c r="BU1765" s="23"/>
      <c r="BV1765" s="23"/>
      <c r="BW1765" s="23"/>
      <c r="BX1765" s="23"/>
      <c r="BY1765" s="23"/>
      <c r="BZ1765" s="23"/>
      <c r="CA1765" s="23"/>
      <c r="CB1765" s="23"/>
      <c r="CC1765" s="23"/>
      <c r="CD1765" s="23"/>
      <c r="CE1765" s="23"/>
      <c r="CF1765" s="23"/>
      <c r="CG1765" s="23"/>
      <c r="CH1765" s="23"/>
      <c r="CI1765" s="23"/>
      <c r="CJ1765" s="23"/>
      <c r="CK1765" s="23"/>
      <c r="CL1765" s="23"/>
      <c r="CM1765" s="23"/>
      <c r="CN1765" s="23"/>
      <c r="CO1765" s="23"/>
      <c r="CP1765" s="23"/>
      <c r="CQ1765" s="23"/>
      <c r="CR1765" s="23"/>
      <c r="CS1765" s="23"/>
      <c r="CT1765" s="23"/>
      <c r="CU1765" s="23"/>
      <c r="CV1765" s="23"/>
      <c r="CW1765" s="23"/>
      <c r="CX1765" s="23"/>
      <c r="CY1765" s="23"/>
      <c r="CZ1765" s="23"/>
      <c r="DA1765" s="23"/>
      <c r="DB1765" s="23"/>
      <c r="DC1765" s="23"/>
      <c r="DD1765" s="23"/>
      <c r="DE1765" s="23"/>
      <c r="DF1765" s="23"/>
      <c r="DG1765" s="23"/>
      <c r="DH1765" s="23"/>
      <c r="DI1765" s="23"/>
      <c r="DJ1765" s="23"/>
      <c r="DK1765" s="23"/>
      <c r="DL1765" s="23"/>
      <c r="DM1765" s="23"/>
      <c r="DN1765" s="23"/>
      <c r="DO1765" s="23"/>
      <c r="DP1765" s="23"/>
      <c r="DQ1765" s="23"/>
      <c r="DR1765" s="23"/>
      <c r="DS1765" s="23"/>
      <c r="DT1765" s="23"/>
      <c r="DU1765" s="23"/>
      <c r="DV1765" s="23"/>
      <c r="DW1765" s="23"/>
      <c r="DX1765" s="23"/>
      <c r="DY1765" s="23"/>
    </row>
    <row r="1766" spans="1:129" s="29" customFormat="1" ht="45" x14ac:dyDescent="0.25">
      <c r="A1766" s="405"/>
      <c r="B1766" s="127" t="s">
        <v>413</v>
      </c>
      <c r="C1766" s="127"/>
      <c r="D1766" s="127"/>
      <c r="E1766" s="136"/>
      <c r="F1766" s="162"/>
      <c r="G1766" s="136"/>
      <c r="H1766" s="72" t="s">
        <v>58</v>
      </c>
      <c r="I1766" s="78" t="s">
        <v>31</v>
      </c>
      <c r="J1766" s="83">
        <v>120000</v>
      </c>
      <c r="K1766" s="83"/>
      <c r="L1766" s="162"/>
      <c r="M1766" s="162">
        <v>114000</v>
      </c>
      <c r="N1766" s="162">
        <v>6000</v>
      </c>
      <c r="O1766" s="408">
        <f t="shared" si="835"/>
        <v>120000</v>
      </c>
      <c r="P1766" s="355"/>
      <c r="Q1766" s="23"/>
      <c r="R1766" s="23"/>
      <c r="S1766" s="23"/>
      <c r="T1766" s="23"/>
      <c r="U1766" s="23"/>
      <c r="V1766" s="23"/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/>
      <c r="AH1766" s="23"/>
      <c r="AI1766" s="23"/>
      <c r="AJ1766" s="23"/>
      <c r="AK1766" s="23"/>
      <c r="AL1766" s="23"/>
      <c r="AM1766" s="23"/>
      <c r="AN1766" s="23"/>
      <c r="AO1766" s="23"/>
      <c r="AP1766" s="23"/>
      <c r="AQ1766" s="23"/>
      <c r="AR1766" s="23"/>
      <c r="AS1766" s="23"/>
      <c r="AT1766" s="23"/>
      <c r="AU1766" s="23"/>
      <c r="AV1766" s="23"/>
      <c r="AW1766" s="23"/>
      <c r="AX1766" s="23"/>
      <c r="AY1766" s="23"/>
      <c r="AZ1766" s="23"/>
      <c r="BA1766" s="23"/>
      <c r="BB1766" s="23"/>
      <c r="BC1766" s="23"/>
      <c r="BD1766" s="23"/>
      <c r="BE1766" s="23"/>
      <c r="BF1766" s="23"/>
      <c r="BG1766" s="23"/>
      <c r="BH1766" s="23"/>
      <c r="BI1766" s="23"/>
      <c r="BJ1766" s="23"/>
      <c r="BK1766" s="23"/>
      <c r="BL1766" s="23"/>
      <c r="BM1766" s="23"/>
      <c r="BN1766" s="23"/>
      <c r="BO1766" s="23"/>
      <c r="BP1766" s="23"/>
      <c r="BQ1766" s="23"/>
      <c r="BR1766" s="23"/>
      <c r="BS1766" s="23"/>
      <c r="BT1766" s="23"/>
      <c r="BU1766" s="23"/>
      <c r="BV1766" s="23"/>
      <c r="BW1766" s="23"/>
      <c r="BX1766" s="23"/>
      <c r="BY1766" s="23"/>
      <c r="BZ1766" s="23"/>
      <c r="CA1766" s="23"/>
      <c r="CB1766" s="23"/>
      <c r="CC1766" s="23"/>
      <c r="CD1766" s="23"/>
      <c r="CE1766" s="23"/>
      <c r="CF1766" s="23"/>
      <c r="CG1766" s="23"/>
      <c r="CH1766" s="23"/>
      <c r="CI1766" s="23"/>
      <c r="CJ1766" s="23"/>
      <c r="CK1766" s="23"/>
      <c r="CL1766" s="23"/>
      <c r="CM1766" s="23"/>
      <c r="CN1766" s="23"/>
      <c r="CO1766" s="23"/>
      <c r="CP1766" s="23"/>
      <c r="CQ1766" s="23"/>
      <c r="CR1766" s="23"/>
      <c r="CS1766" s="23"/>
      <c r="CT1766" s="23"/>
      <c r="CU1766" s="23"/>
      <c r="CV1766" s="23"/>
      <c r="CW1766" s="23"/>
      <c r="CX1766" s="23"/>
      <c r="CY1766" s="23"/>
      <c r="CZ1766" s="23"/>
      <c r="DA1766" s="23"/>
      <c r="DB1766" s="23"/>
      <c r="DC1766" s="23"/>
      <c r="DD1766" s="23"/>
      <c r="DE1766" s="23"/>
      <c r="DF1766" s="23"/>
      <c r="DG1766" s="23"/>
      <c r="DH1766" s="23"/>
      <c r="DI1766" s="23"/>
      <c r="DJ1766" s="23"/>
      <c r="DK1766" s="23"/>
      <c r="DL1766" s="23"/>
      <c r="DM1766" s="23"/>
      <c r="DN1766" s="23"/>
      <c r="DO1766" s="23"/>
      <c r="DP1766" s="23"/>
      <c r="DQ1766" s="23"/>
      <c r="DR1766" s="23"/>
      <c r="DS1766" s="23"/>
      <c r="DT1766" s="23"/>
      <c r="DU1766" s="23"/>
      <c r="DV1766" s="23"/>
      <c r="DW1766" s="23"/>
      <c r="DX1766" s="23"/>
      <c r="DY1766" s="23"/>
    </row>
    <row r="1767" spans="1:129" s="29" customFormat="1" ht="75" x14ac:dyDescent="0.25">
      <c r="A1767" s="406"/>
      <c r="B1767" s="127" t="s">
        <v>413</v>
      </c>
      <c r="C1767" s="127"/>
      <c r="D1767" s="127"/>
      <c r="E1767" s="136"/>
      <c r="F1767" s="162"/>
      <c r="G1767" s="136"/>
      <c r="H1767" s="72" t="s">
        <v>57</v>
      </c>
      <c r="I1767" s="78" t="s">
        <v>136</v>
      </c>
      <c r="J1767" s="83">
        <v>45250</v>
      </c>
      <c r="K1767" s="123">
        <f>J1767</f>
        <v>45250</v>
      </c>
      <c r="L1767" s="162"/>
      <c r="M1767" s="162"/>
      <c r="N1767" s="162"/>
      <c r="O1767" s="408">
        <f t="shared" si="835"/>
        <v>45250</v>
      </c>
      <c r="P1767" s="355"/>
      <c r="Q1767" s="23"/>
      <c r="R1767" s="23"/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/>
      <c r="AG1767" s="23"/>
      <c r="AH1767" s="23"/>
      <c r="AI1767" s="23"/>
      <c r="AJ1767" s="23"/>
      <c r="AK1767" s="23"/>
      <c r="AL1767" s="23"/>
      <c r="AM1767" s="23"/>
      <c r="AN1767" s="23"/>
      <c r="AO1767" s="23"/>
      <c r="AP1767" s="23"/>
      <c r="AQ1767" s="23"/>
      <c r="AR1767" s="23"/>
      <c r="AS1767" s="23"/>
      <c r="AT1767" s="23"/>
      <c r="AU1767" s="23"/>
      <c r="AV1767" s="23"/>
      <c r="AW1767" s="23"/>
      <c r="AX1767" s="23"/>
      <c r="AY1767" s="23"/>
      <c r="AZ1767" s="23"/>
      <c r="BA1767" s="23"/>
      <c r="BB1767" s="23"/>
      <c r="BC1767" s="23"/>
      <c r="BD1767" s="23"/>
      <c r="BE1767" s="23"/>
      <c r="BF1767" s="23"/>
      <c r="BG1767" s="23"/>
      <c r="BH1767" s="23"/>
      <c r="BI1767" s="23"/>
      <c r="BJ1767" s="23"/>
      <c r="BK1767" s="23"/>
      <c r="BL1767" s="23"/>
      <c r="BM1767" s="23"/>
      <c r="BN1767" s="23"/>
      <c r="BO1767" s="23"/>
      <c r="BP1767" s="23"/>
      <c r="BQ1767" s="23"/>
      <c r="BR1767" s="23"/>
      <c r="BS1767" s="23"/>
      <c r="BT1767" s="23"/>
      <c r="BU1767" s="23"/>
      <c r="BV1767" s="23"/>
      <c r="BW1767" s="23"/>
      <c r="BX1767" s="23"/>
      <c r="BY1767" s="23"/>
      <c r="BZ1767" s="23"/>
      <c r="CA1767" s="23"/>
      <c r="CB1767" s="23"/>
      <c r="CC1767" s="23"/>
      <c r="CD1767" s="23"/>
      <c r="CE1767" s="23"/>
      <c r="CF1767" s="23"/>
      <c r="CG1767" s="23"/>
      <c r="CH1767" s="23"/>
      <c r="CI1767" s="23"/>
      <c r="CJ1767" s="23"/>
      <c r="CK1767" s="23"/>
      <c r="CL1767" s="23"/>
      <c r="CM1767" s="23"/>
      <c r="CN1767" s="23"/>
      <c r="CO1767" s="23"/>
      <c r="CP1767" s="23"/>
      <c r="CQ1767" s="23"/>
      <c r="CR1767" s="23"/>
      <c r="CS1767" s="23"/>
      <c r="CT1767" s="23"/>
      <c r="CU1767" s="23"/>
      <c r="CV1767" s="23"/>
      <c r="CW1767" s="23"/>
      <c r="CX1767" s="23"/>
      <c r="CY1767" s="23"/>
      <c r="CZ1767" s="23"/>
      <c r="DA1767" s="23"/>
      <c r="DB1767" s="23"/>
      <c r="DC1767" s="23"/>
      <c r="DD1767" s="23"/>
      <c r="DE1767" s="23"/>
      <c r="DF1767" s="23"/>
      <c r="DG1767" s="23"/>
      <c r="DH1767" s="23"/>
      <c r="DI1767" s="23"/>
      <c r="DJ1767" s="23"/>
      <c r="DK1767" s="23"/>
      <c r="DL1767" s="23"/>
      <c r="DM1767" s="23"/>
      <c r="DN1767" s="23"/>
      <c r="DO1767" s="23"/>
      <c r="DP1767" s="23"/>
      <c r="DQ1767" s="23"/>
      <c r="DR1767" s="23"/>
      <c r="DS1767" s="23"/>
      <c r="DT1767" s="23"/>
      <c r="DU1767" s="23"/>
      <c r="DV1767" s="23"/>
      <c r="DW1767" s="23"/>
      <c r="DX1767" s="23"/>
      <c r="DY1767" s="23"/>
    </row>
    <row r="1768" spans="1:129" s="29" customFormat="1" x14ac:dyDescent="0.25">
      <c r="A1768" s="410">
        <v>57</v>
      </c>
      <c r="B1768" s="127" t="s">
        <v>413</v>
      </c>
      <c r="C1768" s="127" t="s">
        <v>25</v>
      </c>
      <c r="D1768" s="195" t="s">
        <v>352</v>
      </c>
      <c r="E1768" s="203" t="s">
        <v>110</v>
      </c>
      <c r="F1768" s="135">
        <v>571.4</v>
      </c>
      <c r="G1768" s="196">
        <v>14</v>
      </c>
      <c r="H1768" s="121" t="s">
        <v>30</v>
      </c>
      <c r="I1768" s="66" t="s">
        <v>1</v>
      </c>
      <c r="J1768" s="83">
        <f>J1769+J1770</f>
        <v>165250</v>
      </c>
      <c r="K1768" s="83">
        <f t="shared" ref="K1768" si="895">K1769+K1770</f>
        <v>45250</v>
      </c>
      <c r="L1768" s="83">
        <f t="shared" ref="L1768" si="896">L1769+L1770</f>
        <v>0</v>
      </c>
      <c r="M1768" s="83">
        <f t="shared" ref="M1768" si="897">M1769+M1770</f>
        <v>114000</v>
      </c>
      <c r="N1768" s="83">
        <f t="shared" ref="N1768" si="898">N1769+N1770</f>
        <v>6000</v>
      </c>
      <c r="O1768" s="408">
        <f t="shared" si="835"/>
        <v>165250</v>
      </c>
      <c r="P1768" s="355"/>
      <c r="Q1768" s="23"/>
      <c r="R1768" s="23"/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/>
      <c r="AG1768" s="23"/>
      <c r="AH1768" s="23"/>
      <c r="AI1768" s="23"/>
      <c r="AJ1768" s="23"/>
      <c r="AK1768" s="23"/>
      <c r="AL1768" s="23"/>
      <c r="AM1768" s="23"/>
      <c r="AN1768" s="23"/>
      <c r="AO1768" s="23"/>
      <c r="AP1768" s="23"/>
      <c r="AQ1768" s="23"/>
      <c r="AR1768" s="23"/>
      <c r="AS1768" s="23"/>
      <c r="AT1768" s="23"/>
      <c r="AU1768" s="23"/>
      <c r="AV1768" s="23"/>
      <c r="AW1768" s="23"/>
      <c r="AX1768" s="23"/>
      <c r="AY1768" s="23"/>
      <c r="AZ1768" s="23"/>
      <c r="BA1768" s="23"/>
      <c r="BB1768" s="23"/>
      <c r="BC1768" s="23"/>
      <c r="BD1768" s="23"/>
      <c r="BE1768" s="23"/>
      <c r="BF1768" s="23"/>
      <c r="BG1768" s="23"/>
      <c r="BH1768" s="23"/>
      <c r="BI1768" s="23"/>
      <c r="BJ1768" s="23"/>
      <c r="BK1768" s="23"/>
      <c r="BL1768" s="23"/>
      <c r="BM1768" s="23"/>
      <c r="BN1768" s="23"/>
      <c r="BO1768" s="23"/>
      <c r="BP1768" s="23"/>
      <c r="BQ1768" s="23"/>
      <c r="BR1768" s="23"/>
      <c r="BS1768" s="23"/>
      <c r="BT1768" s="23"/>
      <c r="BU1768" s="23"/>
      <c r="BV1768" s="23"/>
      <c r="BW1768" s="23"/>
      <c r="BX1768" s="23"/>
      <c r="BY1768" s="23"/>
      <c r="BZ1768" s="23"/>
      <c r="CA1768" s="23"/>
      <c r="CB1768" s="23"/>
      <c r="CC1768" s="23"/>
      <c r="CD1768" s="23"/>
      <c r="CE1768" s="23"/>
      <c r="CF1768" s="23"/>
      <c r="CG1768" s="23"/>
      <c r="CH1768" s="23"/>
      <c r="CI1768" s="23"/>
      <c r="CJ1768" s="23"/>
      <c r="CK1768" s="23"/>
      <c r="CL1768" s="23"/>
      <c r="CM1768" s="23"/>
      <c r="CN1768" s="23"/>
      <c r="CO1768" s="23"/>
      <c r="CP1768" s="23"/>
      <c r="CQ1768" s="23"/>
      <c r="CR1768" s="23"/>
      <c r="CS1768" s="23"/>
      <c r="CT1768" s="23"/>
      <c r="CU1768" s="23"/>
      <c r="CV1768" s="23"/>
      <c r="CW1768" s="23"/>
      <c r="CX1768" s="23"/>
      <c r="CY1768" s="23"/>
      <c r="CZ1768" s="23"/>
      <c r="DA1768" s="23"/>
      <c r="DB1768" s="23"/>
      <c r="DC1768" s="23"/>
      <c r="DD1768" s="23"/>
      <c r="DE1768" s="23"/>
      <c r="DF1768" s="23"/>
      <c r="DG1768" s="23"/>
      <c r="DH1768" s="23"/>
      <c r="DI1768" s="23"/>
      <c r="DJ1768" s="23"/>
      <c r="DK1768" s="23"/>
      <c r="DL1768" s="23"/>
      <c r="DM1768" s="23"/>
      <c r="DN1768" s="23"/>
      <c r="DO1768" s="23"/>
      <c r="DP1768" s="23"/>
      <c r="DQ1768" s="23"/>
      <c r="DR1768" s="23"/>
      <c r="DS1768" s="23"/>
      <c r="DT1768" s="23"/>
      <c r="DU1768" s="23"/>
      <c r="DV1768" s="23"/>
      <c r="DW1768" s="23"/>
      <c r="DX1768" s="23"/>
      <c r="DY1768" s="23"/>
    </row>
    <row r="1769" spans="1:129" s="29" customFormat="1" ht="45" x14ac:dyDescent="0.25">
      <c r="A1769" s="411"/>
      <c r="B1769" s="127" t="s">
        <v>413</v>
      </c>
      <c r="C1769" s="127"/>
      <c r="D1769" s="127"/>
      <c r="E1769" s="136"/>
      <c r="F1769" s="162"/>
      <c r="G1769" s="136"/>
      <c r="H1769" s="72" t="s">
        <v>58</v>
      </c>
      <c r="I1769" s="78" t="s">
        <v>31</v>
      </c>
      <c r="J1769" s="83">
        <v>120000</v>
      </c>
      <c r="K1769" s="83"/>
      <c r="L1769" s="162"/>
      <c r="M1769" s="162">
        <v>114000</v>
      </c>
      <c r="N1769" s="162">
        <v>6000</v>
      </c>
      <c r="O1769" s="408">
        <f t="shared" si="835"/>
        <v>120000</v>
      </c>
      <c r="P1769" s="355"/>
      <c r="Q1769" s="23"/>
      <c r="R1769" s="23"/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/>
      <c r="AG1769" s="23"/>
      <c r="AH1769" s="23"/>
      <c r="AI1769" s="23"/>
      <c r="AJ1769" s="23"/>
      <c r="AK1769" s="23"/>
      <c r="AL1769" s="23"/>
      <c r="AM1769" s="23"/>
      <c r="AN1769" s="23"/>
      <c r="AO1769" s="23"/>
      <c r="AP1769" s="23"/>
      <c r="AQ1769" s="23"/>
      <c r="AR1769" s="23"/>
      <c r="AS1769" s="23"/>
      <c r="AT1769" s="23"/>
      <c r="AU1769" s="23"/>
      <c r="AV1769" s="23"/>
      <c r="AW1769" s="23"/>
      <c r="AX1769" s="23"/>
      <c r="AY1769" s="23"/>
      <c r="AZ1769" s="23"/>
      <c r="BA1769" s="23"/>
      <c r="BB1769" s="23"/>
      <c r="BC1769" s="23"/>
      <c r="BD1769" s="23"/>
      <c r="BE1769" s="23"/>
      <c r="BF1769" s="23"/>
      <c r="BG1769" s="23"/>
      <c r="BH1769" s="23"/>
      <c r="BI1769" s="23"/>
      <c r="BJ1769" s="23"/>
      <c r="BK1769" s="23"/>
      <c r="BL1769" s="23"/>
      <c r="BM1769" s="23"/>
      <c r="BN1769" s="23"/>
      <c r="BO1769" s="23"/>
      <c r="BP1769" s="23"/>
      <c r="BQ1769" s="23"/>
      <c r="BR1769" s="23"/>
      <c r="BS1769" s="23"/>
      <c r="BT1769" s="23"/>
      <c r="BU1769" s="23"/>
      <c r="BV1769" s="23"/>
      <c r="BW1769" s="23"/>
      <c r="BX1769" s="23"/>
      <c r="BY1769" s="23"/>
      <c r="BZ1769" s="23"/>
      <c r="CA1769" s="23"/>
      <c r="CB1769" s="23"/>
      <c r="CC1769" s="23"/>
      <c r="CD1769" s="23"/>
      <c r="CE1769" s="23"/>
      <c r="CF1769" s="23"/>
      <c r="CG1769" s="23"/>
      <c r="CH1769" s="23"/>
      <c r="CI1769" s="23"/>
      <c r="CJ1769" s="23"/>
      <c r="CK1769" s="23"/>
      <c r="CL1769" s="23"/>
      <c r="CM1769" s="23"/>
      <c r="CN1769" s="23"/>
      <c r="CO1769" s="23"/>
      <c r="CP1769" s="23"/>
      <c r="CQ1769" s="23"/>
      <c r="CR1769" s="23"/>
      <c r="CS1769" s="23"/>
      <c r="CT1769" s="23"/>
      <c r="CU1769" s="23"/>
      <c r="CV1769" s="23"/>
      <c r="CW1769" s="23"/>
      <c r="CX1769" s="23"/>
      <c r="CY1769" s="23"/>
      <c r="CZ1769" s="23"/>
      <c r="DA1769" s="23"/>
      <c r="DB1769" s="23"/>
      <c r="DC1769" s="23"/>
      <c r="DD1769" s="23"/>
      <c r="DE1769" s="23"/>
      <c r="DF1769" s="23"/>
      <c r="DG1769" s="23"/>
      <c r="DH1769" s="23"/>
      <c r="DI1769" s="23"/>
      <c r="DJ1769" s="23"/>
      <c r="DK1769" s="23"/>
      <c r="DL1769" s="23"/>
      <c r="DM1769" s="23"/>
      <c r="DN1769" s="23"/>
      <c r="DO1769" s="23"/>
      <c r="DP1769" s="23"/>
      <c r="DQ1769" s="23"/>
      <c r="DR1769" s="23"/>
      <c r="DS1769" s="23"/>
      <c r="DT1769" s="23"/>
      <c r="DU1769" s="23"/>
      <c r="DV1769" s="23"/>
      <c r="DW1769" s="23"/>
      <c r="DX1769" s="23"/>
      <c r="DY1769" s="23"/>
    </row>
    <row r="1770" spans="1:129" s="29" customFormat="1" ht="75" x14ac:dyDescent="0.25">
      <c r="A1770" s="412"/>
      <c r="B1770" s="127" t="s">
        <v>413</v>
      </c>
      <c r="C1770" s="127"/>
      <c r="D1770" s="127"/>
      <c r="E1770" s="136"/>
      <c r="F1770" s="162"/>
      <c r="G1770" s="136"/>
      <c r="H1770" s="72" t="s">
        <v>57</v>
      </c>
      <c r="I1770" s="78" t="s">
        <v>136</v>
      </c>
      <c r="J1770" s="83">
        <v>45250</v>
      </c>
      <c r="K1770" s="123">
        <f>J1770</f>
        <v>45250</v>
      </c>
      <c r="L1770" s="162"/>
      <c r="M1770" s="162"/>
      <c r="N1770" s="162"/>
      <c r="O1770" s="408">
        <f t="shared" si="835"/>
        <v>45250</v>
      </c>
      <c r="P1770" s="355"/>
      <c r="Q1770" s="23"/>
      <c r="R1770" s="23"/>
      <c r="S1770" s="23"/>
      <c r="T1770" s="23"/>
      <c r="U1770" s="23"/>
      <c r="V1770" s="23"/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/>
      <c r="AG1770" s="23"/>
      <c r="AH1770" s="23"/>
      <c r="AI1770" s="23"/>
      <c r="AJ1770" s="23"/>
      <c r="AK1770" s="23"/>
      <c r="AL1770" s="23"/>
      <c r="AM1770" s="23"/>
      <c r="AN1770" s="23"/>
      <c r="AO1770" s="23"/>
      <c r="AP1770" s="23"/>
      <c r="AQ1770" s="23"/>
      <c r="AR1770" s="23"/>
      <c r="AS1770" s="23"/>
      <c r="AT1770" s="23"/>
      <c r="AU1770" s="23"/>
      <c r="AV1770" s="23"/>
      <c r="AW1770" s="23"/>
      <c r="AX1770" s="23"/>
      <c r="AY1770" s="23"/>
      <c r="AZ1770" s="23"/>
      <c r="BA1770" s="23"/>
      <c r="BB1770" s="23"/>
      <c r="BC1770" s="23"/>
      <c r="BD1770" s="23"/>
      <c r="BE1770" s="23"/>
      <c r="BF1770" s="23"/>
      <c r="BG1770" s="23"/>
      <c r="BH1770" s="23"/>
      <c r="BI1770" s="23"/>
      <c r="BJ1770" s="23"/>
      <c r="BK1770" s="23"/>
      <c r="BL1770" s="23"/>
      <c r="BM1770" s="23"/>
      <c r="BN1770" s="23"/>
      <c r="BO1770" s="23"/>
      <c r="BP1770" s="23"/>
      <c r="BQ1770" s="23"/>
      <c r="BR1770" s="23"/>
      <c r="BS1770" s="23"/>
      <c r="BT1770" s="23"/>
      <c r="BU1770" s="23"/>
      <c r="BV1770" s="23"/>
      <c r="BW1770" s="23"/>
      <c r="BX1770" s="23"/>
      <c r="BY1770" s="23"/>
      <c r="BZ1770" s="23"/>
      <c r="CA1770" s="23"/>
      <c r="CB1770" s="23"/>
      <c r="CC1770" s="23"/>
      <c r="CD1770" s="23"/>
      <c r="CE1770" s="23"/>
      <c r="CF1770" s="23"/>
      <c r="CG1770" s="23"/>
      <c r="CH1770" s="23"/>
      <c r="CI1770" s="23"/>
      <c r="CJ1770" s="23"/>
      <c r="CK1770" s="23"/>
      <c r="CL1770" s="23"/>
      <c r="CM1770" s="23"/>
      <c r="CN1770" s="23"/>
      <c r="CO1770" s="23"/>
      <c r="CP1770" s="23"/>
      <c r="CQ1770" s="23"/>
      <c r="CR1770" s="23"/>
      <c r="CS1770" s="23"/>
      <c r="CT1770" s="23"/>
      <c r="CU1770" s="23"/>
      <c r="CV1770" s="23"/>
      <c r="CW1770" s="23"/>
      <c r="CX1770" s="23"/>
      <c r="CY1770" s="23"/>
      <c r="CZ1770" s="23"/>
      <c r="DA1770" s="23"/>
      <c r="DB1770" s="23"/>
      <c r="DC1770" s="23"/>
      <c r="DD1770" s="23"/>
      <c r="DE1770" s="23"/>
      <c r="DF1770" s="23"/>
      <c r="DG1770" s="23"/>
      <c r="DH1770" s="23"/>
      <c r="DI1770" s="23"/>
      <c r="DJ1770" s="23"/>
      <c r="DK1770" s="23"/>
      <c r="DL1770" s="23"/>
      <c r="DM1770" s="23"/>
      <c r="DN1770" s="23"/>
      <c r="DO1770" s="23"/>
      <c r="DP1770" s="23"/>
      <c r="DQ1770" s="23"/>
      <c r="DR1770" s="23"/>
      <c r="DS1770" s="23"/>
      <c r="DT1770" s="23"/>
      <c r="DU1770" s="23"/>
      <c r="DV1770" s="23"/>
      <c r="DW1770" s="23"/>
      <c r="DX1770" s="23"/>
      <c r="DY1770" s="23"/>
    </row>
    <row r="1771" spans="1:129" s="29" customFormat="1" x14ac:dyDescent="0.25">
      <c r="A1771" s="410">
        <v>58</v>
      </c>
      <c r="B1771" s="127" t="s">
        <v>413</v>
      </c>
      <c r="C1771" s="127" t="s">
        <v>25</v>
      </c>
      <c r="D1771" s="195" t="s">
        <v>352</v>
      </c>
      <c r="E1771" s="203" t="s">
        <v>111</v>
      </c>
      <c r="F1771" s="135">
        <v>690.4</v>
      </c>
      <c r="G1771" s="196">
        <v>19</v>
      </c>
      <c r="H1771" s="121" t="s">
        <v>30</v>
      </c>
      <c r="I1771" s="66" t="s">
        <v>1</v>
      </c>
      <c r="J1771" s="83">
        <f>J1772+J1773</f>
        <v>165250</v>
      </c>
      <c r="K1771" s="83">
        <f t="shared" ref="K1771" si="899">K1772+K1773</f>
        <v>45250</v>
      </c>
      <c r="L1771" s="83">
        <f t="shared" ref="L1771" si="900">L1772+L1773</f>
        <v>0</v>
      </c>
      <c r="M1771" s="83">
        <f t="shared" ref="M1771" si="901">M1772+M1773</f>
        <v>114000</v>
      </c>
      <c r="N1771" s="83">
        <f t="shared" ref="N1771" si="902">N1772+N1773</f>
        <v>6000</v>
      </c>
      <c r="O1771" s="408">
        <f t="shared" si="835"/>
        <v>165250</v>
      </c>
      <c r="P1771" s="355"/>
      <c r="Q1771" s="23"/>
      <c r="R1771" s="23"/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/>
      <c r="AG1771" s="23"/>
      <c r="AH1771" s="23"/>
      <c r="AI1771" s="23"/>
      <c r="AJ1771" s="23"/>
      <c r="AK1771" s="23"/>
      <c r="AL1771" s="23"/>
      <c r="AM1771" s="23"/>
      <c r="AN1771" s="23"/>
      <c r="AO1771" s="23"/>
      <c r="AP1771" s="23"/>
      <c r="AQ1771" s="23"/>
      <c r="AR1771" s="23"/>
      <c r="AS1771" s="23"/>
      <c r="AT1771" s="23"/>
      <c r="AU1771" s="23"/>
      <c r="AV1771" s="23"/>
      <c r="AW1771" s="23"/>
      <c r="AX1771" s="23"/>
      <c r="AY1771" s="23"/>
      <c r="AZ1771" s="23"/>
      <c r="BA1771" s="23"/>
      <c r="BB1771" s="23"/>
      <c r="BC1771" s="23"/>
      <c r="BD1771" s="23"/>
      <c r="BE1771" s="23"/>
      <c r="BF1771" s="23"/>
      <c r="BG1771" s="23"/>
      <c r="BH1771" s="23"/>
      <c r="BI1771" s="23"/>
      <c r="BJ1771" s="23"/>
      <c r="BK1771" s="23"/>
      <c r="BL1771" s="23"/>
      <c r="BM1771" s="23"/>
      <c r="BN1771" s="23"/>
      <c r="BO1771" s="23"/>
      <c r="BP1771" s="23"/>
      <c r="BQ1771" s="23"/>
      <c r="BR1771" s="23"/>
      <c r="BS1771" s="23"/>
      <c r="BT1771" s="23"/>
      <c r="BU1771" s="23"/>
      <c r="BV1771" s="23"/>
      <c r="BW1771" s="23"/>
      <c r="BX1771" s="23"/>
      <c r="BY1771" s="23"/>
      <c r="BZ1771" s="23"/>
      <c r="CA1771" s="23"/>
      <c r="CB1771" s="23"/>
      <c r="CC1771" s="23"/>
      <c r="CD1771" s="23"/>
      <c r="CE1771" s="23"/>
      <c r="CF1771" s="23"/>
      <c r="CG1771" s="23"/>
      <c r="CH1771" s="23"/>
      <c r="CI1771" s="23"/>
      <c r="CJ1771" s="23"/>
      <c r="CK1771" s="23"/>
      <c r="CL1771" s="23"/>
      <c r="CM1771" s="23"/>
      <c r="CN1771" s="23"/>
      <c r="CO1771" s="23"/>
      <c r="CP1771" s="23"/>
      <c r="CQ1771" s="23"/>
      <c r="CR1771" s="23"/>
      <c r="CS1771" s="23"/>
      <c r="CT1771" s="23"/>
      <c r="CU1771" s="23"/>
      <c r="CV1771" s="23"/>
      <c r="CW1771" s="23"/>
      <c r="CX1771" s="23"/>
      <c r="CY1771" s="23"/>
      <c r="CZ1771" s="23"/>
      <c r="DA1771" s="23"/>
      <c r="DB1771" s="23"/>
      <c r="DC1771" s="23"/>
      <c r="DD1771" s="23"/>
      <c r="DE1771" s="23"/>
      <c r="DF1771" s="23"/>
      <c r="DG1771" s="23"/>
      <c r="DH1771" s="23"/>
      <c r="DI1771" s="23"/>
      <c r="DJ1771" s="23"/>
      <c r="DK1771" s="23"/>
      <c r="DL1771" s="23"/>
      <c r="DM1771" s="23"/>
      <c r="DN1771" s="23"/>
      <c r="DO1771" s="23"/>
      <c r="DP1771" s="23"/>
      <c r="DQ1771" s="23"/>
      <c r="DR1771" s="23"/>
      <c r="DS1771" s="23"/>
      <c r="DT1771" s="23"/>
      <c r="DU1771" s="23"/>
      <c r="DV1771" s="23"/>
      <c r="DW1771" s="23"/>
      <c r="DX1771" s="23"/>
      <c r="DY1771" s="23"/>
    </row>
    <row r="1772" spans="1:129" s="29" customFormat="1" ht="45" x14ac:dyDescent="0.25">
      <c r="A1772" s="411"/>
      <c r="B1772" s="127" t="s">
        <v>413</v>
      </c>
      <c r="C1772" s="127"/>
      <c r="D1772" s="127"/>
      <c r="E1772" s="136"/>
      <c r="F1772" s="162"/>
      <c r="G1772" s="136"/>
      <c r="H1772" s="72" t="s">
        <v>58</v>
      </c>
      <c r="I1772" s="78" t="s">
        <v>31</v>
      </c>
      <c r="J1772" s="83">
        <v>120000</v>
      </c>
      <c r="K1772" s="83"/>
      <c r="L1772" s="162"/>
      <c r="M1772" s="162">
        <v>114000</v>
      </c>
      <c r="N1772" s="162">
        <v>6000</v>
      </c>
      <c r="O1772" s="408">
        <f t="shared" si="835"/>
        <v>120000</v>
      </c>
      <c r="P1772" s="355"/>
      <c r="Q1772" s="23"/>
      <c r="R1772" s="23"/>
      <c r="S1772" s="23"/>
      <c r="T1772" s="23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/>
      <c r="AG1772" s="23"/>
      <c r="AH1772" s="23"/>
      <c r="AI1772" s="23"/>
      <c r="AJ1772" s="23"/>
      <c r="AK1772" s="23"/>
      <c r="AL1772" s="23"/>
      <c r="AM1772" s="23"/>
      <c r="AN1772" s="23"/>
      <c r="AO1772" s="23"/>
      <c r="AP1772" s="23"/>
      <c r="AQ1772" s="23"/>
      <c r="AR1772" s="23"/>
      <c r="AS1772" s="23"/>
      <c r="AT1772" s="23"/>
      <c r="AU1772" s="23"/>
      <c r="AV1772" s="23"/>
      <c r="AW1772" s="23"/>
      <c r="AX1772" s="23"/>
      <c r="AY1772" s="23"/>
      <c r="AZ1772" s="23"/>
      <c r="BA1772" s="23"/>
      <c r="BB1772" s="23"/>
      <c r="BC1772" s="23"/>
      <c r="BD1772" s="23"/>
      <c r="BE1772" s="23"/>
      <c r="BF1772" s="23"/>
      <c r="BG1772" s="23"/>
      <c r="BH1772" s="23"/>
      <c r="BI1772" s="23"/>
      <c r="BJ1772" s="23"/>
      <c r="BK1772" s="23"/>
      <c r="BL1772" s="23"/>
      <c r="BM1772" s="23"/>
      <c r="BN1772" s="23"/>
      <c r="BO1772" s="23"/>
      <c r="BP1772" s="23"/>
      <c r="BQ1772" s="23"/>
      <c r="BR1772" s="23"/>
      <c r="BS1772" s="23"/>
      <c r="BT1772" s="23"/>
      <c r="BU1772" s="23"/>
      <c r="BV1772" s="23"/>
      <c r="BW1772" s="23"/>
      <c r="BX1772" s="23"/>
      <c r="BY1772" s="23"/>
      <c r="BZ1772" s="23"/>
      <c r="CA1772" s="23"/>
      <c r="CB1772" s="23"/>
      <c r="CC1772" s="23"/>
      <c r="CD1772" s="23"/>
      <c r="CE1772" s="23"/>
      <c r="CF1772" s="23"/>
      <c r="CG1772" s="23"/>
      <c r="CH1772" s="23"/>
      <c r="CI1772" s="23"/>
      <c r="CJ1772" s="23"/>
      <c r="CK1772" s="23"/>
      <c r="CL1772" s="23"/>
      <c r="CM1772" s="23"/>
      <c r="CN1772" s="23"/>
      <c r="CO1772" s="23"/>
      <c r="CP1772" s="23"/>
      <c r="CQ1772" s="23"/>
      <c r="CR1772" s="23"/>
      <c r="CS1772" s="23"/>
      <c r="CT1772" s="23"/>
      <c r="CU1772" s="23"/>
      <c r="CV1772" s="23"/>
      <c r="CW1772" s="23"/>
      <c r="CX1772" s="23"/>
      <c r="CY1772" s="23"/>
      <c r="CZ1772" s="23"/>
      <c r="DA1772" s="23"/>
      <c r="DB1772" s="23"/>
      <c r="DC1772" s="23"/>
      <c r="DD1772" s="23"/>
      <c r="DE1772" s="23"/>
      <c r="DF1772" s="23"/>
      <c r="DG1772" s="23"/>
      <c r="DH1772" s="23"/>
      <c r="DI1772" s="23"/>
      <c r="DJ1772" s="23"/>
      <c r="DK1772" s="23"/>
      <c r="DL1772" s="23"/>
      <c r="DM1772" s="23"/>
      <c r="DN1772" s="23"/>
      <c r="DO1772" s="23"/>
      <c r="DP1772" s="23"/>
      <c r="DQ1772" s="23"/>
      <c r="DR1772" s="23"/>
      <c r="DS1772" s="23"/>
      <c r="DT1772" s="23"/>
      <c r="DU1772" s="23"/>
      <c r="DV1772" s="23"/>
      <c r="DW1772" s="23"/>
      <c r="DX1772" s="23"/>
      <c r="DY1772" s="23"/>
    </row>
    <row r="1773" spans="1:129" s="29" customFormat="1" ht="75" x14ac:dyDescent="0.25">
      <c r="A1773" s="412"/>
      <c r="B1773" s="127" t="s">
        <v>413</v>
      </c>
      <c r="C1773" s="127"/>
      <c r="D1773" s="127"/>
      <c r="E1773" s="136"/>
      <c r="F1773" s="162"/>
      <c r="G1773" s="136"/>
      <c r="H1773" s="72" t="s">
        <v>57</v>
      </c>
      <c r="I1773" s="78" t="s">
        <v>136</v>
      </c>
      <c r="J1773" s="83">
        <v>45250</v>
      </c>
      <c r="K1773" s="123">
        <f>J1773</f>
        <v>45250</v>
      </c>
      <c r="L1773" s="162"/>
      <c r="M1773" s="162"/>
      <c r="N1773" s="162"/>
      <c r="O1773" s="408">
        <f t="shared" si="835"/>
        <v>45250</v>
      </c>
      <c r="P1773" s="355"/>
      <c r="Q1773" s="23"/>
      <c r="R1773" s="23"/>
      <c r="S1773" s="23"/>
      <c r="T1773" s="23"/>
      <c r="U1773" s="23"/>
      <c r="V1773" s="23"/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/>
      <c r="AG1773" s="23"/>
      <c r="AH1773" s="23"/>
      <c r="AI1773" s="23"/>
      <c r="AJ1773" s="23"/>
      <c r="AK1773" s="23"/>
      <c r="AL1773" s="23"/>
      <c r="AM1773" s="23"/>
      <c r="AN1773" s="23"/>
      <c r="AO1773" s="23"/>
      <c r="AP1773" s="23"/>
      <c r="AQ1773" s="23"/>
      <c r="AR1773" s="23"/>
      <c r="AS1773" s="23"/>
      <c r="AT1773" s="23"/>
      <c r="AU1773" s="23"/>
      <c r="AV1773" s="23"/>
      <c r="AW1773" s="23"/>
      <c r="AX1773" s="23"/>
      <c r="AY1773" s="23"/>
      <c r="AZ1773" s="23"/>
      <c r="BA1773" s="23"/>
      <c r="BB1773" s="23"/>
      <c r="BC1773" s="23"/>
      <c r="BD1773" s="23"/>
      <c r="BE1773" s="23"/>
      <c r="BF1773" s="23"/>
      <c r="BG1773" s="23"/>
      <c r="BH1773" s="23"/>
      <c r="BI1773" s="23"/>
      <c r="BJ1773" s="23"/>
      <c r="BK1773" s="23"/>
      <c r="BL1773" s="23"/>
      <c r="BM1773" s="23"/>
      <c r="BN1773" s="23"/>
      <c r="BO1773" s="23"/>
      <c r="BP1773" s="23"/>
      <c r="BQ1773" s="23"/>
      <c r="BR1773" s="23"/>
      <c r="BS1773" s="23"/>
      <c r="BT1773" s="23"/>
      <c r="BU1773" s="23"/>
      <c r="BV1773" s="23"/>
      <c r="BW1773" s="23"/>
      <c r="BX1773" s="23"/>
      <c r="BY1773" s="23"/>
      <c r="BZ1773" s="23"/>
      <c r="CA1773" s="23"/>
      <c r="CB1773" s="23"/>
      <c r="CC1773" s="23"/>
      <c r="CD1773" s="23"/>
      <c r="CE1773" s="23"/>
      <c r="CF1773" s="23"/>
      <c r="CG1773" s="23"/>
      <c r="CH1773" s="23"/>
      <c r="CI1773" s="23"/>
      <c r="CJ1773" s="23"/>
      <c r="CK1773" s="23"/>
      <c r="CL1773" s="23"/>
      <c r="CM1773" s="23"/>
      <c r="CN1773" s="23"/>
      <c r="CO1773" s="23"/>
      <c r="CP1773" s="23"/>
      <c r="CQ1773" s="23"/>
      <c r="CR1773" s="23"/>
      <c r="CS1773" s="23"/>
      <c r="CT1773" s="23"/>
      <c r="CU1773" s="23"/>
      <c r="CV1773" s="23"/>
      <c r="CW1773" s="23"/>
      <c r="CX1773" s="23"/>
      <c r="CY1773" s="23"/>
      <c r="CZ1773" s="23"/>
      <c r="DA1773" s="23"/>
      <c r="DB1773" s="23"/>
      <c r="DC1773" s="23"/>
      <c r="DD1773" s="23"/>
      <c r="DE1773" s="23"/>
      <c r="DF1773" s="23"/>
      <c r="DG1773" s="23"/>
      <c r="DH1773" s="23"/>
      <c r="DI1773" s="23"/>
      <c r="DJ1773" s="23"/>
      <c r="DK1773" s="23"/>
      <c r="DL1773" s="23"/>
      <c r="DM1773" s="23"/>
      <c r="DN1773" s="23"/>
      <c r="DO1773" s="23"/>
      <c r="DP1773" s="23"/>
      <c r="DQ1773" s="23"/>
      <c r="DR1773" s="23"/>
      <c r="DS1773" s="23"/>
      <c r="DT1773" s="23"/>
      <c r="DU1773" s="23"/>
      <c r="DV1773" s="23"/>
      <c r="DW1773" s="23"/>
      <c r="DX1773" s="23"/>
      <c r="DY1773" s="23"/>
    </row>
    <row r="1774" spans="1:129" s="29" customFormat="1" x14ac:dyDescent="0.25">
      <c r="A1774" s="410">
        <v>59</v>
      </c>
      <c r="B1774" s="127" t="s">
        <v>413</v>
      </c>
      <c r="C1774" s="127" t="s">
        <v>25</v>
      </c>
      <c r="D1774" s="195" t="s">
        <v>352</v>
      </c>
      <c r="E1774" s="203" t="s">
        <v>112</v>
      </c>
      <c r="F1774" s="135">
        <v>570</v>
      </c>
      <c r="G1774" s="196">
        <v>25</v>
      </c>
      <c r="H1774" s="121" t="s">
        <v>30</v>
      </c>
      <c r="I1774" s="66" t="s">
        <v>1</v>
      </c>
      <c r="J1774" s="83">
        <f>J1775+J1776</f>
        <v>165250</v>
      </c>
      <c r="K1774" s="83">
        <f t="shared" ref="K1774" si="903">K1775+K1776</f>
        <v>45250</v>
      </c>
      <c r="L1774" s="83">
        <f t="shared" ref="L1774" si="904">L1775+L1776</f>
        <v>0</v>
      </c>
      <c r="M1774" s="83">
        <f t="shared" ref="M1774" si="905">M1775+M1776</f>
        <v>114000</v>
      </c>
      <c r="N1774" s="83">
        <f t="shared" ref="N1774" si="906">N1775+N1776</f>
        <v>6000</v>
      </c>
      <c r="O1774" s="408">
        <f t="shared" si="835"/>
        <v>165250</v>
      </c>
      <c r="P1774" s="355"/>
      <c r="Q1774" s="23"/>
      <c r="R1774" s="23"/>
      <c r="S1774" s="23"/>
      <c r="T1774" s="23"/>
      <c r="U1774" s="23"/>
      <c r="V1774" s="23"/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/>
      <c r="AG1774" s="23"/>
      <c r="AH1774" s="23"/>
      <c r="AI1774" s="23"/>
      <c r="AJ1774" s="23"/>
      <c r="AK1774" s="23"/>
      <c r="AL1774" s="23"/>
      <c r="AM1774" s="23"/>
      <c r="AN1774" s="23"/>
      <c r="AO1774" s="23"/>
      <c r="AP1774" s="23"/>
      <c r="AQ1774" s="23"/>
      <c r="AR1774" s="23"/>
      <c r="AS1774" s="23"/>
      <c r="AT1774" s="23"/>
      <c r="AU1774" s="23"/>
      <c r="AV1774" s="23"/>
      <c r="AW1774" s="23"/>
      <c r="AX1774" s="23"/>
      <c r="AY1774" s="23"/>
      <c r="AZ1774" s="23"/>
      <c r="BA1774" s="23"/>
      <c r="BB1774" s="23"/>
      <c r="BC1774" s="23"/>
      <c r="BD1774" s="23"/>
      <c r="BE1774" s="23"/>
      <c r="BF1774" s="23"/>
      <c r="BG1774" s="23"/>
      <c r="BH1774" s="23"/>
      <c r="BI1774" s="23"/>
      <c r="BJ1774" s="23"/>
      <c r="BK1774" s="23"/>
      <c r="BL1774" s="23"/>
      <c r="BM1774" s="23"/>
      <c r="BN1774" s="23"/>
      <c r="BO1774" s="23"/>
      <c r="BP1774" s="23"/>
      <c r="BQ1774" s="23"/>
      <c r="BR1774" s="23"/>
      <c r="BS1774" s="23"/>
      <c r="BT1774" s="23"/>
      <c r="BU1774" s="23"/>
      <c r="BV1774" s="23"/>
      <c r="BW1774" s="23"/>
      <c r="BX1774" s="23"/>
      <c r="BY1774" s="23"/>
      <c r="BZ1774" s="23"/>
      <c r="CA1774" s="23"/>
      <c r="CB1774" s="23"/>
      <c r="CC1774" s="23"/>
      <c r="CD1774" s="23"/>
      <c r="CE1774" s="23"/>
      <c r="CF1774" s="23"/>
      <c r="CG1774" s="23"/>
      <c r="CH1774" s="23"/>
      <c r="CI1774" s="23"/>
      <c r="CJ1774" s="23"/>
      <c r="CK1774" s="23"/>
      <c r="CL1774" s="23"/>
      <c r="CM1774" s="23"/>
      <c r="CN1774" s="23"/>
      <c r="CO1774" s="23"/>
      <c r="CP1774" s="23"/>
      <c r="CQ1774" s="23"/>
      <c r="CR1774" s="23"/>
      <c r="CS1774" s="23"/>
      <c r="CT1774" s="23"/>
      <c r="CU1774" s="23"/>
      <c r="CV1774" s="23"/>
      <c r="CW1774" s="23"/>
      <c r="CX1774" s="23"/>
      <c r="CY1774" s="23"/>
      <c r="CZ1774" s="23"/>
      <c r="DA1774" s="23"/>
      <c r="DB1774" s="23"/>
      <c r="DC1774" s="23"/>
      <c r="DD1774" s="23"/>
      <c r="DE1774" s="23"/>
      <c r="DF1774" s="23"/>
      <c r="DG1774" s="23"/>
      <c r="DH1774" s="23"/>
      <c r="DI1774" s="23"/>
      <c r="DJ1774" s="23"/>
      <c r="DK1774" s="23"/>
      <c r="DL1774" s="23"/>
      <c r="DM1774" s="23"/>
      <c r="DN1774" s="23"/>
      <c r="DO1774" s="23"/>
      <c r="DP1774" s="23"/>
      <c r="DQ1774" s="23"/>
      <c r="DR1774" s="23"/>
      <c r="DS1774" s="23"/>
      <c r="DT1774" s="23"/>
      <c r="DU1774" s="23"/>
      <c r="DV1774" s="23"/>
      <c r="DW1774" s="23"/>
      <c r="DX1774" s="23"/>
      <c r="DY1774" s="23"/>
    </row>
    <row r="1775" spans="1:129" s="29" customFormat="1" ht="45" x14ac:dyDescent="0.25">
      <c r="A1775" s="411"/>
      <c r="B1775" s="127" t="s">
        <v>413</v>
      </c>
      <c r="C1775" s="127"/>
      <c r="D1775" s="127"/>
      <c r="E1775" s="136"/>
      <c r="F1775" s="162"/>
      <c r="G1775" s="136"/>
      <c r="H1775" s="72" t="s">
        <v>58</v>
      </c>
      <c r="I1775" s="78" t="s">
        <v>31</v>
      </c>
      <c r="J1775" s="83">
        <v>120000</v>
      </c>
      <c r="K1775" s="83"/>
      <c r="L1775" s="162"/>
      <c r="M1775" s="162">
        <v>114000</v>
      </c>
      <c r="N1775" s="162">
        <v>6000</v>
      </c>
      <c r="O1775" s="408">
        <f t="shared" si="835"/>
        <v>120000</v>
      </c>
      <c r="P1775" s="355"/>
      <c r="Q1775" s="23"/>
      <c r="R1775" s="23"/>
      <c r="S1775" s="23"/>
      <c r="T1775" s="23"/>
      <c r="U1775" s="23"/>
      <c r="V1775" s="23"/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/>
      <c r="AG1775" s="23"/>
      <c r="AH1775" s="23"/>
      <c r="AI1775" s="23"/>
      <c r="AJ1775" s="23"/>
      <c r="AK1775" s="23"/>
      <c r="AL1775" s="23"/>
      <c r="AM1775" s="23"/>
      <c r="AN1775" s="23"/>
      <c r="AO1775" s="23"/>
      <c r="AP1775" s="23"/>
      <c r="AQ1775" s="23"/>
      <c r="AR1775" s="23"/>
      <c r="AS1775" s="23"/>
      <c r="AT1775" s="23"/>
      <c r="AU1775" s="23"/>
      <c r="AV1775" s="23"/>
      <c r="AW1775" s="23"/>
      <c r="AX1775" s="23"/>
      <c r="AY1775" s="23"/>
      <c r="AZ1775" s="23"/>
      <c r="BA1775" s="23"/>
      <c r="BB1775" s="23"/>
      <c r="BC1775" s="23"/>
      <c r="BD1775" s="23"/>
      <c r="BE1775" s="23"/>
      <c r="BF1775" s="23"/>
      <c r="BG1775" s="23"/>
      <c r="BH1775" s="23"/>
      <c r="BI1775" s="23"/>
      <c r="BJ1775" s="23"/>
      <c r="BK1775" s="23"/>
      <c r="BL1775" s="23"/>
      <c r="BM1775" s="23"/>
      <c r="BN1775" s="23"/>
      <c r="BO1775" s="23"/>
      <c r="BP1775" s="23"/>
      <c r="BQ1775" s="23"/>
      <c r="BR1775" s="23"/>
      <c r="BS1775" s="23"/>
      <c r="BT1775" s="23"/>
      <c r="BU1775" s="23"/>
      <c r="BV1775" s="23"/>
      <c r="BW1775" s="23"/>
      <c r="BX1775" s="23"/>
      <c r="BY1775" s="23"/>
      <c r="BZ1775" s="23"/>
      <c r="CA1775" s="23"/>
      <c r="CB1775" s="23"/>
      <c r="CC1775" s="23"/>
      <c r="CD1775" s="23"/>
      <c r="CE1775" s="23"/>
      <c r="CF1775" s="23"/>
      <c r="CG1775" s="23"/>
      <c r="CH1775" s="23"/>
      <c r="CI1775" s="23"/>
      <c r="CJ1775" s="23"/>
      <c r="CK1775" s="23"/>
      <c r="CL1775" s="23"/>
      <c r="CM1775" s="23"/>
      <c r="CN1775" s="23"/>
      <c r="CO1775" s="23"/>
      <c r="CP1775" s="23"/>
      <c r="CQ1775" s="23"/>
      <c r="CR1775" s="23"/>
      <c r="CS1775" s="23"/>
      <c r="CT1775" s="23"/>
      <c r="CU1775" s="23"/>
      <c r="CV1775" s="23"/>
      <c r="CW1775" s="23"/>
      <c r="CX1775" s="23"/>
      <c r="CY1775" s="23"/>
      <c r="CZ1775" s="23"/>
      <c r="DA1775" s="23"/>
      <c r="DB1775" s="23"/>
      <c r="DC1775" s="23"/>
      <c r="DD1775" s="23"/>
      <c r="DE1775" s="23"/>
      <c r="DF1775" s="23"/>
      <c r="DG1775" s="23"/>
      <c r="DH1775" s="23"/>
      <c r="DI1775" s="23"/>
      <c r="DJ1775" s="23"/>
      <c r="DK1775" s="23"/>
      <c r="DL1775" s="23"/>
      <c r="DM1775" s="23"/>
      <c r="DN1775" s="23"/>
      <c r="DO1775" s="23"/>
      <c r="DP1775" s="23"/>
      <c r="DQ1775" s="23"/>
      <c r="DR1775" s="23"/>
      <c r="DS1775" s="23"/>
      <c r="DT1775" s="23"/>
      <c r="DU1775" s="23"/>
      <c r="DV1775" s="23"/>
      <c r="DW1775" s="23"/>
      <c r="DX1775" s="23"/>
      <c r="DY1775" s="23"/>
    </row>
    <row r="1776" spans="1:129" s="29" customFormat="1" ht="75" x14ac:dyDescent="0.25">
      <c r="A1776" s="412"/>
      <c r="B1776" s="127" t="s">
        <v>413</v>
      </c>
      <c r="C1776" s="127"/>
      <c r="D1776" s="127"/>
      <c r="E1776" s="136"/>
      <c r="F1776" s="162"/>
      <c r="G1776" s="136"/>
      <c r="H1776" s="72" t="s">
        <v>57</v>
      </c>
      <c r="I1776" s="78" t="s">
        <v>136</v>
      </c>
      <c r="J1776" s="83">
        <v>45250</v>
      </c>
      <c r="K1776" s="123">
        <f>J1776</f>
        <v>45250</v>
      </c>
      <c r="L1776" s="162"/>
      <c r="M1776" s="162"/>
      <c r="N1776" s="162"/>
      <c r="O1776" s="408">
        <f t="shared" si="835"/>
        <v>45250</v>
      </c>
      <c r="P1776" s="355"/>
      <c r="Q1776" s="23"/>
      <c r="R1776" s="23"/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/>
      <c r="AG1776" s="23"/>
      <c r="AH1776" s="23"/>
      <c r="AI1776" s="23"/>
      <c r="AJ1776" s="23"/>
      <c r="AK1776" s="23"/>
      <c r="AL1776" s="23"/>
      <c r="AM1776" s="23"/>
      <c r="AN1776" s="23"/>
      <c r="AO1776" s="23"/>
      <c r="AP1776" s="23"/>
      <c r="AQ1776" s="23"/>
      <c r="AR1776" s="23"/>
      <c r="AS1776" s="23"/>
      <c r="AT1776" s="23"/>
      <c r="AU1776" s="23"/>
      <c r="AV1776" s="23"/>
      <c r="AW1776" s="23"/>
      <c r="AX1776" s="23"/>
      <c r="AY1776" s="23"/>
      <c r="AZ1776" s="23"/>
      <c r="BA1776" s="23"/>
      <c r="BB1776" s="23"/>
      <c r="BC1776" s="23"/>
      <c r="BD1776" s="23"/>
      <c r="BE1776" s="23"/>
      <c r="BF1776" s="23"/>
      <c r="BG1776" s="23"/>
      <c r="BH1776" s="23"/>
      <c r="BI1776" s="23"/>
      <c r="BJ1776" s="23"/>
      <c r="BK1776" s="23"/>
      <c r="BL1776" s="23"/>
      <c r="BM1776" s="23"/>
      <c r="BN1776" s="23"/>
      <c r="BO1776" s="23"/>
      <c r="BP1776" s="23"/>
      <c r="BQ1776" s="23"/>
      <c r="BR1776" s="23"/>
      <c r="BS1776" s="23"/>
      <c r="BT1776" s="23"/>
      <c r="BU1776" s="23"/>
      <c r="BV1776" s="23"/>
      <c r="BW1776" s="23"/>
      <c r="BX1776" s="23"/>
      <c r="BY1776" s="23"/>
      <c r="BZ1776" s="23"/>
      <c r="CA1776" s="23"/>
      <c r="CB1776" s="23"/>
      <c r="CC1776" s="23"/>
      <c r="CD1776" s="23"/>
      <c r="CE1776" s="23"/>
      <c r="CF1776" s="23"/>
      <c r="CG1776" s="23"/>
      <c r="CH1776" s="23"/>
      <c r="CI1776" s="23"/>
      <c r="CJ1776" s="23"/>
      <c r="CK1776" s="23"/>
      <c r="CL1776" s="23"/>
      <c r="CM1776" s="23"/>
      <c r="CN1776" s="23"/>
      <c r="CO1776" s="23"/>
      <c r="CP1776" s="23"/>
      <c r="CQ1776" s="23"/>
      <c r="CR1776" s="23"/>
      <c r="CS1776" s="23"/>
      <c r="CT1776" s="23"/>
      <c r="CU1776" s="23"/>
      <c r="CV1776" s="23"/>
      <c r="CW1776" s="23"/>
      <c r="CX1776" s="23"/>
      <c r="CY1776" s="23"/>
      <c r="CZ1776" s="23"/>
      <c r="DA1776" s="23"/>
      <c r="DB1776" s="23"/>
      <c r="DC1776" s="23"/>
      <c r="DD1776" s="23"/>
      <c r="DE1776" s="23"/>
      <c r="DF1776" s="23"/>
      <c r="DG1776" s="23"/>
      <c r="DH1776" s="23"/>
      <c r="DI1776" s="23"/>
      <c r="DJ1776" s="23"/>
      <c r="DK1776" s="23"/>
      <c r="DL1776" s="23"/>
      <c r="DM1776" s="23"/>
      <c r="DN1776" s="23"/>
      <c r="DO1776" s="23"/>
      <c r="DP1776" s="23"/>
      <c r="DQ1776" s="23"/>
      <c r="DR1776" s="23"/>
      <c r="DS1776" s="23"/>
      <c r="DT1776" s="23"/>
      <c r="DU1776" s="23"/>
      <c r="DV1776" s="23"/>
      <c r="DW1776" s="23"/>
      <c r="DX1776" s="23"/>
      <c r="DY1776" s="23"/>
    </row>
    <row r="1777" spans="1:129" s="29" customFormat="1" x14ac:dyDescent="0.25">
      <c r="A1777" s="410">
        <v>60</v>
      </c>
      <c r="B1777" s="127" t="s">
        <v>413</v>
      </c>
      <c r="C1777" s="127" t="s">
        <v>25</v>
      </c>
      <c r="D1777" s="195" t="s">
        <v>352</v>
      </c>
      <c r="E1777" s="203">
        <v>12</v>
      </c>
      <c r="F1777" s="135">
        <v>3638.2</v>
      </c>
      <c r="G1777" s="196">
        <v>149</v>
      </c>
      <c r="H1777" s="121" t="s">
        <v>30</v>
      </c>
      <c r="I1777" s="66" t="s">
        <v>1</v>
      </c>
      <c r="J1777" s="83">
        <f>J1778+J1779</f>
        <v>345250</v>
      </c>
      <c r="K1777" s="83">
        <f t="shared" ref="K1777" si="907">K1778+K1779</f>
        <v>45250</v>
      </c>
      <c r="L1777" s="83">
        <f t="shared" ref="L1777" si="908">L1778+L1779</f>
        <v>0</v>
      </c>
      <c r="M1777" s="83">
        <f t="shared" ref="M1777" si="909">M1778+M1779</f>
        <v>285000</v>
      </c>
      <c r="N1777" s="83">
        <f t="shared" ref="N1777" si="910">N1778+N1779</f>
        <v>15000</v>
      </c>
      <c r="O1777" s="408">
        <f t="shared" si="835"/>
        <v>345250</v>
      </c>
      <c r="P1777" s="355"/>
      <c r="Q1777" s="23"/>
      <c r="R1777" s="23"/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/>
      <c r="AG1777" s="23"/>
      <c r="AH1777" s="23"/>
      <c r="AI1777" s="23"/>
      <c r="AJ1777" s="23"/>
      <c r="AK1777" s="23"/>
      <c r="AL1777" s="23"/>
      <c r="AM1777" s="23"/>
      <c r="AN1777" s="23"/>
      <c r="AO1777" s="23"/>
      <c r="AP1777" s="23"/>
      <c r="AQ1777" s="23"/>
      <c r="AR1777" s="23"/>
      <c r="AS1777" s="23"/>
      <c r="AT1777" s="23"/>
      <c r="AU1777" s="23"/>
      <c r="AV1777" s="23"/>
      <c r="AW1777" s="23"/>
      <c r="AX1777" s="23"/>
      <c r="AY1777" s="23"/>
      <c r="AZ1777" s="23"/>
      <c r="BA1777" s="23"/>
      <c r="BB1777" s="23"/>
      <c r="BC1777" s="23"/>
      <c r="BD1777" s="23"/>
      <c r="BE1777" s="23"/>
      <c r="BF1777" s="23"/>
      <c r="BG1777" s="23"/>
      <c r="BH1777" s="23"/>
      <c r="BI1777" s="23"/>
      <c r="BJ1777" s="23"/>
      <c r="BK1777" s="23"/>
      <c r="BL1777" s="23"/>
      <c r="BM1777" s="23"/>
      <c r="BN1777" s="23"/>
      <c r="BO1777" s="23"/>
      <c r="BP1777" s="23"/>
      <c r="BQ1777" s="23"/>
      <c r="BR1777" s="23"/>
      <c r="BS1777" s="23"/>
      <c r="BT1777" s="23"/>
      <c r="BU1777" s="23"/>
      <c r="BV1777" s="23"/>
      <c r="BW1777" s="23"/>
      <c r="BX1777" s="23"/>
      <c r="BY1777" s="23"/>
      <c r="BZ1777" s="23"/>
      <c r="CA1777" s="23"/>
      <c r="CB1777" s="23"/>
      <c r="CC1777" s="23"/>
      <c r="CD1777" s="23"/>
      <c r="CE1777" s="23"/>
      <c r="CF1777" s="23"/>
      <c r="CG1777" s="23"/>
      <c r="CH1777" s="23"/>
      <c r="CI1777" s="23"/>
      <c r="CJ1777" s="23"/>
      <c r="CK1777" s="23"/>
      <c r="CL1777" s="23"/>
      <c r="CM1777" s="23"/>
      <c r="CN1777" s="23"/>
      <c r="CO1777" s="23"/>
      <c r="CP1777" s="23"/>
      <c r="CQ1777" s="23"/>
      <c r="CR1777" s="23"/>
      <c r="CS1777" s="23"/>
      <c r="CT1777" s="23"/>
      <c r="CU1777" s="23"/>
      <c r="CV1777" s="23"/>
      <c r="CW1777" s="23"/>
      <c r="CX1777" s="23"/>
      <c r="CY1777" s="23"/>
      <c r="CZ1777" s="23"/>
      <c r="DA1777" s="23"/>
      <c r="DB1777" s="23"/>
      <c r="DC1777" s="23"/>
      <c r="DD1777" s="23"/>
      <c r="DE1777" s="23"/>
      <c r="DF1777" s="23"/>
      <c r="DG1777" s="23"/>
      <c r="DH1777" s="23"/>
      <c r="DI1777" s="23"/>
      <c r="DJ1777" s="23"/>
      <c r="DK1777" s="23"/>
      <c r="DL1777" s="23"/>
      <c r="DM1777" s="23"/>
      <c r="DN1777" s="23"/>
      <c r="DO1777" s="23"/>
      <c r="DP1777" s="23"/>
      <c r="DQ1777" s="23"/>
      <c r="DR1777" s="23"/>
      <c r="DS1777" s="23"/>
      <c r="DT1777" s="23"/>
      <c r="DU1777" s="23"/>
      <c r="DV1777" s="23"/>
      <c r="DW1777" s="23"/>
      <c r="DX1777" s="23"/>
      <c r="DY1777" s="23"/>
    </row>
    <row r="1778" spans="1:129" s="29" customFormat="1" ht="45" x14ac:dyDescent="0.25">
      <c r="A1778" s="411"/>
      <c r="B1778" s="127" t="s">
        <v>413</v>
      </c>
      <c r="C1778" s="127"/>
      <c r="D1778" s="127"/>
      <c r="E1778" s="136"/>
      <c r="F1778" s="162"/>
      <c r="G1778" s="136"/>
      <c r="H1778" s="72" t="s">
        <v>58</v>
      </c>
      <c r="I1778" s="78" t="s">
        <v>31</v>
      </c>
      <c r="J1778" s="83">
        <v>300000</v>
      </c>
      <c r="K1778" s="83"/>
      <c r="L1778" s="162"/>
      <c r="M1778" s="162">
        <v>285000</v>
      </c>
      <c r="N1778" s="162">
        <v>15000</v>
      </c>
      <c r="O1778" s="408">
        <f t="shared" si="835"/>
        <v>300000</v>
      </c>
      <c r="P1778" s="355"/>
      <c r="Q1778" s="23"/>
      <c r="R1778" s="23"/>
      <c r="S1778" s="23"/>
      <c r="T1778" s="23"/>
      <c r="U1778" s="23"/>
      <c r="V1778" s="23"/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/>
      <c r="AG1778" s="23"/>
      <c r="AH1778" s="23"/>
      <c r="AI1778" s="23"/>
      <c r="AJ1778" s="23"/>
      <c r="AK1778" s="23"/>
      <c r="AL1778" s="23"/>
      <c r="AM1778" s="23"/>
      <c r="AN1778" s="23"/>
      <c r="AO1778" s="23"/>
      <c r="AP1778" s="23"/>
      <c r="AQ1778" s="23"/>
      <c r="AR1778" s="23"/>
      <c r="AS1778" s="23"/>
      <c r="AT1778" s="23"/>
      <c r="AU1778" s="23"/>
      <c r="AV1778" s="23"/>
      <c r="AW1778" s="23"/>
      <c r="AX1778" s="23"/>
      <c r="AY1778" s="23"/>
      <c r="AZ1778" s="23"/>
      <c r="BA1778" s="23"/>
      <c r="BB1778" s="23"/>
      <c r="BC1778" s="23"/>
      <c r="BD1778" s="23"/>
      <c r="BE1778" s="23"/>
      <c r="BF1778" s="23"/>
      <c r="BG1778" s="23"/>
      <c r="BH1778" s="23"/>
      <c r="BI1778" s="23"/>
      <c r="BJ1778" s="23"/>
      <c r="BK1778" s="23"/>
      <c r="BL1778" s="23"/>
      <c r="BM1778" s="23"/>
      <c r="BN1778" s="23"/>
      <c r="BO1778" s="23"/>
      <c r="BP1778" s="23"/>
      <c r="BQ1778" s="23"/>
      <c r="BR1778" s="23"/>
      <c r="BS1778" s="23"/>
      <c r="BT1778" s="23"/>
      <c r="BU1778" s="23"/>
      <c r="BV1778" s="23"/>
      <c r="BW1778" s="23"/>
      <c r="BX1778" s="23"/>
      <c r="BY1778" s="23"/>
      <c r="BZ1778" s="23"/>
      <c r="CA1778" s="23"/>
      <c r="CB1778" s="23"/>
      <c r="CC1778" s="23"/>
      <c r="CD1778" s="23"/>
      <c r="CE1778" s="23"/>
      <c r="CF1778" s="23"/>
      <c r="CG1778" s="23"/>
      <c r="CH1778" s="23"/>
      <c r="CI1778" s="23"/>
      <c r="CJ1778" s="23"/>
      <c r="CK1778" s="23"/>
      <c r="CL1778" s="23"/>
      <c r="CM1778" s="23"/>
      <c r="CN1778" s="23"/>
      <c r="CO1778" s="23"/>
      <c r="CP1778" s="23"/>
      <c r="CQ1778" s="23"/>
      <c r="CR1778" s="23"/>
      <c r="CS1778" s="23"/>
      <c r="CT1778" s="23"/>
      <c r="CU1778" s="23"/>
      <c r="CV1778" s="23"/>
      <c r="CW1778" s="23"/>
      <c r="CX1778" s="23"/>
      <c r="CY1778" s="23"/>
      <c r="CZ1778" s="23"/>
      <c r="DA1778" s="23"/>
      <c r="DB1778" s="23"/>
      <c r="DC1778" s="23"/>
      <c r="DD1778" s="23"/>
      <c r="DE1778" s="23"/>
      <c r="DF1778" s="23"/>
      <c r="DG1778" s="23"/>
      <c r="DH1778" s="23"/>
      <c r="DI1778" s="23"/>
      <c r="DJ1778" s="23"/>
      <c r="DK1778" s="23"/>
      <c r="DL1778" s="23"/>
      <c r="DM1778" s="23"/>
      <c r="DN1778" s="23"/>
      <c r="DO1778" s="23"/>
      <c r="DP1778" s="23"/>
      <c r="DQ1778" s="23"/>
      <c r="DR1778" s="23"/>
      <c r="DS1778" s="23"/>
      <c r="DT1778" s="23"/>
      <c r="DU1778" s="23"/>
      <c r="DV1778" s="23"/>
      <c r="DW1778" s="23"/>
      <c r="DX1778" s="23"/>
      <c r="DY1778" s="23"/>
    </row>
    <row r="1779" spans="1:129" s="29" customFormat="1" ht="75" x14ac:dyDescent="0.25">
      <c r="A1779" s="412"/>
      <c r="B1779" s="127" t="s">
        <v>413</v>
      </c>
      <c r="C1779" s="127"/>
      <c r="D1779" s="127"/>
      <c r="E1779" s="136"/>
      <c r="F1779" s="162"/>
      <c r="G1779" s="136"/>
      <c r="H1779" s="72" t="s">
        <v>57</v>
      </c>
      <c r="I1779" s="78" t="s">
        <v>136</v>
      </c>
      <c r="J1779" s="83">
        <v>45250</v>
      </c>
      <c r="K1779" s="123">
        <f>J1779</f>
        <v>45250</v>
      </c>
      <c r="L1779" s="162"/>
      <c r="M1779" s="162"/>
      <c r="N1779" s="162"/>
      <c r="O1779" s="408">
        <f t="shared" si="835"/>
        <v>45250</v>
      </c>
      <c r="P1779" s="355"/>
      <c r="Q1779" s="23"/>
      <c r="R1779" s="23"/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/>
      <c r="AG1779" s="23"/>
      <c r="AH1779" s="23"/>
      <c r="AI1779" s="23"/>
      <c r="AJ1779" s="23"/>
      <c r="AK1779" s="23"/>
      <c r="AL1779" s="23"/>
      <c r="AM1779" s="23"/>
      <c r="AN1779" s="23"/>
      <c r="AO1779" s="23"/>
      <c r="AP1779" s="23"/>
      <c r="AQ1779" s="23"/>
      <c r="AR1779" s="23"/>
      <c r="AS1779" s="23"/>
      <c r="AT1779" s="23"/>
      <c r="AU1779" s="23"/>
      <c r="AV1779" s="23"/>
      <c r="AW1779" s="23"/>
      <c r="AX1779" s="23"/>
      <c r="AY1779" s="23"/>
      <c r="AZ1779" s="23"/>
      <c r="BA1779" s="23"/>
      <c r="BB1779" s="23"/>
      <c r="BC1779" s="23"/>
      <c r="BD1779" s="23"/>
      <c r="BE1779" s="23"/>
      <c r="BF1779" s="23"/>
      <c r="BG1779" s="23"/>
      <c r="BH1779" s="23"/>
      <c r="BI1779" s="23"/>
      <c r="BJ1779" s="23"/>
      <c r="BK1779" s="23"/>
      <c r="BL1779" s="23"/>
      <c r="BM1779" s="23"/>
      <c r="BN1779" s="23"/>
      <c r="BO1779" s="23"/>
      <c r="BP1779" s="23"/>
      <c r="BQ1779" s="23"/>
      <c r="BR1779" s="23"/>
      <c r="BS1779" s="23"/>
      <c r="BT1779" s="23"/>
      <c r="BU1779" s="23"/>
      <c r="BV1779" s="23"/>
      <c r="BW1779" s="23"/>
      <c r="BX1779" s="23"/>
      <c r="BY1779" s="23"/>
      <c r="BZ1779" s="23"/>
      <c r="CA1779" s="23"/>
      <c r="CB1779" s="23"/>
      <c r="CC1779" s="23"/>
      <c r="CD1779" s="23"/>
      <c r="CE1779" s="23"/>
      <c r="CF1779" s="23"/>
      <c r="CG1779" s="23"/>
      <c r="CH1779" s="23"/>
      <c r="CI1779" s="23"/>
      <c r="CJ1779" s="23"/>
      <c r="CK1779" s="23"/>
      <c r="CL1779" s="23"/>
      <c r="CM1779" s="23"/>
      <c r="CN1779" s="23"/>
      <c r="CO1779" s="23"/>
      <c r="CP1779" s="23"/>
      <c r="CQ1779" s="23"/>
      <c r="CR1779" s="23"/>
      <c r="CS1779" s="23"/>
      <c r="CT1779" s="23"/>
      <c r="CU1779" s="23"/>
      <c r="CV1779" s="23"/>
      <c r="CW1779" s="23"/>
      <c r="CX1779" s="23"/>
      <c r="CY1779" s="23"/>
      <c r="CZ1779" s="23"/>
      <c r="DA1779" s="23"/>
      <c r="DB1779" s="23"/>
      <c r="DC1779" s="23"/>
      <c r="DD1779" s="23"/>
      <c r="DE1779" s="23"/>
      <c r="DF1779" s="23"/>
      <c r="DG1779" s="23"/>
      <c r="DH1779" s="23"/>
      <c r="DI1779" s="23"/>
      <c r="DJ1779" s="23"/>
      <c r="DK1779" s="23"/>
      <c r="DL1779" s="23"/>
      <c r="DM1779" s="23"/>
      <c r="DN1779" s="23"/>
      <c r="DO1779" s="23"/>
      <c r="DP1779" s="23"/>
      <c r="DQ1779" s="23"/>
      <c r="DR1779" s="23"/>
      <c r="DS1779" s="23"/>
      <c r="DT1779" s="23"/>
      <c r="DU1779" s="23"/>
      <c r="DV1779" s="23"/>
      <c r="DW1779" s="23"/>
      <c r="DX1779" s="23"/>
      <c r="DY1779" s="23"/>
    </row>
    <row r="1780" spans="1:129" s="29" customFormat="1" x14ac:dyDescent="0.25">
      <c r="A1780" s="410">
        <v>61</v>
      </c>
      <c r="B1780" s="127" t="s">
        <v>413</v>
      </c>
      <c r="C1780" s="127" t="s">
        <v>25</v>
      </c>
      <c r="D1780" s="195" t="s">
        <v>352</v>
      </c>
      <c r="E1780" s="203">
        <v>13</v>
      </c>
      <c r="F1780" s="135">
        <v>1821.8</v>
      </c>
      <c r="G1780" s="196">
        <v>85</v>
      </c>
      <c r="H1780" s="121" t="s">
        <v>30</v>
      </c>
      <c r="I1780" s="66" t="s">
        <v>1</v>
      </c>
      <c r="J1780" s="83">
        <f>J1781+J1782</f>
        <v>195250</v>
      </c>
      <c r="K1780" s="83">
        <f t="shared" ref="K1780" si="911">K1781+K1782</f>
        <v>45250</v>
      </c>
      <c r="L1780" s="83">
        <f t="shared" ref="L1780" si="912">L1781+L1782</f>
        <v>0</v>
      </c>
      <c r="M1780" s="83">
        <f t="shared" ref="M1780" si="913">M1781+M1782</f>
        <v>142500</v>
      </c>
      <c r="N1780" s="83">
        <f t="shared" ref="N1780" si="914">N1781+N1782</f>
        <v>7500</v>
      </c>
      <c r="O1780" s="408">
        <f t="shared" si="835"/>
        <v>195250</v>
      </c>
      <c r="P1780" s="355"/>
      <c r="Q1780" s="23"/>
      <c r="R1780" s="23"/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/>
      <c r="AH1780" s="23"/>
      <c r="AI1780" s="23"/>
      <c r="AJ1780" s="23"/>
      <c r="AK1780" s="23"/>
      <c r="AL1780" s="23"/>
      <c r="AM1780" s="23"/>
      <c r="AN1780" s="23"/>
      <c r="AO1780" s="23"/>
      <c r="AP1780" s="23"/>
      <c r="AQ1780" s="23"/>
      <c r="AR1780" s="23"/>
      <c r="AS1780" s="23"/>
      <c r="AT1780" s="23"/>
      <c r="AU1780" s="23"/>
      <c r="AV1780" s="23"/>
      <c r="AW1780" s="23"/>
      <c r="AX1780" s="23"/>
      <c r="AY1780" s="23"/>
      <c r="AZ1780" s="23"/>
      <c r="BA1780" s="23"/>
      <c r="BB1780" s="23"/>
      <c r="BC1780" s="23"/>
      <c r="BD1780" s="23"/>
      <c r="BE1780" s="23"/>
      <c r="BF1780" s="23"/>
      <c r="BG1780" s="23"/>
      <c r="BH1780" s="23"/>
      <c r="BI1780" s="23"/>
      <c r="BJ1780" s="23"/>
      <c r="BK1780" s="23"/>
      <c r="BL1780" s="23"/>
      <c r="BM1780" s="23"/>
      <c r="BN1780" s="23"/>
      <c r="BO1780" s="23"/>
      <c r="BP1780" s="23"/>
      <c r="BQ1780" s="23"/>
      <c r="BR1780" s="23"/>
      <c r="BS1780" s="23"/>
      <c r="BT1780" s="23"/>
      <c r="BU1780" s="23"/>
      <c r="BV1780" s="23"/>
      <c r="BW1780" s="23"/>
      <c r="BX1780" s="23"/>
      <c r="BY1780" s="23"/>
      <c r="BZ1780" s="23"/>
      <c r="CA1780" s="23"/>
      <c r="CB1780" s="23"/>
      <c r="CC1780" s="23"/>
      <c r="CD1780" s="23"/>
      <c r="CE1780" s="23"/>
      <c r="CF1780" s="23"/>
      <c r="CG1780" s="23"/>
      <c r="CH1780" s="23"/>
      <c r="CI1780" s="23"/>
      <c r="CJ1780" s="23"/>
      <c r="CK1780" s="23"/>
      <c r="CL1780" s="23"/>
      <c r="CM1780" s="23"/>
      <c r="CN1780" s="23"/>
      <c r="CO1780" s="23"/>
      <c r="CP1780" s="23"/>
      <c r="CQ1780" s="23"/>
      <c r="CR1780" s="23"/>
      <c r="CS1780" s="23"/>
      <c r="CT1780" s="23"/>
      <c r="CU1780" s="23"/>
      <c r="CV1780" s="23"/>
      <c r="CW1780" s="23"/>
      <c r="CX1780" s="23"/>
      <c r="CY1780" s="23"/>
      <c r="CZ1780" s="23"/>
      <c r="DA1780" s="23"/>
      <c r="DB1780" s="23"/>
      <c r="DC1780" s="23"/>
      <c r="DD1780" s="23"/>
      <c r="DE1780" s="23"/>
      <c r="DF1780" s="23"/>
      <c r="DG1780" s="23"/>
      <c r="DH1780" s="23"/>
      <c r="DI1780" s="23"/>
      <c r="DJ1780" s="23"/>
      <c r="DK1780" s="23"/>
      <c r="DL1780" s="23"/>
      <c r="DM1780" s="23"/>
      <c r="DN1780" s="23"/>
      <c r="DO1780" s="23"/>
      <c r="DP1780" s="23"/>
      <c r="DQ1780" s="23"/>
      <c r="DR1780" s="23"/>
      <c r="DS1780" s="23"/>
      <c r="DT1780" s="23"/>
      <c r="DU1780" s="23"/>
      <c r="DV1780" s="23"/>
      <c r="DW1780" s="23"/>
      <c r="DX1780" s="23"/>
      <c r="DY1780" s="23"/>
    </row>
    <row r="1781" spans="1:129" s="29" customFormat="1" ht="45" x14ac:dyDescent="0.25">
      <c r="A1781" s="411"/>
      <c r="B1781" s="127" t="s">
        <v>413</v>
      </c>
      <c r="C1781" s="127"/>
      <c r="D1781" s="127"/>
      <c r="E1781" s="136"/>
      <c r="F1781" s="162"/>
      <c r="G1781" s="136"/>
      <c r="H1781" s="72" t="s">
        <v>58</v>
      </c>
      <c r="I1781" s="78" t="s">
        <v>31</v>
      </c>
      <c r="J1781" s="83">
        <v>150000</v>
      </c>
      <c r="K1781" s="83"/>
      <c r="L1781" s="162"/>
      <c r="M1781" s="83">
        <v>142500</v>
      </c>
      <c r="N1781" s="83">
        <v>7500</v>
      </c>
      <c r="O1781" s="408">
        <f t="shared" ref="O1781:O1836" si="915">K1781+L1781+M1781+N1781</f>
        <v>150000</v>
      </c>
      <c r="P1781" s="355"/>
      <c r="Q1781" s="23"/>
      <c r="R1781" s="23"/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/>
      <c r="AI1781" s="23"/>
      <c r="AJ1781" s="23"/>
      <c r="AK1781" s="23"/>
      <c r="AL1781" s="23"/>
      <c r="AM1781" s="23"/>
      <c r="AN1781" s="23"/>
      <c r="AO1781" s="23"/>
      <c r="AP1781" s="23"/>
      <c r="AQ1781" s="23"/>
      <c r="AR1781" s="23"/>
      <c r="AS1781" s="23"/>
      <c r="AT1781" s="23"/>
      <c r="AU1781" s="23"/>
      <c r="AV1781" s="23"/>
      <c r="AW1781" s="23"/>
      <c r="AX1781" s="23"/>
      <c r="AY1781" s="23"/>
      <c r="AZ1781" s="23"/>
      <c r="BA1781" s="23"/>
      <c r="BB1781" s="23"/>
      <c r="BC1781" s="23"/>
      <c r="BD1781" s="23"/>
      <c r="BE1781" s="23"/>
      <c r="BF1781" s="23"/>
      <c r="BG1781" s="23"/>
      <c r="BH1781" s="23"/>
      <c r="BI1781" s="23"/>
      <c r="BJ1781" s="23"/>
      <c r="BK1781" s="23"/>
      <c r="BL1781" s="23"/>
      <c r="BM1781" s="23"/>
      <c r="BN1781" s="23"/>
      <c r="BO1781" s="23"/>
      <c r="BP1781" s="23"/>
      <c r="BQ1781" s="23"/>
      <c r="BR1781" s="23"/>
      <c r="BS1781" s="23"/>
      <c r="BT1781" s="23"/>
      <c r="BU1781" s="23"/>
      <c r="BV1781" s="23"/>
      <c r="BW1781" s="23"/>
      <c r="BX1781" s="23"/>
      <c r="BY1781" s="23"/>
      <c r="BZ1781" s="23"/>
      <c r="CA1781" s="23"/>
      <c r="CB1781" s="23"/>
      <c r="CC1781" s="23"/>
      <c r="CD1781" s="23"/>
      <c r="CE1781" s="23"/>
      <c r="CF1781" s="23"/>
      <c r="CG1781" s="23"/>
      <c r="CH1781" s="23"/>
      <c r="CI1781" s="23"/>
      <c r="CJ1781" s="23"/>
      <c r="CK1781" s="23"/>
      <c r="CL1781" s="23"/>
      <c r="CM1781" s="23"/>
      <c r="CN1781" s="23"/>
      <c r="CO1781" s="23"/>
      <c r="CP1781" s="23"/>
      <c r="CQ1781" s="23"/>
      <c r="CR1781" s="23"/>
      <c r="CS1781" s="23"/>
      <c r="CT1781" s="23"/>
      <c r="CU1781" s="23"/>
      <c r="CV1781" s="23"/>
      <c r="CW1781" s="23"/>
      <c r="CX1781" s="23"/>
      <c r="CY1781" s="23"/>
      <c r="CZ1781" s="23"/>
      <c r="DA1781" s="23"/>
      <c r="DB1781" s="23"/>
      <c r="DC1781" s="23"/>
      <c r="DD1781" s="23"/>
      <c r="DE1781" s="23"/>
      <c r="DF1781" s="23"/>
      <c r="DG1781" s="23"/>
      <c r="DH1781" s="23"/>
      <c r="DI1781" s="23"/>
      <c r="DJ1781" s="23"/>
      <c r="DK1781" s="23"/>
      <c r="DL1781" s="23"/>
      <c r="DM1781" s="23"/>
      <c r="DN1781" s="23"/>
      <c r="DO1781" s="23"/>
      <c r="DP1781" s="23"/>
      <c r="DQ1781" s="23"/>
      <c r="DR1781" s="23"/>
      <c r="DS1781" s="23"/>
      <c r="DT1781" s="23"/>
      <c r="DU1781" s="23"/>
      <c r="DV1781" s="23"/>
      <c r="DW1781" s="23"/>
      <c r="DX1781" s="23"/>
      <c r="DY1781" s="23"/>
    </row>
    <row r="1782" spans="1:129" s="29" customFormat="1" ht="75" x14ac:dyDescent="0.25">
      <c r="A1782" s="412"/>
      <c r="B1782" s="127" t="s">
        <v>413</v>
      </c>
      <c r="C1782" s="127"/>
      <c r="D1782" s="127"/>
      <c r="E1782" s="136"/>
      <c r="F1782" s="162"/>
      <c r="G1782" s="136"/>
      <c r="H1782" s="72" t="s">
        <v>57</v>
      </c>
      <c r="I1782" s="78" t="s">
        <v>136</v>
      </c>
      <c r="J1782" s="83">
        <v>45250</v>
      </c>
      <c r="K1782" s="123">
        <f>J1782</f>
        <v>45250</v>
      </c>
      <c r="L1782" s="162"/>
      <c r="M1782" s="162"/>
      <c r="N1782" s="162"/>
      <c r="O1782" s="408">
        <f t="shared" si="915"/>
        <v>45250</v>
      </c>
      <c r="P1782" s="355"/>
      <c r="Q1782" s="23"/>
      <c r="R1782" s="23"/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/>
      <c r="AI1782" s="23"/>
      <c r="AJ1782" s="23"/>
      <c r="AK1782" s="23"/>
      <c r="AL1782" s="23"/>
      <c r="AM1782" s="23"/>
      <c r="AN1782" s="23"/>
      <c r="AO1782" s="23"/>
      <c r="AP1782" s="23"/>
      <c r="AQ1782" s="23"/>
      <c r="AR1782" s="23"/>
      <c r="AS1782" s="23"/>
      <c r="AT1782" s="23"/>
      <c r="AU1782" s="23"/>
      <c r="AV1782" s="23"/>
      <c r="AW1782" s="23"/>
      <c r="AX1782" s="23"/>
      <c r="AY1782" s="23"/>
      <c r="AZ1782" s="23"/>
      <c r="BA1782" s="23"/>
      <c r="BB1782" s="23"/>
      <c r="BC1782" s="23"/>
      <c r="BD1782" s="23"/>
      <c r="BE1782" s="23"/>
      <c r="BF1782" s="23"/>
      <c r="BG1782" s="23"/>
      <c r="BH1782" s="23"/>
      <c r="BI1782" s="23"/>
      <c r="BJ1782" s="23"/>
      <c r="BK1782" s="23"/>
      <c r="BL1782" s="23"/>
      <c r="BM1782" s="23"/>
      <c r="BN1782" s="23"/>
      <c r="BO1782" s="23"/>
      <c r="BP1782" s="23"/>
      <c r="BQ1782" s="23"/>
      <c r="BR1782" s="23"/>
      <c r="BS1782" s="23"/>
      <c r="BT1782" s="23"/>
      <c r="BU1782" s="23"/>
      <c r="BV1782" s="23"/>
      <c r="BW1782" s="23"/>
      <c r="BX1782" s="23"/>
      <c r="BY1782" s="23"/>
      <c r="BZ1782" s="23"/>
      <c r="CA1782" s="23"/>
      <c r="CB1782" s="23"/>
      <c r="CC1782" s="23"/>
      <c r="CD1782" s="23"/>
      <c r="CE1782" s="23"/>
      <c r="CF1782" s="23"/>
      <c r="CG1782" s="23"/>
      <c r="CH1782" s="23"/>
      <c r="CI1782" s="23"/>
      <c r="CJ1782" s="23"/>
      <c r="CK1782" s="23"/>
      <c r="CL1782" s="23"/>
      <c r="CM1782" s="23"/>
      <c r="CN1782" s="23"/>
      <c r="CO1782" s="23"/>
      <c r="CP1782" s="23"/>
      <c r="CQ1782" s="23"/>
      <c r="CR1782" s="23"/>
      <c r="CS1782" s="23"/>
      <c r="CT1782" s="23"/>
      <c r="CU1782" s="23"/>
      <c r="CV1782" s="23"/>
      <c r="CW1782" s="23"/>
      <c r="CX1782" s="23"/>
      <c r="CY1782" s="23"/>
      <c r="CZ1782" s="23"/>
      <c r="DA1782" s="23"/>
      <c r="DB1782" s="23"/>
      <c r="DC1782" s="23"/>
      <c r="DD1782" s="23"/>
      <c r="DE1782" s="23"/>
      <c r="DF1782" s="23"/>
      <c r="DG1782" s="23"/>
      <c r="DH1782" s="23"/>
      <c r="DI1782" s="23"/>
      <c r="DJ1782" s="23"/>
      <c r="DK1782" s="23"/>
      <c r="DL1782" s="23"/>
      <c r="DM1782" s="23"/>
      <c r="DN1782" s="23"/>
      <c r="DO1782" s="23"/>
      <c r="DP1782" s="23"/>
      <c r="DQ1782" s="23"/>
      <c r="DR1782" s="23"/>
      <c r="DS1782" s="23"/>
      <c r="DT1782" s="23"/>
      <c r="DU1782" s="23"/>
      <c r="DV1782" s="23"/>
      <c r="DW1782" s="23"/>
      <c r="DX1782" s="23"/>
      <c r="DY1782" s="23"/>
    </row>
    <row r="1783" spans="1:129" s="29" customFormat="1" x14ac:dyDescent="0.25">
      <c r="A1783" s="410">
        <v>62</v>
      </c>
      <c r="B1783" s="127" t="s">
        <v>413</v>
      </c>
      <c r="C1783" s="127" t="s">
        <v>25</v>
      </c>
      <c r="D1783" s="195" t="s">
        <v>352</v>
      </c>
      <c r="E1783" s="203">
        <v>14</v>
      </c>
      <c r="F1783" s="135">
        <v>1824.6</v>
      </c>
      <c r="G1783" s="196">
        <v>66</v>
      </c>
      <c r="H1783" s="121" t="s">
        <v>30</v>
      </c>
      <c r="I1783" s="66" t="s">
        <v>1</v>
      </c>
      <c r="J1783" s="83">
        <f>J1784+J1785</f>
        <v>195250</v>
      </c>
      <c r="K1783" s="83">
        <f t="shared" ref="K1783" si="916">K1784+K1785</f>
        <v>45250</v>
      </c>
      <c r="L1783" s="83">
        <f t="shared" ref="L1783" si="917">L1784+L1785</f>
        <v>0</v>
      </c>
      <c r="M1783" s="83">
        <f t="shared" ref="M1783" si="918">M1784+M1785</f>
        <v>142500</v>
      </c>
      <c r="N1783" s="83">
        <f t="shared" ref="N1783" si="919">N1784+N1785</f>
        <v>7500</v>
      </c>
      <c r="O1783" s="408">
        <f t="shared" si="915"/>
        <v>195250</v>
      </c>
      <c r="P1783" s="355"/>
      <c r="Q1783" s="23"/>
      <c r="R1783" s="23"/>
      <c r="S1783" s="23"/>
      <c r="T1783" s="23"/>
      <c r="U1783" s="23"/>
      <c r="V1783" s="23"/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/>
      <c r="AG1783" s="23"/>
      <c r="AH1783" s="23"/>
      <c r="AI1783" s="23"/>
      <c r="AJ1783" s="23"/>
      <c r="AK1783" s="23"/>
      <c r="AL1783" s="23"/>
      <c r="AM1783" s="23"/>
      <c r="AN1783" s="23"/>
      <c r="AO1783" s="23"/>
      <c r="AP1783" s="23"/>
      <c r="AQ1783" s="23"/>
      <c r="AR1783" s="23"/>
      <c r="AS1783" s="23"/>
      <c r="AT1783" s="23"/>
      <c r="AU1783" s="23"/>
      <c r="AV1783" s="23"/>
      <c r="AW1783" s="23"/>
      <c r="AX1783" s="23"/>
      <c r="AY1783" s="23"/>
      <c r="AZ1783" s="23"/>
      <c r="BA1783" s="23"/>
      <c r="BB1783" s="23"/>
      <c r="BC1783" s="23"/>
      <c r="BD1783" s="23"/>
      <c r="BE1783" s="23"/>
      <c r="BF1783" s="23"/>
      <c r="BG1783" s="23"/>
      <c r="BH1783" s="23"/>
      <c r="BI1783" s="23"/>
      <c r="BJ1783" s="23"/>
      <c r="BK1783" s="23"/>
      <c r="BL1783" s="23"/>
      <c r="BM1783" s="23"/>
      <c r="BN1783" s="23"/>
      <c r="BO1783" s="23"/>
      <c r="BP1783" s="23"/>
      <c r="BQ1783" s="23"/>
      <c r="BR1783" s="23"/>
      <c r="BS1783" s="23"/>
      <c r="BT1783" s="23"/>
      <c r="BU1783" s="23"/>
      <c r="BV1783" s="23"/>
      <c r="BW1783" s="23"/>
      <c r="BX1783" s="23"/>
      <c r="BY1783" s="23"/>
      <c r="BZ1783" s="23"/>
      <c r="CA1783" s="23"/>
      <c r="CB1783" s="23"/>
      <c r="CC1783" s="23"/>
      <c r="CD1783" s="23"/>
      <c r="CE1783" s="23"/>
      <c r="CF1783" s="23"/>
      <c r="CG1783" s="23"/>
      <c r="CH1783" s="23"/>
      <c r="CI1783" s="23"/>
      <c r="CJ1783" s="23"/>
      <c r="CK1783" s="23"/>
      <c r="CL1783" s="23"/>
      <c r="CM1783" s="23"/>
      <c r="CN1783" s="23"/>
      <c r="CO1783" s="23"/>
      <c r="CP1783" s="23"/>
      <c r="CQ1783" s="23"/>
      <c r="CR1783" s="23"/>
      <c r="CS1783" s="23"/>
      <c r="CT1783" s="23"/>
      <c r="CU1783" s="23"/>
      <c r="CV1783" s="23"/>
      <c r="CW1783" s="23"/>
      <c r="CX1783" s="23"/>
      <c r="CY1783" s="23"/>
      <c r="CZ1783" s="23"/>
      <c r="DA1783" s="23"/>
      <c r="DB1783" s="23"/>
      <c r="DC1783" s="23"/>
      <c r="DD1783" s="23"/>
      <c r="DE1783" s="23"/>
      <c r="DF1783" s="23"/>
      <c r="DG1783" s="23"/>
      <c r="DH1783" s="23"/>
      <c r="DI1783" s="23"/>
      <c r="DJ1783" s="23"/>
      <c r="DK1783" s="23"/>
      <c r="DL1783" s="23"/>
      <c r="DM1783" s="23"/>
      <c r="DN1783" s="23"/>
      <c r="DO1783" s="23"/>
      <c r="DP1783" s="23"/>
      <c r="DQ1783" s="23"/>
      <c r="DR1783" s="23"/>
      <c r="DS1783" s="23"/>
      <c r="DT1783" s="23"/>
      <c r="DU1783" s="23"/>
      <c r="DV1783" s="23"/>
      <c r="DW1783" s="23"/>
      <c r="DX1783" s="23"/>
      <c r="DY1783" s="23"/>
    </row>
    <row r="1784" spans="1:129" s="29" customFormat="1" ht="45" x14ac:dyDescent="0.25">
      <c r="A1784" s="411"/>
      <c r="B1784" s="127" t="s">
        <v>413</v>
      </c>
      <c r="C1784" s="127"/>
      <c r="D1784" s="127"/>
      <c r="E1784" s="136"/>
      <c r="F1784" s="162"/>
      <c r="G1784" s="136"/>
      <c r="H1784" s="72" t="s">
        <v>58</v>
      </c>
      <c r="I1784" s="78" t="s">
        <v>31</v>
      </c>
      <c r="J1784" s="83">
        <v>150000</v>
      </c>
      <c r="K1784" s="83"/>
      <c r="L1784" s="162"/>
      <c r="M1784" s="83">
        <v>142500</v>
      </c>
      <c r="N1784" s="83">
        <v>7500</v>
      </c>
      <c r="O1784" s="408">
        <f t="shared" si="915"/>
        <v>150000</v>
      </c>
      <c r="P1784" s="355"/>
      <c r="Q1784" s="23"/>
      <c r="R1784" s="23"/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/>
      <c r="AL1784" s="23"/>
      <c r="AM1784" s="23"/>
      <c r="AN1784" s="23"/>
      <c r="AO1784" s="23"/>
      <c r="AP1784" s="23"/>
      <c r="AQ1784" s="23"/>
      <c r="AR1784" s="23"/>
      <c r="AS1784" s="23"/>
      <c r="AT1784" s="23"/>
      <c r="AU1784" s="23"/>
      <c r="AV1784" s="23"/>
      <c r="AW1784" s="23"/>
      <c r="AX1784" s="23"/>
      <c r="AY1784" s="23"/>
      <c r="AZ1784" s="23"/>
      <c r="BA1784" s="23"/>
      <c r="BB1784" s="23"/>
      <c r="BC1784" s="23"/>
      <c r="BD1784" s="23"/>
      <c r="BE1784" s="23"/>
      <c r="BF1784" s="23"/>
      <c r="BG1784" s="23"/>
      <c r="BH1784" s="23"/>
      <c r="BI1784" s="23"/>
      <c r="BJ1784" s="23"/>
      <c r="BK1784" s="23"/>
      <c r="BL1784" s="23"/>
      <c r="BM1784" s="23"/>
      <c r="BN1784" s="23"/>
      <c r="BO1784" s="23"/>
      <c r="BP1784" s="23"/>
      <c r="BQ1784" s="23"/>
      <c r="BR1784" s="23"/>
      <c r="BS1784" s="23"/>
      <c r="BT1784" s="23"/>
      <c r="BU1784" s="23"/>
      <c r="BV1784" s="23"/>
      <c r="BW1784" s="23"/>
      <c r="BX1784" s="23"/>
      <c r="BY1784" s="23"/>
      <c r="BZ1784" s="23"/>
      <c r="CA1784" s="23"/>
      <c r="CB1784" s="23"/>
      <c r="CC1784" s="23"/>
      <c r="CD1784" s="23"/>
      <c r="CE1784" s="23"/>
      <c r="CF1784" s="23"/>
      <c r="CG1784" s="23"/>
      <c r="CH1784" s="23"/>
      <c r="CI1784" s="23"/>
      <c r="CJ1784" s="23"/>
      <c r="CK1784" s="23"/>
      <c r="CL1784" s="23"/>
      <c r="CM1784" s="23"/>
      <c r="CN1784" s="23"/>
      <c r="CO1784" s="23"/>
      <c r="CP1784" s="23"/>
      <c r="CQ1784" s="23"/>
      <c r="CR1784" s="23"/>
      <c r="CS1784" s="23"/>
      <c r="CT1784" s="23"/>
      <c r="CU1784" s="23"/>
      <c r="CV1784" s="23"/>
      <c r="CW1784" s="23"/>
      <c r="CX1784" s="23"/>
      <c r="CY1784" s="23"/>
      <c r="CZ1784" s="23"/>
      <c r="DA1784" s="23"/>
      <c r="DB1784" s="23"/>
      <c r="DC1784" s="23"/>
      <c r="DD1784" s="23"/>
      <c r="DE1784" s="23"/>
      <c r="DF1784" s="23"/>
      <c r="DG1784" s="23"/>
      <c r="DH1784" s="23"/>
      <c r="DI1784" s="23"/>
      <c r="DJ1784" s="23"/>
      <c r="DK1784" s="23"/>
      <c r="DL1784" s="23"/>
      <c r="DM1784" s="23"/>
      <c r="DN1784" s="23"/>
      <c r="DO1784" s="23"/>
      <c r="DP1784" s="23"/>
      <c r="DQ1784" s="23"/>
      <c r="DR1784" s="23"/>
      <c r="DS1784" s="23"/>
      <c r="DT1784" s="23"/>
      <c r="DU1784" s="23"/>
      <c r="DV1784" s="23"/>
      <c r="DW1784" s="23"/>
      <c r="DX1784" s="23"/>
      <c r="DY1784" s="23"/>
    </row>
    <row r="1785" spans="1:129" s="29" customFormat="1" ht="75" x14ac:dyDescent="0.25">
      <c r="A1785" s="412"/>
      <c r="B1785" s="127" t="s">
        <v>413</v>
      </c>
      <c r="C1785" s="127"/>
      <c r="D1785" s="127"/>
      <c r="E1785" s="136"/>
      <c r="F1785" s="162"/>
      <c r="G1785" s="136"/>
      <c r="H1785" s="72" t="s">
        <v>57</v>
      </c>
      <c r="I1785" s="78" t="s">
        <v>136</v>
      </c>
      <c r="J1785" s="83">
        <v>45250</v>
      </c>
      <c r="K1785" s="123">
        <f>J1785</f>
        <v>45250</v>
      </c>
      <c r="L1785" s="162"/>
      <c r="M1785" s="162"/>
      <c r="N1785" s="162"/>
      <c r="O1785" s="408">
        <f t="shared" si="915"/>
        <v>45250</v>
      </c>
      <c r="P1785" s="355"/>
      <c r="Q1785" s="23"/>
      <c r="R1785" s="23"/>
      <c r="S1785" s="23"/>
      <c r="T1785" s="23"/>
      <c r="U1785" s="23"/>
      <c r="V1785" s="23"/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/>
      <c r="AG1785" s="23"/>
      <c r="AH1785" s="23"/>
      <c r="AI1785" s="23"/>
      <c r="AJ1785" s="23"/>
      <c r="AK1785" s="23"/>
      <c r="AL1785" s="23"/>
      <c r="AM1785" s="23"/>
      <c r="AN1785" s="23"/>
      <c r="AO1785" s="23"/>
      <c r="AP1785" s="23"/>
      <c r="AQ1785" s="23"/>
      <c r="AR1785" s="23"/>
      <c r="AS1785" s="23"/>
      <c r="AT1785" s="23"/>
      <c r="AU1785" s="23"/>
      <c r="AV1785" s="23"/>
      <c r="AW1785" s="23"/>
      <c r="AX1785" s="23"/>
      <c r="AY1785" s="23"/>
      <c r="AZ1785" s="23"/>
      <c r="BA1785" s="23"/>
      <c r="BB1785" s="23"/>
      <c r="BC1785" s="23"/>
      <c r="BD1785" s="23"/>
      <c r="BE1785" s="23"/>
      <c r="BF1785" s="23"/>
      <c r="BG1785" s="23"/>
      <c r="BH1785" s="23"/>
      <c r="BI1785" s="23"/>
      <c r="BJ1785" s="23"/>
      <c r="BK1785" s="23"/>
      <c r="BL1785" s="23"/>
      <c r="BM1785" s="23"/>
      <c r="BN1785" s="23"/>
      <c r="BO1785" s="23"/>
      <c r="BP1785" s="23"/>
      <c r="BQ1785" s="23"/>
      <c r="BR1785" s="23"/>
      <c r="BS1785" s="23"/>
      <c r="BT1785" s="23"/>
      <c r="BU1785" s="23"/>
      <c r="BV1785" s="23"/>
      <c r="BW1785" s="23"/>
      <c r="BX1785" s="23"/>
      <c r="BY1785" s="23"/>
      <c r="BZ1785" s="23"/>
      <c r="CA1785" s="23"/>
      <c r="CB1785" s="23"/>
      <c r="CC1785" s="23"/>
      <c r="CD1785" s="23"/>
      <c r="CE1785" s="23"/>
      <c r="CF1785" s="23"/>
      <c r="CG1785" s="23"/>
      <c r="CH1785" s="23"/>
      <c r="CI1785" s="23"/>
      <c r="CJ1785" s="23"/>
      <c r="CK1785" s="23"/>
      <c r="CL1785" s="23"/>
      <c r="CM1785" s="23"/>
      <c r="CN1785" s="23"/>
      <c r="CO1785" s="23"/>
      <c r="CP1785" s="23"/>
      <c r="CQ1785" s="23"/>
      <c r="CR1785" s="23"/>
      <c r="CS1785" s="23"/>
      <c r="CT1785" s="23"/>
      <c r="CU1785" s="23"/>
      <c r="CV1785" s="23"/>
      <c r="CW1785" s="23"/>
      <c r="CX1785" s="23"/>
      <c r="CY1785" s="23"/>
      <c r="CZ1785" s="23"/>
      <c r="DA1785" s="23"/>
      <c r="DB1785" s="23"/>
      <c r="DC1785" s="23"/>
      <c r="DD1785" s="23"/>
      <c r="DE1785" s="23"/>
      <c r="DF1785" s="23"/>
      <c r="DG1785" s="23"/>
      <c r="DH1785" s="23"/>
      <c r="DI1785" s="23"/>
      <c r="DJ1785" s="23"/>
      <c r="DK1785" s="23"/>
      <c r="DL1785" s="23"/>
      <c r="DM1785" s="23"/>
      <c r="DN1785" s="23"/>
      <c r="DO1785" s="23"/>
      <c r="DP1785" s="23"/>
      <c r="DQ1785" s="23"/>
      <c r="DR1785" s="23"/>
      <c r="DS1785" s="23"/>
      <c r="DT1785" s="23"/>
      <c r="DU1785" s="23"/>
      <c r="DV1785" s="23"/>
      <c r="DW1785" s="23"/>
      <c r="DX1785" s="23"/>
      <c r="DY1785" s="23"/>
    </row>
    <row r="1786" spans="1:129" s="29" customFormat="1" x14ac:dyDescent="0.25">
      <c r="A1786" s="410">
        <v>63</v>
      </c>
      <c r="B1786" s="127" t="s">
        <v>413</v>
      </c>
      <c r="C1786" s="121" t="s">
        <v>361</v>
      </c>
      <c r="D1786" s="121" t="s">
        <v>113</v>
      </c>
      <c r="E1786" s="136" t="s">
        <v>114</v>
      </c>
      <c r="F1786" s="162">
        <v>2631.9</v>
      </c>
      <c r="G1786" s="136">
        <v>117</v>
      </c>
      <c r="H1786" s="121" t="s">
        <v>30</v>
      </c>
      <c r="I1786" s="66" t="s">
        <v>1</v>
      </c>
      <c r="J1786" s="83">
        <f>J1787+J1788</f>
        <v>345250</v>
      </c>
      <c r="K1786" s="83">
        <f t="shared" ref="K1786" si="920">K1787+K1788</f>
        <v>45250</v>
      </c>
      <c r="L1786" s="83">
        <f t="shared" ref="L1786" si="921">L1787+L1788</f>
        <v>0</v>
      </c>
      <c r="M1786" s="83">
        <f t="shared" ref="M1786" si="922">M1787+M1788</f>
        <v>285000</v>
      </c>
      <c r="N1786" s="83">
        <f t="shared" ref="N1786" si="923">N1787+N1788</f>
        <v>15000</v>
      </c>
      <c r="O1786" s="408">
        <f t="shared" si="915"/>
        <v>345250</v>
      </c>
      <c r="P1786" s="355"/>
      <c r="Q1786" s="23"/>
      <c r="R1786" s="23"/>
      <c r="S1786" s="23"/>
      <c r="T1786" s="23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/>
      <c r="AL1786" s="23"/>
      <c r="AM1786" s="23"/>
      <c r="AN1786" s="23"/>
      <c r="AO1786" s="23"/>
      <c r="AP1786" s="23"/>
      <c r="AQ1786" s="23"/>
      <c r="AR1786" s="23"/>
      <c r="AS1786" s="23"/>
      <c r="AT1786" s="23"/>
      <c r="AU1786" s="23"/>
      <c r="AV1786" s="23"/>
      <c r="AW1786" s="23"/>
      <c r="AX1786" s="23"/>
      <c r="AY1786" s="23"/>
      <c r="AZ1786" s="23"/>
      <c r="BA1786" s="23"/>
      <c r="BB1786" s="23"/>
      <c r="BC1786" s="23"/>
      <c r="BD1786" s="23"/>
      <c r="BE1786" s="23"/>
      <c r="BF1786" s="23"/>
      <c r="BG1786" s="23"/>
      <c r="BH1786" s="23"/>
      <c r="BI1786" s="23"/>
      <c r="BJ1786" s="23"/>
      <c r="BK1786" s="23"/>
      <c r="BL1786" s="23"/>
      <c r="BM1786" s="23"/>
      <c r="BN1786" s="23"/>
      <c r="BO1786" s="23"/>
      <c r="BP1786" s="23"/>
      <c r="BQ1786" s="23"/>
      <c r="BR1786" s="23"/>
      <c r="BS1786" s="23"/>
      <c r="BT1786" s="23"/>
      <c r="BU1786" s="23"/>
      <c r="BV1786" s="23"/>
      <c r="BW1786" s="23"/>
      <c r="BX1786" s="23"/>
      <c r="BY1786" s="23"/>
      <c r="BZ1786" s="23"/>
      <c r="CA1786" s="23"/>
      <c r="CB1786" s="23"/>
      <c r="CC1786" s="23"/>
      <c r="CD1786" s="23"/>
      <c r="CE1786" s="23"/>
      <c r="CF1786" s="23"/>
      <c r="CG1786" s="23"/>
      <c r="CH1786" s="23"/>
      <c r="CI1786" s="23"/>
      <c r="CJ1786" s="23"/>
      <c r="CK1786" s="23"/>
      <c r="CL1786" s="23"/>
      <c r="CM1786" s="23"/>
      <c r="CN1786" s="23"/>
      <c r="CO1786" s="23"/>
      <c r="CP1786" s="23"/>
      <c r="CQ1786" s="23"/>
      <c r="CR1786" s="23"/>
      <c r="CS1786" s="23"/>
      <c r="CT1786" s="23"/>
      <c r="CU1786" s="23"/>
      <c r="CV1786" s="23"/>
      <c r="CW1786" s="23"/>
      <c r="CX1786" s="23"/>
      <c r="CY1786" s="23"/>
      <c r="CZ1786" s="23"/>
      <c r="DA1786" s="23"/>
      <c r="DB1786" s="23"/>
      <c r="DC1786" s="23"/>
      <c r="DD1786" s="23"/>
      <c r="DE1786" s="23"/>
      <c r="DF1786" s="23"/>
      <c r="DG1786" s="23"/>
      <c r="DH1786" s="23"/>
      <c r="DI1786" s="23"/>
      <c r="DJ1786" s="23"/>
      <c r="DK1786" s="23"/>
      <c r="DL1786" s="23"/>
      <c r="DM1786" s="23"/>
      <c r="DN1786" s="23"/>
      <c r="DO1786" s="23"/>
      <c r="DP1786" s="23"/>
      <c r="DQ1786" s="23"/>
      <c r="DR1786" s="23"/>
      <c r="DS1786" s="23"/>
      <c r="DT1786" s="23"/>
      <c r="DU1786" s="23"/>
      <c r="DV1786" s="23"/>
      <c r="DW1786" s="23"/>
      <c r="DX1786" s="23"/>
      <c r="DY1786" s="23"/>
    </row>
    <row r="1787" spans="1:129" s="29" customFormat="1" ht="45" x14ac:dyDescent="0.25">
      <c r="A1787" s="411"/>
      <c r="B1787" s="127" t="s">
        <v>413</v>
      </c>
      <c r="C1787" s="121"/>
      <c r="D1787" s="121"/>
      <c r="E1787" s="136"/>
      <c r="F1787" s="162"/>
      <c r="G1787" s="136"/>
      <c r="H1787" s="72" t="s">
        <v>58</v>
      </c>
      <c r="I1787" s="78" t="s">
        <v>31</v>
      </c>
      <c r="J1787" s="83">
        <v>300000</v>
      </c>
      <c r="K1787" s="83"/>
      <c r="L1787" s="83"/>
      <c r="M1787" s="162">
        <v>285000</v>
      </c>
      <c r="N1787" s="162">
        <v>15000</v>
      </c>
      <c r="O1787" s="408">
        <f t="shared" si="915"/>
        <v>300000</v>
      </c>
      <c r="P1787" s="355"/>
      <c r="Q1787" s="23"/>
      <c r="R1787" s="23"/>
      <c r="S1787" s="23"/>
      <c r="T1787" s="23"/>
      <c r="U1787" s="23"/>
      <c r="V1787" s="23"/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/>
      <c r="AG1787" s="23"/>
      <c r="AH1787" s="23"/>
      <c r="AI1787" s="23"/>
      <c r="AJ1787" s="23"/>
      <c r="AK1787" s="23"/>
      <c r="AL1787" s="23"/>
      <c r="AM1787" s="23"/>
      <c r="AN1787" s="23"/>
      <c r="AO1787" s="23"/>
      <c r="AP1787" s="23"/>
      <c r="AQ1787" s="23"/>
      <c r="AR1787" s="23"/>
      <c r="AS1787" s="23"/>
      <c r="AT1787" s="23"/>
      <c r="AU1787" s="23"/>
      <c r="AV1787" s="23"/>
      <c r="AW1787" s="23"/>
      <c r="AX1787" s="23"/>
      <c r="AY1787" s="23"/>
      <c r="AZ1787" s="23"/>
      <c r="BA1787" s="23"/>
      <c r="BB1787" s="23"/>
      <c r="BC1787" s="23"/>
      <c r="BD1787" s="23"/>
      <c r="BE1787" s="23"/>
      <c r="BF1787" s="23"/>
      <c r="BG1787" s="23"/>
      <c r="BH1787" s="23"/>
      <c r="BI1787" s="23"/>
      <c r="BJ1787" s="23"/>
      <c r="BK1787" s="23"/>
      <c r="BL1787" s="23"/>
      <c r="BM1787" s="23"/>
      <c r="BN1787" s="23"/>
      <c r="BO1787" s="23"/>
      <c r="BP1787" s="23"/>
      <c r="BQ1787" s="23"/>
      <c r="BR1787" s="23"/>
      <c r="BS1787" s="23"/>
      <c r="BT1787" s="23"/>
      <c r="BU1787" s="23"/>
      <c r="BV1787" s="23"/>
      <c r="BW1787" s="23"/>
      <c r="BX1787" s="23"/>
      <c r="BY1787" s="23"/>
      <c r="BZ1787" s="23"/>
      <c r="CA1787" s="23"/>
      <c r="CB1787" s="23"/>
      <c r="CC1787" s="23"/>
      <c r="CD1787" s="23"/>
      <c r="CE1787" s="23"/>
      <c r="CF1787" s="23"/>
      <c r="CG1787" s="23"/>
      <c r="CH1787" s="23"/>
      <c r="CI1787" s="23"/>
      <c r="CJ1787" s="23"/>
      <c r="CK1787" s="23"/>
      <c r="CL1787" s="23"/>
      <c r="CM1787" s="23"/>
      <c r="CN1787" s="23"/>
      <c r="CO1787" s="23"/>
      <c r="CP1787" s="23"/>
      <c r="CQ1787" s="23"/>
      <c r="CR1787" s="23"/>
      <c r="CS1787" s="23"/>
      <c r="CT1787" s="23"/>
      <c r="CU1787" s="23"/>
      <c r="CV1787" s="23"/>
      <c r="CW1787" s="23"/>
      <c r="CX1787" s="23"/>
      <c r="CY1787" s="23"/>
      <c r="CZ1787" s="23"/>
      <c r="DA1787" s="23"/>
      <c r="DB1787" s="23"/>
      <c r="DC1787" s="23"/>
      <c r="DD1787" s="23"/>
      <c r="DE1787" s="23"/>
      <c r="DF1787" s="23"/>
      <c r="DG1787" s="23"/>
      <c r="DH1787" s="23"/>
      <c r="DI1787" s="23"/>
      <c r="DJ1787" s="23"/>
      <c r="DK1787" s="23"/>
      <c r="DL1787" s="23"/>
      <c r="DM1787" s="23"/>
      <c r="DN1787" s="23"/>
      <c r="DO1787" s="23"/>
      <c r="DP1787" s="23"/>
      <c r="DQ1787" s="23"/>
      <c r="DR1787" s="23"/>
      <c r="DS1787" s="23"/>
      <c r="DT1787" s="23"/>
      <c r="DU1787" s="23"/>
      <c r="DV1787" s="23"/>
      <c r="DW1787" s="23"/>
      <c r="DX1787" s="23"/>
      <c r="DY1787" s="23"/>
    </row>
    <row r="1788" spans="1:129" s="29" customFormat="1" ht="75" x14ac:dyDescent="0.25">
      <c r="A1788" s="412"/>
      <c r="B1788" s="127" t="s">
        <v>413</v>
      </c>
      <c r="C1788" s="121"/>
      <c r="D1788" s="121"/>
      <c r="E1788" s="136"/>
      <c r="F1788" s="162"/>
      <c r="G1788" s="136"/>
      <c r="H1788" s="72" t="s">
        <v>57</v>
      </c>
      <c r="I1788" s="78" t="s">
        <v>136</v>
      </c>
      <c r="J1788" s="83">
        <v>45250</v>
      </c>
      <c r="K1788" s="123">
        <f>J1788</f>
        <v>45250</v>
      </c>
      <c r="L1788" s="83"/>
      <c r="M1788" s="83"/>
      <c r="N1788" s="83"/>
      <c r="O1788" s="408">
        <f t="shared" si="915"/>
        <v>45250</v>
      </c>
      <c r="P1788" s="355"/>
      <c r="Q1788" s="23"/>
      <c r="R1788" s="23"/>
      <c r="S1788" s="23"/>
      <c r="T1788" s="23"/>
      <c r="U1788" s="23"/>
      <c r="V1788" s="23"/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/>
      <c r="AI1788" s="23"/>
      <c r="AJ1788" s="23"/>
      <c r="AK1788" s="23"/>
      <c r="AL1788" s="23"/>
      <c r="AM1788" s="23"/>
      <c r="AN1788" s="23"/>
      <c r="AO1788" s="23"/>
      <c r="AP1788" s="23"/>
      <c r="AQ1788" s="23"/>
      <c r="AR1788" s="23"/>
      <c r="AS1788" s="23"/>
      <c r="AT1788" s="23"/>
      <c r="AU1788" s="23"/>
      <c r="AV1788" s="23"/>
      <c r="AW1788" s="23"/>
      <c r="AX1788" s="23"/>
      <c r="AY1788" s="23"/>
      <c r="AZ1788" s="23"/>
      <c r="BA1788" s="23"/>
      <c r="BB1788" s="23"/>
      <c r="BC1788" s="23"/>
      <c r="BD1788" s="23"/>
      <c r="BE1788" s="23"/>
      <c r="BF1788" s="23"/>
      <c r="BG1788" s="23"/>
      <c r="BH1788" s="23"/>
      <c r="BI1788" s="23"/>
      <c r="BJ1788" s="23"/>
      <c r="BK1788" s="23"/>
      <c r="BL1788" s="23"/>
      <c r="BM1788" s="23"/>
      <c r="BN1788" s="23"/>
      <c r="BO1788" s="23"/>
      <c r="BP1788" s="23"/>
      <c r="BQ1788" s="23"/>
      <c r="BR1788" s="23"/>
      <c r="BS1788" s="23"/>
      <c r="BT1788" s="23"/>
      <c r="BU1788" s="23"/>
      <c r="BV1788" s="23"/>
      <c r="BW1788" s="23"/>
      <c r="BX1788" s="23"/>
      <c r="BY1788" s="23"/>
      <c r="BZ1788" s="23"/>
      <c r="CA1788" s="23"/>
      <c r="CB1788" s="23"/>
      <c r="CC1788" s="23"/>
      <c r="CD1788" s="23"/>
      <c r="CE1788" s="23"/>
      <c r="CF1788" s="23"/>
      <c r="CG1788" s="23"/>
      <c r="CH1788" s="23"/>
      <c r="CI1788" s="23"/>
      <c r="CJ1788" s="23"/>
      <c r="CK1788" s="23"/>
      <c r="CL1788" s="23"/>
      <c r="CM1788" s="23"/>
      <c r="CN1788" s="23"/>
      <c r="CO1788" s="23"/>
      <c r="CP1788" s="23"/>
      <c r="CQ1788" s="23"/>
      <c r="CR1788" s="23"/>
      <c r="CS1788" s="23"/>
      <c r="CT1788" s="23"/>
      <c r="CU1788" s="23"/>
      <c r="CV1788" s="23"/>
      <c r="CW1788" s="23"/>
      <c r="CX1788" s="23"/>
      <c r="CY1788" s="23"/>
      <c r="CZ1788" s="23"/>
      <c r="DA1788" s="23"/>
      <c r="DB1788" s="23"/>
      <c r="DC1788" s="23"/>
      <c r="DD1788" s="23"/>
      <c r="DE1788" s="23"/>
      <c r="DF1788" s="23"/>
      <c r="DG1788" s="23"/>
      <c r="DH1788" s="23"/>
      <c r="DI1788" s="23"/>
      <c r="DJ1788" s="23"/>
      <c r="DK1788" s="23"/>
      <c r="DL1788" s="23"/>
      <c r="DM1788" s="23"/>
      <c r="DN1788" s="23"/>
      <c r="DO1788" s="23"/>
      <c r="DP1788" s="23"/>
      <c r="DQ1788" s="23"/>
      <c r="DR1788" s="23"/>
      <c r="DS1788" s="23"/>
      <c r="DT1788" s="23"/>
      <c r="DU1788" s="23"/>
      <c r="DV1788" s="23"/>
      <c r="DW1788" s="23"/>
      <c r="DX1788" s="23"/>
      <c r="DY1788" s="23"/>
    </row>
    <row r="1789" spans="1:129" s="29" customFormat="1" x14ac:dyDescent="0.25">
      <c r="A1789" s="410">
        <v>64</v>
      </c>
      <c r="B1789" s="127" t="s">
        <v>413</v>
      </c>
      <c r="C1789" s="121" t="s">
        <v>361</v>
      </c>
      <c r="D1789" s="121" t="s">
        <v>113</v>
      </c>
      <c r="E1789" s="136" t="s">
        <v>115</v>
      </c>
      <c r="F1789" s="162">
        <v>2067.8000000000002</v>
      </c>
      <c r="G1789" s="136">
        <v>111</v>
      </c>
      <c r="H1789" s="121" t="s">
        <v>30</v>
      </c>
      <c r="I1789" s="66" t="s">
        <v>1</v>
      </c>
      <c r="J1789" s="83">
        <f>J1790+J1791</f>
        <v>345250</v>
      </c>
      <c r="K1789" s="83">
        <f t="shared" ref="K1789" si="924">K1790+K1791</f>
        <v>45250</v>
      </c>
      <c r="L1789" s="83">
        <f t="shared" ref="L1789" si="925">L1790+L1791</f>
        <v>0</v>
      </c>
      <c r="M1789" s="83">
        <f t="shared" ref="M1789" si="926">M1790+M1791</f>
        <v>285000</v>
      </c>
      <c r="N1789" s="83">
        <f t="shared" ref="N1789" si="927">N1790+N1791</f>
        <v>15000</v>
      </c>
      <c r="O1789" s="408">
        <f t="shared" si="915"/>
        <v>345250</v>
      </c>
      <c r="P1789" s="355"/>
      <c r="Q1789" s="23"/>
      <c r="R1789" s="23"/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/>
      <c r="AG1789" s="23"/>
      <c r="AH1789" s="23"/>
      <c r="AI1789" s="23"/>
      <c r="AJ1789" s="23"/>
      <c r="AK1789" s="23"/>
      <c r="AL1789" s="23"/>
      <c r="AM1789" s="23"/>
      <c r="AN1789" s="23"/>
      <c r="AO1789" s="23"/>
      <c r="AP1789" s="23"/>
      <c r="AQ1789" s="23"/>
      <c r="AR1789" s="23"/>
      <c r="AS1789" s="23"/>
      <c r="AT1789" s="23"/>
      <c r="AU1789" s="23"/>
      <c r="AV1789" s="23"/>
      <c r="AW1789" s="23"/>
      <c r="AX1789" s="23"/>
      <c r="AY1789" s="23"/>
      <c r="AZ1789" s="23"/>
      <c r="BA1789" s="23"/>
      <c r="BB1789" s="23"/>
      <c r="BC1789" s="23"/>
      <c r="BD1789" s="23"/>
      <c r="BE1789" s="23"/>
      <c r="BF1789" s="23"/>
      <c r="BG1789" s="23"/>
      <c r="BH1789" s="23"/>
      <c r="BI1789" s="23"/>
      <c r="BJ1789" s="23"/>
      <c r="BK1789" s="23"/>
      <c r="BL1789" s="23"/>
      <c r="BM1789" s="23"/>
      <c r="BN1789" s="23"/>
      <c r="BO1789" s="23"/>
      <c r="BP1789" s="23"/>
      <c r="BQ1789" s="23"/>
      <c r="BR1789" s="23"/>
      <c r="BS1789" s="23"/>
      <c r="BT1789" s="23"/>
      <c r="BU1789" s="23"/>
      <c r="BV1789" s="23"/>
      <c r="BW1789" s="23"/>
      <c r="BX1789" s="23"/>
      <c r="BY1789" s="23"/>
      <c r="BZ1789" s="23"/>
      <c r="CA1789" s="23"/>
      <c r="CB1789" s="23"/>
      <c r="CC1789" s="23"/>
      <c r="CD1789" s="23"/>
      <c r="CE1789" s="23"/>
      <c r="CF1789" s="23"/>
      <c r="CG1789" s="23"/>
      <c r="CH1789" s="23"/>
      <c r="CI1789" s="23"/>
      <c r="CJ1789" s="23"/>
      <c r="CK1789" s="23"/>
      <c r="CL1789" s="23"/>
      <c r="CM1789" s="23"/>
      <c r="CN1789" s="23"/>
      <c r="CO1789" s="23"/>
      <c r="CP1789" s="23"/>
      <c r="CQ1789" s="23"/>
      <c r="CR1789" s="23"/>
      <c r="CS1789" s="23"/>
      <c r="CT1789" s="23"/>
      <c r="CU1789" s="23"/>
      <c r="CV1789" s="23"/>
      <c r="CW1789" s="23"/>
      <c r="CX1789" s="23"/>
      <c r="CY1789" s="23"/>
      <c r="CZ1789" s="23"/>
      <c r="DA1789" s="23"/>
      <c r="DB1789" s="23"/>
      <c r="DC1789" s="23"/>
      <c r="DD1789" s="23"/>
      <c r="DE1789" s="23"/>
      <c r="DF1789" s="23"/>
      <c r="DG1789" s="23"/>
      <c r="DH1789" s="23"/>
      <c r="DI1789" s="23"/>
      <c r="DJ1789" s="23"/>
      <c r="DK1789" s="23"/>
      <c r="DL1789" s="23"/>
      <c r="DM1789" s="23"/>
      <c r="DN1789" s="23"/>
      <c r="DO1789" s="23"/>
      <c r="DP1789" s="23"/>
      <c r="DQ1789" s="23"/>
      <c r="DR1789" s="23"/>
      <c r="DS1789" s="23"/>
      <c r="DT1789" s="23"/>
      <c r="DU1789" s="23"/>
      <c r="DV1789" s="23"/>
      <c r="DW1789" s="23"/>
      <c r="DX1789" s="23"/>
      <c r="DY1789" s="23"/>
    </row>
    <row r="1790" spans="1:129" s="29" customFormat="1" ht="45" x14ac:dyDescent="0.25">
      <c r="A1790" s="411"/>
      <c r="B1790" s="127" t="s">
        <v>413</v>
      </c>
      <c r="C1790" s="121"/>
      <c r="D1790" s="121"/>
      <c r="E1790" s="136"/>
      <c r="F1790" s="162"/>
      <c r="G1790" s="136"/>
      <c r="H1790" s="72" t="s">
        <v>58</v>
      </c>
      <c r="I1790" s="78" t="s">
        <v>31</v>
      </c>
      <c r="J1790" s="83">
        <v>300000</v>
      </c>
      <c r="K1790" s="83"/>
      <c r="L1790" s="83"/>
      <c r="M1790" s="162">
        <v>285000</v>
      </c>
      <c r="N1790" s="162">
        <v>15000</v>
      </c>
      <c r="O1790" s="408">
        <f t="shared" si="915"/>
        <v>300000</v>
      </c>
      <c r="P1790" s="355"/>
      <c r="Q1790" s="23"/>
      <c r="R1790" s="23"/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/>
      <c r="AI1790" s="23"/>
      <c r="AJ1790" s="23"/>
      <c r="AK1790" s="23"/>
      <c r="AL1790" s="23"/>
      <c r="AM1790" s="23"/>
      <c r="AN1790" s="23"/>
      <c r="AO1790" s="23"/>
      <c r="AP1790" s="23"/>
      <c r="AQ1790" s="23"/>
      <c r="AR1790" s="23"/>
      <c r="AS1790" s="23"/>
      <c r="AT1790" s="23"/>
      <c r="AU1790" s="23"/>
      <c r="AV1790" s="23"/>
      <c r="AW1790" s="23"/>
      <c r="AX1790" s="23"/>
      <c r="AY1790" s="23"/>
      <c r="AZ1790" s="23"/>
      <c r="BA1790" s="23"/>
      <c r="BB1790" s="23"/>
      <c r="BC1790" s="23"/>
      <c r="BD1790" s="23"/>
      <c r="BE1790" s="23"/>
      <c r="BF1790" s="23"/>
      <c r="BG1790" s="23"/>
      <c r="BH1790" s="23"/>
      <c r="BI1790" s="23"/>
      <c r="BJ1790" s="23"/>
      <c r="BK1790" s="23"/>
      <c r="BL1790" s="23"/>
      <c r="BM1790" s="23"/>
      <c r="BN1790" s="23"/>
      <c r="BO1790" s="23"/>
      <c r="BP1790" s="23"/>
      <c r="BQ1790" s="23"/>
      <c r="BR1790" s="23"/>
      <c r="BS1790" s="23"/>
      <c r="BT1790" s="23"/>
      <c r="BU1790" s="23"/>
      <c r="BV1790" s="23"/>
      <c r="BW1790" s="23"/>
      <c r="BX1790" s="23"/>
      <c r="BY1790" s="23"/>
      <c r="BZ1790" s="23"/>
      <c r="CA1790" s="23"/>
      <c r="CB1790" s="23"/>
      <c r="CC1790" s="23"/>
      <c r="CD1790" s="23"/>
      <c r="CE1790" s="23"/>
      <c r="CF1790" s="23"/>
      <c r="CG1790" s="23"/>
      <c r="CH1790" s="23"/>
      <c r="CI1790" s="23"/>
      <c r="CJ1790" s="23"/>
      <c r="CK1790" s="23"/>
      <c r="CL1790" s="23"/>
      <c r="CM1790" s="23"/>
      <c r="CN1790" s="23"/>
      <c r="CO1790" s="23"/>
      <c r="CP1790" s="23"/>
      <c r="CQ1790" s="23"/>
      <c r="CR1790" s="23"/>
      <c r="CS1790" s="23"/>
      <c r="CT1790" s="23"/>
      <c r="CU1790" s="23"/>
      <c r="CV1790" s="23"/>
      <c r="CW1790" s="23"/>
      <c r="CX1790" s="23"/>
      <c r="CY1790" s="23"/>
      <c r="CZ1790" s="23"/>
      <c r="DA1790" s="23"/>
      <c r="DB1790" s="23"/>
      <c r="DC1790" s="23"/>
      <c r="DD1790" s="23"/>
      <c r="DE1790" s="23"/>
      <c r="DF1790" s="23"/>
      <c r="DG1790" s="23"/>
      <c r="DH1790" s="23"/>
      <c r="DI1790" s="23"/>
      <c r="DJ1790" s="23"/>
      <c r="DK1790" s="23"/>
      <c r="DL1790" s="23"/>
      <c r="DM1790" s="23"/>
      <c r="DN1790" s="23"/>
      <c r="DO1790" s="23"/>
      <c r="DP1790" s="23"/>
      <c r="DQ1790" s="23"/>
      <c r="DR1790" s="23"/>
      <c r="DS1790" s="23"/>
      <c r="DT1790" s="23"/>
      <c r="DU1790" s="23"/>
      <c r="DV1790" s="23"/>
      <c r="DW1790" s="23"/>
      <c r="DX1790" s="23"/>
      <c r="DY1790" s="23"/>
    </row>
    <row r="1791" spans="1:129" s="29" customFormat="1" ht="75" x14ac:dyDescent="0.25">
      <c r="A1791" s="412"/>
      <c r="B1791" s="127" t="s">
        <v>413</v>
      </c>
      <c r="C1791" s="72"/>
      <c r="D1791" s="72"/>
      <c r="E1791" s="73"/>
      <c r="F1791" s="74"/>
      <c r="G1791" s="136"/>
      <c r="H1791" s="72" t="s">
        <v>57</v>
      </c>
      <c r="I1791" s="78" t="s">
        <v>136</v>
      </c>
      <c r="J1791" s="83">
        <v>45250</v>
      </c>
      <c r="K1791" s="123">
        <f>J1791</f>
        <v>45250</v>
      </c>
      <c r="L1791" s="83"/>
      <c r="M1791" s="83"/>
      <c r="N1791" s="83"/>
      <c r="O1791" s="408">
        <f t="shared" si="915"/>
        <v>45250</v>
      </c>
      <c r="P1791" s="355"/>
      <c r="Q1791" s="23"/>
      <c r="R1791" s="23"/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/>
      <c r="AI1791" s="23"/>
      <c r="AJ1791" s="23"/>
      <c r="AK1791" s="23"/>
      <c r="AL1791" s="23"/>
      <c r="AM1791" s="23"/>
      <c r="AN1791" s="23"/>
      <c r="AO1791" s="23"/>
      <c r="AP1791" s="23"/>
      <c r="AQ1791" s="23"/>
      <c r="AR1791" s="23"/>
      <c r="AS1791" s="23"/>
      <c r="AT1791" s="23"/>
      <c r="AU1791" s="23"/>
      <c r="AV1791" s="23"/>
      <c r="AW1791" s="23"/>
      <c r="AX1791" s="23"/>
      <c r="AY1791" s="23"/>
      <c r="AZ1791" s="23"/>
      <c r="BA1791" s="23"/>
      <c r="BB1791" s="23"/>
      <c r="BC1791" s="23"/>
      <c r="BD1791" s="23"/>
      <c r="BE1791" s="23"/>
      <c r="BF1791" s="23"/>
      <c r="BG1791" s="23"/>
      <c r="BH1791" s="23"/>
      <c r="BI1791" s="23"/>
      <c r="BJ1791" s="23"/>
      <c r="BK1791" s="23"/>
      <c r="BL1791" s="23"/>
      <c r="BM1791" s="23"/>
      <c r="BN1791" s="23"/>
      <c r="BO1791" s="23"/>
      <c r="BP1791" s="23"/>
      <c r="BQ1791" s="23"/>
      <c r="BR1791" s="23"/>
      <c r="BS1791" s="23"/>
      <c r="BT1791" s="23"/>
      <c r="BU1791" s="23"/>
      <c r="BV1791" s="23"/>
      <c r="BW1791" s="23"/>
      <c r="BX1791" s="23"/>
      <c r="BY1791" s="23"/>
      <c r="BZ1791" s="23"/>
      <c r="CA1791" s="23"/>
      <c r="CB1791" s="23"/>
      <c r="CC1791" s="23"/>
      <c r="CD1791" s="23"/>
      <c r="CE1791" s="23"/>
      <c r="CF1791" s="23"/>
      <c r="CG1791" s="23"/>
      <c r="CH1791" s="23"/>
      <c r="CI1791" s="23"/>
      <c r="CJ1791" s="23"/>
      <c r="CK1791" s="23"/>
      <c r="CL1791" s="23"/>
      <c r="CM1791" s="23"/>
      <c r="CN1791" s="23"/>
      <c r="CO1791" s="23"/>
      <c r="CP1791" s="23"/>
      <c r="CQ1791" s="23"/>
      <c r="CR1791" s="23"/>
      <c r="CS1791" s="23"/>
      <c r="CT1791" s="23"/>
      <c r="CU1791" s="23"/>
      <c r="CV1791" s="23"/>
      <c r="CW1791" s="23"/>
      <c r="CX1791" s="23"/>
      <c r="CY1791" s="23"/>
      <c r="CZ1791" s="23"/>
      <c r="DA1791" s="23"/>
      <c r="DB1791" s="23"/>
      <c r="DC1791" s="23"/>
      <c r="DD1791" s="23"/>
      <c r="DE1791" s="23"/>
      <c r="DF1791" s="23"/>
      <c r="DG1791" s="23"/>
      <c r="DH1791" s="23"/>
      <c r="DI1791" s="23"/>
      <c r="DJ1791" s="23"/>
      <c r="DK1791" s="23"/>
      <c r="DL1791" s="23"/>
      <c r="DM1791" s="23"/>
      <c r="DN1791" s="23"/>
      <c r="DO1791" s="23"/>
      <c r="DP1791" s="23"/>
      <c r="DQ1791" s="23"/>
      <c r="DR1791" s="23"/>
      <c r="DS1791" s="23"/>
      <c r="DT1791" s="23"/>
      <c r="DU1791" s="23"/>
      <c r="DV1791" s="23"/>
      <c r="DW1791" s="23"/>
      <c r="DX1791" s="23"/>
      <c r="DY1791" s="23"/>
    </row>
    <row r="1792" spans="1:129" s="29" customFormat="1" x14ac:dyDescent="0.25">
      <c r="A1792" s="410">
        <v>65</v>
      </c>
      <c r="B1792" s="127" t="s">
        <v>413</v>
      </c>
      <c r="C1792" s="121" t="s">
        <v>361</v>
      </c>
      <c r="D1792" s="121" t="s">
        <v>113</v>
      </c>
      <c r="E1792" s="136">
        <v>51</v>
      </c>
      <c r="F1792" s="162">
        <v>4882.1000000000004</v>
      </c>
      <c r="G1792" s="136">
        <v>187</v>
      </c>
      <c r="H1792" s="121" t="s">
        <v>30</v>
      </c>
      <c r="I1792" s="66" t="s">
        <v>1</v>
      </c>
      <c r="J1792" s="83">
        <f>J1793+J1794</f>
        <v>195250</v>
      </c>
      <c r="K1792" s="83">
        <f t="shared" ref="K1792" si="928">K1793+K1794</f>
        <v>45250</v>
      </c>
      <c r="L1792" s="83">
        <f t="shared" ref="L1792" si="929">L1793+L1794</f>
        <v>0</v>
      </c>
      <c r="M1792" s="83">
        <f t="shared" ref="M1792" si="930">M1793+M1794</f>
        <v>142500</v>
      </c>
      <c r="N1792" s="83">
        <f t="shared" ref="N1792" si="931">N1793+N1794</f>
        <v>7500</v>
      </c>
      <c r="O1792" s="408">
        <f t="shared" si="915"/>
        <v>195250</v>
      </c>
      <c r="P1792" s="355"/>
      <c r="Q1792" s="23"/>
      <c r="R1792" s="23"/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/>
      <c r="AI1792" s="23"/>
      <c r="AJ1792" s="23"/>
      <c r="AK1792" s="23"/>
      <c r="AL1792" s="23"/>
      <c r="AM1792" s="23"/>
      <c r="AN1792" s="23"/>
      <c r="AO1792" s="23"/>
      <c r="AP1792" s="23"/>
      <c r="AQ1792" s="23"/>
      <c r="AR1792" s="23"/>
      <c r="AS1792" s="23"/>
      <c r="AT1792" s="23"/>
      <c r="AU1792" s="23"/>
      <c r="AV1792" s="23"/>
      <c r="AW1792" s="23"/>
      <c r="AX1792" s="23"/>
      <c r="AY1792" s="23"/>
      <c r="AZ1792" s="23"/>
      <c r="BA1792" s="23"/>
      <c r="BB1792" s="23"/>
      <c r="BC1792" s="23"/>
      <c r="BD1792" s="23"/>
      <c r="BE1792" s="23"/>
      <c r="BF1792" s="23"/>
      <c r="BG1792" s="23"/>
      <c r="BH1792" s="23"/>
      <c r="BI1792" s="23"/>
      <c r="BJ1792" s="23"/>
      <c r="BK1792" s="23"/>
      <c r="BL1792" s="23"/>
      <c r="BM1792" s="23"/>
      <c r="BN1792" s="23"/>
      <c r="BO1792" s="23"/>
      <c r="BP1792" s="23"/>
      <c r="BQ1792" s="23"/>
      <c r="BR1792" s="23"/>
      <c r="BS1792" s="23"/>
      <c r="BT1792" s="23"/>
      <c r="BU1792" s="23"/>
      <c r="BV1792" s="23"/>
      <c r="BW1792" s="23"/>
      <c r="BX1792" s="23"/>
      <c r="BY1792" s="23"/>
      <c r="BZ1792" s="23"/>
      <c r="CA1792" s="23"/>
      <c r="CB1792" s="23"/>
      <c r="CC1792" s="23"/>
      <c r="CD1792" s="23"/>
      <c r="CE1792" s="23"/>
      <c r="CF1792" s="23"/>
      <c r="CG1792" s="23"/>
      <c r="CH1792" s="23"/>
      <c r="CI1792" s="23"/>
      <c r="CJ1792" s="23"/>
      <c r="CK1792" s="23"/>
      <c r="CL1792" s="23"/>
      <c r="CM1792" s="23"/>
      <c r="CN1792" s="23"/>
      <c r="CO1792" s="23"/>
      <c r="CP1792" s="23"/>
      <c r="CQ1792" s="23"/>
      <c r="CR1792" s="23"/>
      <c r="CS1792" s="23"/>
      <c r="CT1792" s="23"/>
      <c r="CU1792" s="23"/>
      <c r="CV1792" s="23"/>
      <c r="CW1792" s="23"/>
      <c r="CX1792" s="23"/>
      <c r="CY1792" s="23"/>
      <c r="CZ1792" s="23"/>
      <c r="DA1792" s="23"/>
      <c r="DB1792" s="23"/>
      <c r="DC1792" s="23"/>
      <c r="DD1792" s="23"/>
      <c r="DE1792" s="23"/>
      <c r="DF1792" s="23"/>
      <c r="DG1792" s="23"/>
      <c r="DH1792" s="23"/>
      <c r="DI1792" s="23"/>
      <c r="DJ1792" s="23"/>
      <c r="DK1792" s="23"/>
      <c r="DL1792" s="23"/>
      <c r="DM1792" s="23"/>
      <c r="DN1792" s="23"/>
      <c r="DO1792" s="23"/>
      <c r="DP1792" s="23"/>
      <c r="DQ1792" s="23"/>
      <c r="DR1792" s="23"/>
      <c r="DS1792" s="23"/>
      <c r="DT1792" s="23"/>
      <c r="DU1792" s="23"/>
      <c r="DV1792" s="23"/>
      <c r="DW1792" s="23"/>
      <c r="DX1792" s="23"/>
      <c r="DY1792" s="23"/>
    </row>
    <row r="1793" spans="1:129" s="29" customFormat="1" ht="45" x14ac:dyDescent="0.25">
      <c r="A1793" s="411"/>
      <c r="B1793" s="127" t="s">
        <v>413</v>
      </c>
      <c r="C1793" s="121"/>
      <c r="D1793" s="121"/>
      <c r="E1793" s="136"/>
      <c r="F1793" s="162"/>
      <c r="G1793" s="136"/>
      <c r="H1793" s="72" t="s">
        <v>58</v>
      </c>
      <c r="I1793" s="78" t="s">
        <v>31</v>
      </c>
      <c r="J1793" s="83">
        <v>150000</v>
      </c>
      <c r="K1793" s="83"/>
      <c r="L1793" s="83"/>
      <c r="M1793" s="83">
        <v>142500</v>
      </c>
      <c r="N1793" s="83">
        <v>7500</v>
      </c>
      <c r="O1793" s="408">
        <f t="shared" si="915"/>
        <v>150000</v>
      </c>
      <c r="P1793" s="355"/>
      <c r="Q1793" s="23"/>
      <c r="R1793" s="23"/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/>
      <c r="AG1793" s="23"/>
      <c r="AH1793" s="23"/>
      <c r="AI1793" s="23"/>
      <c r="AJ1793" s="23"/>
      <c r="AK1793" s="23"/>
      <c r="AL1793" s="23"/>
      <c r="AM1793" s="23"/>
      <c r="AN1793" s="23"/>
      <c r="AO1793" s="23"/>
      <c r="AP1793" s="23"/>
      <c r="AQ1793" s="23"/>
      <c r="AR1793" s="23"/>
      <c r="AS1793" s="23"/>
      <c r="AT1793" s="23"/>
      <c r="AU1793" s="23"/>
      <c r="AV1793" s="23"/>
      <c r="AW1793" s="23"/>
      <c r="AX1793" s="23"/>
      <c r="AY1793" s="23"/>
      <c r="AZ1793" s="23"/>
      <c r="BA1793" s="23"/>
      <c r="BB1793" s="23"/>
      <c r="BC1793" s="23"/>
      <c r="BD1793" s="23"/>
      <c r="BE1793" s="23"/>
      <c r="BF1793" s="23"/>
      <c r="BG1793" s="23"/>
      <c r="BH1793" s="23"/>
      <c r="BI1793" s="23"/>
      <c r="BJ1793" s="23"/>
      <c r="BK1793" s="23"/>
      <c r="BL1793" s="23"/>
      <c r="BM1793" s="23"/>
      <c r="BN1793" s="23"/>
      <c r="BO1793" s="23"/>
      <c r="BP1793" s="23"/>
      <c r="BQ1793" s="23"/>
      <c r="BR1793" s="23"/>
      <c r="BS1793" s="23"/>
      <c r="BT1793" s="23"/>
      <c r="BU1793" s="23"/>
      <c r="BV1793" s="23"/>
      <c r="BW1793" s="23"/>
      <c r="BX1793" s="23"/>
      <c r="BY1793" s="23"/>
      <c r="BZ1793" s="23"/>
      <c r="CA1793" s="23"/>
      <c r="CB1793" s="23"/>
      <c r="CC1793" s="23"/>
      <c r="CD1793" s="23"/>
      <c r="CE1793" s="23"/>
      <c r="CF1793" s="23"/>
      <c r="CG1793" s="23"/>
      <c r="CH1793" s="23"/>
      <c r="CI1793" s="23"/>
      <c r="CJ1793" s="23"/>
      <c r="CK1793" s="23"/>
      <c r="CL1793" s="23"/>
      <c r="CM1793" s="23"/>
      <c r="CN1793" s="23"/>
      <c r="CO1793" s="23"/>
      <c r="CP1793" s="23"/>
      <c r="CQ1793" s="23"/>
      <c r="CR1793" s="23"/>
      <c r="CS1793" s="23"/>
      <c r="CT1793" s="23"/>
      <c r="CU1793" s="23"/>
      <c r="CV1793" s="23"/>
      <c r="CW1793" s="23"/>
      <c r="CX1793" s="23"/>
      <c r="CY1793" s="23"/>
      <c r="CZ1793" s="23"/>
      <c r="DA1793" s="23"/>
      <c r="DB1793" s="23"/>
      <c r="DC1793" s="23"/>
      <c r="DD1793" s="23"/>
      <c r="DE1793" s="23"/>
      <c r="DF1793" s="23"/>
      <c r="DG1793" s="23"/>
      <c r="DH1793" s="23"/>
      <c r="DI1793" s="23"/>
      <c r="DJ1793" s="23"/>
      <c r="DK1793" s="23"/>
      <c r="DL1793" s="23"/>
      <c r="DM1793" s="23"/>
      <c r="DN1793" s="23"/>
      <c r="DO1793" s="23"/>
      <c r="DP1793" s="23"/>
      <c r="DQ1793" s="23"/>
      <c r="DR1793" s="23"/>
      <c r="DS1793" s="23"/>
      <c r="DT1793" s="23"/>
      <c r="DU1793" s="23"/>
      <c r="DV1793" s="23"/>
      <c r="DW1793" s="23"/>
      <c r="DX1793" s="23"/>
      <c r="DY1793" s="23"/>
    </row>
    <row r="1794" spans="1:129" s="29" customFormat="1" ht="75" x14ac:dyDescent="0.25">
      <c r="A1794" s="412"/>
      <c r="B1794" s="127" t="s">
        <v>413</v>
      </c>
      <c r="C1794" s="72"/>
      <c r="D1794" s="72"/>
      <c r="E1794" s="73"/>
      <c r="F1794" s="74"/>
      <c r="G1794" s="136"/>
      <c r="H1794" s="72" t="s">
        <v>57</v>
      </c>
      <c r="I1794" s="78" t="s">
        <v>136</v>
      </c>
      <c r="J1794" s="83">
        <v>45250</v>
      </c>
      <c r="K1794" s="123">
        <f>J1794</f>
        <v>45250</v>
      </c>
      <c r="L1794" s="83"/>
      <c r="M1794" s="83"/>
      <c r="N1794" s="83"/>
      <c r="O1794" s="408">
        <f t="shared" si="915"/>
        <v>45250</v>
      </c>
      <c r="P1794" s="355"/>
      <c r="Q1794" s="23"/>
      <c r="R1794" s="23"/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/>
      <c r="AL1794" s="23"/>
      <c r="AM1794" s="23"/>
      <c r="AN1794" s="23"/>
      <c r="AO1794" s="23"/>
      <c r="AP1794" s="23"/>
      <c r="AQ1794" s="23"/>
      <c r="AR1794" s="23"/>
      <c r="AS1794" s="23"/>
      <c r="AT1794" s="23"/>
      <c r="AU1794" s="23"/>
      <c r="AV1794" s="23"/>
      <c r="AW1794" s="23"/>
      <c r="AX1794" s="23"/>
      <c r="AY1794" s="23"/>
      <c r="AZ1794" s="23"/>
      <c r="BA1794" s="23"/>
      <c r="BB1794" s="23"/>
      <c r="BC1794" s="23"/>
      <c r="BD1794" s="23"/>
      <c r="BE1794" s="23"/>
      <c r="BF1794" s="23"/>
      <c r="BG1794" s="23"/>
      <c r="BH1794" s="23"/>
      <c r="BI1794" s="23"/>
      <c r="BJ1794" s="23"/>
      <c r="BK1794" s="23"/>
      <c r="BL1794" s="23"/>
      <c r="BM1794" s="23"/>
      <c r="BN1794" s="23"/>
      <c r="BO1794" s="23"/>
      <c r="BP1794" s="23"/>
      <c r="BQ1794" s="23"/>
      <c r="BR1794" s="23"/>
      <c r="BS1794" s="23"/>
      <c r="BT1794" s="23"/>
      <c r="BU1794" s="23"/>
      <c r="BV1794" s="23"/>
      <c r="BW1794" s="23"/>
      <c r="BX1794" s="23"/>
      <c r="BY1794" s="23"/>
      <c r="BZ1794" s="23"/>
      <c r="CA1794" s="23"/>
      <c r="CB1794" s="23"/>
      <c r="CC1794" s="23"/>
      <c r="CD1794" s="23"/>
      <c r="CE1794" s="23"/>
      <c r="CF1794" s="23"/>
      <c r="CG1794" s="23"/>
      <c r="CH1794" s="23"/>
      <c r="CI1794" s="23"/>
      <c r="CJ1794" s="23"/>
      <c r="CK1794" s="23"/>
      <c r="CL1794" s="23"/>
      <c r="CM1794" s="23"/>
      <c r="CN1794" s="23"/>
      <c r="CO1794" s="23"/>
      <c r="CP1794" s="23"/>
      <c r="CQ1794" s="23"/>
      <c r="CR1794" s="23"/>
      <c r="CS1794" s="23"/>
      <c r="CT1794" s="23"/>
      <c r="CU1794" s="23"/>
      <c r="CV1794" s="23"/>
      <c r="CW1794" s="23"/>
      <c r="CX1794" s="23"/>
      <c r="CY1794" s="23"/>
      <c r="CZ1794" s="23"/>
      <c r="DA1794" s="23"/>
      <c r="DB1794" s="23"/>
      <c r="DC1794" s="23"/>
      <c r="DD1794" s="23"/>
      <c r="DE1794" s="23"/>
      <c r="DF1794" s="23"/>
      <c r="DG1794" s="23"/>
      <c r="DH1794" s="23"/>
      <c r="DI1794" s="23"/>
      <c r="DJ1794" s="23"/>
      <c r="DK1794" s="23"/>
      <c r="DL1794" s="23"/>
      <c r="DM1794" s="23"/>
      <c r="DN1794" s="23"/>
      <c r="DO1794" s="23"/>
      <c r="DP1794" s="23"/>
      <c r="DQ1794" s="23"/>
      <c r="DR1794" s="23"/>
      <c r="DS1794" s="23"/>
      <c r="DT1794" s="23"/>
      <c r="DU1794" s="23"/>
      <c r="DV1794" s="23"/>
      <c r="DW1794" s="23"/>
      <c r="DX1794" s="23"/>
      <c r="DY1794" s="23"/>
    </row>
    <row r="1795" spans="1:129" s="29" customFormat="1" x14ac:dyDescent="0.25">
      <c r="A1795" s="404">
        <v>66</v>
      </c>
      <c r="B1795" s="127" t="s">
        <v>413</v>
      </c>
      <c r="C1795" s="121" t="s">
        <v>361</v>
      </c>
      <c r="D1795" s="121" t="s">
        <v>105</v>
      </c>
      <c r="E1795" s="136">
        <v>15</v>
      </c>
      <c r="F1795" s="162">
        <v>7849.8</v>
      </c>
      <c r="G1795" s="136">
        <v>323</v>
      </c>
      <c r="H1795" s="121" t="s">
        <v>30</v>
      </c>
      <c r="I1795" s="66" t="s">
        <v>1</v>
      </c>
      <c r="J1795" s="83">
        <f>J1796+J1797</f>
        <v>395250</v>
      </c>
      <c r="K1795" s="83">
        <f t="shared" ref="K1795" si="932">K1796+K1797</f>
        <v>45250</v>
      </c>
      <c r="L1795" s="83">
        <f t="shared" ref="L1795" si="933">L1796+L1797</f>
        <v>0</v>
      </c>
      <c r="M1795" s="83">
        <f t="shared" ref="M1795" si="934">M1796+M1797</f>
        <v>332500</v>
      </c>
      <c r="N1795" s="83">
        <f t="shared" ref="N1795" si="935">N1796+N1797</f>
        <v>17500</v>
      </c>
      <c r="O1795" s="408">
        <f t="shared" si="915"/>
        <v>395250</v>
      </c>
      <c r="P1795" s="355"/>
      <c r="Q1795" s="23"/>
      <c r="R1795" s="23"/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/>
      <c r="AG1795" s="23"/>
      <c r="AH1795" s="23"/>
      <c r="AI1795" s="23"/>
      <c r="AJ1795" s="23"/>
      <c r="AK1795" s="23"/>
      <c r="AL1795" s="23"/>
      <c r="AM1795" s="23"/>
      <c r="AN1795" s="23"/>
      <c r="AO1795" s="23"/>
      <c r="AP1795" s="23"/>
      <c r="AQ1795" s="23"/>
      <c r="AR1795" s="23"/>
      <c r="AS1795" s="23"/>
      <c r="AT1795" s="23"/>
      <c r="AU1795" s="23"/>
      <c r="AV1795" s="23"/>
      <c r="AW1795" s="23"/>
      <c r="AX1795" s="23"/>
      <c r="AY1795" s="23"/>
      <c r="AZ1795" s="23"/>
      <c r="BA1795" s="23"/>
      <c r="BB1795" s="23"/>
      <c r="BC1795" s="23"/>
      <c r="BD1795" s="23"/>
      <c r="BE1795" s="23"/>
      <c r="BF1795" s="23"/>
      <c r="BG1795" s="23"/>
      <c r="BH1795" s="23"/>
      <c r="BI1795" s="23"/>
      <c r="BJ1795" s="23"/>
      <c r="BK1795" s="23"/>
      <c r="BL1795" s="23"/>
      <c r="BM1795" s="23"/>
      <c r="BN1795" s="23"/>
      <c r="BO1795" s="23"/>
      <c r="BP1795" s="23"/>
      <c r="BQ1795" s="23"/>
      <c r="BR1795" s="23"/>
      <c r="BS1795" s="23"/>
      <c r="BT1795" s="23"/>
      <c r="BU1795" s="23"/>
      <c r="BV1795" s="23"/>
      <c r="BW1795" s="23"/>
      <c r="BX1795" s="23"/>
      <c r="BY1795" s="23"/>
      <c r="BZ1795" s="23"/>
      <c r="CA1795" s="23"/>
      <c r="CB1795" s="23"/>
      <c r="CC1795" s="23"/>
      <c r="CD1795" s="23"/>
      <c r="CE1795" s="23"/>
      <c r="CF1795" s="23"/>
      <c r="CG1795" s="23"/>
      <c r="CH1795" s="23"/>
      <c r="CI1795" s="23"/>
      <c r="CJ1795" s="23"/>
      <c r="CK1795" s="23"/>
      <c r="CL1795" s="23"/>
      <c r="CM1795" s="23"/>
      <c r="CN1795" s="23"/>
      <c r="CO1795" s="23"/>
      <c r="CP1795" s="23"/>
      <c r="CQ1795" s="23"/>
      <c r="CR1795" s="23"/>
      <c r="CS1795" s="23"/>
      <c r="CT1795" s="23"/>
      <c r="CU1795" s="23"/>
      <c r="CV1795" s="23"/>
      <c r="CW1795" s="23"/>
      <c r="CX1795" s="23"/>
      <c r="CY1795" s="23"/>
      <c r="CZ1795" s="23"/>
      <c r="DA1795" s="23"/>
      <c r="DB1795" s="23"/>
      <c r="DC1795" s="23"/>
      <c r="DD1795" s="23"/>
      <c r="DE1795" s="23"/>
      <c r="DF1795" s="23"/>
      <c r="DG1795" s="23"/>
      <c r="DH1795" s="23"/>
      <c r="DI1795" s="23"/>
      <c r="DJ1795" s="23"/>
      <c r="DK1795" s="23"/>
      <c r="DL1795" s="23"/>
      <c r="DM1795" s="23"/>
      <c r="DN1795" s="23"/>
      <c r="DO1795" s="23"/>
      <c r="DP1795" s="23"/>
      <c r="DQ1795" s="23"/>
      <c r="DR1795" s="23"/>
      <c r="DS1795" s="23"/>
      <c r="DT1795" s="23"/>
      <c r="DU1795" s="23"/>
      <c r="DV1795" s="23"/>
      <c r="DW1795" s="23"/>
      <c r="DX1795" s="23"/>
      <c r="DY1795" s="23"/>
    </row>
    <row r="1796" spans="1:129" s="29" customFormat="1" ht="45" x14ac:dyDescent="0.25">
      <c r="A1796" s="405"/>
      <c r="B1796" s="127" t="s">
        <v>413</v>
      </c>
      <c r="C1796" s="121"/>
      <c r="D1796" s="121"/>
      <c r="E1796" s="136"/>
      <c r="F1796" s="162"/>
      <c r="G1796" s="136"/>
      <c r="H1796" s="72" t="s">
        <v>58</v>
      </c>
      <c r="I1796" s="78" t="s">
        <v>31</v>
      </c>
      <c r="J1796" s="83">
        <v>350000</v>
      </c>
      <c r="K1796" s="83"/>
      <c r="L1796" s="83"/>
      <c r="M1796" s="162">
        <v>332500</v>
      </c>
      <c r="N1796" s="162">
        <v>17500</v>
      </c>
      <c r="O1796" s="408">
        <f t="shared" si="915"/>
        <v>350000</v>
      </c>
      <c r="P1796" s="355"/>
      <c r="Q1796" s="23"/>
      <c r="R1796" s="23"/>
      <c r="S1796" s="23"/>
      <c r="T1796" s="23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/>
      <c r="AI1796" s="23"/>
      <c r="AJ1796" s="23"/>
      <c r="AK1796" s="23"/>
      <c r="AL1796" s="23"/>
      <c r="AM1796" s="23"/>
      <c r="AN1796" s="23"/>
      <c r="AO1796" s="23"/>
      <c r="AP1796" s="23"/>
      <c r="AQ1796" s="23"/>
      <c r="AR1796" s="23"/>
      <c r="AS1796" s="23"/>
      <c r="AT1796" s="23"/>
      <c r="AU1796" s="23"/>
      <c r="AV1796" s="23"/>
      <c r="AW1796" s="23"/>
      <c r="AX1796" s="23"/>
      <c r="AY1796" s="23"/>
      <c r="AZ1796" s="23"/>
      <c r="BA1796" s="23"/>
      <c r="BB1796" s="23"/>
      <c r="BC1796" s="23"/>
      <c r="BD1796" s="23"/>
      <c r="BE1796" s="23"/>
      <c r="BF1796" s="23"/>
      <c r="BG1796" s="23"/>
      <c r="BH1796" s="23"/>
      <c r="BI1796" s="23"/>
      <c r="BJ1796" s="23"/>
      <c r="BK1796" s="23"/>
      <c r="BL1796" s="23"/>
      <c r="BM1796" s="23"/>
      <c r="BN1796" s="23"/>
      <c r="BO1796" s="23"/>
      <c r="BP1796" s="23"/>
      <c r="BQ1796" s="23"/>
      <c r="BR1796" s="23"/>
      <c r="BS1796" s="23"/>
      <c r="BT1796" s="23"/>
      <c r="BU1796" s="23"/>
      <c r="BV1796" s="23"/>
      <c r="BW1796" s="23"/>
      <c r="BX1796" s="23"/>
      <c r="BY1796" s="23"/>
      <c r="BZ1796" s="23"/>
      <c r="CA1796" s="23"/>
      <c r="CB1796" s="23"/>
      <c r="CC1796" s="23"/>
      <c r="CD1796" s="23"/>
      <c r="CE1796" s="23"/>
      <c r="CF1796" s="23"/>
      <c r="CG1796" s="23"/>
      <c r="CH1796" s="23"/>
      <c r="CI1796" s="23"/>
      <c r="CJ1796" s="23"/>
      <c r="CK1796" s="23"/>
      <c r="CL1796" s="23"/>
      <c r="CM1796" s="23"/>
      <c r="CN1796" s="23"/>
      <c r="CO1796" s="23"/>
      <c r="CP1796" s="23"/>
      <c r="CQ1796" s="23"/>
      <c r="CR1796" s="23"/>
      <c r="CS1796" s="23"/>
      <c r="CT1796" s="23"/>
      <c r="CU1796" s="23"/>
      <c r="CV1796" s="23"/>
      <c r="CW1796" s="23"/>
      <c r="CX1796" s="23"/>
      <c r="CY1796" s="23"/>
      <c r="CZ1796" s="23"/>
      <c r="DA1796" s="23"/>
      <c r="DB1796" s="23"/>
      <c r="DC1796" s="23"/>
      <c r="DD1796" s="23"/>
      <c r="DE1796" s="23"/>
      <c r="DF1796" s="23"/>
      <c r="DG1796" s="23"/>
      <c r="DH1796" s="23"/>
      <c r="DI1796" s="23"/>
      <c r="DJ1796" s="23"/>
      <c r="DK1796" s="23"/>
      <c r="DL1796" s="23"/>
      <c r="DM1796" s="23"/>
      <c r="DN1796" s="23"/>
      <c r="DO1796" s="23"/>
      <c r="DP1796" s="23"/>
      <c r="DQ1796" s="23"/>
      <c r="DR1796" s="23"/>
      <c r="DS1796" s="23"/>
      <c r="DT1796" s="23"/>
      <c r="DU1796" s="23"/>
      <c r="DV1796" s="23"/>
      <c r="DW1796" s="23"/>
      <c r="DX1796" s="23"/>
      <c r="DY1796" s="23"/>
    </row>
    <row r="1797" spans="1:129" s="29" customFormat="1" ht="75" x14ac:dyDescent="0.25">
      <c r="A1797" s="406"/>
      <c r="B1797" s="127" t="s">
        <v>413</v>
      </c>
      <c r="C1797" s="72"/>
      <c r="D1797" s="72"/>
      <c r="E1797" s="73"/>
      <c r="F1797" s="74"/>
      <c r="G1797" s="136"/>
      <c r="H1797" s="72" t="s">
        <v>57</v>
      </c>
      <c r="I1797" s="78" t="s">
        <v>136</v>
      </c>
      <c r="J1797" s="83">
        <v>45250</v>
      </c>
      <c r="K1797" s="123">
        <f>J1797</f>
        <v>45250</v>
      </c>
      <c r="L1797" s="83"/>
      <c r="M1797" s="83"/>
      <c r="N1797" s="83"/>
      <c r="O1797" s="408">
        <f t="shared" si="915"/>
        <v>45250</v>
      </c>
      <c r="P1797" s="355"/>
      <c r="Q1797" s="23"/>
      <c r="R1797" s="23"/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/>
      <c r="AI1797" s="23"/>
      <c r="AJ1797" s="23"/>
      <c r="AK1797" s="23"/>
      <c r="AL1797" s="23"/>
      <c r="AM1797" s="23"/>
      <c r="AN1797" s="23"/>
      <c r="AO1797" s="23"/>
      <c r="AP1797" s="23"/>
      <c r="AQ1797" s="23"/>
      <c r="AR1797" s="23"/>
      <c r="AS1797" s="23"/>
      <c r="AT1797" s="23"/>
      <c r="AU1797" s="23"/>
      <c r="AV1797" s="23"/>
      <c r="AW1797" s="23"/>
      <c r="AX1797" s="23"/>
      <c r="AY1797" s="23"/>
      <c r="AZ1797" s="23"/>
      <c r="BA1797" s="23"/>
      <c r="BB1797" s="23"/>
      <c r="BC1797" s="23"/>
      <c r="BD1797" s="23"/>
      <c r="BE1797" s="23"/>
      <c r="BF1797" s="23"/>
      <c r="BG1797" s="23"/>
      <c r="BH1797" s="23"/>
      <c r="BI1797" s="23"/>
      <c r="BJ1797" s="23"/>
      <c r="BK1797" s="23"/>
      <c r="BL1797" s="23"/>
      <c r="BM1797" s="23"/>
      <c r="BN1797" s="23"/>
      <c r="BO1797" s="23"/>
      <c r="BP1797" s="23"/>
      <c r="BQ1797" s="23"/>
      <c r="BR1797" s="23"/>
      <c r="BS1797" s="23"/>
      <c r="BT1797" s="23"/>
      <c r="BU1797" s="23"/>
      <c r="BV1797" s="23"/>
      <c r="BW1797" s="23"/>
      <c r="BX1797" s="23"/>
      <c r="BY1797" s="23"/>
      <c r="BZ1797" s="23"/>
      <c r="CA1797" s="23"/>
      <c r="CB1797" s="23"/>
      <c r="CC1797" s="23"/>
      <c r="CD1797" s="23"/>
      <c r="CE1797" s="23"/>
      <c r="CF1797" s="23"/>
      <c r="CG1797" s="23"/>
      <c r="CH1797" s="23"/>
      <c r="CI1797" s="23"/>
      <c r="CJ1797" s="23"/>
      <c r="CK1797" s="23"/>
      <c r="CL1797" s="23"/>
      <c r="CM1797" s="23"/>
      <c r="CN1797" s="23"/>
      <c r="CO1797" s="23"/>
      <c r="CP1797" s="23"/>
      <c r="CQ1797" s="23"/>
      <c r="CR1797" s="23"/>
      <c r="CS1797" s="23"/>
      <c r="CT1797" s="23"/>
      <c r="CU1797" s="23"/>
      <c r="CV1797" s="23"/>
      <c r="CW1797" s="23"/>
      <c r="CX1797" s="23"/>
      <c r="CY1797" s="23"/>
      <c r="CZ1797" s="23"/>
      <c r="DA1797" s="23"/>
      <c r="DB1797" s="23"/>
      <c r="DC1797" s="23"/>
      <c r="DD1797" s="23"/>
      <c r="DE1797" s="23"/>
      <c r="DF1797" s="23"/>
      <c r="DG1797" s="23"/>
      <c r="DH1797" s="23"/>
      <c r="DI1797" s="23"/>
      <c r="DJ1797" s="23"/>
      <c r="DK1797" s="23"/>
      <c r="DL1797" s="23"/>
      <c r="DM1797" s="23"/>
      <c r="DN1797" s="23"/>
      <c r="DO1797" s="23"/>
      <c r="DP1797" s="23"/>
      <c r="DQ1797" s="23"/>
      <c r="DR1797" s="23"/>
      <c r="DS1797" s="23"/>
      <c r="DT1797" s="23"/>
      <c r="DU1797" s="23"/>
      <c r="DV1797" s="23"/>
      <c r="DW1797" s="23"/>
      <c r="DX1797" s="23"/>
      <c r="DY1797" s="23"/>
    </row>
    <row r="1798" spans="1:129" s="29" customFormat="1" x14ac:dyDescent="0.25">
      <c r="A1798" s="405">
        <v>67</v>
      </c>
      <c r="B1798" s="127" t="s">
        <v>413</v>
      </c>
      <c r="C1798" s="121" t="s">
        <v>361</v>
      </c>
      <c r="D1798" s="72" t="s">
        <v>351</v>
      </c>
      <c r="E1798" s="73">
        <v>39</v>
      </c>
      <c r="F1798" s="74">
        <v>5277.8</v>
      </c>
      <c r="G1798" s="136">
        <v>183</v>
      </c>
      <c r="H1798" s="72" t="s">
        <v>30</v>
      </c>
      <c r="I1798" s="78" t="s">
        <v>1</v>
      </c>
      <c r="J1798" s="83">
        <f>J1799+J1800</f>
        <v>195250</v>
      </c>
      <c r="K1798" s="123">
        <f t="shared" ref="K1798" si="936">K1799+K1800</f>
        <v>45250</v>
      </c>
      <c r="L1798" s="83">
        <f t="shared" ref="L1798" si="937">L1799+L1800</f>
        <v>0</v>
      </c>
      <c r="M1798" s="83">
        <f t="shared" ref="M1798" si="938">M1799+M1800</f>
        <v>142500</v>
      </c>
      <c r="N1798" s="83">
        <f t="shared" ref="N1798" si="939">N1799+N1800</f>
        <v>7500</v>
      </c>
      <c r="O1798" s="408">
        <f t="shared" si="915"/>
        <v>195250</v>
      </c>
      <c r="P1798" s="355"/>
      <c r="Q1798" s="23"/>
      <c r="R1798" s="23"/>
      <c r="S1798" s="23"/>
      <c r="T1798" s="23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/>
      <c r="AG1798" s="23"/>
      <c r="AH1798" s="23"/>
      <c r="AI1798" s="23"/>
      <c r="AJ1798" s="23"/>
      <c r="AK1798" s="23"/>
      <c r="AL1798" s="23"/>
      <c r="AM1798" s="23"/>
      <c r="AN1798" s="23"/>
      <c r="AO1798" s="23"/>
      <c r="AP1798" s="23"/>
      <c r="AQ1798" s="23"/>
      <c r="AR1798" s="23"/>
      <c r="AS1798" s="23"/>
      <c r="AT1798" s="23"/>
      <c r="AU1798" s="23"/>
      <c r="AV1798" s="23"/>
      <c r="AW1798" s="23"/>
      <c r="AX1798" s="23"/>
      <c r="AY1798" s="23"/>
      <c r="AZ1798" s="23"/>
      <c r="BA1798" s="23"/>
      <c r="BB1798" s="23"/>
      <c r="BC1798" s="23"/>
      <c r="BD1798" s="23"/>
      <c r="BE1798" s="23"/>
      <c r="BF1798" s="23"/>
      <c r="BG1798" s="23"/>
      <c r="BH1798" s="23"/>
      <c r="BI1798" s="23"/>
      <c r="BJ1798" s="23"/>
      <c r="BK1798" s="23"/>
      <c r="BL1798" s="23"/>
      <c r="BM1798" s="23"/>
      <c r="BN1798" s="23"/>
      <c r="BO1798" s="23"/>
      <c r="BP1798" s="23"/>
      <c r="BQ1798" s="23"/>
      <c r="BR1798" s="23"/>
      <c r="BS1798" s="23"/>
      <c r="BT1798" s="23"/>
      <c r="BU1798" s="23"/>
      <c r="BV1798" s="23"/>
      <c r="BW1798" s="23"/>
      <c r="BX1798" s="23"/>
      <c r="BY1798" s="23"/>
      <c r="BZ1798" s="23"/>
      <c r="CA1798" s="23"/>
      <c r="CB1798" s="23"/>
      <c r="CC1798" s="23"/>
      <c r="CD1798" s="23"/>
      <c r="CE1798" s="23"/>
      <c r="CF1798" s="23"/>
      <c r="CG1798" s="23"/>
      <c r="CH1798" s="23"/>
      <c r="CI1798" s="23"/>
      <c r="CJ1798" s="23"/>
      <c r="CK1798" s="23"/>
      <c r="CL1798" s="23"/>
      <c r="CM1798" s="23"/>
      <c r="CN1798" s="23"/>
      <c r="CO1798" s="23"/>
      <c r="CP1798" s="23"/>
      <c r="CQ1798" s="23"/>
      <c r="CR1798" s="23"/>
      <c r="CS1798" s="23"/>
      <c r="CT1798" s="23"/>
      <c r="CU1798" s="23"/>
      <c r="CV1798" s="23"/>
      <c r="CW1798" s="23"/>
      <c r="CX1798" s="23"/>
      <c r="CY1798" s="23"/>
      <c r="CZ1798" s="23"/>
      <c r="DA1798" s="23"/>
      <c r="DB1798" s="23"/>
      <c r="DC1798" s="23"/>
      <c r="DD1798" s="23"/>
      <c r="DE1798" s="23"/>
      <c r="DF1798" s="23"/>
      <c r="DG1798" s="23"/>
      <c r="DH1798" s="23"/>
      <c r="DI1798" s="23"/>
      <c r="DJ1798" s="23"/>
      <c r="DK1798" s="23"/>
      <c r="DL1798" s="23"/>
      <c r="DM1798" s="23"/>
      <c r="DN1798" s="23"/>
      <c r="DO1798" s="23"/>
      <c r="DP1798" s="23"/>
      <c r="DQ1798" s="23"/>
      <c r="DR1798" s="23"/>
      <c r="DS1798" s="23"/>
      <c r="DT1798" s="23"/>
      <c r="DU1798" s="23"/>
      <c r="DV1798" s="23"/>
      <c r="DW1798" s="23"/>
      <c r="DX1798" s="23"/>
      <c r="DY1798" s="23"/>
    </row>
    <row r="1799" spans="1:129" s="29" customFormat="1" ht="45" x14ac:dyDescent="0.25">
      <c r="A1799" s="405"/>
      <c r="B1799" s="127" t="s">
        <v>413</v>
      </c>
      <c r="C1799" s="72"/>
      <c r="D1799" s="72"/>
      <c r="E1799" s="73"/>
      <c r="F1799" s="74"/>
      <c r="G1799" s="136"/>
      <c r="H1799" s="72" t="s">
        <v>58</v>
      </c>
      <c r="I1799" s="78" t="s">
        <v>31</v>
      </c>
      <c r="J1799" s="83">
        <v>150000</v>
      </c>
      <c r="K1799" s="123"/>
      <c r="L1799" s="83"/>
      <c r="M1799" s="83">
        <v>142500</v>
      </c>
      <c r="N1799" s="83">
        <v>7500</v>
      </c>
      <c r="O1799" s="408">
        <f t="shared" si="915"/>
        <v>150000</v>
      </c>
      <c r="P1799" s="355"/>
      <c r="Q1799" s="23"/>
      <c r="R1799" s="23"/>
      <c r="S1799" s="23"/>
      <c r="T1799" s="23"/>
      <c r="U1799" s="23"/>
      <c r="V1799" s="23"/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/>
      <c r="AG1799" s="23"/>
      <c r="AH1799" s="23"/>
      <c r="AI1799" s="23"/>
      <c r="AJ1799" s="23"/>
      <c r="AK1799" s="23"/>
      <c r="AL1799" s="23"/>
      <c r="AM1799" s="23"/>
      <c r="AN1799" s="23"/>
      <c r="AO1799" s="23"/>
      <c r="AP1799" s="23"/>
      <c r="AQ1799" s="23"/>
      <c r="AR1799" s="23"/>
      <c r="AS1799" s="23"/>
      <c r="AT1799" s="23"/>
      <c r="AU1799" s="23"/>
      <c r="AV1799" s="23"/>
      <c r="AW1799" s="23"/>
      <c r="AX1799" s="23"/>
      <c r="AY1799" s="23"/>
      <c r="AZ1799" s="23"/>
      <c r="BA1799" s="23"/>
      <c r="BB1799" s="23"/>
      <c r="BC1799" s="23"/>
      <c r="BD1799" s="23"/>
      <c r="BE1799" s="23"/>
      <c r="BF1799" s="23"/>
      <c r="BG1799" s="23"/>
      <c r="BH1799" s="23"/>
      <c r="BI1799" s="23"/>
      <c r="BJ1799" s="23"/>
      <c r="BK1799" s="23"/>
      <c r="BL1799" s="23"/>
      <c r="BM1799" s="23"/>
      <c r="BN1799" s="23"/>
      <c r="BO1799" s="23"/>
      <c r="BP1799" s="23"/>
      <c r="BQ1799" s="23"/>
      <c r="BR1799" s="23"/>
      <c r="BS1799" s="23"/>
      <c r="BT1799" s="23"/>
      <c r="BU1799" s="23"/>
      <c r="BV1799" s="23"/>
      <c r="BW1799" s="23"/>
      <c r="BX1799" s="23"/>
      <c r="BY1799" s="23"/>
      <c r="BZ1799" s="23"/>
      <c r="CA1799" s="23"/>
      <c r="CB1799" s="23"/>
      <c r="CC1799" s="23"/>
      <c r="CD1799" s="23"/>
      <c r="CE1799" s="23"/>
      <c r="CF1799" s="23"/>
      <c r="CG1799" s="23"/>
      <c r="CH1799" s="23"/>
      <c r="CI1799" s="23"/>
      <c r="CJ1799" s="23"/>
      <c r="CK1799" s="23"/>
      <c r="CL1799" s="23"/>
      <c r="CM1799" s="23"/>
      <c r="CN1799" s="23"/>
      <c r="CO1799" s="23"/>
      <c r="CP1799" s="23"/>
      <c r="CQ1799" s="23"/>
      <c r="CR1799" s="23"/>
      <c r="CS1799" s="23"/>
      <c r="CT1799" s="23"/>
      <c r="CU1799" s="23"/>
      <c r="CV1799" s="23"/>
      <c r="CW1799" s="23"/>
      <c r="CX1799" s="23"/>
      <c r="CY1799" s="23"/>
      <c r="CZ1799" s="23"/>
      <c r="DA1799" s="23"/>
      <c r="DB1799" s="23"/>
      <c r="DC1799" s="23"/>
      <c r="DD1799" s="23"/>
      <c r="DE1799" s="23"/>
      <c r="DF1799" s="23"/>
      <c r="DG1799" s="23"/>
      <c r="DH1799" s="23"/>
      <c r="DI1799" s="23"/>
      <c r="DJ1799" s="23"/>
      <c r="DK1799" s="23"/>
      <c r="DL1799" s="23"/>
      <c r="DM1799" s="23"/>
      <c r="DN1799" s="23"/>
      <c r="DO1799" s="23"/>
      <c r="DP1799" s="23"/>
      <c r="DQ1799" s="23"/>
      <c r="DR1799" s="23"/>
      <c r="DS1799" s="23"/>
      <c r="DT1799" s="23"/>
      <c r="DU1799" s="23"/>
      <c r="DV1799" s="23"/>
      <c r="DW1799" s="23"/>
      <c r="DX1799" s="23"/>
      <c r="DY1799" s="23"/>
    </row>
    <row r="1800" spans="1:129" s="29" customFormat="1" ht="75" x14ac:dyDescent="0.25">
      <c r="A1800" s="405"/>
      <c r="B1800" s="127" t="s">
        <v>413</v>
      </c>
      <c r="C1800" s="72"/>
      <c r="D1800" s="72"/>
      <c r="E1800" s="73"/>
      <c r="F1800" s="74"/>
      <c r="G1800" s="136"/>
      <c r="H1800" s="72" t="s">
        <v>57</v>
      </c>
      <c r="I1800" s="78" t="s">
        <v>136</v>
      </c>
      <c r="J1800" s="83">
        <v>45250</v>
      </c>
      <c r="K1800" s="123">
        <f>J1800</f>
        <v>45250</v>
      </c>
      <c r="L1800" s="83"/>
      <c r="M1800" s="83"/>
      <c r="N1800" s="83"/>
      <c r="O1800" s="408">
        <f t="shared" si="915"/>
        <v>45250</v>
      </c>
      <c r="P1800" s="355"/>
      <c r="Q1800" s="23"/>
      <c r="R1800" s="23"/>
      <c r="S1800" s="23"/>
      <c r="T1800" s="23"/>
      <c r="U1800" s="23"/>
      <c r="V1800" s="23"/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/>
      <c r="AG1800" s="23"/>
      <c r="AH1800" s="23"/>
      <c r="AI1800" s="23"/>
      <c r="AJ1800" s="23"/>
      <c r="AK1800" s="23"/>
      <c r="AL1800" s="23"/>
      <c r="AM1800" s="23"/>
      <c r="AN1800" s="23"/>
      <c r="AO1800" s="23"/>
      <c r="AP1800" s="23"/>
      <c r="AQ1800" s="23"/>
      <c r="AR1800" s="23"/>
      <c r="AS1800" s="23"/>
      <c r="AT1800" s="23"/>
      <c r="AU1800" s="23"/>
      <c r="AV1800" s="23"/>
      <c r="AW1800" s="23"/>
      <c r="AX1800" s="23"/>
      <c r="AY1800" s="23"/>
      <c r="AZ1800" s="23"/>
      <c r="BA1800" s="23"/>
      <c r="BB1800" s="23"/>
      <c r="BC1800" s="23"/>
      <c r="BD1800" s="23"/>
      <c r="BE1800" s="23"/>
      <c r="BF1800" s="23"/>
      <c r="BG1800" s="23"/>
      <c r="BH1800" s="23"/>
      <c r="BI1800" s="23"/>
      <c r="BJ1800" s="23"/>
      <c r="BK1800" s="23"/>
      <c r="BL1800" s="23"/>
      <c r="BM1800" s="23"/>
      <c r="BN1800" s="23"/>
      <c r="BO1800" s="23"/>
      <c r="BP1800" s="23"/>
      <c r="BQ1800" s="23"/>
      <c r="BR1800" s="23"/>
      <c r="BS1800" s="23"/>
      <c r="BT1800" s="23"/>
      <c r="BU1800" s="23"/>
      <c r="BV1800" s="23"/>
      <c r="BW1800" s="23"/>
      <c r="BX1800" s="23"/>
      <c r="BY1800" s="23"/>
      <c r="BZ1800" s="23"/>
      <c r="CA1800" s="23"/>
      <c r="CB1800" s="23"/>
      <c r="CC1800" s="23"/>
      <c r="CD1800" s="23"/>
      <c r="CE1800" s="23"/>
      <c r="CF1800" s="23"/>
      <c r="CG1800" s="23"/>
      <c r="CH1800" s="23"/>
      <c r="CI1800" s="23"/>
      <c r="CJ1800" s="23"/>
      <c r="CK1800" s="23"/>
      <c r="CL1800" s="23"/>
      <c r="CM1800" s="23"/>
      <c r="CN1800" s="23"/>
      <c r="CO1800" s="23"/>
      <c r="CP1800" s="23"/>
      <c r="CQ1800" s="23"/>
      <c r="CR1800" s="23"/>
      <c r="CS1800" s="23"/>
      <c r="CT1800" s="23"/>
      <c r="CU1800" s="23"/>
      <c r="CV1800" s="23"/>
      <c r="CW1800" s="23"/>
      <c r="CX1800" s="23"/>
      <c r="CY1800" s="23"/>
      <c r="CZ1800" s="23"/>
      <c r="DA1800" s="23"/>
      <c r="DB1800" s="23"/>
      <c r="DC1800" s="23"/>
      <c r="DD1800" s="23"/>
      <c r="DE1800" s="23"/>
      <c r="DF1800" s="23"/>
      <c r="DG1800" s="23"/>
      <c r="DH1800" s="23"/>
      <c r="DI1800" s="23"/>
      <c r="DJ1800" s="23"/>
      <c r="DK1800" s="23"/>
      <c r="DL1800" s="23"/>
      <c r="DM1800" s="23"/>
      <c r="DN1800" s="23"/>
      <c r="DO1800" s="23"/>
      <c r="DP1800" s="23"/>
      <c r="DQ1800" s="23"/>
      <c r="DR1800" s="23"/>
      <c r="DS1800" s="23"/>
      <c r="DT1800" s="23"/>
      <c r="DU1800" s="23"/>
      <c r="DV1800" s="23"/>
      <c r="DW1800" s="23"/>
      <c r="DX1800" s="23"/>
      <c r="DY1800" s="23"/>
    </row>
    <row r="1801" spans="1:129" s="29" customFormat="1" x14ac:dyDescent="0.25">
      <c r="A1801" s="410">
        <v>68</v>
      </c>
      <c r="B1801" s="127" t="s">
        <v>413</v>
      </c>
      <c r="C1801" s="127" t="s">
        <v>116</v>
      </c>
      <c r="D1801" s="127" t="s">
        <v>117</v>
      </c>
      <c r="E1801" s="136">
        <v>2</v>
      </c>
      <c r="F1801" s="162">
        <v>1849.9</v>
      </c>
      <c r="G1801" s="136">
        <v>78</v>
      </c>
      <c r="H1801" s="121" t="s">
        <v>30</v>
      </c>
      <c r="I1801" s="66" t="s">
        <v>1</v>
      </c>
      <c r="J1801" s="83">
        <f>J1802+J1803+J1804+J1805+J1806</f>
        <v>3352189</v>
      </c>
      <c r="K1801" s="83">
        <f t="shared" ref="K1801:N1801" si="940">K1802+K1803+K1804+K1805+K1806</f>
        <v>3202189</v>
      </c>
      <c r="L1801" s="83">
        <f t="shared" si="940"/>
        <v>0</v>
      </c>
      <c r="M1801" s="83">
        <f t="shared" si="940"/>
        <v>142500</v>
      </c>
      <c r="N1801" s="83">
        <f t="shared" si="940"/>
        <v>7500</v>
      </c>
      <c r="O1801" s="408">
        <f t="shared" si="915"/>
        <v>3352189</v>
      </c>
      <c r="P1801" s="355"/>
      <c r="Q1801" s="23"/>
      <c r="R1801" s="23"/>
      <c r="S1801" s="23"/>
      <c r="T1801" s="23"/>
      <c r="U1801" s="23"/>
      <c r="V1801" s="23"/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/>
      <c r="AG1801" s="23"/>
      <c r="AH1801" s="23"/>
      <c r="AI1801" s="23"/>
      <c r="AJ1801" s="23"/>
      <c r="AK1801" s="23"/>
      <c r="AL1801" s="23"/>
      <c r="AM1801" s="23"/>
      <c r="AN1801" s="23"/>
      <c r="AO1801" s="23"/>
      <c r="AP1801" s="23"/>
      <c r="AQ1801" s="23"/>
      <c r="AR1801" s="23"/>
      <c r="AS1801" s="23"/>
      <c r="AT1801" s="23"/>
      <c r="AU1801" s="23"/>
      <c r="AV1801" s="23"/>
      <c r="AW1801" s="23"/>
      <c r="AX1801" s="23"/>
      <c r="AY1801" s="23"/>
      <c r="AZ1801" s="23"/>
      <c r="BA1801" s="23"/>
      <c r="BB1801" s="23"/>
      <c r="BC1801" s="23"/>
      <c r="BD1801" s="23"/>
      <c r="BE1801" s="23"/>
      <c r="BF1801" s="23"/>
      <c r="BG1801" s="23"/>
      <c r="BH1801" s="23"/>
      <c r="BI1801" s="23"/>
      <c r="BJ1801" s="23"/>
      <c r="BK1801" s="23"/>
      <c r="BL1801" s="23"/>
      <c r="BM1801" s="23"/>
      <c r="BN1801" s="23"/>
      <c r="BO1801" s="23"/>
      <c r="BP1801" s="23"/>
      <c r="BQ1801" s="23"/>
      <c r="BR1801" s="23"/>
      <c r="BS1801" s="23"/>
      <c r="BT1801" s="23"/>
      <c r="BU1801" s="23"/>
      <c r="BV1801" s="23"/>
      <c r="BW1801" s="23"/>
      <c r="BX1801" s="23"/>
      <c r="BY1801" s="23"/>
      <c r="BZ1801" s="23"/>
      <c r="CA1801" s="23"/>
      <c r="CB1801" s="23"/>
      <c r="CC1801" s="23"/>
      <c r="CD1801" s="23"/>
      <c r="CE1801" s="23"/>
      <c r="CF1801" s="23"/>
      <c r="CG1801" s="23"/>
      <c r="CH1801" s="23"/>
      <c r="CI1801" s="23"/>
      <c r="CJ1801" s="23"/>
      <c r="CK1801" s="23"/>
      <c r="CL1801" s="23"/>
      <c r="CM1801" s="23"/>
      <c r="CN1801" s="23"/>
      <c r="CO1801" s="23"/>
      <c r="CP1801" s="23"/>
      <c r="CQ1801" s="23"/>
      <c r="CR1801" s="23"/>
      <c r="CS1801" s="23"/>
      <c r="CT1801" s="23"/>
      <c r="CU1801" s="23"/>
      <c r="CV1801" s="23"/>
      <c r="CW1801" s="23"/>
      <c r="CX1801" s="23"/>
      <c r="CY1801" s="23"/>
      <c r="CZ1801" s="23"/>
      <c r="DA1801" s="23"/>
      <c r="DB1801" s="23"/>
      <c r="DC1801" s="23"/>
      <c r="DD1801" s="23"/>
      <c r="DE1801" s="23"/>
      <c r="DF1801" s="23"/>
      <c r="DG1801" s="23"/>
      <c r="DH1801" s="23"/>
      <c r="DI1801" s="23"/>
      <c r="DJ1801" s="23"/>
      <c r="DK1801" s="23"/>
      <c r="DL1801" s="23"/>
      <c r="DM1801" s="23"/>
      <c r="DN1801" s="23"/>
      <c r="DO1801" s="23"/>
      <c r="DP1801" s="23"/>
      <c r="DQ1801" s="23"/>
      <c r="DR1801" s="23"/>
      <c r="DS1801" s="23"/>
      <c r="DT1801" s="23"/>
      <c r="DU1801" s="23"/>
      <c r="DV1801" s="23"/>
      <c r="DW1801" s="23"/>
      <c r="DX1801" s="23"/>
      <c r="DY1801" s="23"/>
    </row>
    <row r="1802" spans="1:129" s="29" customFormat="1" ht="30" x14ac:dyDescent="0.25">
      <c r="A1802" s="411"/>
      <c r="B1802" s="127" t="s">
        <v>413</v>
      </c>
      <c r="C1802" s="127"/>
      <c r="D1802" s="127"/>
      <c r="E1802" s="136"/>
      <c r="F1802" s="162"/>
      <c r="G1802" s="136"/>
      <c r="H1802" s="121" t="s">
        <v>38</v>
      </c>
      <c r="I1802" s="105" t="s">
        <v>39</v>
      </c>
      <c r="J1802" s="83">
        <v>1638913</v>
      </c>
      <c r="K1802" s="98">
        <f t="shared" ref="K1802:K1804" si="941">J1802</f>
        <v>1638913</v>
      </c>
      <c r="L1802" s="83"/>
      <c r="M1802" s="83"/>
      <c r="N1802" s="83"/>
      <c r="O1802" s="408">
        <f t="shared" si="915"/>
        <v>1638913</v>
      </c>
      <c r="P1802" s="355"/>
      <c r="Q1802" s="23"/>
      <c r="R1802" s="23"/>
      <c r="S1802" s="23"/>
      <c r="T1802" s="23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/>
      <c r="AG1802" s="23"/>
      <c r="AH1802" s="23"/>
      <c r="AI1802" s="23"/>
      <c r="AJ1802" s="23"/>
      <c r="AK1802" s="23"/>
      <c r="AL1802" s="23"/>
      <c r="AM1802" s="23"/>
      <c r="AN1802" s="23"/>
      <c r="AO1802" s="23"/>
      <c r="AP1802" s="23"/>
      <c r="AQ1802" s="23"/>
      <c r="AR1802" s="23"/>
      <c r="AS1802" s="23"/>
      <c r="AT1802" s="23"/>
      <c r="AU1802" s="23"/>
      <c r="AV1802" s="23"/>
      <c r="AW1802" s="23"/>
      <c r="AX1802" s="23"/>
      <c r="AY1802" s="23"/>
      <c r="AZ1802" s="23"/>
      <c r="BA1802" s="23"/>
      <c r="BB1802" s="23"/>
      <c r="BC1802" s="23"/>
      <c r="BD1802" s="23"/>
      <c r="BE1802" s="23"/>
      <c r="BF1802" s="23"/>
      <c r="BG1802" s="23"/>
      <c r="BH1802" s="23"/>
      <c r="BI1802" s="23"/>
      <c r="BJ1802" s="23"/>
      <c r="BK1802" s="23"/>
      <c r="BL1802" s="23"/>
      <c r="BM1802" s="23"/>
      <c r="BN1802" s="23"/>
      <c r="BO1802" s="23"/>
      <c r="BP1802" s="23"/>
      <c r="BQ1802" s="23"/>
      <c r="BR1802" s="23"/>
      <c r="BS1802" s="23"/>
      <c r="BT1802" s="23"/>
      <c r="BU1802" s="23"/>
      <c r="BV1802" s="23"/>
      <c r="BW1802" s="23"/>
      <c r="BX1802" s="23"/>
      <c r="BY1802" s="23"/>
      <c r="BZ1802" s="23"/>
      <c r="CA1802" s="23"/>
      <c r="CB1802" s="23"/>
      <c r="CC1802" s="23"/>
      <c r="CD1802" s="23"/>
      <c r="CE1802" s="23"/>
      <c r="CF1802" s="23"/>
      <c r="CG1802" s="23"/>
      <c r="CH1802" s="23"/>
      <c r="CI1802" s="23"/>
      <c r="CJ1802" s="23"/>
      <c r="CK1802" s="23"/>
      <c r="CL1802" s="23"/>
      <c r="CM1802" s="23"/>
      <c r="CN1802" s="23"/>
      <c r="CO1802" s="23"/>
      <c r="CP1802" s="23"/>
      <c r="CQ1802" s="23"/>
      <c r="CR1802" s="23"/>
      <c r="CS1802" s="23"/>
      <c r="CT1802" s="23"/>
      <c r="CU1802" s="23"/>
      <c r="CV1802" s="23"/>
      <c r="CW1802" s="23"/>
      <c r="CX1802" s="23"/>
      <c r="CY1802" s="23"/>
      <c r="CZ1802" s="23"/>
      <c r="DA1802" s="23"/>
      <c r="DB1802" s="23"/>
      <c r="DC1802" s="23"/>
      <c r="DD1802" s="23"/>
      <c r="DE1802" s="23"/>
      <c r="DF1802" s="23"/>
      <c r="DG1802" s="23"/>
      <c r="DH1802" s="23"/>
      <c r="DI1802" s="23"/>
      <c r="DJ1802" s="23"/>
      <c r="DK1802" s="23"/>
      <c r="DL1802" s="23"/>
      <c r="DM1802" s="23"/>
      <c r="DN1802" s="23"/>
      <c r="DO1802" s="23"/>
      <c r="DP1802" s="23"/>
      <c r="DQ1802" s="23"/>
      <c r="DR1802" s="23"/>
      <c r="DS1802" s="23"/>
      <c r="DT1802" s="23"/>
      <c r="DU1802" s="23"/>
      <c r="DV1802" s="23"/>
      <c r="DW1802" s="23"/>
      <c r="DX1802" s="23"/>
      <c r="DY1802" s="23"/>
    </row>
    <row r="1803" spans="1:129" s="29" customFormat="1" ht="30" x14ac:dyDescent="0.25">
      <c r="A1803" s="411"/>
      <c r="B1803" s="127" t="s">
        <v>413</v>
      </c>
      <c r="C1803" s="127"/>
      <c r="D1803" s="127"/>
      <c r="E1803" s="136"/>
      <c r="F1803" s="162"/>
      <c r="G1803" s="136"/>
      <c r="H1803" s="72" t="s">
        <v>40</v>
      </c>
      <c r="I1803" s="78" t="s">
        <v>41</v>
      </c>
      <c r="J1803" s="83">
        <v>1451883</v>
      </c>
      <c r="K1803" s="98">
        <f t="shared" si="941"/>
        <v>1451883</v>
      </c>
      <c r="L1803" s="83"/>
      <c r="M1803" s="83"/>
      <c r="N1803" s="83"/>
      <c r="O1803" s="408">
        <f t="shared" si="915"/>
        <v>1451883</v>
      </c>
      <c r="P1803" s="355"/>
      <c r="Q1803" s="23"/>
      <c r="R1803" s="23"/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/>
      <c r="AH1803" s="23"/>
      <c r="AI1803" s="23"/>
      <c r="AJ1803" s="23"/>
      <c r="AK1803" s="23"/>
      <c r="AL1803" s="23"/>
      <c r="AM1803" s="23"/>
      <c r="AN1803" s="23"/>
      <c r="AO1803" s="23"/>
      <c r="AP1803" s="23"/>
      <c r="AQ1803" s="23"/>
      <c r="AR1803" s="23"/>
      <c r="AS1803" s="23"/>
      <c r="AT1803" s="23"/>
      <c r="AU1803" s="23"/>
      <c r="AV1803" s="23"/>
      <c r="AW1803" s="23"/>
      <c r="AX1803" s="23"/>
      <c r="AY1803" s="23"/>
      <c r="AZ1803" s="23"/>
      <c r="BA1803" s="23"/>
      <c r="BB1803" s="23"/>
      <c r="BC1803" s="23"/>
      <c r="BD1803" s="23"/>
      <c r="BE1803" s="23"/>
      <c r="BF1803" s="23"/>
      <c r="BG1803" s="23"/>
      <c r="BH1803" s="23"/>
      <c r="BI1803" s="23"/>
      <c r="BJ1803" s="23"/>
      <c r="BK1803" s="23"/>
      <c r="BL1803" s="23"/>
      <c r="BM1803" s="23"/>
      <c r="BN1803" s="23"/>
      <c r="BO1803" s="23"/>
      <c r="BP1803" s="23"/>
      <c r="BQ1803" s="23"/>
      <c r="BR1803" s="23"/>
      <c r="BS1803" s="23"/>
      <c r="BT1803" s="23"/>
      <c r="BU1803" s="23"/>
      <c r="BV1803" s="23"/>
      <c r="BW1803" s="23"/>
      <c r="BX1803" s="23"/>
      <c r="BY1803" s="23"/>
      <c r="BZ1803" s="23"/>
      <c r="CA1803" s="23"/>
      <c r="CB1803" s="23"/>
      <c r="CC1803" s="23"/>
      <c r="CD1803" s="23"/>
      <c r="CE1803" s="23"/>
      <c r="CF1803" s="23"/>
      <c r="CG1803" s="23"/>
      <c r="CH1803" s="23"/>
      <c r="CI1803" s="23"/>
      <c r="CJ1803" s="23"/>
      <c r="CK1803" s="23"/>
      <c r="CL1803" s="23"/>
      <c r="CM1803" s="23"/>
      <c r="CN1803" s="23"/>
      <c r="CO1803" s="23"/>
      <c r="CP1803" s="23"/>
      <c r="CQ1803" s="23"/>
      <c r="CR1803" s="23"/>
      <c r="CS1803" s="23"/>
      <c r="CT1803" s="23"/>
      <c r="CU1803" s="23"/>
      <c r="CV1803" s="23"/>
      <c r="CW1803" s="23"/>
      <c r="CX1803" s="23"/>
      <c r="CY1803" s="23"/>
      <c r="CZ1803" s="23"/>
      <c r="DA1803" s="23"/>
      <c r="DB1803" s="23"/>
      <c r="DC1803" s="23"/>
      <c r="DD1803" s="23"/>
      <c r="DE1803" s="23"/>
      <c r="DF1803" s="23"/>
      <c r="DG1803" s="23"/>
      <c r="DH1803" s="23"/>
      <c r="DI1803" s="23"/>
      <c r="DJ1803" s="23"/>
      <c r="DK1803" s="23"/>
      <c r="DL1803" s="23"/>
      <c r="DM1803" s="23"/>
      <c r="DN1803" s="23"/>
      <c r="DO1803" s="23"/>
      <c r="DP1803" s="23"/>
      <c r="DQ1803" s="23"/>
      <c r="DR1803" s="23"/>
      <c r="DS1803" s="23"/>
      <c r="DT1803" s="23"/>
      <c r="DU1803" s="23"/>
      <c r="DV1803" s="23"/>
      <c r="DW1803" s="23"/>
      <c r="DX1803" s="23"/>
      <c r="DY1803" s="23"/>
    </row>
    <row r="1804" spans="1:129" s="29" customFormat="1" x14ac:dyDescent="0.25">
      <c r="A1804" s="411"/>
      <c r="B1804" s="127" t="s">
        <v>413</v>
      </c>
      <c r="C1804" s="127"/>
      <c r="D1804" s="127"/>
      <c r="E1804" s="136"/>
      <c r="F1804" s="162"/>
      <c r="G1804" s="136"/>
      <c r="H1804" s="121" t="s">
        <v>35</v>
      </c>
      <c r="I1804" s="78" t="s">
        <v>52</v>
      </c>
      <c r="J1804" s="83">
        <v>66143</v>
      </c>
      <c r="K1804" s="98">
        <f t="shared" si="941"/>
        <v>66143</v>
      </c>
      <c r="L1804" s="83"/>
      <c r="M1804" s="83"/>
      <c r="N1804" s="83"/>
      <c r="O1804" s="408">
        <f t="shared" si="915"/>
        <v>66143</v>
      </c>
      <c r="P1804" s="355"/>
      <c r="Q1804" s="23"/>
      <c r="R1804" s="23"/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/>
      <c r="AI1804" s="23"/>
      <c r="AJ1804" s="23"/>
      <c r="AK1804" s="23"/>
      <c r="AL1804" s="23"/>
      <c r="AM1804" s="23"/>
      <c r="AN1804" s="23"/>
      <c r="AO1804" s="23"/>
      <c r="AP1804" s="23"/>
      <c r="AQ1804" s="23"/>
      <c r="AR1804" s="23"/>
      <c r="AS1804" s="23"/>
      <c r="AT1804" s="23"/>
      <c r="AU1804" s="23"/>
      <c r="AV1804" s="23"/>
      <c r="AW1804" s="23"/>
      <c r="AX1804" s="23"/>
      <c r="AY1804" s="23"/>
      <c r="AZ1804" s="23"/>
      <c r="BA1804" s="23"/>
      <c r="BB1804" s="23"/>
      <c r="BC1804" s="23"/>
      <c r="BD1804" s="23"/>
      <c r="BE1804" s="23"/>
      <c r="BF1804" s="23"/>
      <c r="BG1804" s="23"/>
      <c r="BH1804" s="23"/>
      <c r="BI1804" s="23"/>
      <c r="BJ1804" s="23"/>
      <c r="BK1804" s="23"/>
      <c r="BL1804" s="23"/>
      <c r="BM1804" s="23"/>
      <c r="BN1804" s="23"/>
      <c r="BO1804" s="23"/>
      <c r="BP1804" s="23"/>
      <c r="BQ1804" s="23"/>
      <c r="BR1804" s="23"/>
      <c r="BS1804" s="23"/>
      <c r="BT1804" s="23"/>
      <c r="BU1804" s="23"/>
      <c r="BV1804" s="23"/>
      <c r="BW1804" s="23"/>
      <c r="BX1804" s="23"/>
      <c r="BY1804" s="23"/>
      <c r="BZ1804" s="23"/>
      <c r="CA1804" s="23"/>
      <c r="CB1804" s="23"/>
      <c r="CC1804" s="23"/>
      <c r="CD1804" s="23"/>
      <c r="CE1804" s="23"/>
      <c r="CF1804" s="23"/>
      <c r="CG1804" s="23"/>
      <c r="CH1804" s="23"/>
      <c r="CI1804" s="23"/>
      <c r="CJ1804" s="23"/>
      <c r="CK1804" s="23"/>
      <c r="CL1804" s="23"/>
      <c r="CM1804" s="23"/>
      <c r="CN1804" s="23"/>
      <c r="CO1804" s="23"/>
      <c r="CP1804" s="23"/>
      <c r="CQ1804" s="23"/>
      <c r="CR1804" s="23"/>
      <c r="CS1804" s="23"/>
      <c r="CT1804" s="23"/>
      <c r="CU1804" s="23"/>
      <c r="CV1804" s="23"/>
      <c r="CW1804" s="23"/>
      <c r="CX1804" s="23"/>
      <c r="CY1804" s="23"/>
      <c r="CZ1804" s="23"/>
      <c r="DA1804" s="23"/>
      <c r="DB1804" s="23"/>
      <c r="DC1804" s="23"/>
      <c r="DD1804" s="23"/>
      <c r="DE1804" s="23"/>
      <c r="DF1804" s="23"/>
      <c r="DG1804" s="23"/>
      <c r="DH1804" s="23"/>
      <c r="DI1804" s="23"/>
      <c r="DJ1804" s="23"/>
      <c r="DK1804" s="23"/>
      <c r="DL1804" s="23"/>
      <c r="DM1804" s="23"/>
      <c r="DN1804" s="23"/>
      <c r="DO1804" s="23"/>
      <c r="DP1804" s="23"/>
      <c r="DQ1804" s="23"/>
      <c r="DR1804" s="23"/>
      <c r="DS1804" s="23"/>
      <c r="DT1804" s="23"/>
      <c r="DU1804" s="23"/>
      <c r="DV1804" s="23"/>
      <c r="DW1804" s="23"/>
      <c r="DX1804" s="23"/>
      <c r="DY1804" s="23"/>
    </row>
    <row r="1805" spans="1:129" s="29" customFormat="1" ht="45" x14ac:dyDescent="0.25">
      <c r="A1805" s="411"/>
      <c r="B1805" s="127" t="s">
        <v>413</v>
      </c>
      <c r="C1805" s="127"/>
      <c r="D1805" s="127"/>
      <c r="E1805" s="136"/>
      <c r="F1805" s="162"/>
      <c r="G1805" s="136"/>
      <c r="H1805" s="72" t="s">
        <v>58</v>
      </c>
      <c r="I1805" s="78" t="s">
        <v>31</v>
      </c>
      <c r="J1805" s="83">
        <v>150000</v>
      </c>
      <c r="K1805" s="83"/>
      <c r="L1805" s="162"/>
      <c r="M1805" s="83">
        <v>142500</v>
      </c>
      <c r="N1805" s="83">
        <v>7500</v>
      </c>
      <c r="O1805" s="408">
        <f t="shared" si="915"/>
        <v>150000</v>
      </c>
      <c r="P1805" s="355"/>
      <c r="Q1805" s="23"/>
      <c r="R1805" s="23"/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/>
      <c r="AG1805" s="23"/>
      <c r="AH1805" s="23"/>
      <c r="AI1805" s="23"/>
      <c r="AJ1805" s="23"/>
      <c r="AK1805" s="23"/>
      <c r="AL1805" s="23"/>
      <c r="AM1805" s="23"/>
      <c r="AN1805" s="23"/>
      <c r="AO1805" s="23"/>
      <c r="AP1805" s="23"/>
      <c r="AQ1805" s="23"/>
      <c r="AR1805" s="23"/>
      <c r="AS1805" s="23"/>
      <c r="AT1805" s="23"/>
      <c r="AU1805" s="23"/>
      <c r="AV1805" s="23"/>
      <c r="AW1805" s="23"/>
      <c r="AX1805" s="23"/>
      <c r="AY1805" s="23"/>
      <c r="AZ1805" s="23"/>
      <c r="BA1805" s="23"/>
      <c r="BB1805" s="23"/>
      <c r="BC1805" s="23"/>
      <c r="BD1805" s="23"/>
      <c r="BE1805" s="23"/>
      <c r="BF1805" s="23"/>
      <c r="BG1805" s="23"/>
      <c r="BH1805" s="23"/>
      <c r="BI1805" s="23"/>
      <c r="BJ1805" s="23"/>
      <c r="BK1805" s="23"/>
      <c r="BL1805" s="23"/>
      <c r="BM1805" s="23"/>
      <c r="BN1805" s="23"/>
      <c r="BO1805" s="23"/>
      <c r="BP1805" s="23"/>
      <c r="BQ1805" s="23"/>
      <c r="BR1805" s="23"/>
      <c r="BS1805" s="23"/>
      <c r="BT1805" s="23"/>
      <c r="BU1805" s="23"/>
      <c r="BV1805" s="23"/>
      <c r="BW1805" s="23"/>
      <c r="BX1805" s="23"/>
      <c r="BY1805" s="23"/>
      <c r="BZ1805" s="23"/>
      <c r="CA1805" s="23"/>
      <c r="CB1805" s="23"/>
      <c r="CC1805" s="23"/>
      <c r="CD1805" s="23"/>
      <c r="CE1805" s="23"/>
      <c r="CF1805" s="23"/>
      <c r="CG1805" s="23"/>
      <c r="CH1805" s="23"/>
      <c r="CI1805" s="23"/>
      <c r="CJ1805" s="23"/>
      <c r="CK1805" s="23"/>
      <c r="CL1805" s="23"/>
      <c r="CM1805" s="23"/>
      <c r="CN1805" s="23"/>
      <c r="CO1805" s="23"/>
      <c r="CP1805" s="23"/>
      <c r="CQ1805" s="23"/>
      <c r="CR1805" s="23"/>
      <c r="CS1805" s="23"/>
      <c r="CT1805" s="23"/>
      <c r="CU1805" s="23"/>
      <c r="CV1805" s="23"/>
      <c r="CW1805" s="23"/>
      <c r="CX1805" s="23"/>
      <c r="CY1805" s="23"/>
      <c r="CZ1805" s="23"/>
      <c r="DA1805" s="23"/>
      <c r="DB1805" s="23"/>
      <c r="DC1805" s="23"/>
      <c r="DD1805" s="23"/>
      <c r="DE1805" s="23"/>
      <c r="DF1805" s="23"/>
      <c r="DG1805" s="23"/>
      <c r="DH1805" s="23"/>
      <c r="DI1805" s="23"/>
      <c r="DJ1805" s="23"/>
      <c r="DK1805" s="23"/>
      <c r="DL1805" s="23"/>
      <c r="DM1805" s="23"/>
      <c r="DN1805" s="23"/>
      <c r="DO1805" s="23"/>
      <c r="DP1805" s="23"/>
      <c r="DQ1805" s="23"/>
      <c r="DR1805" s="23"/>
      <c r="DS1805" s="23"/>
      <c r="DT1805" s="23"/>
      <c r="DU1805" s="23"/>
      <c r="DV1805" s="23"/>
      <c r="DW1805" s="23"/>
      <c r="DX1805" s="23"/>
      <c r="DY1805" s="23"/>
    </row>
    <row r="1806" spans="1:129" s="29" customFormat="1" ht="75" x14ac:dyDescent="0.25">
      <c r="A1806" s="411"/>
      <c r="B1806" s="127" t="s">
        <v>413</v>
      </c>
      <c r="C1806" s="127"/>
      <c r="D1806" s="127"/>
      <c r="E1806" s="136"/>
      <c r="F1806" s="162"/>
      <c r="G1806" s="136"/>
      <c r="H1806" s="72" t="s">
        <v>57</v>
      </c>
      <c r="I1806" s="78" t="s">
        <v>136</v>
      </c>
      <c r="J1806" s="83">
        <v>45250</v>
      </c>
      <c r="K1806" s="123">
        <f>J1806</f>
        <v>45250</v>
      </c>
      <c r="L1806" s="162"/>
      <c r="M1806" s="162"/>
      <c r="N1806" s="162"/>
      <c r="O1806" s="408">
        <f t="shared" si="915"/>
        <v>45250</v>
      </c>
      <c r="P1806" s="355"/>
      <c r="Q1806" s="23"/>
      <c r="R1806" s="23"/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/>
      <c r="AG1806" s="23"/>
      <c r="AH1806" s="23"/>
      <c r="AI1806" s="23"/>
      <c r="AJ1806" s="23"/>
      <c r="AK1806" s="23"/>
      <c r="AL1806" s="23"/>
      <c r="AM1806" s="23"/>
      <c r="AN1806" s="23"/>
      <c r="AO1806" s="23"/>
      <c r="AP1806" s="23"/>
      <c r="AQ1806" s="23"/>
      <c r="AR1806" s="23"/>
      <c r="AS1806" s="23"/>
      <c r="AT1806" s="23"/>
      <c r="AU1806" s="23"/>
      <c r="AV1806" s="23"/>
      <c r="AW1806" s="23"/>
      <c r="AX1806" s="23"/>
      <c r="AY1806" s="23"/>
      <c r="AZ1806" s="23"/>
      <c r="BA1806" s="23"/>
      <c r="BB1806" s="23"/>
      <c r="BC1806" s="23"/>
      <c r="BD1806" s="23"/>
      <c r="BE1806" s="23"/>
      <c r="BF1806" s="23"/>
      <c r="BG1806" s="23"/>
      <c r="BH1806" s="23"/>
      <c r="BI1806" s="23"/>
      <c r="BJ1806" s="23"/>
      <c r="BK1806" s="23"/>
      <c r="BL1806" s="23"/>
      <c r="BM1806" s="23"/>
      <c r="BN1806" s="23"/>
      <c r="BO1806" s="23"/>
      <c r="BP1806" s="23"/>
      <c r="BQ1806" s="23"/>
      <c r="BR1806" s="23"/>
      <c r="BS1806" s="23"/>
      <c r="BT1806" s="23"/>
      <c r="BU1806" s="23"/>
      <c r="BV1806" s="23"/>
      <c r="BW1806" s="23"/>
      <c r="BX1806" s="23"/>
      <c r="BY1806" s="23"/>
      <c r="BZ1806" s="23"/>
      <c r="CA1806" s="23"/>
      <c r="CB1806" s="23"/>
      <c r="CC1806" s="23"/>
      <c r="CD1806" s="23"/>
      <c r="CE1806" s="23"/>
      <c r="CF1806" s="23"/>
      <c r="CG1806" s="23"/>
      <c r="CH1806" s="23"/>
      <c r="CI1806" s="23"/>
      <c r="CJ1806" s="23"/>
      <c r="CK1806" s="23"/>
      <c r="CL1806" s="23"/>
      <c r="CM1806" s="23"/>
      <c r="CN1806" s="23"/>
      <c r="CO1806" s="23"/>
      <c r="CP1806" s="23"/>
      <c r="CQ1806" s="23"/>
      <c r="CR1806" s="23"/>
      <c r="CS1806" s="23"/>
      <c r="CT1806" s="23"/>
      <c r="CU1806" s="23"/>
      <c r="CV1806" s="23"/>
      <c r="CW1806" s="23"/>
      <c r="CX1806" s="23"/>
      <c r="CY1806" s="23"/>
      <c r="CZ1806" s="23"/>
      <c r="DA1806" s="23"/>
      <c r="DB1806" s="23"/>
      <c r="DC1806" s="23"/>
      <c r="DD1806" s="23"/>
      <c r="DE1806" s="23"/>
      <c r="DF1806" s="23"/>
      <c r="DG1806" s="23"/>
      <c r="DH1806" s="23"/>
      <c r="DI1806" s="23"/>
      <c r="DJ1806" s="23"/>
      <c r="DK1806" s="23"/>
      <c r="DL1806" s="23"/>
      <c r="DM1806" s="23"/>
      <c r="DN1806" s="23"/>
      <c r="DO1806" s="23"/>
      <c r="DP1806" s="23"/>
      <c r="DQ1806" s="23"/>
      <c r="DR1806" s="23"/>
      <c r="DS1806" s="23"/>
      <c r="DT1806" s="23"/>
      <c r="DU1806" s="23"/>
      <c r="DV1806" s="23"/>
      <c r="DW1806" s="23"/>
      <c r="DX1806" s="23"/>
      <c r="DY1806" s="23"/>
    </row>
    <row r="1807" spans="1:129" s="29" customFormat="1" x14ac:dyDescent="0.25">
      <c r="A1807" s="404">
        <v>69</v>
      </c>
      <c r="B1807" s="127" t="s">
        <v>413</v>
      </c>
      <c r="C1807" s="127" t="s">
        <v>116</v>
      </c>
      <c r="D1807" s="127" t="s">
        <v>117</v>
      </c>
      <c r="E1807" s="136">
        <v>4</v>
      </c>
      <c r="F1807" s="162">
        <v>1880.8</v>
      </c>
      <c r="G1807" s="136">
        <v>92</v>
      </c>
      <c r="H1807" s="121" t="s">
        <v>30</v>
      </c>
      <c r="I1807" s="66" t="s">
        <v>1</v>
      </c>
      <c r="J1807" s="83">
        <f>J1808+J1809+J1810+J1811+J1812</f>
        <v>3386692</v>
      </c>
      <c r="K1807" s="83">
        <f t="shared" ref="K1807:N1807" si="942">K1808+K1809+K1810+K1811+K1812</f>
        <v>3236692</v>
      </c>
      <c r="L1807" s="83">
        <f t="shared" si="942"/>
        <v>0</v>
      </c>
      <c r="M1807" s="83">
        <f t="shared" si="942"/>
        <v>142500</v>
      </c>
      <c r="N1807" s="83">
        <f t="shared" si="942"/>
        <v>7500</v>
      </c>
      <c r="O1807" s="408">
        <f t="shared" si="915"/>
        <v>3386692</v>
      </c>
      <c r="P1807" s="355"/>
      <c r="Q1807" s="23"/>
      <c r="R1807" s="23"/>
      <c r="S1807" s="23"/>
      <c r="T1807" s="23"/>
      <c r="U1807" s="23"/>
      <c r="V1807" s="23"/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/>
      <c r="AG1807" s="23"/>
      <c r="AH1807" s="23"/>
      <c r="AI1807" s="23"/>
      <c r="AJ1807" s="23"/>
      <c r="AK1807" s="23"/>
      <c r="AL1807" s="23"/>
      <c r="AM1807" s="23"/>
      <c r="AN1807" s="23"/>
      <c r="AO1807" s="23"/>
      <c r="AP1807" s="23"/>
      <c r="AQ1807" s="23"/>
      <c r="AR1807" s="23"/>
      <c r="AS1807" s="23"/>
      <c r="AT1807" s="23"/>
      <c r="AU1807" s="23"/>
      <c r="AV1807" s="23"/>
      <c r="AW1807" s="23"/>
      <c r="AX1807" s="23"/>
      <c r="AY1807" s="23"/>
      <c r="AZ1807" s="23"/>
      <c r="BA1807" s="23"/>
      <c r="BB1807" s="23"/>
      <c r="BC1807" s="23"/>
      <c r="BD1807" s="23"/>
      <c r="BE1807" s="23"/>
      <c r="BF1807" s="23"/>
      <c r="BG1807" s="23"/>
      <c r="BH1807" s="23"/>
      <c r="BI1807" s="23"/>
      <c r="BJ1807" s="23"/>
      <c r="BK1807" s="23"/>
      <c r="BL1807" s="23"/>
      <c r="BM1807" s="23"/>
      <c r="BN1807" s="23"/>
      <c r="BO1807" s="23"/>
      <c r="BP1807" s="23"/>
      <c r="BQ1807" s="23"/>
      <c r="BR1807" s="23"/>
      <c r="BS1807" s="23"/>
      <c r="BT1807" s="23"/>
      <c r="BU1807" s="23"/>
      <c r="BV1807" s="23"/>
      <c r="BW1807" s="23"/>
      <c r="BX1807" s="23"/>
      <c r="BY1807" s="23"/>
      <c r="BZ1807" s="23"/>
      <c r="CA1807" s="23"/>
      <c r="CB1807" s="23"/>
      <c r="CC1807" s="23"/>
      <c r="CD1807" s="23"/>
      <c r="CE1807" s="23"/>
      <c r="CF1807" s="23"/>
      <c r="CG1807" s="23"/>
      <c r="CH1807" s="23"/>
      <c r="CI1807" s="23"/>
      <c r="CJ1807" s="23"/>
      <c r="CK1807" s="23"/>
      <c r="CL1807" s="23"/>
      <c r="CM1807" s="23"/>
      <c r="CN1807" s="23"/>
      <c r="CO1807" s="23"/>
      <c r="CP1807" s="23"/>
      <c r="CQ1807" s="23"/>
      <c r="CR1807" s="23"/>
      <c r="CS1807" s="23"/>
      <c r="CT1807" s="23"/>
      <c r="CU1807" s="23"/>
      <c r="CV1807" s="23"/>
      <c r="CW1807" s="23"/>
      <c r="CX1807" s="23"/>
      <c r="CY1807" s="23"/>
      <c r="CZ1807" s="23"/>
      <c r="DA1807" s="23"/>
      <c r="DB1807" s="23"/>
      <c r="DC1807" s="23"/>
      <c r="DD1807" s="23"/>
      <c r="DE1807" s="23"/>
      <c r="DF1807" s="23"/>
      <c r="DG1807" s="23"/>
      <c r="DH1807" s="23"/>
      <c r="DI1807" s="23"/>
      <c r="DJ1807" s="23"/>
      <c r="DK1807" s="23"/>
      <c r="DL1807" s="23"/>
      <c r="DM1807" s="23"/>
      <c r="DN1807" s="23"/>
      <c r="DO1807" s="23"/>
      <c r="DP1807" s="23"/>
      <c r="DQ1807" s="23"/>
      <c r="DR1807" s="23"/>
      <c r="DS1807" s="23"/>
      <c r="DT1807" s="23"/>
      <c r="DU1807" s="23"/>
      <c r="DV1807" s="23"/>
      <c r="DW1807" s="23"/>
      <c r="DX1807" s="23"/>
      <c r="DY1807" s="23"/>
    </row>
    <row r="1808" spans="1:129" s="29" customFormat="1" ht="30" x14ac:dyDescent="0.25">
      <c r="A1808" s="405"/>
      <c r="B1808" s="127" t="s">
        <v>413</v>
      </c>
      <c r="C1808" s="127"/>
      <c r="D1808" s="127"/>
      <c r="E1808" s="136"/>
      <c r="F1808" s="162"/>
      <c r="G1808" s="136"/>
      <c r="H1808" s="121" t="s">
        <v>38</v>
      </c>
      <c r="I1808" s="105" t="s">
        <v>39</v>
      </c>
      <c r="J1808" s="83">
        <v>1656826</v>
      </c>
      <c r="K1808" s="98">
        <f t="shared" ref="K1808:K1810" si="943">J1808</f>
        <v>1656826</v>
      </c>
      <c r="L1808" s="83"/>
      <c r="M1808" s="83"/>
      <c r="N1808" s="83"/>
      <c r="O1808" s="408">
        <f t="shared" si="915"/>
        <v>1656826</v>
      </c>
      <c r="P1808" s="355"/>
      <c r="Q1808" s="23"/>
      <c r="R1808" s="23"/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/>
      <c r="AI1808" s="23"/>
      <c r="AJ1808" s="23"/>
      <c r="AK1808" s="23"/>
      <c r="AL1808" s="23"/>
      <c r="AM1808" s="23"/>
      <c r="AN1808" s="23"/>
      <c r="AO1808" s="23"/>
      <c r="AP1808" s="23"/>
      <c r="AQ1808" s="23"/>
      <c r="AR1808" s="23"/>
      <c r="AS1808" s="23"/>
      <c r="AT1808" s="23"/>
      <c r="AU1808" s="23"/>
      <c r="AV1808" s="23"/>
      <c r="AW1808" s="23"/>
      <c r="AX1808" s="23"/>
      <c r="AY1808" s="23"/>
      <c r="AZ1808" s="23"/>
      <c r="BA1808" s="23"/>
      <c r="BB1808" s="23"/>
      <c r="BC1808" s="23"/>
      <c r="BD1808" s="23"/>
      <c r="BE1808" s="23"/>
      <c r="BF1808" s="23"/>
      <c r="BG1808" s="23"/>
      <c r="BH1808" s="23"/>
      <c r="BI1808" s="23"/>
      <c r="BJ1808" s="23"/>
      <c r="BK1808" s="23"/>
      <c r="BL1808" s="23"/>
      <c r="BM1808" s="23"/>
      <c r="BN1808" s="23"/>
      <c r="BO1808" s="23"/>
      <c r="BP1808" s="23"/>
      <c r="BQ1808" s="23"/>
      <c r="BR1808" s="23"/>
      <c r="BS1808" s="23"/>
      <c r="BT1808" s="23"/>
      <c r="BU1808" s="23"/>
      <c r="BV1808" s="23"/>
      <c r="BW1808" s="23"/>
      <c r="BX1808" s="23"/>
      <c r="BY1808" s="23"/>
      <c r="BZ1808" s="23"/>
      <c r="CA1808" s="23"/>
      <c r="CB1808" s="23"/>
      <c r="CC1808" s="23"/>
      <c r="CD1808" s="23"/>
      <c r="CE1808" s="23"/>
      <c r="CF1808" s="23"/>
      <c r="CG1808" s="23"/>
      <c r="CH1808" s="23"/>
      <c r="CI1808" s="23"/>
      <c r="CJ1808" s="23"/>
      <c r="CK1808" s="23"/>
      <c r="CL1808" s="23"/>
      <c r="CM1808" s="23"/>
      <c r="CN1808" s="23"/>
      <c r="CO1808" s="23"/>
      <c r="CP1808" s="23"/>
      <c r="CQ1808" s="23"/>
      <c r="CR1808" s="23"/>
      <c r="CS1808" s="23"/>
      <c r="CT1808" s="23"/>
      <c r="CU1808" s="23"/>
      <c r="CV1808" s="23"/>
      <c r="CW1808" s="23"/>
      <c r="CX1808" s="23"/>
      <c r="CY1808" s="23"/>
      <c r="CZ1808" s="23"/>
      <c r="DA1808" s="23"/>
      <c r="DB1808" s="23"/>
      <c r="DC1808" s="23"/>
      <c r="DD1808" s="23"/>
      <c r="DE1808" s="23"/>
      <c r="DF1808" s="23"/>
      <c r="DG1808" s="23"/>
      <c r="DH1808" s="23"/>
      <c r="DI1808" s="23"/>
      <c r="DJ1808" s="23"/>
      <c r="DK1808" s="23"/>
      <c r="DL1808" s="23"/>
      <c r="DM1808" s="23"/>
      <c r="DN1808" s="23"/>
      <c r="DO1808" s="23"/>
      <c r="DP1808" s="23"/>
      <c r="DQ1808" s="23"/>
      <c r="DR1808" s="23"/>
      <c r="DS1808" s="23"/>
      <c r="DT1808" s="23"/>
      <c r="DU1808" s="23"/>
      <c r="DV1808" s="23"/>
      <c r="DW1808" s="23"/>
      <c r="DX1808" s="23"/>
      <c r="DY1808" s="23"/>
    </row>
    <row r="1809" spans="1:129" s="29" customFormat="1" ht="30" x14ac:dyDescent="0.25">
      <c r="A1809" s="405"/>
      <c r="B1809" s="127" t="s">
        <v>413</v>
      </c>
      <c r="C1809" s="127"/>
      <c r="D1809" s="127"/>
      <c r="E1809" s="136"/>
      <c r="F1809" s="162"/>
      <c r="G1809" s="136"/>
      <c r="H1809" s="72" t="s">
        <v>40</v>
      </c>
      <c r="I1809" s="78" t="s">
        <v>41</v>
      </c>
      <c r="J1809" s="83">
        <v>1467750</v>
      </c>
      <c r="K1809" s="98">
        <f t="shared" si="943"/>
        <v>1467750</v>
      </c>
      <c r="L1809" s="83"/>
      <c r="M1809" s="83"/>
      <c r="N1809" s="83"/>
      <c r="O1809" s="408">
        <f t="shared" si="915"/>
        <v>1467750</v>
      </c>
      <c r="P1809" s="355"/>
      <c r="Q1809" s="23"/>
      <c r="R1809" s="23"/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/>
      <c r="AG1809" s="23"/>
      <c r="AH1809" s="23"/>
      <c r="AI1809" s="23"/>
      <c r="AJ1809" s="23"/>
      <c r="AK1809" s="23"/>
      <c r="AL1809" s="23"/>
      <c r="AM1809" s="23"/>
      <c r="AN1809" s="23"/>
      <c r="AO1809" s="23"/>
      <c r="AP1809" s="23"/>
      <c r="AQ1809" s="23"/>
      <c r="AR1809" s="23"/>
      <c r="AS1809" s="23"/>
      <c r="AT1809" s="23"/>
      <c r="AU1809" s="23"/>
      <c r="AV1809" s="23"/>
      <c r="AW1809" s="23"/>
      <c r="AX1809" s="23"/>
      <c r="AY1809" s="23"/>
      <c r="AZ1809" s="23"/>
      <c r="BA1809" s="23"/>
      <c r="BB1809" s="23"/>
      <c r="BC1809" s="23"/>
      <c r="BD1809" s="23"/>
      <c r="BE1809" s="23"/>
      <c r="BF1809" s="23"/>
      <c r="BG1809" s="23"/>
      <c r="BH1809" s="23"/>
      <c r="BI1809" s="23"/>
      <c r="BJ1809" s="23"/>
      <c r="BK1809" s="23"/>
      <c r="BL1809" s="23"/>
      <c r="BM1809" s="23"/>
      <c r="BN1809" s="23"/>
      <c r="BO1809" s="23"/>
      <c r="BP1809" s="23"/>
      <c r="BQ1809" s="23"/>
      <c r="BR1809" s="23"/>
      <c r="BS1809" s="23"/>
      <c r="BT1809" s="23"/>
      <c r="BU1809" s="23"/>
      <c r="BV1809" s="23"/>
      <c r="BW1809" s="23"/>
      <c r="BX1809" s="23"/>
      <c r="BY1809" s="23"/>
      <c r="BZ1809" s="23"/>
      <c r="CA1809" s="23"/>
      <c r="CB1809" s="23"/>
      <c r="CC1809" s="23"/>
      <c r="CD1809" s="23"/>
      <c r="CE1809" s="23"/>
      <c r="CF1809" s="23"/>
      <c r="CG1809" s="23"/>
      <c r="CH1809" s="23"/>
      <c r="CI1809" s="23"/>
      <c r="CJ1809" s="23"/>
      <c r="CK1809" s="23"/>
      <c r="CL1809" s="23"/>
      <c r="CM1809" s="23"/>
      <c r="CN1809" s="23"/>
      <c r="CO1809" s="23"/>
      <c r="CP1809" s="23"/>
      <c r="CQ1809" s="23"/>
      <c r="CR1809" s="23"/>
      <c r="CS1809" s="23"/>
      <c r="CT1809" s="23"/>
      <c r="CU1809" s="23"/>
      <c r="CV1809" s="23"/>
      <c r="CW1809" s="23"/>
      <c r="CX1809" s="23"/>
      <c r="CY1809" s="23"/>
      <c r="CZ1809" s="23"/>
      <c r="DA1809" s="23"/>
      <c r="DB1809" s="23"/>
      <c r="DC1809" s="23"/>
      <c r="DD1809" s="23"/>
      <c r="DE1809" s="23"/>
      <c r="DF1809" s="23"/>
      <c r="DG1809" s="23"/>
      <c r="DH1809" s="23"/>
      <c r="DI1809" s="23"/>
      <c r="DJ1809" s="23"/>
      <c r="DK1809" s="23"/>
      <c r="DL1809" s="23"/>
      <c r="DM1809" s="23"/>
      <c r="DN1809" s="23"/>
      <c r="DO1809" s="23"/>
      <c r="DP1809" s="23"/>
      <c r="DQ1809" s="23"/>
      <c r="DR1809" s="23"/>
      <c r="DS1809" s="23"/>
      <c r="DT1809" s="23"/>
      <c r="DU1809" s="23"/>
      <c r="DV1809" s="23"/>
      <c r="DW1809" s="23"/>
      <c r="DX1809" s="23"/>
      <c r="DY1809" s="23"/>
    </row>
    <row r="1810" spans="1:129" s="29" customFormat="1" x14ac:dyDescent="0.25">
      <c r="A1810" s="405"/>
      <c r="B1810" s="127" t="s">
        <v>413</v>
      </c>
      <c r="C1810" s="127"/>
      <c r="D1810" s="127"/>
      <c r="E1810" s="136"/>
      <c r="F1810" s="162"/>
      <c r="G1810" s="136"/>
      <c r="H1810" s="121" t="s">
        <v>35</v>
      </c>
      <c r="I1810" s="78" t="s">
        <v>52</v>
      </c>
      <c r="J1810" s="83">
        <v>66866</v>
      </c>
      <c r="K1810" s="98">
        <f t="shared" si="943"/>
        <v>66866</v>
      </c>
      <c r="L1810" s="83"/>
      <c r="M1810" s="83"/>
      <c r="N1810" s="83"/>
      <c r="O1810" s="408">
        <f t="shared" si="915"/>
        <v>66866</v>
      </c>
      <c r="P1810" s="355"/>
      <c r="Q1810" s="23"/>
      <c r="R1810" s="23"/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/>
      <c r="AI1810" s="23"/>
      <c r="AJ1810" s="23"/>
      <c r="AK1810" s="23"/>
      <c r="AL1810" s="23"/>
      <c r="AM1810" s="23"/>
      <c r="AN1810" s="23"/>
      <c r="AO1810" s="23"/>
      <c r="AP1810" s="23"/>
      <c r="AQ1810" s="23"/>
      <c r="AR1810" s="23"/>
      <c r="AS1810" s="23"/>
      <c r="AT1810" s="23"/>
      <c r="AU1810" s="23"/>
      <c r="AV1810" s="23"/>
      <c r="AW1810" s="23"/>
      <c r="AX1810" s="23"/>
      <c r="AY1810" s="23"/>
      <c r="AZ1810" s="23"/>
      <c r="BA1810" s="23"/>
      <c r="BB1810" s="23"/>
      <c r="BC1810" s="23"/>
      <c r="BD1810" s="23"/>
      <c r="BE1810" s="23"/>
      <c r="BF1810" s="23"/>
      <c r="BG1810" s="23"/>
      <c r="BH1810" s="23"/>
      <c r="BI1810" s="23"/>
      <c r="BJ1810" s="23"/>
      <c r="BK1810" s="23"/>
      <c r="BL1810" s="23"/>
      <c r="BM1810" s="23"/>
      <c r="BN1810" s="23"/>
      <c r="BO1810" s="23"/>
      <c r="BP1810" s="23"/>
      <c r="BQ1810" s="23"/>
      <c r="BR1810" s="23"/>
      <c r="BS1810" s="23"/>
      <c r="BT1810" s="23"/>
      <c r="BU1810" s="23"/>
      <c r="BV1810" s="23"/>
      <c r="BW1810" s="23"/>
      <c r="BX1810" s="23"/>
      <c r="BY1810" s="23"/>
      <c r="BZ1810" s="23"/>
      <c r="CA1810" s="23"/>
      <c r="CB1810" s="23"/>
      <c r="CC1810" s="23"/>
      <c r="CD1810" s="23"/>
      <c r="CE1810" s="23"/>
      <c r="CF1810" s="23"/>
      <c r="CG1810" s="23"/>
      <c r="CH1810" s="23"/>
      <c r="CI1810" s="23"/>
      <c r="CJ1810" s="23"/>
      <c r="CK1810" s="23"/>
      <c r="CL1810" s="23"/>
      <c r="CM1810" s="23"/>
      <c r="CN1810" s="23"/>
      <c r="CO1810" s="23"/>
      <c r="CP1810" s="23"/>
      <c r="CQ1810" s="23"/>
      <c r="CR1810" s="23"/>
      <c r="CS1810" s="23"/>
      <c r="CT1810" s="23"/>
      <c r="CU1810" s="23"/>
      <c r="CV1810" s="23"/>
      <c r="CW1810" s="23"/>
      <c r="CX1810" s="23"/>
      <c r="CY1810" s="23"/>
      <c r="CZ1810" s="23"/>
      <c r="DA1810" s="23"/>
      <c r="DB1810" s="23"/>
      <c r="DC1810" s="23"/>
      <c r="DD1810" s="23"/>
      <c r="DE1810" s="23"/>
      <c r="DF1810" s="23"/>
      <c r="DG1810" s="23"/>
      <c r="DH1810" s="23"/>
      <c r="DI1810" s="23"/>
      <c r="DJ1810" s="23"/>
      <c r="DK1810" s="23"/>
      <c r="DL1810" s="23"/>
      <c r="DM1810" s="23"/>
      <c r="DN1810" s="23"/>
      <c r="DO1810" s="23"/>
      <c r="DP1810" s="23"/>
      <c r="DQ1810" s="23"/>
      <c r="DR1810" s="23"/>
      <c r="DS1810" s="23"/>
      <c r="DT1810" s="23"/>
      <c r="DU1810" s="23"/>
      <c r="DV1810" s="23"/>
      <c r="DW1810" s="23"/>
      <c r="DX1810" s="23"/>
      <c r="DY1810" s="23"/>
    </row>
    <row r="1811" spans="1:129" s="29" customFormat="1" ht="45" x14ac:dyDescent="0.25">
      <c r="A1811" s="405"/>
      <c r="B1811" s="127" t="s">
        <v>413</v>
      </c>
      <c r="C1811" s="127"/>
      <c r="D1811" s="127"/>
      <c r="E1811" s="136"/>
      <c r="F1811" s="162"/>
      <c r="G1811" s="136"/>
      <c r="H1811" s="72" t="s">
        <v>58</v>
      </c>
      <c r="I1811" s="78" t="s">
        <v>31</v>
      </c>
      <c r="J1811" s="83">
        <v>150000</v>
      </c>
      <c r="K1811" s="83"/>
      <c r="L1811" s="162"/>
      <c r="M1811" s="83">
        <v>142500</v>
      </c>
      <c r="N1811" s="83">
        <v>7500</v>
      </c>
      <c r="O1811" s="408">
        <f t="shared" si="915"/>
        <v>150000</v>
      </c>
      <c r="P1811" s="355"/>
      <c r="Q1811" s="23"/>
      <c r="R1811" s="23"/>
      <c r="S1811" s="23"/>
      <c r="T1811" s="23"/>
      <c r="U1811" s="23"/>
      <c r="V1811" s="23"/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/>
      <c r="AG1811" s="23"/>
      <c r="AH1811" s="23"/>
      <c r="AI1811" s="23"/>
      <c r="AJ1811" s="23"/>
      <c r="AK1811" s="23"/>
      <c r="AL1811" s="23"/>
      <c r="AM1811" s="23"/>
      <c r="AN1811" s="23"/>
      <c r="AO1811" s="23"/>
      <c r="AP1811" s="23"/>
      <c r="AQ1811" s="23"/>
      <c r="AR1811" s="23"/>
      <c r="AS1811" s="23"/>
      <c r="AT1811" s="23"/>
      <c r="AU1811" s="23"/>
      <c r="AV1811" s="23"/>
      <c r="AW1811" s="23"/>
      <c r="AX1811" s="23"/>
      <c r="AY1811" s="23"/>
      <c r="AZ1811" s="23"/>
      <c r="BA1811" s="23"/>
      <c r="BB1811" s="23"/>
      <c r="BC1811" s="23"/>
      <c r="BD1811" s="23"/>
      <c r="BE1811" s="23"/>
      <c r="BF1811" s="23"/>
      <c r="BG1811" s="23"/>
      <c r="BH1811" s="23"/>
      <c r="BI1811" s="23"/>
      <c r="BJ1811" s="23"/>
      <c r="BK1811" s="23"/>
      <c r="BL1811" s="23"/>
      <c r="BM1811" s="23"/>
      <c r="BN1811" s="23"/>
      <c r="BO1811" s="23"/>
      <c r="BP1811" s="23"/>
      <c r="BQ1811" s="23"/>
      <c r="BR1811" s="23"/>
      <c r="BS1811" s="23"/>
      <c r="BT1811" s="23"/>
      <c r="BU1811" s="23"/>
      <c r="BV1811" s="23"/>
      <c r="BW1811" s="23"/>
      <c r="BX1811" s="23"/>
      <c r="BY1811" s="23"/>
      <c r="BZ1811" s="23"/>
      <c r="CA1811" s="23"/>
      <c r="CB1811" s="23"/>
      <c r="CC1811" s="23"/>
      <c r="CD1811" s="23"/>
      <c r="CE1811" s="23"/>
      <c r="CF1811" s="23"/>
      <c r="CG1811" s="23"/>
      <c r="CH1811" s="23"/>
      <c r="CI1811" s="23"/>
      <c r="CJ1811" s="23"/>
      <c r="CK1811" s="23"/>
      <c r="CL1811" s="23"/>
      <c r="CM1811" s="23"/>
      <c r="CN1811" s="23"/>
      <c r="CO1811" s="23"/>
      <c r="CP1811" s="23"/>
      <c r="CQ1811" s="23"/>
      <c r="CR1811" s="23"/>
      <c r="CS1811" s="23"/>
      <c r="CT1811" s="23"/>
      <c r="CU1811" s="23"/>
      <c r="CV1811" s="23"/>
      <c r="CW1811" s="23"/>
      <c r="CX1811" s="23"/>
      <c r="CY1811" s="23"/>
      <c r="CZ1811" s="23"/>
      <c r="DA1811" s="23"/>
      <c r="DB1811" s="23"/>
      <c r="DC1811" s="23"/>
      <c r="DD1811" s="23"/>
      <c r="DE1811" s="23"/>
      <c r="DF1811" s="23"/>
      <c r="DG1811" s="23"/>
      <c r="DH1811" s="23"/>
      <c r="DI1811" s="23"/>
      <c r="DJ1811" s="23"/>
      <c r="DK1811" s="23"/>
      <c r="DL1811" s="23"/>
      <c r="DM1811" s="23"/>
      <c r="DN1811" s="23"/>
      <c r="DO1811" s="23"/>
      <c r="DP1811" s="23"/>
      <c r="DQ1811" s="23"/>
      <c r="DR1811" s="23"/>
      <c r="DS1811" s="23"/>
      <c r="DT1811" s="23"/>
      <c r="DU1811" s="23"/>
      <c r="DV1811" s="23"/>
      <c r="DW1811" s="23"/>
      <c r="DX1811" s="23"/>
      <c r="DY1811" s="23"/>
    </row>
    <row r="1812" spans="1:129" s="29" customFormat="1" ht="75" x14ac:dyDescent="0.25">
      <c r="A1812" s="405"/>
      <c r="B1812" s="127" t="s">
        <v>413</v>
      </c>
      <c r="C1812" s="127"/>
      <c r="D1812" s="127"/>
      <c r="E1812" s="136"/>
      <c r="F1812" s="162"/>
      <c r="G1812" s="136"/>
      <c r="H1812" s="72" t="s">
        <v>57</v>
      </c>
      <c r="I1812" s="78" t="s">
        <v>136</v>
      </c>
      <c r="J1812" s="83">
        <v>45250</v>
      </c>
      <c r="K1812" s="123">
        <f>J1812</f>
        <v>45250</v>
      </c>
      <c r="L1812" s="162"/>
      <c r="M1812" s="162"/>
      <c r="N1812" s="162"/>
      <c r="O1812" s="408">
        <f t="shared" si="915"/>
        <v>45250</v>
      </c>
      <c r="P1812" s="355"/>
      <c r="Q1812" s="23"/>
      <c r="R1812" s="23"/>
      <c r="S1812" s="23"/>
      <c r="T1812" s="23"/>
      <c r="U1812" s="23"/>
      <c r="V1812" s="23"/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/>
      <c r="AH1812" s="23"/>
      <c r="AI1812" s="23"/>
      <c r="AJ1812" s="23"/>
      <c r="AK1812" s="23"/>
      <c r="AL1812" s="23"/>
      <c r="AM1812" s="23"/>
      <c r="AN1812" s="23"/>
      <c r="AO1812" s="23"/>
      <c r="AP1812" s="23"/>
      <c r="AQ1812" s="23"/>
      <c r="AR1812" s="23"/>
      <c r="AS1812" s="23"/>
      <c r="AT1812" s="23"/>
      <c r="AU1812" s="23"/>
      <c r="AV1812" s="23"/>
      <c r="AW1812" s="23"/>
      <c r="AX1812" s="23"/>
      <c r="AY1812" s="23"/>
      <c r="AZ1812" s="23"/>
      <c r="BA1812" s="23"/>
      <c r="BB1812" s="23"/>
      <c r="BC1812" s="23"/>
      <c r="BD1812" s="23"/>
      <c r="BE1812" s="23"/>
      <c r="BF1812" s="23"/>
      <c r="BG1812" s="23"/>
      <c r="BH1812" s="23"/>
      <c r="BI1812" s="23"/>
      <c r="BJ1812" s="23"/>
      <c r="BK1812" s="23"/>
      <c r="BL1812" s="23"/>
      <c r="BM1812" s="23"/>
      <c r="BN1812" s="23"/>
      <c r="BO1812" s="23"/>
      <c r="BP1812" s="23"/>
      <c r="BQ1812" s="23"/>
      <c r="BR1812" s="23"/>
      <c r="BS1812" s="23"/>
      <c r="BT1812" s="23"/>
      <c r="BU1812" s="23"/>
      <c r="BV1812" s="23"/>
      <c r="BW1812" s="23"/>
      <c r="BX1812" s="23"/>
      <c r="BY1812" s="23"/>
      <c r="BZ1812" s="23"/>
      <c r="CA1812" s="23"/>
      <c r="CB1812" s="23"/>
      <c r="CC1812" s="23"/>
      <c r="CD1812" s="23"/>
      <c r="CE1812" s="23"/>
      <c r="CF1812" s="23"/>
      <c r="CG1812" s="23"/>
      <c r="CH1812" s="23"/>
      <c r="CI1812" s="23"/>
      <c r="CJ1812" s="23"/>
      <c r="CK1812" s="23"/>
      <c r="CL1812" s="23"/>
      <c r="CM1812" s="23"/>
      <c r="CN1812" s="23"/>
      <c r="CO1812" s="23"/>
      <c r="CP1812" s="23"/>
      <c r="CQ1812" s="23"/>
      <c r="CR1812" s="23"/>
      <c r="CS1812" s="23"/>
      <c r="CT1812" s="23"/>
      <c r="CU1812" s="23"/>
      <c r="CV1812" s="23"/>
      <c r="CW1812" s="23"/>
      <c r="CX1812" s="23"/>
      <c r="CY1812" s="23"/>
      <c r="CZ1812" s="23"/>
      <c r="DA1812" s="23"/>
      <c r="DB1812" s="23"/>
      <c r="DC1812" s="23"/>
      <c r="DD1812" s="23"/>
      <c r="DE1812" s="23"/>
      <c r="DF1812" s="23"/>
      <c r="DG1812" s="23"/>
      <c r="DH1812" s="23"/>
      <c r="DI1812" s="23"/>
      <c r="DJ1812" s="23"/>
      <c r="DK1812" s="23"/>
      <c r="DL1812" s="23"/>
      <c r="DM1812" s="23"/>
      <c r="DN1812" s="23"/>
      <c r="DO1812" s="23"/>
      <c r="DP1812" s="23"/>
      <c r="DQ1812" s="23"/>
      <c r="DR1812" s="23"/>
      <c r="DS1812" s="23"/>
      <c r="DT1812" s="23"/>
      <c r="DU1812" s="23"/>
      <c r="DV1812" s="23"/>
      <c r="DW1812" s="23"/>
      <c r="DX1812" s="23"/>
      <c r="DY1812" s="23"/>
    </row>
    <row r="1813" spans="1:129" s="29" customFormat="1" x14ac:dyDescent="0.25">
      <c r="A1813" s="404">
        <v>70</v>
      </c>
      <c r="B1813" s="127" t="s">
        <v>413</v>
      </c>
      <c r="C1813" s="127" t="s">
        <v>116</v>
      </c>
      <c r="D1813" s="127" t="s">
        <v>118</v>
      </c>
      <c r="E1813" s="136">
        <v>14</v>
      </c>
      <c r="F1813" s="162">
        <v>1279.7</v>
      </c>
      <c r="G1813" s="136">
        <v>66</v>
      </c>
      <c r="H1813" s="121" t="s">
        <v>30</v>
      </c>
      <c r="I1813" s="66" t="s">
        <v>1</v>
      </c>
      <c r="J1813" s="83">
        <f>J1814+J1815</f>
        <v>195250</v>
      </c>
      <c r="K1813" s="83">
        <f t="shared" ref="K1813:N1813" si="944">K1814+K1815</f>
        <v>45250</v>
      </c>
      <c r="L1813" s="83">
        <f t="shared" si="944"/>
        <v>0</v>
      </c>
      <c r="M1813" s="83">
        <f t="shared" si="944"/>
        <v>142500</v>
      </c>
      <c r="N1813" s="83">
        <f t="shared" si="944"/>
        <v>7500</v>
      </c>
      <c r="O1813" s="408">
        <f t="shared" si="915"/>
        <v>195250</v>
      </c>
      <c r="P1813" s="355"/>
      <c r="Q1813" s="23"/>
      <c r="R1813" s="23"/>
      <c r="S1813" s="23"/>
      <c r="T1813" s="23"/>
      <c r="U1813" s="23"/>
      <c r="V1813" s="23"/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/>
      <c r="AG1813" s="23"/>
      <c r="AH1813" s="23"/>
      <c r="AI1813" s="23"/>
      <c r="AJ1813" s="23"/>
      <c r="AK1813" s="23"/>
      <c r="AL1813" s="23"/>
      <c r="AM1813" s="23"/>
      <c r="AN1813" s="23"/>
      <c r="AO1813" s="23"/>
      <c r="AP1813" s="23"/>
      <c r="AQ1813" s="23"/>
      <c r="AR1813" s="23"/>
      <c r="AS1813" s="23"/>
      <c r="AT1813" s="23"/>
      <c r="AU1813" s="23"/>
      <c r="AV1813" s="23"/>
      <c r="AW1813" s="23"/>
      <c r="AX1813" s="23"/>
      <c r="AY1813" s="23"/>
      <c r="AZ1813" s="23"/>
      <c r="BA1813" s="23"/>
      <c r="BB1813" s="23"/>
      <c r="BC1813" s="23"/>
      <c r="BD1813" s="23"/>
      <c r="BE1813" s="23"/>
      <c r="BF1813" s="23"/>
      <c r="BG1813" s="23"/>
      <c r="BH1813" s="23"/>
      <c r="BI1813" s="23"/>
      <c r="BJ1813" s="23"/>
      <c r="BK1813" s="23"/>
      <c r="BL1813" s="23"/>
      <c r="BM1813" s="23"/>
      <c r="BN1813" s="23"/>
      <c r="BO1813" s="23"/>
      <c r="BP1813" s="23"/>
      <c r="BQ1813" s="23"/>
      <c r="BR1813" s="23"/>
      <c r="BS1813" s="23"/>
      <c r="BT1813" s="23"/>
      <c r="BU1813" s="23"/>
      <c r="BV1813" s="23"/>
      <c r="BW1813" s="23"/>
      <c r="BX1813" s="23"/>
      <c r="BY1813" s="23"/>
      <c r="BZ1813" s="23"/>
      <c r="CA1813" s="23"/>
      <c r="CB1813" s="23"/>
      <c r="CC1813" s="23"/>
      <c r="CD1813" s="23"/>
      <c r="CE1813" s="23"/>
      <c r="CF1813" s="23"/>
      <c r="CG1813" s="23"/>
      <c r="CH1813" s="23"/>
      <c r="CI1813" s="23"/>
      <c r="CJ1813" s="23"/>
      <c r="CK1813" s="23"/>
      <c r="CL1813" s="23"/>
      <c r="CM1813" s="23"/>
      <c r="CN1813" s="23"/>
      <c r="CO1813" s="23"/>
      <c r="CP1813" s="23"/>
      <c r="CQ1813" s="23"/>
      <c r="CR1813" s="23"/>
      <c r="CS1813" s="23"/>
      <c r="CT1813" s="23"/>
      <c r="CU1813" s="23"/>
      <c r="CV1813" s="23"/>
      <c r="CW1813" s="23"/>
      <c r="CX1813" s="23"/>
      <c r="CY1813" s="23"/>
      <c r="CZ1813" s="23"/>
      <c r="DA1813" s="23"/>
      <c r="DB1813" s="23"/>
      <c r="DC1813" s="23"/>
      <c r="DD1813" s="23"/>
      <c r="DE1813" s="23"/>
      <c r="DF1813" s="23"/>
      <c r="DG1813" s="23"/>
      <c r="DH1813" s="23"/>
      <c r="DI1813" s="23"/>
      <c r="DJ1813" s="23"/>
      <c r="DK1813" s="23"/>
      <c r="DL1813" s="23"/>
      <c r="DM1813" s="23"/>
      <c r="DN1813" s="23"/>
      <c r="DO1813" s="23"/>
      <c r="DP1813" s="23"/>
      <c r="DQ1813" s="23"/>
      <c r="DR1813" s="23"/>
      <c r="DS1813" s="23"/>
      <c r="DT1813" s="23"/>
      <c r="DU1813" s="23"/>
      <c r="DV1813" s="23"/>
      <c r="DW1813" s="23"/>
      <c r="DX1813" s="23"/>
      <c r="DY1813" s="23"/>
    </row>
    <row r="1814" spans="1:129" s="29" customFormat="1" ht="45" x14ac:dyDescent="0.25">
      <c r="A1814" s="405"/>
      <c r="B1814" s="127" t="s">
        <v>413</v>
      </c>
      <c r="C1814" s="127"/>
      <c r="D1814" s="127"/>
      <c r="E1814" s="136"/>
      <c r="F1814" s="162"/>
      <c r="G1814" s="136"/>
      <c r="H1814" s="72" t="s">
        <v>58</v>
      </c>
      <c r="I1814" s="78" t="s">
        <v>31</v>
      </c>
      <c r="J1814" s="83">
        <v>150000</v>
      </c>
      <c r="K1814" s="83"/>
      <c r="L1814" s="162"/>
      <c r="M1814" s="83">
        <v>142500</v>
      </c>
      <c r="N1814" s="83">
        <v>7500</v>
      </c>
      <c r="O1814" s="408">
        <f t="shared" si="915"/>
        <v>150000</v>
      </c>
      <c r="P1814" s="355"/>
      <c r="Q1814" s="23"/>
      <c r="R1814" s="23"/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/>
      <c r="AI1814" s="23"/>
      <c r="AJ1814" s="23"/>
      <c r="AK1814" s="23"/>
      <c r="AL1814" s="23"/>
      <c r="AM1814" s="23"/>
      <c r="AN1814" s="23"/>
      <c r="AO1814" s="23"/>
      <c r="AP1814" s="23"/>
      <c r="AQ1814" s="23"/>
      <c r="AR1814" s="23"/>
      <c r="AS1814" s="23"/>
      <c r="AT1814" s="23"/>
      <c r="AU1814" s="23"/>
      <c r="AV1814" s="23"/>
      <c r="AW1814" s="23"/>
      <c r="AX1814" s="23"/>
      <c r="AY1814" s="23"/>
      <c r="AZ1814" s="23"/>
      <c r="BA1814" s="23"/>
      <c r="BB1814" s="23"/>
      <c r="BC1814" s="23"/>
      <c r="BD1814" s="23"/>
      <c r="BE1814" s="23"/>
      <c r="BF1814" s="23"/>
      <c r="BG1814" s="23"/>
      <c r="BH1814" s="23"/>
      <c r="BI1814" s="23"/>
      <c r="BJ1814" s="23"/>
      <c r="BK1814" s="23"/>
      <c r="BL1814" s="23"/>
      <c r="BM1814" s="23"/>
      <c r="BN1814" s="23"/>
      <c r="BO1814" s="23"/>
      <c r="BP1814" s="23"/>
      <c r="BQ1814" s="23"/>
      <c r="BR1814" s="23"/>
      <c r="BS1814" s="23"/>
      <c r="BT1814" s="23"/>
      <c r="BU1814" s="23"/>
      <c r="BV1814" s="23"/>
      <c r="BW1814" s="23"/>
      <c r="BX1814" s="23"/>
      <c r="BY1814" s="23"/>
      <c r="BZ1814" s="23"/>
      <c r="CA1814" s="23"/>
      <c r="CB1814" s="23"/>
      <c r="CC1814" s="23"/>
      <c r="CD1814" s="23"/>
      <c r="CE1814" s="23"/>
      <c r="CF1814" s="23"/>
      <c r="CG1814" s="23"/>
      <c r="CH1814" s="23"/>
      <c r="CI1814" s="23"/>
      <c r="CJ1814" s="23"/>
      <c r="CK1814" s="23"/>
      <c r="CL1814" s="23"/>
      <c r="CM1814" s="23"/>
      <c r="CN1814" s="23"/>
      <c r="CO1814" s="23"/>
      <c r="CP1814" s="23"/>
      <c r="CQ1814" s="23"/>
      <c r="CR1814" s="23"/>
      <c r="CS1814" s="23"/>
      <c r="CT1814" s="23"/>
      <c r="CU1814" s="23"/>
      <c r="CV1814" s="23"/>
      <c r="CW1814" s="23"/>
      <c r="CX1814" s="23"/>
      <c r="CY1814" s="23"/>
      <c r="CZ1814" s="23"/>
      <c r="DA1814" s="23"/>
      <c r="DB1814" s="23"/>
      <c r="DC1814" s="23"/>
      <c r="DD1814" s="23"/>
      <c r="DE1814" s="23"/>
      <c r="DF1814" s="23"/>
      <c r="DG1814" s="23"/>
      <c r="DH1814" s="23"/>
      <c r="DI1814" s="23"/>
      <c r="DJ1814" s="23"/>
      <c r="DK1814" s="23"/>
      <c r="DL1814" s="23"/>
      <c r="DM1814" s="23"/>
      <c r="DN1814" s="23"/>
      <c r="DO1814" s="23"/>
      <c r="DP1814" s="23"/>
      <c r="DQ1814" s="23"/>
      <c r="DR1814" s="23"/>
      <c r="DS1814" s="23"/>
      <c r="DT1814" s="23"/>
      <c r="DU1814" s="23"/>
      <c r="DV1814" s="23"/>
      <c r="DW1814" s="23"/>
      <c r="DX1814" s="23"/>
      <c r="DY1814" s="23"/>
    </row>
    <row r="1815" spans="1:129" s="29" customFormat="1" ht="75" x14ac:dyDescent="0.25">
      <c r="A1815" s="406"/>
      <c r="B1815" s="127" t="s">
        <v>413</v>
      </c>
      <c r="C1815" s="127"/>
      <c r="D1815" s="127"/>
      <c r="E1815" s="136"/>
      <c r="F1815" s="162"/>
      <c r="G1815" s="136"/>
      <c r="H1815" s="72" t="s">
        <v>57</v>
      </c>
      <c r="I1815" s="78" t="s">
        <v>136</v>
      </c>
      <c r="J1815" s="83">
        <v>45250</v>
      </c>
      <c r="K1815" s="123">
        <f>J1815</f>
        <v>45250</v>
      </c>
      <c r="L1815" s="162"/>
      <c r="M1815" s="162"/>
      <c r="N1815" s="162"/>
      <c r="O1815" s="408">
        <f t="shared" si="915"/>
        <v>45250</v>
      </c>
      <c r="P1815" s="355"/>
      <c r="Q1815" s="23"/>
      <c r="R1815" s="23"/>
      <c r="S1815" s="23"/>
      <c r="T1815" s="23"/>
      <c r="U1815" s="23"/>
      <c r="V1815" s="23"/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/>
      <c r="AG1815" s="23"/>
      <c r="AH1815" s="23"/>
      <c r="AI1815" s="23"/>
      <c r="AJ1815" s="23"/>
      <c r="AK1815" s="23"/>
      <c r="AL1815" s="23"/>
      <c r="AM1815" s="23"/>
      <c r="AN1815" s="23"/>
      <c r="AO1815" s="23"/>
      <c r="AP1815" s="23"/>
      <c r="AQ1815" s="23"/>
      <c r="AR1815" s="23"/>
      <c r="AS1815" s="23"/>
      <c r="AT1815" s="23"/>
      <c r="AU1815" s="23"/>
      <c r="AV1815" s="23"/>
      <c r="AW1815" s="23"/>
      <c r="AX1815" s="23"/>
      <c r="AY1815" s="23"/>
      <c r="AZ1815" s="23"/>
      <c r="BA1815" s="23"/>
      <c r="BB1815" s="23"/>
      <c r="BC1815" s="23"/>
      <c r="BD1815" s="23"/>
      <c r="BE1815" s="23"/>
      <c r="BF1815" s="23"/>
      <c r="BG1815" s="23"/>
      <c r="BH1815" s="23"/>
      <c r="BI1815" s="23"/>
      <c r="BJ1815" s="23"/>
      <c r="BK1815" s="23"/>
      <c r="BL1815" s="23"/>
      <c r="BM1815" s="23"/>
      <c r="BN1815" s="23"/>
      <c r="BO1815" s="23"/>
      <c r="BP1815" s="23"/>
      <c r="BQ1815" s="23"/>
      <c r="BR1815" s="23"/>
      <c r="BS1815" s="23"/>
      <c r="BT1815" s="23"/>
      <c r="BU1815" s="23"/>
      <c r="BV1815" s="23"/>
      <c r="BW1815" s="23"/>
      <c r="BX1815" s="23"/>
      <c r="BY1815" s="23"/>
      <c r="BZ1815" s="23"/>
      <c r="CA1815" s="23"/>
      <c r="CB1815" s="23"/>
      <c r="CC1815" s="23"/>
      <c r="CD1815" s="23"/>
      <c r="CE1815" s="23"/>
      <c r="CF1815" s="23"/>
      <c r="CG1815" s="23"/>
      <c r="CH1815" s="23"/>
      <c r="CI1815" s="23"/>
      <c r="CJ1815" s="23"/>
      <c r="CK1815" s="23"/>
      <c r="CL1815" s="23"/>
      <c r="CM1815" s="23"/>
      <c r="CN1815" s="23"/>
      <c r="CO1815" s="23"/>
      <c r="CP1815" s="23"/>
      <c r="CQ1815" s="23"/>
      <c r="CR1815" s="23"/>
      <c r="CS1815" s="23"/>
      <c r="CT1815" s="23"/>
      <c r="CU1815" s="23"/>
      <c r="CV1815" s="23"/>
      <c r="CW1815" s="23"/>
      <c r="CX1815" s="23"/>
      <c r="CY1815" s="23"/>
      <c r="CZ1815" s="23"/>
      <c r="DA1815" s="23"/>
      <c r="DB1815" s="23"/>
      <c r="DC1815" s="23"/>
      <c r="DD1815" s="23"/>
      <c r="DE1815" s="23"/>
      <c r="DF1815" s="23"/>
      <c r="DG1815" s="23"/>
      <c r="DH1815" s="23"/>
      <c r="DI1815" s="23"/>
      <c r="DJ1815" s="23"/>
      <c r="DK1815" s="23"/>
      <c r="DL1815" s="23"/>
      <c r="DM1815" s="23"/>
      <c r="DN1815" s="23"/>
      <c r="DO1815" s="23"/>
      <c r="DP1815" s="23"/>
      <c r="DQ1815" s="23"/>
      <c r="DR1815" s="23"/>
      <c r="DS1815" s="23"/>
      <c r="DT1815" s="23"/>
      <c r="DU1815" s="23"/>
      <c r="DV1815" s="23"/>
      <c r="DW1815" s="23"/>
      <c r="DX1815" s="23"/>
      <c r="DY1815" s="23"/>
    </row>
    <row r="1816" spans="1:129" s="29" customFormat="1" x14ac:dyDescent="0.25">
      <c r="A1816" s="405">
        <v>71</v>
      </c>
      <c r="B1816" s="127" t="s">
        <v>413</v>
      </c>
      <c r="C1816" s="127" t="s">
        <v>116</v>
      </c>
      <c r="D1816" s="127" t="s">
        <v>118</v>
      </c>
      <c r="E1816" s="136">
        <v>18</v>
      </c>
      <c r="F1816" s="162">
        <v>1398.1</v>
      </c>
      <c r="G1816" s="136">
        <v>59</v>
      </c>
      <c r="H1816" s="72" t="s">
        <v>30</v>
      </c>
      <c r="I1816" s="66" t="s">
        <v>1</v>
      </c>
      <c r="J1816" s="83">
        <f>J1817+J1818+J1819</f>
        <v>2439386</v>
      </c>
      <c r="K1816" s="83">
        <f t="shared" ref="K1816:N1816" si="945">K1817+K1818+K1819</f>
        <v>2439386</v>
      </c>
      <c r="L1816" s="83">
        <f t="shared" si="945"/>
        <v>0</v>
      </c>
      <c r="M1816" s="83">
        <f t="shared" si="945"/>
        <v>0</v>
      </c>
      <c r="N1816" s="83">
        <f t="shared" si="945"/>
        <v>0</v>
      </c>
      <c r="O1816" s="408">
        <f t="shared" si="915"/>
        <v>2439386</v>
      </c>
      <c r="P1816" s="355"/>
      <c r="Q1816" s="23"/>
      <c r="R1816" s="23"/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/>
      <c r="AI1816" s="23"/>
      <c r="AJ1816" s="23"/>
      <c r="AK1816" s="23"/>
      <c r="AL1816" s="23"/>
      <c r="AM1816" s="23"/>
      <c r="AN1816" s="23"/>
      <c r="AO1816" s="23"/>
      <c r="AP1816" s="23"/>
      <c r="AQ1816" s="23"/>
      <c r="AR1816" s="23"/>
      <c r="AS1816" s="23"/>
      <c r="AT1816" s="23"/>
      <c r="AU1816" s="23"/>
      <c r="AV1816" s="23"/>
      <c r="AW1816" s="23"/>
      <c r="AX1816" s="23"/>
      <c r="AY1816" s="23"/>
      <c r="AZ1816" s="23"/>
      <c r="BA1816" s="23"/>
      <c r="BB1816" s="23"/>
      <c r="BC1816" s="23"/>
      <c r="BD1816" s="23"/>
      <c r="BE1816" s="23"/>
      <c r="BF1816" s="23"/>
      <c r="BG1816" s="23"/>
      <c r="BH1816" s="23"/>
      <c r="BI1816" s="23"/>
      <c r="BJ1816" s="23"/>
      <c r="BK1816" s="23"/>
      <c r="BL1816" s="23"/>
      <c r="BM1816" s="23"/>
      <c r="BN1816" s="23"/>
      <c r="BO1816" s="23"/>
      <c r="BP1816" s="23"/>
      <c r="BQ1816" s="23"/>
      <c r="BR1816" s="23"/>
      <c r="BS1816" s="23"/>
      <c r="BT1816" s="23"/>
      <c r="BU1816" s="23"/>
      <c r="BV1816" s="23"/>
      <c r="BW1816" s="23"/>
      <c r="BX1816" s="23"/>
      <c r="BY1816" s="23"/>
      <c r="BZ1816" s="23"/>
      <c r="CA1816" s="23"/>
      <c r="CB1816" s="23"/>
      <c r="CC1816" s="23"/>
      <c r="CD1816" s="23"/>
      <c r="CE1816" s="23"/>
      <c r="CF1816" s="23"/>
      <c r="CG1816" s="23"/>
      <c r="CH1816" s="23"/>
      <c r="CI1816" s="23"/>
      <c r="CJ1816" s="23"/>
      <c r="CK1816" s="23"/>
      <c r="CL1816" s="23"/>
      <c r="CM1816" s="23"/>
      <c r="CN1816" s="23"/>
      <c r="CO1816" s="23"/>
      <c r="CP1816" s="23"/>
      <c r="CQ1816" s="23"/>
      <c r="CR1816" s="23"/>
      <c r="CS1816" s="23"/>
      <c r="CT1816" s="23"/>
      <c r="CU1816" s="23"/>
      <c r="CV1816" s="23"/>
      <c r="CW1816" s="23"/>
      <c r="CX1816" s="23"/>
      <c r="CY1816" s="23"/>
      <c r="CZ1816" s="23"/>
      <c r="DA1816" s="23"/>
      <c r="DB1816" s="23"/>
      <c r="DC1816" s="23"/>
      <c r="DD1816" s="23"/>
      <c r="DE1816" s="23"/>
      <c r="DF1816" s="23"/>
      <c r="DG1816" s="23"/>
      <c r="DH1816" s="23"/>
      <c r="DI1816" s="23"/>
      <c r="DJ1816" s="23"/>
      <c r="DK1816" s="23"/>
      <c r="DL1816" s="23"/>
      <c r="DM1816" s="23"/>
      <c r="DN1816" s="23"/>
      <c r="DO1816" s="23"/>
      <c r="DP1816" s="23"/>
      <c r="DQ1816" s="23"/>
      <c r="DR1816" s="23"/>
      <c r="DS1816" s="23"/>
      <c r="DT1816" s="23"/>
      <c r="DU1816" s="23"/>
      <c r="DV1816" s="23"/>
      <c r="DW1816" s="23"/>
      <c r="DX1816" s="23"/>
      <c r="DY1816" s="23"/>
    </row>
    <row r="1817" spans="1:129" s="29" customFormat="1" ht="30" x14ac:dyDescent="0.25">
      <c r="A1817" s="405"/>
      <c r="B1817" s="127" t="s">
        <v>413</v>
      </c>
      <c r="C1817" s="127"/>
      <c r="D1817" s="127"/>
      <c r="E1817" s="136"/>
      <c r="F1817" s="162"/>
      <c r="G1817" s="136"/>
      <c r="H1817" s="72" t="s">
        <v>38</v>
      </c>
      <c r="I1817" s="105" t="s">
        <v>39</v>
      </c>
      <c r="J1817" s="83">
        <v>1266399</v>
      </c>
      <c r="K1817" s="98">
        <f t="shared" ref="K1817:K1819" si="946">J1817</f>
        <v>1266399</v>
      </c>
      <c r="L1817" s="162"/>
      <c r="M1817" s="162"/>
      <c r="N1817" s="162"/>
      <c r="O1817" s="408">
        <f t="shared" si="915"/>
        <v>1266399</v>
      </c>
      <c r="P1817" s="355"/>
      <c r="Q1817" s="23"/>
      <c r="R1817" s="23"/>
      <c r="S1817" s="23"/>
      <c r="T1817" s="23"/>
      <c r="U1817" s="23"/>
      <c r="V1817" s="23"/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/>
      <c r="AG1817" s="23"/>
      <c r="AH1817" s="23"/>
      <c r="AI1817" s="23"/>
      <c r="AJ1817" s="23"/>
      <c r="AK1817" s="23"/>
      <c r="AL1817" s="23"/>
      <c r="AM1817" s="23"/>
      <c r="AN1817" s="23"/>
      <c r="AO1817" s="23"/>
      <c r="AP1817" s="23"/>
      <c r="AQ1817" s="23"/>
      <c r="AR1817" s="23"/>
      <c r="AS1817" s="23"/>
      <c r="AT1817" s="23"/>
      <c r="AU1817" s="23"/>
      <c r="AV1817" s="23"/>
      <c r="AW1817" s="23"/>
      <c r="AX1817" s="23"/>
      <c r="AY1817" s="23"/>
      <c r="AZ1817" s="23"/>
      <c r="BA1817" s="23"/>
      <c r="BB1817" s="23"/>
      <c r="BC1817" s="23"/>
      <c r="BD1817" s="23"/>
      <c r="BE1817" s="23"/>
      <c r="BF1817" s="23"/>
      <c r="BG1817" s="23"/>
      <c r="BH1817" s="23"/>
      <c r="BI1817" s="23"/>
      <c r="BJ1817" s="23"/>
      <c r="BK1817" s="23"/>
      <c r="BL1817" s="23"/>
      <c r="BM1817" s="23"/>
      <c r="BN1817" s="23"/>
      <c r="BO1817" s="23"/>
      <c r="BP1817" s="23"/>
      <c r="BQ1817" s="23"/>
      <c r="BR1817" s="23"/>
      <c r="BS1817" s="23"/>
      <c r="BT1817" s="23"/>
      <c r="BU1817" s="23"/>
      <c r="BV1817" s="23"/>
      <c r="BW1817" s="23"/>
      <c r="BX1817" s="23"/>
      <c r="BY1817" s="23"/>
      <c r="BZ1817" s="23"/>
      <c r="CA1817" s="23"/>
      <c r="CB1817" s="23"/>
      <c r="CC1817" s="23"/>
      <c r="CD1817" s="23"/>
      <c r="CE1817" s="23"/>
      <c r="CF1817" s="23"/>
      <c r="CG1817" s="23"/>
      <c r="CH1817" s="23"/>
      <c r="CI1817" s="23"/>
      <c r="CJ1817" s="23"/>
      <c r="CK1817" s="23"/>
      <c r="CL1817" s="23"/>
      <c r="CM1817" s="23"/>
      <c r="CN1817" s="23"/>
      <c r="CO1817" s="23"/>
      <c r="CP1817" s="23"/>
      <c r="CQ1817" s="23"/>
      <c r="CR1817" s="23"/>
      <c r="CS1817" s="23"/>
      <c r="CT1817" s="23"/>
      <c r="CU1817" s="23"/>
      <c r="CV1817" s="23"/>
      <c r="CW1817" s="23"/>
      <c r="CX1817" s="23"/>
      <c r="CY1817" s="23"/>
      <c r="CZ1817" s="23"/>
      <c r="DA1817" s="23"/>
      <c r="DB1817" s="23"/>
      <c r="DC1817" s="23"/>
      <c r="DD1817" s="23"/>
      <c r="DE1817" s="23"/>
      <c r="DF1817" s="23"/>
      <c r="DG1817" s="23"/>
      <c r="DH1817" s="23"/>
      <c r="DI1817" s="23"/>
      <c r="DJ1817" s="23"/>
      <c r="DK1817" s="23"/>
      <c r="DL1817" s="23"/>
      <c r="DM1817" s="23"/>
      <c r="DN1817" s="23"/>
      <c r="DO1817" s="23"/>
      <c r="DP1817" s="23"/>
      <c r="DQ1817" s="23"/>
      <c r="DR1817" s="23"/>
      <c r="DS1817" s="23"/>
      <c r="DT1817" s="23"/>
      <c r="DU1817" s="23"/>
      <c r="DV1817" s="23"/>
      <c r="DW1817" s="23"/>
      <c r="DX1817" s="23"/>
      <c r="DY1817" s="23"/>
    </row>
    <row r="1818" spans="1:129" s="29" customFormat="1" ht="30" x14ac:dyDescent="0.25">
      <c r="A1818" s="405"/>
      <c r="B1818" s="127" t="s">
        <v>413</v>
      </c>
      <c r="C1818" s="127"/>
      <c r="D1818" s="127"/>
      <c r="E1818" s="136"/>
      <c r="F1818" s="162"/>
      <c r="G1818" s="136"/>
      <c r="H1818" s="72" t="s">
        <v>40</v>
      </c>
      <c r="I1818" s="78" t="s">
        <v>41</v>
      </c>
      <c r="J1818" s="83">
        <v>1121878</v>
      </c>
      <c r="K1818" s="98">
        <f t="shared" si="946"/>
        <v>1121878</v>
      </c>
      <c r="L1818" s="162"/>
      <c r="M1818" s="162"/>
      <c r="N1818" s="162"/>
      <c r="O1818" s="408">
        <f t="shared" si="915"/>
        <v>1121878</v>
      </c>
      <c r="P1818" s="355"/>
      <c r="Q1818" s="23"/>
      <c r="R1818" s="23"/>
      <c r="S1818" s="23"/>
      <c r="T1818" s="23"/>
      <c r="U1818" s="23"/>
      <c r="V1818" s="23"/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/>
      <c r="AL1818" s="23"/>
      <c r="AM1818" s="23"/>
      <c r="AN1818" s="23"/>
      <c r="AO1818" s="23"/>
      <c r="AP1818" s="23"/>
      <c r="AQ1818" s="23"/>
      <c r="AR1818" s="23"/>
      <c r="AS1818" s="23"/>
      <c r="AT1818" s="23"/>
      <c r="AU1818" s="23"/>
      <c r="AV1818" s="23"/>
      <c r="AW1818" s="23"/>
      <c r="AX1818" s="23"/>
      <c r="AY1818" s="23"/>
      <c r="AZ1818" s="23"/>
      <c r="BA1818" s="23"/>
      <c r="BB1818" s="23"/>
      <c r="BC1818" s="23"/>
      <c r="BD1818" s="23"/>
      <c r="BE1818" s="23"/>
      <c r="BF1818" s="23"/>
      <c r="BG1818" s="23"/>
      <c r="BH1818" s="23"/>
      <c r="BI1818" s="23"/>
      <c r="BJ1818" s="23"/>
      <c r="BK1818" s="23"/>
      <c r="BL1818" s="23"/>
      <c r="BM1818" s="23"/>
      <c r="BN1818" s="23"/>
      <c r="BO1818" s="23"/>
      <c r="BP1818" s="23"/>
      <c r="BQ1818" s="23"/>
      <c r="BR1818" s="23"/>
      <c r="BS1818" s="23"/>
      <c r="BT1818" s="23"/>
      <c r="BU1818" s="23"/>
      <c r="BV1818" s="23"/>
      <c r="BW1818" s="23"/>
      <c r="BX1818" s="23"/>
      <c r="BY1818" s="23"/>
      <c r="BZ1818" s="23"/>
      <c r="CA1818" s="23"/>
      <c r="CB1818" s="23"/>
      <c r="CC1818" s="23"/>
      <c r="CD1818" s="23"/>
      <c r="CE1818" s="23"/>
      <c r="CF1818" s="23"/>
      <c r="CG1818" s="23"/>
      <c r="CH1818" s="23"/>
      <c r="CI1818" s="23"/>
      <c r="CJ1818" s="23"/>
      <c r="CK1818" s="23"/>
      <c r="CL1818" s="23"/>
      <c r="CM1818" s="23"/>
      <c r="CN1818" s="23"/>
      <c r="CO1818" s="23"/>
      <c r="CP1818" s="23"/>
      <c r="CQ1818" s="23"/>
      <c r="CR1818" s="23"/>
      <c r="CS1818" s="23"/>
      <c r="CT1818" s="23"/>
      <c r="CU1818" s="23"/>
      <c r="CV1818" s="23"/>
      <c r="CW1818" s="23"/>
      <c r="CX1818" s="23"/>
      <c r="CY1818" s="23"/>
      <c r="CZ1818" s="23"/>
      <c r="DA1818" s="23"/>
      <c r="DB1818" s="23"/>
      <c r="DC1818" s="23"/>
      <c r="DD1818" s="23"/>
      <c r="DE1818" s="23"/>
      <c r="DF1818" s="23"/>
      <c r="DG1818" s="23"/>
      <c r="DH1818" s="23"/>
      <c r="DI1818" s="23"/>
      <c r="DJ1818" s="23"/>
      <c r="DK1818" s="23"/>
      <c r="DL1818" s="23"/>
      <c r="DM1818" s="23"/>
      <c r="DN1818" s="23"/>
      <c r="DO1818" s="23"/>
      <c r="DP1818" s="23"/>
      <c r="DQ1818" s="23"/>
      <c r="DR1818" s="23"/>
      <c r="DS1818" s="23"/>
      <c r="DT1818" s="23"/>
      <c r="DU1818" s="23"/>
      <c r="DV1818" s="23"/>
      <c r="DW1818" s="23"/>
      <c r="DX1818" s="23"/>
      <c r="DY1818" s="23"/>
    </row>
    <row r="1819" spans="1:129" s="29" customFormat="1" x14ac:dyDescent="0.25">
      <c r="A1819" s="405"/>
      <c r="B1819" s="127" t="s">
        <v>413</v>
      </c>
      <c r="C1819" s="127"/>
      <c r="D1819" s="127"/>
      <c r="E1819" s="136"/>
      <c r="F1819" s="162"/>
      <c r="G1819" s="136"/>
      <c r="H1819" s="72" t="s">
        <v>35</v>
      </c>
      <c r="I1819" s="78" t="s">
        <v>52</v>
      </c>
      <c r="J1819" s="83">
        <v>51109</v>
      </c>
      <c r="K1819" s="98">
        <f t="shared" si="946"/>
        <v>51109</v>
      </c>
      <c r="L1819" s="162"/>
      <c r="M1819" s="162"/>
      <c r="N1819" s="162"/>
      <c r="O1819" s="408">
        <f t="shared" si="915"/>
        <v>51109</v>
      </c>
      <c r="P1819" s="355"/>
      <c r="Q1819" s="23"/>
      <c r="R1819" s="23"/>
      <c r="S1819" s="23"/>
      <c r="T1819" s="23"/>
      <c r="U1819" s="23"/>
      <c r="V1819" s="23"/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/>
      <c r="AG1819" s="23"/>
      <c r="AH1819" s="23"/>
      <c r="AI1819" s="23"/>
      <c r="AJ1819" s="23"/>
      <c r="AK1819" s="23"/>
      <c r="AL1819" s="23"/>
      <c r="AM1819" s="23"/>
      <c r="AN1819" s="23"/>
      <c r="AO1819" s="23"/>
      <c r="AP1819" s="23"/>
      <c r="AQ1819" s="23"/>
      <c r="AR1819" s="23"/>
      <c r="AS1819" s="23"/>
      <c r="AT1819" s="23"/>
      <c r="AU1819" s="23"/>
      <c r="AV1819" s="23"/>
      <c r="AW1819" s="23"/>
      <c r="AX1819" s="23"/>
      <c r="AY1819" s="23"/>
      <c r="AZ1819" s="23"/>
      <c r="BA1819" s="23"/>
      <c r="BB1819" s="23"/>
      <c r="BC1819" s="23"/>
      <c r="BD1819" s="23"/>
      <c r="BE1819" s="23"/>
      <c r="BF1819" s="23"/>
      <c r="BG1819" s="23"/>
      <c r="BH1819" s="23"/>
      <c r="BI1819" s="23"/>
      <c r="BJ1819" s="23"/>
      <c r="BK1819" s="23"/>
      <c r="BL1819" s="23"/>
      <c r="BM1819" s="23"/>
      <c r="BN1819" s="23"/>
      <c r="BO1819" s="23"/>
      <c r="BP1819" s="23"/>
      <c r="BQ1819" s="23"/>
      <c r="BR1819" s="23"/>
      <c r="BS1819" s="23"/>
      <c r="BT1819" s="23"/>
      <c r="BU1819" s="23"/>
      <c r="BV1819" s="23"/>
      <c r="BW1819" s="23"/>
      <c r="BX1819" s="23"/>
      <c r="BY1819" s="23"/>
      <c r="BZ1819" s="23"/>
      <c r="CA1819" s="23"/>
      <c r="CB1819" s="23"/>
      <c r="CC1819" s="23"/>
      <c r="CD1819" s="23"/>
      <c r="CE1819" s="23"/>
      <c r="CF1819" s="23"/>
      <c r="CG1819" s="23"/>
      <c r="CH1819" s="23"/>
      <c r="CI1819" s="23"/>
      <c r="CJ1819" s="23"/>
      <c r="CK1819" s="23"/>
      <c r="CL1819" s="23"/>
      <c r="CM1819" s="23"/>
      <c r="CN1819" s="23"/>
      <c r="CO1819" s="23"/>
      <c r="CP1819" s="23"/>
      <c r="CQ1819" s="23"/>
      <c r="CR1819" s="23"/>
      <c r="CS1819" s="23"/>
      <c r="CT1819" s="23"/>
      <c r="CU1819" s="23"/>
      <c r="CV1819" s="23"/>
      <c r="CW1819" s="23"/>
      <c r="CX1819" s="23"/>
      <c r="CY1819" s="23"/>
      <c r="CZ1819" s="23"/>
      <c r="DA1819" s="23"/>
      <c r="DB1819" s="23"/>
      <c r="DC1819" s="23"/>
      <c r="DD1819" s="23"/>
      <c r="DE1819" s="23"/>
      <c r="DF1819" s="23"/>
      <c r="DG1819" s="23"/>
      <c r="DH1819" s="23"/>
      <c r="DI1819" s="23"/>
      <c r="DJ1819" s="23"/>
      <c r="DK1819" s="23"/>
      <c r="DL1819" s="23"/>
      <c r="DM1819" s="23"/>
      <c r="DN1819" s="23"/>
      <c r="DO1819" s="23"/>
      <c r="DP1819" s="23"/>
      <c r="DQ1819" s="23"/>
      <c r="DR1819" s="23"/>
      <c r="DS1819" s="23"/>
      <c r="DT1819" s="23"/>
      <c r="DU1819" s="23"/>
      <c r="DV1819" s="23"/>
      <c r="DW1819" s="23"/>
      <c r="DX1819" s="23"/>
      <c r="DY1819" s="23"/>
    </row>
    <row r="1820" spans="1:129" s="29" customFormat="1" x14ac:dyDescent="0.25">
      <c r="A1820" s="404">
        <v>72</v>
      </c>
      <c r="B1820" s="127" t="s">
        <v>413</v>
      </c>
      <c r="C1820" s="127" t="s">
        <v>119</v>
      </c>
      <c r="D1820" s="195" t="s">
        <v>121</v>
      </c>
      <c r="E1820" s="136">
        <v>12</v>
      </c>
      <c r="F1820" s="162">
        <v>2091.4</v>
      </c>
      <c r="G1820" s="136">
        <v>94</v>
      </c>
      <c r="H1820" s="72" t="s">
        <v>30</v>
      </c>
      <c r="I1820" s="66" t="s">
        <v>1</v>
      </c>
      <c r="J1820" s="83">
        <f>J1821+J1822</f>
        <v>1659895</v>
      </c>
      <c r="K1820" s="83">
        <f t="shared" ref="K1820:N1820" si="947">K1821+K1822</f>
        <v>1659895</v>
      </c>
      <c r="L1820" s="83">
        <f t="shared" si="947"/>
        <v>0</v>
      </c>
      <c r="M1820" s="83">
        <f t="shared" si="947"/>
        <v>0</v>
      </c>
      <c r="N1820" s="83">
        <f t="shared" si="947"/>
        <v>0</v>
      </c>
      <c r="O1820" s="408">
        <f t="shared" si="915"/>
        <v>1659895</v>
      </c>
      <c r="P1820" s="355"/>
      <c r="Q1820" s="23"/>
      <c r="R1820" s="23"/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/>
      <c r="AG1820" s="23"/>
      <c r="AH1820" s="23"/>
      <c r="AI1820" s="23"/>
      <c r="AJ1820" s="23"/>
      <c r="AK1820" s="23"/>
      <c r="AL1820" s="23"/>
      <c r="AM1820" s="23"/>
      <c r="AN1820" s="23"/>
      <c r="AO1820" s="23"/>
      <c r="AP1820" s="23"/>
      <c r="AQ1820" s="23"/>
      <c r="AR1820" s="23"/>
      <c r="AS1820" s="23"/>
      <c r="AT1820" s="23"/>
      <c r="AU1820" s="23"/>
      <c r="AV1820" s="23"/>
      <c r="AW1820" s="23"/>
      <c r="AX1820" s="23"/>
      <c r="AY1820" s="23"/>
      <c r="AZ1820" s="23"/>
      <c r="BA1820" s="23"/>
      <c r="BB1820" s="23"/>
      <c r="BC1820" s="23"/>
      <c r="BD1820" s="23"/>
      <c r="BE1820" s="23"/>
      <c r="BF1820" s="23"/>
      <c r="BG1820" s="23"/>
      <c r="BH1820" s="23"/>
      <c r="BI1820" s="23"/>
      <c r="BJ1820" s="23"/>
      <c r="BK1820" s="23"/>
      <c r="BL1820" s="23"/>
      <c r="BM1820" s="23"/>
      <c r="BN1820" s="23"/>
      <c r="BO1820" s="23"/>
      <c r="BP1820" s="23"/>
      <c r="BQ1820" s="23"/>
      <c r="BR1820" s="23"/>
      <c r="BS1820" s="23"/>
      <c r="BT1820" s="23"/>
      <c r="BU1820" s="23"/>
      <c r="BV1820" s="23"/>
      <c r="BW1820" s="23"/>
      <c r="BX1820" s="23"/>
      <c r="BY1820" s="23"/>
      <c r="BZ1820" s="23"/>
      <c r="CA1820" s="23"/>
      <c r="CB1820" s="23"/>
      <c r="CC1820" s="23"/>
      <c r="CD1820" s="23"/>
      <c r="CE1820" s="23"/>
      <c r="CF1820" s="23"/>
      <c r="CG1820" s="23"/>
      <c r="CH1820" s="23"/>
      <c r="CI1820" s="23"/>
      <c r="CJ1820" s="23"/>
      <c r="CK1820" s="23"/>
      <c r="CL1820" s="23"/>
      <c r="CM1820" s="23"/>
      <c r="CN1820" s="23"/>
      <c r="CO1820" s="23"/>
      <c r="CP1820" s="23"/>
      <c r="CQ1820" s="23"/>
      <c r="CR1820" s="23"/>
      <c r="CS1820" s="23"/>
      <c r="CT1820" s="23"/>
      <c r="CU1820" s="23"/>
      <c r="CV1820" s="23"/>
      <c r="CW1820" s="23"/>
      <c r="CX1820" s="23"/>
      <c r="CY1820" s="23"/>
      <c r="CZ1820" s="23"/>
      <c r="DA1820" s="23"/>
      <c r="DB1820" s="23"/>
      <c r="DC1820" s="23"/>
      <c r="DD1820" s="23"/>
      <c r="DE1820" s="23"/>
      <c r="DF1820" s="23"/>
      <c r="DG1820" s="23"/>
      <c r="DH1820" s="23"/>
      <c r="DI1820" s="23"/>
      <c r="DJ1820" s="23"/>
      <c r="DK1820" s="23"/>
      <c r="DL1820" s="23"/>
      <c r="DM1820" s="23"/>
      <c r="DN1820" s="23"/>
      <c r="DO1820" s="23"/>
      <c r="DP1820" s="23"/>
      <c r="DQ1820" s="23"/>
      <c r="DR1820" s="23"/>
      <c r="DS1820" s="23"/>
      <c r="DT1820" s="23"/>
      <c r="DU1820" s="23"/>
      <c r="DV1820" s="23"/>
      <c r="DW1820" s="23"/>
      <c r="DX1820" s="23"/>
      <c r="DY1820" s="23"/>
    </row>
    <row r="1821" spans="1:129" s="29" customFormat="1" x14ac:dyDescent="0.25">
      <c r="A1821" s="405"/>
      <c r="B1821" s="127" t="s">
        <v>413</v>
      </c>
      <c r="C1821" s="127"/>
      <c r="D1821" s="127"/>
      <c r="E1821" s="136"/>
      <c r="F1821" s="162"/>
      <c r="G1821" s="136"/>
      <c r="H1821" s="72" t="s">
        <v>36</v>
      </c>
      <c r="I1821" s="78" t="s">
        <v>37</v>
      </c>
      <c r="J1821" s="83">
        <v>1625115</v>
      </c>
      <c r="K1821" s="98">
        <f t="shared" ref="K1821:K1822" si="948">J1821</f>
        <v>1625115</v>
      </c>
      <c r="L1821" s="162"/>
      <c r="M1821" s="162"/>
      <c r="N1821" s="162"/>
      <c r="O1821" s="408">
        <f t="shared" si="915"/>
        <v>1625115</v>
      </c>
      <c r="P1821" s="355"/>
      <c r="Q1821" s="23"/>
      <c r="R1821" s="23"/>
      <c r="S1821" s="23"/>
      <c r="T1821" s="23"/>
      <c r="U1821" s="23"/>
      <c r="V1821" s="23"/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/>
      <c r="AI1821" s="23"/>
      <c r="AJ1821" s="23"/>
      <c r="AK1821" s="23"/>
      <c r="AL1821" s="23"/>
      <c r="AM1821" s="23"/>
      <c r="AN1821" s="23"/>
      <c r="AO1821" s="23"/>
      <c r="AP1821" s="23"/>
      <c r="AQ1821" s="23"/>
      <c r="AR1821" s="23"/>
      <c r="AS1821" s="23"/>
      <c r="AT1821" s="23"/>
      <c r="AU1821" s="23"/>
      <c r="AV1821" s="23"/>
      <c r="AW1821" s="23"/>
      <c r="AX1821" s="23"/>
      <c r="AY1821" s="23"/>
      <c r="AZ1821" s="23"/>
      <c r="BA1821" s="23"/>
      <c r="BB1821" s="23"/>
      <c r="BC1821" s="23"/>
      <c r="BD1821" s="23"/>
      <c r="BE1821" s="23"/>
      <c r="BF1821" s="23"/>
      <c r="BG1821" s="23"/>
      <c r="BH1821" s="23"/>
      <c r="BI1821" s="23"/>
      <c r="BJ1821" s="23"/>
      <c r="BK1821" s="23"/>
      <c r="BL1821" s="23"/>
      <c r="BM1821" s="23"/>
      <c r="BN1821" s="23"/>
      <c r="BO1821" s="23"/>
      <c r="BP1821" s="23"/>
      <c r="BQ1821" s="23"/>
      <c r="BR1821" s="23"/>
      <c r="BS1821" s="23"/>
      <c r="BT1821" s="23"/>
      <c r="BU1821" s="23"/>
      <c r="BV1821" s="23"/>
      <c r="BW1821" s="23"/>
      <c r="BX1821" s="23"/>
      <c r="BY1821" s="23"/>
      <c r="BZ1821" s="23"/>
      <c r="CA1821" s="23"/>
      <c r="CB1821" s="23"/>
      <c r="CC1821" s="23"/>
      <c r="CD1821" s="23"/>
      <c r="CE1821" s="23"/>
      <c r="CF1821" s="23"/>
      <c r="CG1821" s="23"/>
      <c r="CH1821" s="23"/>
      <c r="CI1821" s="23"/>
      <c r="CJ1821" s="23"/>
      <c r="CK1821" s="23"/>
      <c r="CL1821" s="23"/>
      <c r="CM1821" s="23"/>
      <c r="CN1821" s="23"/>
      <c r="CO1821" s="23"/>
      <c r="CP1821" s="23"/>
      <c r="CQ1821" s="23"/>
      <c r="CR1821" s="23"/>
      <c r="CS1821" s="23"/>
      <c r="CT1821" s="23"/>
      <c r="CU1821" s="23"/>
      <c r="CV1821" s="23"/>
      <c r="CW1821" s="23"/>
      <c r="CX1821" s="23"/>
      <c r="CY1821" s="23"/>
      <c r="CZ1821" s="23"/>
      <c r="DA1821" s="23"/>
      <c r="DB1821" s="23"/>
      <c r="DC1821" s="23"/>
      <c r="DD1821" s="23"/>
      <c r="DE1821" s="23"/>
      <c r="DF1821" s="23"/>
      <c r="DG1821" s="23"/>
      <c r="DH1821" s="23"/>
      <c r="DI1821" s="23"/>
      <c r="DJ1821" s="23"/>
      <c r="DK1821" s="23"/>
      <c r="DL1821" s="23"/>
      <c r="DM1821" s="23"/>
      <c r="DN1821" s="23"/>
      <c r="DO1821" s="23"/>
      <c r="DP1821" s="23"/>
      <c r="DQ1821" s="23"/>
      <c r="DR1821" s="23"/>
      <c r="DS1821" s="23"/>
      <c r="DT1821" s="23"/>
      <c r="DU1821" s="23"/>
      <c r="DV1821" s="23"/>
      <c r="DW1821" s="23"/>
      <c r="DX1821" s="23"/>
      <c r="DY1821" s="23"/>
    </row>
    <row r="1822" spans="1:129" s="29" customFormat="1" x14ac:dyDescent="0.25">
      <c r="A1822" s="406"/>
      <c r="B1822" s="127" t="s">
        <v>413</v>
      </c>
      <c r="C1822" s="127"/>
      <c r="D1822" s="127"/>
      <c r="E1822" s="136"/>
      <c r="F1822" s="162"/>
      <c r="G1822" s="136"/>
      <c r="H1822" s="72" t="s">
        <v>35</v>
      </c>
      <c r="I1822" s="78" t="s">
        <v>52</v>
      </c>
      <c r="J1822" s="83">
        <v>34780</v>
      </c>
      <c r="K1822" s="98">
        <f t="shared" si="948"/>
        <v>34780</v>
      </c>
      <c r="L1822" s="162"/>
      <c r="M1822" s="162"/>
      <c r="N1822" s="162"/>
      <c r="O1822" s="408">
        <f t="shared" si="915"/>
        <v>34780</v>
      </c>
      <c r="P1822" s="355"/>
      <c r="Q1822" s="23"/>
      <c r="R1822" s="23"/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/>
      <c r="AL1822" s="23"/>
      <c r="AM1822" s="23"/>
      <c r="AN1822" s="23"/>
      <c r="AO1822" s="23"/>
      <c r="AP1822" s="23"/>
      <c r="AQ1822" s="23"/>
      <c r="AR1822" s="23"/>
      <c r="AS1822" s="23"/>
      <c r="AT1822" s="23"/>
      <c r="AU1822" s="23"/>
      <c r="AV1822" s="23"/>
      <c r="AW1822" s="23"/>
      <c r="AX1822" s="23"/>
      <c r="AY1822" s="23"/>
      <c r="AZ1822" s="23"/>
      <c r="BA1822" s="23"/>
      <c r="BB1822" s="23"/>
      <c r="BC1822" s="23"/>
      <c r="BD1822" s="23"/>
      <c r="BE1822" s="23"/>
      <c r="BF1822" s="23"/>
      <c r="BG1822" s="23"/>
      <c r="BH1822" s="23"/>
      <c r="BI1822" s="23"/>
      <c r="BJ1822" s="23"/>
      <c r="BK1822" s="23"/>
      <c r="BL1822" s="23"/>
      <c r="BM1822" s="23"/>
      <c r="BN1822" s="23"/>
      <c r="BO1822" s="23"/>
      <c r="BP1822" s="23"/>
      <c r="BQ1822" s="23"/>
      <c r="BR1822" s="23"/>
      <c r="BS1822" s="23"/>
      <c r="BT1822" s="23"/>
      <c r="BU1822" s="23"/>
      <c r="BV1822" s="23"/>
      <c r="BW1822" s="23"/>
      <c r="BX1822" s="23"/>
      <c r="BY1822" s="23"/>
      <c r="BZ1822" s="23"/>
      <c r="CA1822" s="23"/>
      <c r="CB1822" s="23"/>
      <c r="CC1822" s="23"/>
      <c r="CD1822" s="23"/>
      <c r="CE1822" s="23"/>
      <c r="CF1822" s="23"/>
      <c r="CG1822" s="23"/>
      <c r="CH1822" s="23"/>
      <c r="CI1822" s="23"/>
      <c r="CJ1822" s="23"/>
      <c r="CK1822" s="23"/>
      <c r="CL1822" s="23"/>
      <c r="CM1822" s="23"/>
      <c r="CN1822" s="23"/>
      <c r="CO1822" s="23"/>
      <c r="CP1822" s="23"/>
      <c r="CQ1822" s="23"/>
      <c r="CR1822" s="23"/>
      <c r="CS1822" s="23"/>
      <c r="CT1822" s="23"/>
      <c r="CU1822" s="23"/>
      <c r="CV1822" s="23"/>
      <c r="CW1822" s="23"/>
      <c r="CX1822" s="23"/>
      <c r="CY1822" s="23"/>
      <c r="CZ1822" s="23"/>
      <c r="DA1822" s="23"/>
      <c r="DB1822" s="23"/>
      <c r="DC1822" s="23"/>
      <c r="DD1822" s="23"/>
      <c r="DE1822" s="23"/>
      <c r="DF1822" s="23"/>
      <c r="DG1822" s="23"/>
      <c r="DH1822" s="23"/>
      <c r="DI1822" s="23"/>
      <c r="DJ1822" s="23"/>
      <c r="DK1822" s="23"/>
      <c r="DL1822" s="23"/>
      <c r="DM1822" s="23"/>
      <c r="DN1822" s="23"/>
      <c r="DO1822" s="23"/>
      <c r="DP1822" s="23"/>
      <c r="DQ1822" s="23"/>
      <c r="DR1822" s="23"/>
      <c r="DS1822" s="23"/>
      <c r="DT1822" s="23"/>
      <c r="DU1822" s="23"/>
      <c r="DV1822" s="23"/>
      <c r="DW1822" s="23"/>
      <c r="DX1822" s="23"/>
      <c r="DY1822" s="23"/>
    </row>
    <row r="1823" spans="1:129" s="29" customFormat="1" x14ac:dyDescent="0.25">
      <c r="A1823" s="405">
        <v>73</v>
      </c>
      <c r="B1823" s="127" t="s">
        <v>413</v>
      </c>
      <c r="C1823" s="72" t="s">
        <v>119</v>
      </c>
      <c r="D1823" s="195" t="s">
        <v>121</v>
      </c>
      <c r="E1823" s="196">
        <v>13</v>
      </c>
      <c r="F1823" s="135">
        <v>2171.6</v>
      </c>
      <c r="G1823" s="196">
        <v>76</v>
      </c>
      <c r="H1823" s="121" t="s">
        <v>30</v>
      </c>
      <c r="I1823" s="66" t="s">
        <v>1</v>
      </c>
      <c r="J1823" s="83">
        <f>J1824+J1825+J1826+J1827</f>
        <v>2005145</v>
      </c>
      <c r="K1823" s="83">
        <f t="shared" ref="K1823:N1823" si="949">K1824+K1825+K1826+K1827</f>
        <v>1705145</v>
      </c>
      <c r="L1823" s="83">
        <f t="shared" si="949"/>
        <v>0</v>
      </c>
      <c r="M1823" s="83">
        <f t="shared" si="949"/>
        <v>285000</v>
      </c>
      <c r="N1823" s="83">
        <f t="shared" si="949"/>
        <v>15000</v>
      </c>
      <c r="O1823" s="408">
        <f t="shared" si="915"/>
        <v>2005145</v>
      </c>
      <c r="P1823" s="355"/>
      <c r="Q1823" s="23"/>
      <c r="R1823" s="23"/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/>
      <c r="AI1823" s="23"/>
      <c r="AJ1823" s="23"/>
      <c r="AK1823" s="23"/>
      <c r="AL1823" s="23"/>
      <c r="AM1823" s="23"/>
      <c r="AN1823" s="23"/>
      <c r="AO1823" s="23"/>
      <c r="AP1823" s="23"/>
      <c r="AQ1823" s="23"/>
      <c r="AR1823" s="23"/>
      <c r="AS1823" s="23"/>
      <c r="AT1823" s="23"/>
      <c r="AU1823" s="23"/>
      <c r="AV1823" s="23"/>
      <c r="AW1823" s="23"/>
      <c r="AX1823" s="23"/>
      <c r="AY1823" s="23"/>
      <c r="AZ1823" s="23"/>
      <c r="BA1823" s="23"/>
      <c r="BB1823" s="23"/>
      <c r="BC1823" s="23"/>
      <c r="BD1823" s="23"/>
      <c r="BE1823" s="23"/>
      <c r="BF1823" s="23"/>
      <c r="BG1823" s="23"/>
      <c r="BH1823" s="23"/>
      <c r="BI1823" s="23"/>
      <c r="BJ1823" s="23"/>
      <c r="BK1823" s="23"/>
      <c r="BL1823" s="23"/>
      <c r="BM1823" s="23"/>
      <c r="BN1823" s="23"/>
      <c r="BO1823" s="23"/>
      <c r="BP1823" s="23"/>
      <c r="BQ1823" s="23"/>
      <c r="BR1823" s="23"/>
      <c r="BS1823" s="23"/>
      <c r="BT1823" s="23"/>
      <c r="BU1823" s="23"/>
      <c r="BV1823" s="23"/>
      <c r="BW1823" s="23"/>
      <c r="BX1823" s="23"/>
      <c r="BY1823" s="23"/>
      <c r="BZ1823" s="23"/>
      <c r="CA1823" s="23"/>
      <c r="CB1823" s="23"/>
      <c r="CC1823" s="23"/>
      <c r="CD1823" s="23"/>
      <c r="CE1823" s="23"/>
      <c r="CF1823" s="23"/>
      <c r="CG1823" s="23"/>
      <c r="CH1823" s="23"/>
      <c r="CI1823" s="23"/>
      <c r="CJ1823" s="23"/>
      <c r="CK1823" s="23"/>
      <c r="CL1823" s="23"/>
      <c r="CM1823" s="23"/>
      <c r="CN1823" s="23"/>
      <c r="CO1823" s="23"/>
      <c r="CP1823" s="23"/>
      <c r="CQ1823" s="23"/>
      <c r="CR1823" s="23"/>
      <c r="CS1823" s="23"/>
      <c r="CT1823" s="23"/>
      <c r="CU1823" s="23"/>
      <c r="CV1823" s="23"/>
      <c r="CW1823" s="23"/>
      <c r="CX1823" s="23"/>
      <c r="CY1823" s="23"/>
      <c r="CZ1823" s="23"/>
      <c r="DA1823" s="23"/>
      <c r="DB1823" s="23"/>
      <c r="DC1823" s="23"/>
      <c r="DD1823" s="23"/>
      <c r="DE1823" s="23"/>
      <c r="DF1823" s="23"/>
      <c r="DG1823" s="23"/>
      <c r="DH1823" s="23"/>
      <c r="DI1823" s="23"/>
      <c r="DJ1823" s="23"/>
      <c r="DK1823" s="23"/>
      <c r="DL1823" s="23"/>
      <c r="DM1823" s="23"/>
      <c r="DN1823" s="23"/>
      <c r="DO1823" s="23"/>
      <c r="DP1823" s="23"/>
      <c r="DQ1823" s="23"/>
      <c r="DR1823" s="23"/>
      <c r="DS1823" s="23"/>
      <c r="DT1823" s="23"/>
      <c r="DU1823" s="23"/>
      <c r="DV1823" s="23"/>
      <c r="DW1823" s="23"/>
      <c r="DX1823" s="23"/>
      <c r="DY1823" s="23"/>
    </row>
    <row r="1824" spans="1:129" s="29" customFormat="1" x14ac:dyDescent="0.25">
      <c r="A1824" s="405"/>
      <c r="B1824" s="127" t="s">
        <v>413</v>
      </c>
      <c r="C1824" s="72"/>
      <c r="D1824" s="72"/>
      <c r="E1824" s="196"/>
      <c r="F1824" s="135"/>
      <c r="G1824" s="196"/>
      <c r="H1824" s="121" t="s">
        <v>36</v>
      </c>
      <c r="I1824" s="78" t="s">
        <v>37</v>
      </c>
      <c r="J1824" s="83">
        <v>1625115</v>
      </c>
      <c r="K1824" s="98">
        <f t="shared" ref="K1824:K1825" si="950">J1824</f>
        <v>1625115</v>
      </c>
      <c r="L1824" s="83"/>
      <c r="M1824" s="83"/>
      <c r="N1824" s="83"/>
      <c r="O1824" s="408">
        <f t="shared" si="915"/>
        <v>1625115</v>
      </c>
      <c r="P1824" s="355"/>
      <c r="Q1824" s="23"/>
      <c r="R1824" s="23"/>
      <c r="S1824" s="23"/>
      <c r="T1824" s="23"/>
      <c r="U1824" s="23"/>
      <c r="V1824" s="23"/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/>
      <c r="AG1824" s="23"/>
      <c r="AH1824" s="23"/>
      <c r="AI1824" s="23"/>
      <c r="AJ1824" s="23"/>
      <c r="AK1824" s="23"/>
      <c r="AL1824" s="23"/>
      <c r="AM1824" s="23"/>
      <c r="AN1824" s="23"/>
      <c r="AO1824" s="23"/>
      <c r="AP1824" s="23"/>
      <c r="AQ1824" s="23"/>
      <c r="AR1824" s="23"/>
      <c r="AS1824" s="23"/>
      <c r="AT1824" s="23"/>
      <c r="AU1824" s="23"/>
      <c r="AV1824" s="23"/>
      <c r="AW1824" s="23"/>
      <c r="AX1824" s="23"/>
      <c r="AY1824" s="23"/>
      <c r="AZ1824" s="23"/>
      <c r="BA1824" s="23"/>
      <c r="BB1824" s="23"/>
      <c r="BC1824" s="23"/>
      <c r="BD1824" s="23"/>
      <c r="BE1824" s="23"/>
      <c r="BF1824" s="23"/>
      <c r="BG1824" s="23"/>
      <c r="BH1824" s="23"/>
      <c r="BI1824" s="23"/>
      <c r="BJ1824" s="23"/>
      <c r="BK1824" s="23"/>
      <c r="BL1824" s="23"/>
      <c r="BM1824" s="23"/>
      <c r="BN1824" s="23"/>
      <c r="BO1824" s="23"/>
      <c r="BP1824" s="23"/>
      <c r="BQ1824" s="23"/>
      <c r="BR1824" s="23"/>
      <c r="BS1824" s="23"/>
      <c r="BT1824" s="23"/>
      <c r="BU1824" s="23"/>
      <c r="BV1824" s="23"/>
      <c r="BW1824" s="23"/>
      <c r="BX1824" s="23"/>
      <c r="BY1824" s="23"/>
      <c r="BZ1824" s="23"/>
      <c r="CA1824" s="23"/>
      <c r="CB1824" s="23"/>
      <c r="CC1824" s="23"/>
      <c r="CD1824" s="23"/>
      <c r="CE1824" s="23"/>
      <c r="CF1824" s="23"/>
      <c r="CG1824" s="23"/>
      <c r="CH1824" s="23"/>
      <c r="CI1824" s="23"/>
      <c r="CJ1824" s="23"/>
      <c r="CK1824" s="23"/>
      <c r="CL1824" s="23"/>
      <c r="CM1824" s="23"/>
      <c r="CN1824" s="23"/>
      <c r="CO1824" s="23"/>
      <c r="CP1824" s="23"/>
      <c r="CQ1824" s="23"/>
      <c r="CR1824" s="23"/>
      <c r="CS1824" s="23"/>
      <c r="CT1824" s="23"/>
      <c r="CU1824" s="23"/>
      <c r="CV1824" s="23"/>
      <c r="CW1824" s="23"/>
      <c r="CX1824" s="23"/>
      <c r="CY1824" s="23"/>
      <c r="CZ1824" s="23"/>
      <c r="DA1824" s="23"/>
      <c r="DB1824" s="23"/>
      <c r="DC1824" s="23"/>
      <c r="DD1824" s="23"/>
      <c r="DE1824" s="23"/>
      <c r="DF1824" s="23"/>
      <c r="DG1824" s="23"/>
      <c r="DH1824" s="23"/>
      <c r="DI1824" s="23"/>
      <c r="DJ1824" s="23"/>
      <c r="DK1824" s="23"/>
      <c r="DL1824" s="23"/>
      <c r="DM1824" s="23"/>
      <c r="DN1824" s="23"/>
      <c r="DO1824" s="23"/>
      <c r="DP1824" s="23"/>
      <c r="DQ1824" s="23"/>
      <c r="DR1824" s="23"/>
      <c r="DS1824" s="23"/>
      <c r="DT1824" s="23"/>
      <c r="DU1824" s="23"/>
      <c r="DV1824" s="23"/>
      <c r="DW1824" s="23"/>
      <c r="DX1824" s="23"/>
      <c r="DY1824" s="23"/>
    </row>
    <row r="1825" spans="1:129" s="29" customFormat="1" x14ac:dyDescent="0.25">
      <c r="A1825" s="405"/>
      <c r="B1825" s="127" t="s">
        <v>413</v>
      </c>
      <c r="C1825" s="72"/>
      <c r="D1825" s="72"/>
      <c r="E1825" s="196"/>
      <c r="F1825" s="135"/>
      <c r="G1825" s="196"/>
      <c r="H1825" s="121" t="s">
        <v>35</v>
      </c>
      <c r="I1825" s="78" t="s">
        <v>52</v>
      </c>
      <c r="J1825" s="83">
        <v>34780</v>
      </c>
      <c r="K1825" s="98">
        <f t="shared" si="950"/>
        <v>34780</v>
      </c>
      <c r="L1825" s="83"/>
      <c r="M1825" s="83"/>
      <c r="N1825" s="83"/>
      <c r="O1825" s="408">
        <f t="shared" si="915"/>
        <v>34780</v>
      </c>
      <c r="P1825" s="355"/>
      <c r="Q1825" s="23"/>
      <c r="R1825" s="23"/>
      <c r="S1825" s="23"/>
      <c r="T1825" s="23"/>
      <c r="U1825" s="23"/>
      <c r="V1825" s="23"/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/>
      <c r="AG1825" s="23"/>
      <c r="AH1825" s="23"/>
      <c r="AI1825" s="23"/>
      <c r="AJ1825" s="23"/>
      <c r="AK1825" s="23"/>
      <c r="AL1825" s="23"/>
      <c r="AM1825" s="23"/>
      <c r="AN1825" s="23"/>
      <c r="AO1825" s="23"/>
      <c r="AP1825" s="23"/>
      <c r="AQ1825" s="23"/>
      <c r="AR1825" s="23"/>
      <c r="AS1825" s="23"/>
      <c r="AT1825" s="23"/>
      <c r="AU1825" s="23"/>
      <c r="AV1825" s="23"/>
      <c r="AW1825" s="23"/>
      <c r="AX1825" s="23"/>
      <c r="AY1825" s="23"/>
      <c r="AZ1825" s="23"/>
      <c r="BA1825" s="23"/>
      <c r="BB1825" s="23"/>
      <c r="BC1825" s="23"/>
      <c r="BD1825" s="23"/>
      <c r="BE1825" s="23"/>
      <c r="BF1825" s="23"/>
      <c r="BG1825" s="23"/>
      <c r="BH1825" s="23"/>
      <c r="BI1825" s="23"/>
      <c r="BJ1825" s="23"/>
      <c r="BK1825" s="23"/>
      <c r="BL1825" s="23"/>
      <c r="BM1825" s="23"/>
      <c r="BN1825" s="23"/>
      <c r="BO1825" s="23"/>
      <c r="BP1825" s="23"/>
      <c r="BQ1825" s="23"/>
      <c r="BR1825" s="23"/>
      <c r="BS1825" s="23"/>
      <c r="BT1825" s="23"/>
      <c r="BU1825" s="23"/>
      <c r="BV1825" s="23"/>
      <c r="BW1825" s="23"/>
      <c r="BX1825" s="23"/>
      <c r="BY1825" s="23"/>
      <c r="BZ1825" s="23"/>
      <c r="CA1825" s="23"/>
      <c r="CB1825" s="23"/>
      <c r="CC1825" s="23"/>
      <c r="CD1825" s="23"/>
      <c r="CE1825" s="23"/>
      <c r="CF1825" s="23"/>
      <c r="CG1825" s="23"/>
      <c r="CH1825" s="23"/>
      <c r="CI1825" s="23"/>
      <c r="CJ1825" s="23"/>
      <c r="CK1825" s="23"/>
      <c r="CL1825" s="23"/>
      <c r="CM1825" s="23"/>
      <c r="CN1825" s="23"/>
      <c r="CO1825" s="23"/>
      <c r="CP1825" s="23"/>
      <c r="CQ1825" s="23"/>
      <c r="CR1825" s="23"/>
      <c r="CS1825" s="23"/>
      <c r="CT1825" s="23"/>
      <c r="CU1825" s="23"/>
      <c r="CV1825" s="23"/>
      <c r="CW1825" s="23"/>
      <c r="CX1825" s="23"/>
      <c r="CY1825" s="23"/>
      <c r="CZ1825" s="23"/>
      <c r="DA1825" s="23"/>
      <c r="DB1825" s="23"/>
      <c r="DC1825" s="23"/>
      <c r="DD1825" s="23"/>
      <c r="DE1825" s="23"/>
      <c r="DF1825" s="23"/>
      <c r="DG1825" s="23"/>
      <c r="DH1825" s="23"/>
      <c r="DI1825" s="23"/>
      <c r="DJ1825" s="23"/>
      <c r="DK1825" s="23"/>
      <c r="DL1825" s="23"/>
      <c r="DM1825" s="23"/>
      <c r="DN1825" s="23"/>
      <c r="DO1825" s="23"/>
      <c r="DP1825" s="23"/>
      <c r="DQ1825" s="23"/>
      <c r="DR1825" s="23"/>
      <c r="DS1825" s="23"/>
      <c r="DT1825" s="23"/>
      <c r="DU1825" s="23"/>
      <c r="DV1825" s="23"/>
      <c r="DW1825" s="23"/>
      <c r="DX1825" s="23"/>
      <c r="DY1825" s="23"/>
    </row>
    <row r="1826" spans="1:129" s="29" customFormat="1" ht="45" x14ac:dyDescent="0.25">
      <c r="A1826" s="405"/>
      <c r="B1826" s="127" t="s">
        <v>413</v>
      </c>
      <c r="C1826" s="127"/>
      <c r="D1826" s="195"/>
      <c r="E1826" s="196"/>
      <c r="F1826" s="135"/>
      <c r="G1826" s="196"/>
      <c r="H1826" s="72" t="s">
        <v>58</v>
      </c>
      <c r="I1826" s="78" t="s">
        <v>31</v>
      </c>
      <c r="J1826" s="83">
        <v>300000</v>
      </c>
      <c r="K1826" s="83"/>
      <c r="L1826" s="162"/>
      <c r="M1826" s="162">
        <v>285000</v>
      </c>
      <c r="N1826" s="162">
        <v>15000</v>
      </c>
      <c r="O1826" s="408">
        <f t="shared" si="915"/>
        <v>300000</v>
      </c>
      <c r="P1826" s="355"/>
      <c r="Q1826" s="23"/>
      <c r="R1826" s="23"/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/>
      <c r="AL1826" s="23"/>
      <c r="AM1826" s="23"/>
      <c r="AN1826" s="23"/>
      <c r="AO1826" s="23"/>
      <c r="AP1826" s="23"/>
      <c r="AQ1826" s="23"/>
      <c r="AR1826" s="23"/>
      <c r="AS1826" s="23"/>
      <c r="AT1826" s="23"/>
      <c r="AU1826" s="23"/>
      <c r="AV1826" s="23"/>
      <c r="AW1826" s="23"/>
      <c r="AX1826" s="23"/>
      <c r="AY1826" s="23"/>
      <c r="AZ1826" s="23"/>
      <c r="BA1826" s="23"/>
      <c r="BB1826" s="23"/>
      <c r="BC1826" s="23"/>
      <c r="BD1826" s="23"/>
      <c r="BE1826" s="23"/>
      <c r="BF1826" s="23"/>
      <c r="BG1826" s="23"/>
      <c r="BH1826" s="23"/>
      <c r="BI1826" s="23"/>
      <c r="BJ1826" s="23"/>
      <c r="BK1826" s="23"/>
      <c r="BL1826" s="23"/>
      <c r="BM1826" s="23"/>
      <c r="BN1826" s="23"/>
      <c r="BO1826" s="23"/>
      <c r="BP1826" s="23"/>
      <c r="BQ1826" s="23"/>
      <c r="BR1826" s="23"/>
      <c r="BS1826" s="23"/>
      <c r="BT1826" s="23"/>
      <c r="BU1826" s="23"/>
      <c r="BV1826" s="23"/>
      <c r="BW1826" s="23"/>
      <c r="BX1826" s="23"/>
      <c r="BY1826" s="23"/>
      <c r="BZ1826" s="23"/>
      <c r="CA1826" s="23"/>
      <c r="CB1826" s="23"/>
      <c r="CC1826" s="23"/>
      <c r="CD1826" s="23"/>
      <c r="CE1826" s="23"/>
      <c r="CF1826" s="23"/>
      <c r="CG1826" s="23"/>
      <c r="CH1826" s="23"/>
      <c r="CI1826" s="23"/>
      <c r="CJ1826" s="23"/>
      <c r="CK1826" s="23"/>
      <c r="CL1826" s="23"/>
      <c r="CM1826" s="23"/>
      <c r="CN1826" s="23"/>
      <c r="CO1826" s="23"/>
      <c r="CP1826" s="23"/>
      <c r="CQ1826" s="23"/>
      <c r="CR1826" s="23"/>
      <c r="CS1826" s="23"/>
      <c r="CT1826" s="23"/>
      <c r="CU1826" s="23"/>
      <c r="CV1826" s="23"/>
      <c r="CW1826" s="23"/>
      <c r="CX1826" s="23"/>
      <c r="CY1826" s="23"/>
      <c r="CZ1826" s="23"/>
      <c r="DA1826" s="23"/>
      <c r="DB1826" s="23"/>
      <c r="DC1826" s="23"/>
      <c r="DD1826" s="23"/>
      <c r="DE1826" s="23"/>
      <c r="DF1826" s="23"/>
      <c r="DG1826" s="23"/>
      <c r="DH1826" s="23"/>
      <c r="DI1826" s="23"/>
      <c r="DJ1826" s="23"/>
      <c r="DK1826" s="23"/>
      <c r="DL1826" s="23"/>
      <c r="DM1826" s="23"/>
      <c r="DN1826" s="23"/>
      <c r="DO1826" s="23"/>
      <c r="DP1826" s="23"/>
      <c r="DQ1826" s="23"/>
      <c r="DR1826" s="23"/>
      <c r="DS1826" s="23"/>
      <c r="DT1826" s="23"/>
      <c r="DU1826" s="23"/>
      <c r="DV1826" s="23"/>
      <c r="DW1826" s="23"/>
      <c r="DX1826" s="23"/>
      <c r="DY1826" s="23"/>
    </row>
    <row r="1827" spans="1:129" s="29" customFormat="1" ht="75" x14ac:dyDescent="0.25">
      <c r="A1827" s="406"/>
      <c r="B1827" s="127" t="s">
        <v>413</v>
      </c>
      <c r="C1827" s="127"/>
      <c r="D1827" s="195"/>
      <c r="E1827" s="196"/>
      <c r="F1827" s="135"/>
      <c r="G1827" s="196"/>
      <c r="H1827" s="72" t="s">
        <v>57</v>
      </c>
      <c r="I1827" s="78" t="s">
        <v>136</v>
      </c>
      <c r="J1827" s="83">
        <v>45250</v>
      </c>
      <c r="K1827" s="123">
        <f>J1827</f>
        <v>45250</v>
      </c>
      <c r="L1827" s="162"/>
      <c r="M1827" s="83"/>
      <c r="N1827" s="83"/>
      <c r="O1827" s="408">
        <f t="shared" si="915"/>
        <v>45250</v>
      </c>
      <c r="P1827" s="355"/>
      <c r="Q1827" s="23"/>
      <c r="R1827" s="23"/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/>
      <c r="AG1827" s="23"/>
      <c r="AH1827" s="23"/>
      <c r="AI1827" s="23"/>
      <c r="AJ1827" s="23"/>
      <c r="AK1827" s="23"/>
      <c r="AL1827" s="23"/>
      <c r="AM1827" s="23"/>
      <c r="AN1827" s="23"/>
      <c r="AO1827" s="23"/>
      <c r="AP1827" s="23"/>
      <c r="AQ1827" s="23"/>
      <c r="AR1827" s="23"/>
      <c r="AS1827" s="23"/>
      <c r="AT1827" s="23"/>
      <c r="AU1827" s="23"/>
      <c r="AV1827" s="23"/>
      <c r="AW1827" s="23"/>
      <c r="AX1827" s="23"/>
      <c r="AY1827" s="23"/>
      <c r="AZ1827" s="23"/>
      <c r="BA1827" s="23"/>
      <c r="BB1827" s="23"/>
      <c r="BC1827" s="23"/>
      <c r="BD1827" s="23"/>
      <c r="BE1827" s="23"/>
      <c r="BF1827" s="23"/>
      <c r="BG1827" s="23"/>
      <c r="BH1827" s="23"/>
      <c r="BI1827" s="23"/>
      <c r="BJ1827" s="23"/>
      <c r="BK1827" s="23"/>
      <c r="BL1827" s="23"/>
      <c r="BM1827" s="23"/>
      <c r="BN1827" s="23"/>
      <c r="BO1827" s="23"/>
      <c r="BP1827" s="23"/>
      <c r="BQ1827" s="23"/>
      <c r="BR1827" s="23"/>
      <c r="BS1827" s="23"/>
      <c r="BT1827" s="23"/>
      <c r="BU1827" s="23"/>
      <c r="BV1827" s="23"/>
      <c r="BW1827" s="23"/>
      <c r="BX1827" s="23"/>
      <c r="BY1827" s="23"/>
      <c r="BZ1827" s="23"/>
      <c r="CA1827" s="23"/>
      <c r="CB1827" s="23"/>
      <c r="CC1827" s="23"/>
      <c r="CD1827" s="23"/>
      <c r="CE1827" s="23"/>
      <c r="CF1827" s="23"/>
      <c r="CG1827" s="23"/>
      <c r="CH1827" s="23"/>
      <c r="CI1827" s="23"/>
      <c r="CJ1827" s="23"/>
      <c r="CK1827" s="23"/>
      <c r="CL1827" s="23"/>
      <c r="CM1827" s="23"/>
      <c r="CN1827" s="23"/>
      <c r="CO1827" s="23"/>
      <c r="CP1827" s="23"/>
      <c r="CQ1827" s="23"/>
      <c r="CR1827" s="23"/>
      <c r="CS1827" s="23"/>
      <c r="CT1827" s="23"/>
      <c r="CU1827" s="23"/>
      <c r="CV1827" s="23"/>
      <c r="CW1827" s="23"/>
      <c r="CX1827" s="23"/>
      <c r="CY1827" s="23"/>
      <c r="CZ1827" s="23"/>
      <c r="DA1827" s="23"/>
      <c r="DB1827" s="23"/>
      <c r="DC1827" s="23"/>
      <c r="DD1827" s="23"/>
      <c r="DE1827" s="23"/>
      <c r="DF1827" s="23"/>
      <c r="DG1827" s="23"/>
      <c r="DH1827" s="23"/>
      <c r="DI1827" s="23"/>
      <c r="DJ1827" s="23"/>
      <c r="DK1827" s="23"/>
      <c r="DL1827" s="23"/>
      <c r="DM1827" s="23"/>
      <c r="DN1827" s="23"/>
      <c r="DO1827" s="23"/>
      <c r="DP1827" s="23"/>
      <c r="DQ1827" s="23"/>
      <c r="DR1827" s="23"/>
      <c r="DS1827" s="23"/>
      <c r="DT1827" s="23"/>
      <c r="DU1827" s="23"/>
      <c r="DV1827" s="23"/>
      <c r="DW1827" s="23"/>
      <c r="DX1827" s="23"/>
      <c r="DY1827" s="23"/>
    </row>
    <row r="1828" spans="1:129" s="29" customFormat="1" x14ac:dyDescent="0.25">
      <c r="A1828" s="405">
        <v>74</v>
      </c>
      <c r="B1828" s="127" t="s">
        <v>413</v>
      </c>
      <c r="C1828" s="127" t="s">
        <v>119</v>
      </c>
      <c r="D1828" s="195" t="s">
        <v>121</v>
      </c>
      <c r="E1828" s="196">
        <v>14</v>
      </c>
      <c r="F1828" s="135">
        <v>2123.5</v>
      </c>
      <c r="G1828" s="196">
        <v>73</v>
      </c>
      <c r="H1828" s="72" t="s">
        <v>30</v>
      </c>
      <c r="I1828" s="66" t="s">
        <v>1</v>
      </c>
      <c r="J1828" s="83">
        <f>J1829+J1830</f>
        <v>1686992</v>
      </c>
      <c r="K1828" s="83">
        <f t="shared" ref="K1828:N1828" si="951">K1829+K1830</f>
        <v>1686992</v>
      </c>
      <c r="L1828" s="83">
        <f t="shared" si="951"/>
        <v>0</v>
      </c>
      <c r="M1828" s="83">
        <f t="shared" si="951"/>
        <v>0</v>
      </c>
      <c r="N1828" s="83">
        <f t="shared" si="951"/>
        <v>0</v>
      </c>
      <c r="O1828" s="408">
        <f t="shared" si="915"/>
        <v>1686992</v>
      </c>
      <c r="P1828" s="355"/>
      <c r="Q1828" s="23"/>
      <c r="R1828" s="23"/>
      <c r="S1828" s="23"/>
      <c r="T1828" s="23"/>
      <c r="U1828" s="23"/>
      <c r="V1828" s="23"/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/>
      <c r="AG1828" s="23"/>
      <c r="AH1828" s="23"/>
      <c r="AI1828" s="23"/>
      <c r="AJ1828" s="23"/>
      <c r="AK1828" s="23"/>
      <c r="AL1828" s="23"/>
      <c r="AM1828" s="23"/>
      <c r="AN1828" s="23"/>
      <c r="AO1828" s="23"/>
      <c r="AP1828" s="23"/>
      <c r="AQ1828" s="23"/>
      <c r="AR1828" s="23"/>
      <c r="AS1828" s="23"/>
      <c r="AT1828" s="23"/>
      <c r="AU1828" s="23"/>
      <c r="AV1828" s="23"/>
      <c r="AW1828" s="23"/>
      <c r="AX1828" s="23"/>
      <c r="AY1828" s="23"/>
      <c r="AZ1828" s="23"/>
      <c r="BA1828" s="23"/>
      <c r="BB1828" s="23"/>
      <c r="BC1828" s="23"/>
      <c r="BD1828" s="23"/>
      <c r="BE1828" s="23"/>
      <c r="BF1828" s="23"/>
      <c r="BG1828" s="23"/>
      <c r="BH1828" s="23"/>
      <c r="BI1828" s="23"/>
      <c r="BJ1828" s="23"/>
      <c r="BK1828" s="23"/>
      <c r="BL1828" s="23"/>
      <c r="BM1828" s="23"/>
      <c r="BN1828" s="23"/>
      <c r="BO1828" s="23"/>
      <c r="BP1828" s="23"/>
      <c r="BQ1828" s="23"/>
      <c r="BR1828" s="23"/>
      <c r="BS1828" s="23"/>
      <c r="BT1828" s="23"/>
      <c r="BU1828" s="23"/>
      <c r="BV1828" s="23"/>
      <c r="BW1828" s="23"/>
      <c r="BX1828" s="23"/>
      <c r="BY1828" s="23"/>
      <c r="BZ1828" s="23"/>
      <c r="CA1828" s="23"/>
      <c r="CB1828" s="23"/>
      <c r="CC1828" s="23"/>
      <c r="CD1828" s="23"/>
      <c r="CE1828" s="23"/>
      <c r="CF1828" s="23"/>
      <c r="CG1828" s="23"/>
      <c r="CH1828" s="23"/>
      <c r="CI1828" s="23"/>
      <c r="CJ1828" s="23"/>
      <c r="CK1828" s="23"/>
      <c r="CL1828" s="23"/>
      <c r="CM1828" s="23"/>
      <c r="CN1828" s="23"/>
      <c r="CO1828" s="23"/>
      <c r="CP1828" s="23"/>
      <c r="CQ1828" s="23"/>
      <c r="CR1828" s="23"/>
      <c r="CS1828" s="23"/>
      <c r="CT1828" s="23"/>
      <c r="CU1828" s="23"/>
      <c r="CV1828" s="23"/>
      <c r="CW1828" s="23"/>
      <c r="CX1828" s="23"/>
      <c r="CY1828" s="23"/>
      <c r="CZ1828" s="23"/>
      <c r="DA1828" s="23"/>
      <c r="DB1828" s="23"/>
      <c r="DC1828" s="23"/>
      <c r="DD1828" s="23"/>
      <c r="DE1828" s="23"/>
      <c r="DF1828" s="23"/>
      <c r="DG1828" s="23"/>
      <c r="DH1828" s="23"/>
      <c r="DI1828" s="23"/>
      <c r="DJ1828" s="23"/>
      <c r="DK1828" s="23"/>
      <c r="DL1828" s="23"/>
      <c r="DM1828" s="23"/>
      <c r="DN1828" s="23"/>
      <c r="DO1828" s="23"/>
      <c r="DP1828" s="23"/>
      <c r="DQ1828" s="23"/>
      <c r="DR1828" s="23"/>
      <c r="DS1828" s="23"/>
      <c r="DT1828" s="23"/>
      <c r="DU1828" s="23"/>
      <c r="DV1828" s="23"/>
      <c r="DW1828" s="23"/>
      <c r="DX1828" s="23"/>
      <c r="DY1828" s="23"/>
    </row>
    <row r="1829" spans="1:129" s="29" customFormat="1" x14ac:dyDescent="0.25">
      <c r="A1829" s="405"/>
      <c r="B1829" s="127" t="s">
        <v>413</v>
      </c>
      <c r="C1829" s="127"/>
      <c r="D1829" s="195"/>
      <c r="E1829" s="196"/>
      <c r="F1829" s="135"/>
      <c r="G1829" s="196"/>
      <c r="H1829" s="72" t="s">
        <v>36</v>
      </c>
      <c r="I1829" s="78" t="s">
        <v>37</v>
      </c>
      <c r="J1829" s="83">
        <v>1652212</v>
      </c>
      <c r="K1829" s="98">
        <f t="shared" ref="K1829:K1830" si="952">J1829</f>
        <v>1652212</v>
      </c>
      <c r="L1829" s="162"/>
      <c r="M1829" s="83"/>
      <c r="N1829" s="83"/>
      <c r="O1829" s="408">
        <f t="shared" si="915"/>
        <v>1652212</v>
      </c>
      <c r="P1829" s="355"/>
      <c r="Q1829" s="23"/>
      <c r="R1829" s="23"/>
      <c r="S1829" s="23"/>
      <c r="T1829" s="23"/>
      <c r="U1829" s="23"/>
      <c r="V1829" s="23"/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/>
      <c r="AG1829" s="23"/>
      <c r="AH1829" s="23"/>
      <c r="AI1829" s="23"/>
      <c r="AJ1829" s="23"/>
      <c r="AK1829" s="23"/>
      <c r="AL1829" s="23"/>
      <c r="AM1829" s="23"/>
      <c r="AN1829" s="23"/>
      <c r="AO1829" s="23"/>
      <c r="AP1829" s="23"/>
      <c r="AQ1829" s="23"/>
      <c r="AR1829" s="23"/>
      <c r="AS1829" s="23"/>
      <c r="AT1829" s="23"/>
      <c r="AU1829" s="23"/>
      <c r="AV1829" s="23"/>
      <c r="AW1829" s="23"/>
      <c r="AX1829" s="23"/>
      <c r="AY1829" s="23"/>
      <c r="AZ1829" s="23"/>
      <c r="BA1829" s="23"/>
      <c r="BB1829" s="23"/>
      <c r="BC1829" s="23"/>
      <c r="BD1829" s="23"/>
      <c r="BE1829" s="23"/>
      <c r="BF1829" s="23"/>
      <c r="BG1829" s="23"/>
      <c r="BH1829" s="23"/>
      <c r="BI1829" s="23"/>
      <c r="BJ1829" s="23"/>
      <c r="BK1829" s="23"/>
      <c r="BL1829" s="23"/>
      <c r="BM1829" s="23"/>
      <c r="BN1829" s="23"/>
      <c r="BO1829" s="23"/>
      <c r="BP1829" s="23"/>
      <c r="BQ1829" s="23"/>
      <c r="BR1829" s="23"/>
      <c r="BS1829" s="23"/>
      <c r="BT1829" s="23"/>
      <c r="BU1829" s="23"/>
      <c r="BV1829" s="23"/>
      <c r="BW1829" s="23"/>
      <c r="BX1829" s="23"/>
      <c r="BY1829" s="23"/>
      <c r="BZ1829" s="23"/>
      <c r="CA1829" s="23"/>
      <c r="CB1829" s="23"/>
      <c r="CC1829" s="23"/>
      <c r="CD1829" s="23"/>
      <c r="CE1829" s="23"/>
      <c r="CF1829" s="23"/>
      <c r="CG1829" s="23"/>
      <c r="CH1829" s="23"/>
      <c r="CI1829" s="23"/>
      <c r="CJ1829" s="23"/>
      <c r="CK1829" s="23"/>
      <c r="CL1829" s="23"/>
      <c r="CM1829" s="23"/>
      <c r="CN1829" s="23"/>
      <c r="CO1829" s="23"/>
      <c r="CP1829" s="23"/>
      <c r="CQ1829" s="23"/>
      <c r="CR1829" s="23"/>
      <c r="CS1829" s="23"/>
      <c r="CT1829" s="23"/>
      <c r="CU1829" s="23"/>
      <c r="CV1829" s="23"/>
      <c r="CW1829" s="23"/>
      <c r="CX1829" s="23"/>
      <c r="CY1829" s="23"/>
      <c r="CZ1829" s="23"/>
      <c r="DA1829" s="23"/>
      <c r="DB1829" s="23"/>
      <c r="DC1829" s="23"/>
      <c r="DD1829" s="23"/>
      <c r="DE1829" s="23"/>
      <c r="DF1829" s="23"/>
      <c r="DG1829" s="23"/>
      <c r="DH1829" s="23"/>
      <c r="DI1829" s="23"/>
      <c r="DJ1829" s="23"/>
      <c r="DK1829" s="23"/>
      <c r="DL1829" s="23"/>
      <c r="DM1829" s="23"/>
      <c r="DN1829" s="23"/>
      <c r="DO1829" s="23"/>
      <c r="DP1829" s="23"/>
      <c r="DQ1829" s="23"/>
      <c r="DR1829" s="23"/>
      <c r="DS1829" s="23"/>
      <c r="DT1829" s="23"/>
      <c r="DU1829" s="23"/>
      <c r="DV1829" s="23"/>
      <c r="DW1829" s="23"/>
      <c r="DX1829" s="23"/>
      <c r="DY1829" s="23"/>
    </row>
    <row r="1830" spans="1:129" s="29" customFormat="1" x14ac:dyDescent="0.25">
      <c r="A1830" s="405"/>
      <c r="B1830" s="127" t="s">
        <v>413</v>
      </c>
      <c r="C1830" s="127"/>
      <c r="D1830" s="195"/>
      <c r="E1830" s="196"/>
      <c r="F1830" s="135"/>
      <c r="G1830" s="196"/>
      <c r="H1830" s="72" t="s">
        <v>35</v>
      </c>
      <c r="I1830" s="78" t="s">
        <v>52</v>
      </c>
      <c r="J1830" s="83">
        <v>34780</v>
      </c>
      <c r="K1830" s="98">
        <f t="shared" si="952"/>
        <v>34780</v>
      </c>
      <c r="L1830" s="162"/>
      <c r="M1830" s="83"/>
      <c r="N1830" s="83"/>
      <c r="O1830" s="408">
        <f t="shared" si="915"/>
        <v>34780</v>
      </c>
      <c r="P1830" s="355"/>
      <c r="Q1830" s="23"/>
      <c r="R1830" s="23"/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/>
      <c r="AI1830" s="23"/>
      <c r="AJ1830" s="23"/>
      <c r="AK1830" s="23"/>
      <c r="AL1830" s="23"/>
      <c r="AM1830" s="23"/>
      <c r="AN1830" s="23"/>
      <c r="AO1830" s="23"/>
      <c r="AP1830" s="23"/>
      <c r="AQ1830" s="23"/>
      <c r="AR1830" s="23"/>
      <c r="AS1830" s="23"/>
      <c r="AT1830" s="23"/>
      <c r="AU1830" s="23"/>
      <c r="AV1830" s="23"/>
      <c r="AW1830" s="23"/>
      <c r="AX1830" s="23"/>
      <c r="AY1830" s="23"/>
      <c r="AZ1830" s="23"/>
      <c r="BA1830" s="23"/>
      <c r="BB1830" s="23"/>
      <c r="BC1830" s="23"/>
      <c r="BD1830" s="23"/>
      <c r="BE1830" s="23"/>
      <c r="BF1830" s="23"/>
      <c r="BG1830" s="23"/>
      <c r="BH1830" s="23"/>
      <c r="BI1830" s="23"/>
      <c r="BJ1830" s="23"/>
      <c r="BK1830" s="23"/>
      <c r="BL1830" s="23"/>
      <c r="BM1830" s="23"/>
      <c r="BN1830" s="23"/>
      <c r="BO1830" s="23"/>
      <c r="BP1830" s="23"/>
      <c r="BQ1830" s="23"/>
      <c r="BR1830" s="23"/>
      <c r="BS1830" s="23"/>
      <c r="BT1830" s="23"/>
      <c r="BU1830" s="23"/>
      <c r="BV1830" s="23"/>
      <c r="BW1830" s="23"/>
      <c r="BX1830" s="23"/>
      <c r="BY1830" s="23"/>
      <c r="BZ1830" s="23"/>
      <c r="CA1830" s="23"/>
      <c r="CB1830" s="23"/>
      <c r="CC1830" s="23"/>
      <c r="CD1830" s="23"/>
      <c r="CE1830" s="23"/>
      <c r="CF1830" s="23"/>
      <c r="CG1830" s="23"/>
      <c r="CH1830" s="23"/>
      <c r="CI1830" s="23"/>
      <c r="CJ1830" s="23"/>
      <c r="CK1830" s="23"/>
      <c r="CL1830" s="23"/>
      <c r="CM1830" s="23"/>
      <c r="CN1830" s="23"/>
      <c r="CO1830" s="23"/>
      <c r="CP1830" s="23"/>
      <c r="CQ1830" s="23"/>
      <c r="CR1830" s="23"/>
      <c r="CS1830" s="23"/>
      <c r="CT1830" s="23"/>
      <c r="CU1830" s="23"/>
      <c r="CV1830" s="23"/>
      <c r="CW1830" s="23"/>
      <c r="CX1830" s="23"/>
      <c r="CY1830" s="23"/>
      <c r="CZ1830" s="23"/>
      <c r="DA1830" s="23"/>
      <c r="DB1830" s="23"/>
      <c r="DC1830" s="23"/>
      <c r="DD1830" s="23"/>
      <c r="DE1830" s="23"/>
      <c r="DF1830" s="23"/>
      <c r="DG1830" s="23"/>
      <c r="DH1830" s="23"/>
      <c r="DI1830" s="23"/>
      <c r="DJ1830" s="23"/>
      <c r="DK1830" s="23"/>
      <c r="DL1830" s="23"/>
      <c r="DM1830" s="23"/>
      <c r="DN1830" s="23"/>
      <c r="DO1830" s="23"/>
      <c r="DP1830" s="23"/>
      <c r="DQ1830" s="23"/>
      <c r="DR1830" s="23"/>
      <c r="DS1830" s="23"/>
      <c r="DT1830" s="23"/>
      <c r="DU1830" s="23"/>
      <c r="DV1830" s="23"/>
      <c r="DW1830" s="23"/>
      <c r="DX1830" s="23"/>
      <c r="DY1830" s="23"/>
    </row>
    <row r="1831" spans="1:129" s="29" customFormat="1" x14ac:dyDescent="0.25">
      <c r="A1831" s="404">
        <v>75</v>
      </c>
      <c r="B1831" s="127" t="s">
        <v>413</v>
      </c>
      <c r="C1831" s="72" t="s">
        <v>119</v>
      </c>
      <c r="D1831" s="195" t="s">
        <v>121</v>
      </c>
      <c r="E1831" s="196">
        <v>16</v>
      </c>
      <c r="F1831" s="135">
        <v>3283.1</v>
      </c>
      <c r="G1831" s="196">
        <v>107</v>
      </c>
      <c r="H1831" s="121" t="s">
        <v>30</v>
      </c>
      <c r="I1831" s="66" t="s">
        <v>1</v>
      </c>
      <c r="J1831" s="83">
        <f>J1832+J1833</f>
        <v>345250</v>
      </c>
      <c r="K1831" s="83">
        <f t="shared" ref="K1831:N1831" si="953">K1832+K1833</f>
        <v>45250</v>
      </c>
      <c r="L1831" s="83">
        <f t="shared" si="953"/>
        <v>0</v>
      </c>
      <c r="M1831" s="83">
        <f t="shared" si="953"/>
        <v>285000</v>
      </c>
      <c r="N1831" s="83">
        <f t="shared" si="953"/>
        <v>15000</v>
      </c>
      <c r="O1831" s="408">
        <f t="shared" si="915"/>
        <v>345250</v>
      </c>
      <c r="P1831" s="355"/>
      <c r="Q1831" s="23"/>
      <c r="R1831" s="23"/>
      <c r="S1831" s="23"/>
      <c r="T1831" s="23"/>
      <c r="U1831" s="23"/>
      <c r="V1831" s="23"/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/>
      <c r="AI1831" s="23"/>
      <c r="AJ1831" s="23"/>
      <c r="AK1831" s="23"/>
      <c r="AL1831" s="23"/>
      <c r="AM1831" s="23"/>
      <c r="AN1831" s="23"/>
      <c r="AO1831" s="23"/>
      <c r="AP1831" s="23"/>
      <c r="AQ1831" s="23"/>
      <c r="AR1831" s="23"/>
      <c r="AS1831" s="23"/>
      <c r="AT1831" s="23"/>
      <c r="AU1831" s="23"/>
      <c r="AV1831" s="23"/>
      <c r="AW1831" s="23"/>
      <c r="AX1831" s="23"/>
      <c r="AY1831" s="23"/>
      <c r="AZ1831" s="23"/>
      <c r="BA1831" s="23"/>
      <c r="BB1831" s="23"/>
      <c r="BC1831" s="23"/>
      <c r="BD1831" s="23"/>
      <c r="BE1831" s="23"/>
      <c r="BF1831" s="23"/>
      <c r="BG1831" s="23"/>
      <c r="BH1831" s="23"/>
      <c r="BI1831" s="23"/>
      <c r="BJ1831" s="23"/>
      <c r="BK1831" s="23"/>
      <c r="BL1831" s="23"/>
      <c r="BM1831" s="23"/>
      <c r="BN1831" s="23"/>
      <c r="BO1831" s="23"/>
      <c r="BP1831" s="23"/>
      <c r="BQ1831" s="23"/>
      <c r="BR1831" s="23"/>
      <c r="BS1831" s="23"/>
      <c r="BT1831" s="23"/>
      <c r="BU1831" s="23"/>
      <c r="BV1831" s="23"/>
      <c r="BW1831" s="23"/>
      <c r="BX1831" s="23"/>
      <c r="BY1831" s="23"/>
      <c r="BZ1831" s="23"/>
      <c r="CA1831" s="23"/>
      <c r="CB1831" s="23"/>
      <c r="CC1831" s="23"/>
      <c r="CD1831" s="23"/>
      <c r="CE1831" s="23"/>
      <c r="CF1831" s="23"/>
      <c r="CG1831" s="23"/>
      <c r="CH1831" s="23"/>
      <c r="CI1831" s="23"/>
      <c r="CJ1831" s="23"/>
      <c r="CK1831" s="23"/>
      <c r="CL1831" s="23"/>
      <c r="CM1831" s="23"/>
      <c r="CN1831" s="23"/>
      <c r="CO1831" s="23"/>
      <c r="CP1831" s="23"/>
      <c r="CQ1831" s="23"/>
      <c r="CR1831" s="23"/>
      <c r="CS1831" s="23"/>
      <c r="CT1831" s="23"/>
      <c r="CU1831" s="23"/>
      <c r="CV1831" s="23"/>
      <c r="CW1831" s="23"/>
      <c r="CX1831" s="23"/>
      <c r="CY1831" s="23"/>
      <c r="CZ1831" s="23"/>
      <c r="DA1831" s="23"/>
      <c r="DB1831" s="23"/>
      <c r="DC1831" s="23"/>
      <c r="DD1831" s="23"/>
      <c r="DE1831" s="23"/>
      <c r="DF1831" s="23"/>
      <c r="DG1831" s="23"/>
      <c r="DH1831" s="23"/>
      <c r="DI1831" s="23"/>
      <c r="DJ1831" s="23"/>
      <c r="DK1831" s="23"/>
      <c r="DL1831" s="23"/>
      <c r="DM1831" s="23"/>
      <c r="DN1831" s="23"/>
      <c r="DO1831" s="23"/>
      <c r="DP1831" s="23"/>
      <c r="DQ1831" s="23"/>
      <c r="DR1831" s="23"/>
      <c r="DS1831" s="23"/>
      <c r="DT1831" s="23"/>
      <c r="DU1831" s="23"/>
      <c r="DV1831" s="23"/>
      <c r="DW1831" s="23"/>
      <c r="DX1831" s="23"/>
      <c r="DY1831" s="23"/>
    </row>
    <row r="1832" spans="1:129" s="29" customFormat="1" ht="45" x14ac:dyDescent="0.25">
      <c r="A1832" s="405"/>
      <c r="B1832" s="127" t="s">
        <v>413</v>
      </c>
      <c r="C1832" s="127"/>
      <c r="D1832" s="195"/>
      <c r="E1832" s="196"/>
      <c r="F1832" s="135"/>
      <c r="G1832" s="196"/>
      <c r="H1832" s="72" t="s">
        <v>58</v>
      </c>
      <c r="I1832" s="78" t="s">
        <v>31</v>
      </c>
      <c r="J1832" s="83">
        <v>300000</v>
      </c>
      <c r="K1832" s="83"/>
      <c r="L1832" s="162"/>
      <c r="M1832" s="162">
        <v>285000</v>
      </c>
      <c r="N1832" s="162">
        <v>15000</v>
      </c>
      <c r="O1832" s="408">
        <f t="shared" si="915"/>
        <v>300000</v>
      </c>
      <c r="P1832" s="355"/>
      <c r="Q1832" s="23"/>
      <c r="R1832" s="23"/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/>
      <c r="AL1832" s="23"/>
      <c r="AM1832" s="23"/>
      <c r="AN1832" s="23"/>
      <c r="AO1832" s="23"/>
      <c r="AP1832" s="23"/>
      <c r="AQ1832" s="23"/>
      <c r="AR1832" s="23"/>
      <c r="AS1832" s="23"/>
      <c r="AT1832" s="23"/>
      <c r="AU1832" s="23"/>
      <c r="AV1832" s="23"/>
      <c r="AW1832" s="23"/>
      <c r="AX1832" s="23"/>
      <c r="AY1832" s="23"/>
      <c r="AZ1832" s="23"/>
      <c r="BA1832" s="23"/>
      <c r="BB1832" s="23"/>
      <c r="BC1832" s="23"/>
      <c r="BD1832" s="23"/>
      <c r="BE1832" s="23"/>
      <c r="BF1832" s="23"/>
      <c r="BG1832" s="23"/>
      <c r="BH1832" s="23"/>
      <c r="BI1832" s="23"/>
      <c r="BJ1832" s="23"/>
      <c r="BK1832" s="23"/>
      <c r="BL1832" s="23"/>
      <c r="BM1832" s="23"/>
      <c r="BN1832" s="23"/>
      <c r="BO1832" s="23"/>
      <c r="BP1832" s="23"/>
      <c r="BQ1832" s="23"/>
      <c r="BR1832" s="23"/>
      <c r="BS1832" s="23"/>
      <c r="BT1832" s="23"/>
      <c r="BU1832" s="23"/>
      <c r="BV1832" s="23"/>
      <c r="BW1832" s="23"/>
      <c r="BX1832" s="23"/>
      <c r="BY1832" s="23"/>
      <c r="BZ1832" s="23"/>
      <c r="CA1832" s="23"/>
      <c r="CB1832" s="23"/>
      <c r="CC1832" s="23"/>
      <c r="CD1832" s="23"/>
      <c r="CE1832" s="23"/>
      <c r="CF1832" s="23"/>
      <c r="CG1832" s="23"/>
      <c r="CH1832" s="23"/>
      <c r="CI1832" s="23"/>
      <c r="CJ1832" s="23"/>
      <c r="CK1832" s="23"/>
      <c r="CL1832" s="23"/>
      <c r="CM1832" s="23"/>
      <c r="CN1832" s="23"/>
      <c r="CO1832" s="23"/>
      <c r="CP1832" s="23"/>
      <c r="CQ1832" s="23"/>
      <c r="CR1832" s="23"/>
      <c r="CS1832" s="23"/>
      <c r="CT1832" s="23"/>
      <c r="CU1832" s="23"/>
      <c r="CV1832" s="23"/>
      <c r="CW1832" s="23"/>
      <c r="CX1832" s="23"/>
      <c r="CY1832" s="23"/>
      <c r="CZ1832" s="23"/>
      <c r="DA1832" s="23"/>
      <c r="DB1832" s="23"/>
      <c r="DC1832" s="23"/>
      <c r="DD1832" s="23"/>
      <c r="DE1832" s="23"/>
      <c r="DF1832" s="23"/>
      <c r="DG1832" s="23"/>
      <c r="DH1832" s="23"/>
      <c r="DI1832" s="23"/>
      <c r="DJ1832" s="23"/>
      <c r="DK1832" s="23"/>
      <c r="DL1832" s="23"/>
      <c r="DM1832" s="23"/>
      <c r="DN1832" s="23"/>
      <c r="DO1832" s="23"/>
      <c r="DP1832" s="23"/>
      <c r="DQ1832" s="23"/>
      <c r="DR1832" s="23"/>
      <c r="DS1832" s="23"/>
      <c r="DT1832" s="23"/>
      <c r="DU1832" s="23"/>
      <c r="DV1832" s="23"/>
      <c r="DW1832" s="23"/>
      <c r="DX1832" s="23"/>
      <c r="DY1832" s="23"/>
    </row>
    <row r="1833" spans="1:129" s="29" customFormat="1" ht="75" x14ac:dyDescent="0.25">
      <c r="A1833" s="406"/>
      <c r="B1833" s="127" t="s">
        <v>413</v>
      </c>
      <c r="C1833" s="127"/>
      <c r="D1833" s="195"/>
      <c r="E1833" s="196"/>
      <c r="F1833" s="135"/>
      <c r="G1833" s="196"/>
      <c r="H1833" s="72" t="s">
        <v>57</v>
      </c>
      <c r="I1833" s="78" t="s">
        <v>136</v>
      </c>
      <c r="J1833" s="83">
        <v>45250</v>
      </c>
      <c r="K1833" s="123">
        <f>J1833</f>
        <v>45250</v>
      </c>
      <c r="L1833" s="162"/>
      <c r="M1833" s="83"/>
      <c r="N1833" s="83"/>
      <c r="O1833" s="408">
        <f t="shared" si="915"/>
        <v>45250</v>
      </c>
      <c r="P1833" s="355"/>
      <c r="Q1833" s="23"/>
      <c r="R1833" s="23"/>
      <c r="S1833" s="23"/>
      <c r="T1833" s="23"/>
      <c r="U1833" s="23"/>
      <c r="V1833" s="23"/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/>
      <c r="AI1833" s="23"/>
      <c r="AJ1833" s="23"/>
      <c r="AK1833" s="23"/>
      <c r="AL1833" s="23"/>
      <c r="AM1833" s="23"/>
      <c r="AN1833" s="23"/>
      <c r="AO1833" s="23"/>
      <c r="AP1833" s="23"/>
      <c r="AQ1833" s="23"/>
      <c r="AR1833" s="23"/>
      <c r="AS1833" s="23"/>
      <c r="AT1833" s="23"/>
      <c r="AU1833" s="23"/>
      <c r="AV1833" s="23"/>
      <c r="AW1833" s="23"/>
      <c r="AX1833" s="23"/>
      <c r="AY1833" s="23"/>
      <c r="AZ1833" s="23"/>
      <c r="BA1833" s="23"/>
      <c r="BB1833" s="23"/>
      <c r="BC1833" s="23"/>
      <c r="BD1833" s="23"/>
      <c r="BE1833" s="23"/>
      <c r="BF1833" s="23"/>
      <c r="BG1833" s="23"/>
      <c r="BH1833" s="23"/>
      <c r="BI1833" s="23"/>
      <c r="BJ1833" s="23"/>
      <c r="BK1833" s="23"/>
      <c r="BL1833" s="23"/>
      <c r="BM1833" s="23"/>
      <c r="BN1833" s="23"/>
      <c r="BO1833" s="23"/>
      <c r="BP1833" s="23"/>
      <c r="BQ1833" s="23"/>
      <c r="BR1833" s="23"/>
      <c r="BS1833" s="23"/>
      <c r="BT1833" s="23"/>
      <c r="BU1833" s="23"/>
      <c r="BV1833" s="23"/>
      <c r="BW1833" s="23"/>
      <c r="BX1833" s="23"/>
      <c r="BY1833" s="23"/>
      <c r="BZ1833" s="23"/>
      <c r="CA1833" s="23"/>
      <c r="CB1833" s="23"/>
      <c r="CC1833" s="23"/>
      <c r="CD1833" s="23"/>
      <c r="CE1833" s="23"/>
      <c r="CF1833" s="23"/>
      <c r="CG1833" s="23"/>
      <c r="CH1833" s="23"/>
      <c r="CI1833" s="23"/>
      <c r="CJ1833" s="23"/>
      <c r="CK1833" s="23"/>
      <c r="CL1833" s="23"/>
      <c r="CM1833" s="23"/>
      <c r="CN1833" s="23"/>
      <c r="CO1833" s="23"/>
      <c r="CP1833" s="23"/>
      <c r="CQ1833" s="23"/>
      <c r="CR1833" s="23"/>
      <c r="CS1833" s="23"/>
      <c r="CT1833" s="23"/>
      <c r="CU1833" s="23"/>
      <c r="CV1833" s="23"/>
      <c r="CW1833" s="23"/>
      <c r="CX1833" s="23"/>
      <c r="CY1833" s="23"/>
      <c r="CZ1833" s="23"/>
      <c r="DA1833" s="23"/>
      <c r="DB1833" s="23"/>
      <c r="DC1833" s="23"/>
      <c r="DD1833" s="23"/>
      <c r="DE1833" s="23"/>
      <c r="DF1833" s="23"/>
      <c r="DG1833" s="23"/>
      <c r="DH1833" s="23"/>
      <c r="DI1833" s="23"/>
      <c r="DJ1833" s="23"/>
      <c r="DK1833" s="23"/>
      <c r="DL1833" s="23"/>
      <c r="DM1833" s="23"/>
      <c r="DN1833" s="23"/>
      <c r="DO1833" s="23"/>
      <c r="DP1833" s="23"/>
      <c r="DQ1833" s="23"/>
      <c r="DR1833" s="23"/>
      <c r="DS1833" s="23"/>
      <c r="DT1833" s="23"/>
      <c r="DU1833" s="23"/>
      <c r="DV1833" s="23"/>
      <c r="DW1833" s="23"/>
      <c r="DX1833" s="23"/>
      <c r="DY1833" s="23"/>
    </row>
    <row r="1834" spans="1:129" s="29" customFormat="1" x14ac:dyDescent="0.25">
      <c r="A1834" s="404">
        <v>76</v>
      </c>
      <c r="B1834" s="127" t="s">
        <v>413</v>
      </c>
      <c r="C1834" s="72" t="s">
        <v>119</v>
      </c>
      <c r="D1834" s="195" t="s">
        <v>121</v>
      </c>
      <c r="E1834" s="196">
        <v>17</v>
      </c>
      <c r="F1834" s="135">
        <v>1639.4</v>
      </c>
      <c r="G1834" s="196">
        <v>53</v>
      </c>
      <c r="H1834" s="121" t="s">
        <v>30</v>
      </c>
      <c r="I1834" s="66" t="s">
        <v>1</v>
      </c>
      <c r="J1834" s="83">
        <f>J1835+J1836</f>
        <v>195250</v>
      </c>
      <c r="K1834" s="83">
        <f t="shared" ref="K1834:N1834" si="954">K1835+K1836</f>
        <v>45250</v>
      </c>
      <c r="L1834" s="83">
        <f t="shared" si="954"/>
        <v>0</v>
      </c>
      <c r="M1834" s="83">
        <f t="shared" si="954"/>
        <v>142500</v>
      </c>
      <c r="N1834" s="83">
        <f t="shared" si="954"/>
        <v>7500</v>
      </c>
      <c r="O1834" s="408">
        <f t="shared" si="915"/>
        <v>195250</v>
      </c>
      <c r="P1834" s="355"/>
      <c r="Q1834" s="23"/>
      <c r="R1834" s="23"/>
      <c r="S1834" s="23"/>
      <c r="T1834" s="23"/>
      <c r="U1834" s="23"/>
      <c r="V1834" s="23"/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/>
      <c r="AG1834" s="23"/>
      <c r="AH1834" s="23"/>
      <c r="AI1834" s="23"/>
      <c r="AJ1834" s="23"/>
      <c r="AK1834" s="23"/>
      <c r="AL1834" s="23"/>
      <c r="AM1834" s="23"/>
      <c r="AN1834" s="23"/>
      <c r="AO1834" s="23"/>
      <c r="AP1834" s="23"/>
      <c r="AQ1834" s="23"/>
      <c r="AR1834" s="23"/>
      <c r="AS1834" s="23"/>
      <c r="AT1834" s="23"/>
      <c r="AU1834" s="23"/>
      <c r="AV1834" s="23"/>
      <c r="AW1834" s="23"/>
      <c r="AX1834" s="23"/>
      <c r="AY1834" s="23"/>
      <c r="AZ1834" s="23"/>
      <c r="BA1834" s="23"/>
      <c r="BB1834" s="23"/>
      <c r="BC1834" s="23"/>
      <c r="BD1834" s="23"/>
      <c r="BE1834" s="23"/>
      <c r="BF1834" s="23"/>
      <c r="BG1834" s="23"/>
      <c r="BH1834" s="23"/>
      <c r="BI1834" s="23"/>
      <c r="BJ1834" s="23"/>
      <c r="BK1834" s="23"/>
      <c r="BL1834" s="23"/>
      <c r="BM1834" s="23"/>
      <c r="BN1834" s="23"/>
      <c r="BO1834" s="23"/>
      <c r="BP1834" s="23"/>
      <c r="BQ1834" s="23"/>
      <c r="BR1834" s="23"/>
      <c r="BS1834" s="23"/>
      <c r="BT1834" s="23"/>
      <c r="BU1834" s="23"/>
      <c r="BV1834" s="23"/>
      <c r="BW1834" s="23"/>
      <c r="BX1834" s="23"/>
      <c r="BY1834" s="23"/>
      <c r="BZ1834" s="23"/>
      <c r="CA1834" s="23"/>
      <c r="CB1834" s="23"/>
      <c r="CC1834" s="23"/>
      <c r="CD1834" s="23"/>
      <c r="CE1834" s="23"/>
      <c r="CF1834" s="23"/>
      <c r="CG1834" s="23"/>
      <c r="CH1834" s="23"/>
      <c r="CI1834" s="23"/>
      <c r="CJ1834" s="23"/>
      <c r="CK1834" s="23"/>
      <c r="CL1834" s="23"/>
      <c r="CM1834" s="23"/>
      <c r="CN1834" s="23"/>
      <c r="CO1834" s="23"/>
      <c r="CP1834" s="23"/>
      <c r="CQ1834" s="23"/>
      <c r="CR1834" s="23"/>
      <c r="CS1834" s="23"/>
      <c r="CT1834" s="23"/>
      <c r="CU1834" s="23"/>
      <c r="CV1834" s="23"/>
      <c r="CW1834" s="23"/>
      <c r="CX1834" s="23"/>
      <c r="CY1834" s="23"/>
      <c r="CZ1834" s="23"/>
      <c r="DA1834" s="23"/>
      <c r="DB1834" s="23"/>
      <c r="DC1834" s="23"/>
      <c r="DD1834" s="23"/>
      <c r="DE1834" s="23"/>
      <c r="DF1834" s="23"/>
      <c r="DG1834" s="23"/>
      <c r="DH1834" s="23"/>
      <c r="DI1834" s="23"/>
      <c r="DJ1834" s="23"/>
      <c r="DK1834" s="23"/>
      <c r="DL1834" s="23"/>
      <c r="DM1834" s="23"/>
      <c r="DN1834" s="23"/>
      <c r="DO1834" s="23"/>
      <c r="DP1834" s="23"/>
      <c r="DQ1834" s="23"/>
      <c r="DR1834" s="23"/>
      <c r="DS1834" s="23"/>
      <c r="DT1834" s="23"/>
      <c r="DU1834" s="23"/>
      <c r="DV1834" s="23"/>
      <c r="DW1834" s="23"/>
      <c r="DX1834" s="23"/>
      <c r="DY1834" s="23"/>
    </row>
    <row r="1835" spans="1:129" s="29" customFormat="1" ht="45" x14ac:dyDescent="0.25">
      <c r="A1835" s="405"/>
      <c r="B1835" s="127" t="s">
        <v>413</v>
      </c>
      <c r="C1835" s="127"/>
      <c r="D1835" s="195"/>
      <c r="E1835" s="196"/>
      <c r="F1835" s="135"/>
      <c r="G1835" s="196"/>
      <c r="H1835" s="72" t="s">
        <v>58</v>
      </c>
      <c r="I1835" s="78" t="s">
        <v>31</v>
      </c>
      <c r="J1835" s="83">
        <v>150000</v>
      </c>
      <c r="K1835" s="83"/>
      <c r="L1835" s="162"/>
      <c r="M1835" s="83">
        <v>142500</v>
      </c>
      <c r="N1835" s="83">
        <v>7500</v>
      </c>
      <c r="O1835" s="408">
        <f t="shared" si="915"/>
        <v>150000</v>
      </c>
      <c r="P1835" s="355"/>
      <c r="Q1835" s="23"/>
      <c r="R1835" s="23"/>
      <c r="S1835" s="23"/>
      <c r="T1835" s="23"/>
      <c r="U1835" s="23"/>
      <c r="V1835" s="23"/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/>
      <c r="AG1835" s="23"/>
      <c r="AH1835" s="23"/>
      <c r="AI1835" s="23"/>
      <c r="AJ1835" s="23"/>
      <c r="AK1835" s="23"/>
      <c r="AL1835" s="23"/>
      <c r="AM1835" s="23"/>
      <c r="AN1835" s="23"/>
      <c r="AO1835" s="23"/>
      <c r="AP1835" s="23"/>
      <c r="AQ1835" s="23"/>
      <c r="AR1835" s="23"/>
      <c r="AS1835" s="23"/>
      <c r="AT1835" s="23"/>
      <c r="AU1835" s="23"/>
      <c r="AV1835" s="23"/>
      <c r="AW1835" s="23"/>
      <c r="AX1835" s="23"/>
      <c r="AY1835" s="23"/>
      <c r="AZ1835" s="23"/>
      <c r="BA1835" s="23"/>
      <c r="BB1835" s="23"/>
      <c r="BC1835" s="23"/>
      <c r="BD1835" s="23"/>
      <c r="BE1835" s="23"/>
      <c r="BF1835" s="23"/>
      <c r="BG1835" s="23"/>
      <c r="BH1835" s="23"/>
      <c r="BI1835" s="23"/>
      <c r="BJ1835" s="23"/>
      <c r="BK1835" s="23"/>
      <c r="BL1835" s="23"/>
      <c r="BM1835" s="23"/>
      <c r="BN1835" s="23"/>
      <c r="BO1835" s="23"/>
      <c r="BP1835" s="23"/>
      <c r="BQ1835" s="23"/>
      <c r="BR1835" s="23"/>
      <c r="BS1835" s="23"/>
      <c r="BT1835" s="23"/>
      <c r="BU1835" s="23"/>
      <c r="BV1835" s="23"/>
      <c r="BW1835" s="23"/>
      <c r="BX1835" s="23"/>
      <c r="BY1835" s="23"/>
      <c r="BZ1835" s="23"/>
      <c r="CA1835" s="23"/>
      <c r="CB1835" s="23"/>
      <c r="CC1835" s="23"/>
      <c r="CD1835" s="23"/>
      <c r="CE1835" s="23"/>
      <c r="CF1835" s="23"/>
      <c r="CG1835" s="23"/>
      <c r="CH1835" s="23"/>
      <c r="CI1835" s="23"/>
      <c r="CJ1835" s="23"/>
      <c r="CK1835" s="23"/>
      <c r="CL1835" s="23"/>
      <c r="CM1835" s="23"/>
      <c r="CN1835" s="23"/>
      <c r="CO1835" s="23"/>
      <c r="CP1835" s="23"/>
      <c r="CQ1835" s="23"/>
      <c r="CR1835" s="23"/>
      <c r="CS1835" s="23"/>
      <c r="CT1835" s="23"/>
      <c r="CU1835" s="23"/>
      <c r="CV1835" s="23"/>
      <c r="CW1835" s="23"/>
      <c r="CX1835" s="23"/>
      <c r="CY1835" s="23"/>
      <c r="CZ1835" s="23"/>
      <c r="DA1835" s="23"/>
      <c r="DB1835" s="23"/>
      <c r="DC1835" s="23"/>
      <c r="DD1835" s="23"/>
      <c r="DE1835" s="23"/>
      <c r="DF1835" s="23"/>
      <c r="DG1835" s="23"/>
      <c r="DH1835" s="23"/>
      <c r="DI1835" s="23"/>
      <c r="DJ1835" s="23"/>
      <c r="DK1835" s="23"/>
      <c r="DL1835" s="23"/>
      <c r="DM1835" s="23"/>
      <c r="DN1835" s="23"/>
      <c r="DO1835" s="23"/>
      <c r="DP1835" s="23"/>
      <c r="DQ1835" s="23"/>
      <c r="DR1835" s="23"/>
      <c r="DS1835" s="23"/>
      <c r="DT1835" s="23"/>
      <c r="DU1835" s="23"/>
      <c r="DV1835" s="23"/>
      <c r="DW1835" s="23"/>
      <c r="DX1835" s="23"/>
      <c r="DY1835" s="23"/>
    </row>
    <row r="1836" spans="1:129" s="29" customFormat="1" ht="75" x14ac:dyDescent="0.25">
      <c r="A1836" s="406"/>
      <c r="B1836" s="127" t="s">
        <v>413</v>
      </c>
      <c r="C1836" s="127"/>
      <c r="D1836" s="195"/>
      <c r="E1836" s="196"/>
      <c r="F1836" s="135"/>
      <c r="G1836" s="196"/>
      <c r="H1836" s="72" t="s">
        <v>57</v>
      </c>
      <c r="I1836" s="78" t="s">
        <v>136</v>
      </c>
      <c r="J1836" s="83">
        <v>45250</v>
      </c>
      <c r="K1836" s="123">
        <f>J1836</f>
        <v>45250</v>
      </c>
      <c r="L1836" s="162"/>
      <c r="M1836" s="83"/>
      <c r="N1836" s="83"/>
      <c r="O1836" s="408">
        <f t="shared" si="915"/>
        <v>45250</v>
      </c>
      <c r="P1836" s="355"/>
      <c r="Q1836" s="23"/>
      <c r="R1836" s="23"/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/>
      <c r="AQ1836" s="23"/>
      <c r="AR1836" s="23"/>
      <c r="AS1836" s="23"/>
      <c r="AT1836" s="23"/>
      <c r="AU1836" s="23"/>
      <c r="AV1836" s="23"/>
      <c r="AW1836" s="23"/>
      <c r="AX1836" s="23"/>
      <c r="AY1836" s="23"/>
      <c r="AZ1836" s="23"/>
      <c r="BA1836" s="23"/>
      <c r="BB1836" s="23"/>
      <c r="BC1836" s="23"/>
      <c r="BD1836" s="23"/>
      <c r="BE1836" s="23"/>
      <c r="BF1836" s="23"/>
      <c r="BG1836" s="23"/>
      <c r="BH1836" s="23"/>
      <c r="BI1836" s="23"/>
      <c r="BJ1836" s="23"/>
      <c r="BK1836" s="23"/>
      <c r="BL1836" s="23"/>
      <c r="BM1836" s="23"/>
      <c r="BN1836" s="23"/>
      <c r="BO1836" s="23"/>
      <c r="BP1836" s="23"/>
      <c r="BQ1836" s="23"/>
      <c r="BR1836" s="23"/>
      <c r="BS1836" s="23"/>
      <c r="BT1836" s="23"/>
      <c r="BU1836" s="23"/>
      <c r="BV1836" s="23"/>
      <c r="BW1836" s="23"/>
      <c r="BX1836" s="23"/>
      <c r="BY1836" s="23"/>
      <c r="BZ1836" s="23"/>
      <c r="CA1836" s="23"/>
      <c r="CB1836" s="23"/>
      <c r="CC1836" s="23"/>
      <c r="CD1836" s="23"/>
      <c r="CE1836" s="23"/>
      <c r="CF1836" s="23"/>
      <c r="CG1836" s="23"/>
      <c r="CH1836" s="23"/>
      <c r="CI1836" s="23"/>
      <c r="CJ1836" s="23"/>
      <c r="CK1836" s="23"/>
      <c r="CL1836" s="23"/>
      <c r="CM1836" s="23"/>
      <c r="CN1836" s="23"/>
      <c r="CO1836" s="23"/>
      <c r="CP1836" s="23"/>
      <c r="CQ1836" s="23"/>
      <c r="CR1836" s="23"/>
      <c r="CS1836" s="23"/>
      <c r="CT1836" s="23"/>
      <c r="CU1836" s="23"/>
      <c r="CV1836" s="23"/>
      <c r="CW1836" s="23"/>
      <c r="CX1836" s="23"/>
      <c r="CY1836" s="23"/>
      <c r="CZ1836" s="23"/>
      <c r="DA1836" s="23"/>
      <c r="DB1836" s="23"/>
      <c r="DC1836" s="23"/>
      <c r="DD1836" s="23"/>
      <c r="DE1836" s="23"/>
      <c r="DF1836" s="23"/>
      <c r="DG1836" s="23"/>
      <c r="DH1836" s="23"/>
      <c r="DI1836" s="23"/>
      <c r="DJ1836" s="23"/>
      <c r="DK1836" s="23"/>
      <c r="DL1836" s="23"/>
      <c r="DM1836" s="23"/>
      <c r="DN1836" s="23"/>
      <c r="DO1836" s="23"/>
      <c r="DP1836" s="23"/>
      <c r="DQ1836" s="23"/>
      <c r="DR1836" s="23"/>
      <c r="DS1836" s="23"/>
      <c r="DT1836" s="23"/>
      <c r="DU1836" s="23"/>
      <c r="DV1836" s="23"/>
      <c r="DW1836" s="23"/>
      <c r="DX1836" s="23"/>
      <c r="DY1836" s="23"/>
    </row>
    <row r="1837" spans="1:129" ht="23.25" customHeight="1" x14ac:dyDescent="0.25">
      <c r="A1837" s="483" t="s">
        <v>422</v>
      </c>
      <c r="B1837" s="484"/>
      <c r="C1837" s="484"/>
      <c r="D1837" s="485"/>
      <c r="E1837" s="64">
        <v>7</v>
      </c>
      <c r="F1837" s="65">
        <f>F1839+F1842+F1846+F1849+F1852+F1855+F1858</f>
        <v>8047.2999999999993</v>
      </c>
      <c r="G1837" s="64">
        <f>G1839+G1842+G1846+G1849+G1852+G1855+G1858</f>
        <v>319</v>
      </c>
      <c r="H1837" s="63" t="s">
        <v>1</v>
      </c>
      <c r="I1837" s="66" t="s">
        <v>1</v>
      </c>
      <c r="J1837" s="65">
        <f>J1839+J1842+J1846+J1849+J1852+J1855+J1858</f>
        <v>5293956.6499999994</v>
      </c>
      <c r="K1837" s="65">
        <f>K1839+K1842+K1846+K1849+K1852+K1855+K1858</f>
        <v>4608174.63</v>
      </c>
      <c r="L1837" s="65">
        <f>L1839+L1842+L1846+L1849+L1852+L1855+L1858</f>
        <v>0</v>
      </c>
      <c r="M1837" s="65">
        <f>M1839+M1842+M1846+M1849+M1852+M1855+M1858+M1838</f>
        <v>652000</v>
      </c>
      <c r="N1837" s="65">
        <f>N1839+N1842+N1846+N1849+N1852+N1855+N1858</f>
        <v>34289.101000000002</v>
      </c>
      <c r="O1837" s="387">
        <f t="shared" ref="O1837:O1855" si="955">K1837+L1837+M1837+N1837</f>
        <v>5294463.7309999997</v>
      </c>
      <c r="P1837" s="355"/>
    </row>
    <row r="1838" spans="1:129" ht="21.75" customHeight="1" x14ac:dyDescent="0.25">
      <c r="A1838" s="483" t="s">
        <v>425</v>
      </c>
      <c r="B1838" s="484"/>
      <c r="C1838" s="484"/>
      <c r="D1838" s="484"/>
      <c r="E1838" s="484"/>
      <c r="F1838" s="484"/>
      <c r="G1838" s="485"/>
      <c r="H1838" s="63" t="s">
        <v>1</v>
      </c>
      <c r="I1838" s="66" t="s">
        <v>1</v>
      </c>
      <c r="J1838" s="89"/>
      <c r="K1838" s="89"/>
      <c r="L1838" s="89"/>
      <c r="M1838" s="563">
        <v>507.08100000000559</v>
      </c>
      <c r="N1838" s="89"/>
      <c r="O1838" s="390">
        <f t="shared" si="955"/>
        <v>507.08100000000559</v>
      </c>
      <c r="P1838" s="553"/>
    </row>
    <row r="1839" spans="1:129" s="29" customFormat="1" ht="30" customHeight="1" x14ac:dyDescent="0.25">
      <c r="A1839" s="218">
        <v>1</v>
      </c>
      <c r="B1839" s="204" t="s">
        <v>420</v>
      </c>
      <c r="C1839" s="204" t="s">
        <v>46</v>
      </c>
      <c r="D1839" s="204" t="s">
        <v>139</v>
      </c>
      <c r="E1839" s="205">
        <v>18</v>
      </c>
      <c r="F1839" s="206">
        <v>2046.6</v>
      </c>
      <c r="G1839" s="207">
        <v>83</v>
      </c>
      <c r="H1839" s="208" t="s">
        <v>30</v>
      </c>
      <c r="I1839" s="66" t="s">
        <v>1</v>
      </c>
      <c r="J1839" s="206">
        <f>J1840+J1841</f>
        <v>1282416.8400000001</v>
      </c>
      <c r="K1839" s="206">
        <f t="shared" ref="K1839:N1839" si="956">K1840+K1841</f>
        <v>1282416.8400000001</v>
      </c>
      <c r="L1839" s="206">
        <f t="shared" si="956"/>
        <v>0</v>
      </c>
      <c r="M1839" s="206">
        <f t="shared" si="956"/>
        <v>0</v>
      </c>
      <c r="N1839" s="206">
        <f t="shared" si="956"/>
        <v>0</v>
      </c>
      <c r="O1839" s="390">
        <f t="shared" si="955"/>
        <v>1282416.8400000001</v>
      </c>
      <c r="P1839" s="355"/>
      <c r="Q1839" s="23"/>
      <c r="R1839" s="23"/>
      <c r="S1839" s="23"/>
      <c r="T1839" s="23"/>
      <c r="U1839" s="23"/>
      <c r="V1839" s="23"/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</row>
    <row r="1840" spans="1:129" s="29" customFormat="1" ht="30" x14ac:dyDescent="0.25">
      <c r="A1840" s="216"/>
      <c r="B1840" s="204" t="s">
        <v>420</v>
      </c>
      <c r="C1840" s="263"/>
      <c r="D1840" s="263"/>
      <c r="E1840" s="264"/>
      <c r="F1840" s="206"/>
      <c r="G1840" s="211"/>
      <c r="H1840" s="208" t="s">
        <v>38</v>
      </c>
      <c r="I1840" s="105" t="s">
        <v>39</v>
      </c>
      <c r="J1840" s="206">
        <v>1256040</v>
      </c>
      <c r="K1840" s="98">
        <f t="shared" ref="K1840:K1841" si="957">J1840</f>
        <v>1256040</v>
      </c>
      <c r="L1840" s="206"/>
      <c r="M1840" s="209"/>
      <c r="N1840" s="209"/>
      <c r="O1840" s="390">
        <f t="shared" si="955"/>
        <v>1256040</v>
      </c>
      <c r="P1840" s="355"/>
      <c r="Q1840" s="23"/>
      <c r="R1840" s="23"/>
      <c r="S1840" s="23"/>
      <c r="T1840" s="23"/>
      <c r="U1840" s="23"/>
      <c r="V1840" s="23"/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/>
      <c r="AG1840" s="23"/>
      <c r="AH1840" s="23"/>
      <c r="AI1840" s="23"/>
      <c r="AJ1840" s="23"/>
      <c r="AK1840" s="23"/>
      <c r="AL1840" s="23"/>
      <c r="AM1840" s="23"/>
      <c r="AN1840" s="23"/>
      <c r="AO1840" s="23"/>
      <c r="AP1840" s="23"/>
      <c r="AQ1840" s="23"/>
      <c r="AR1840" s="23"/>
      <c r="AS1840" s="23"/>
      <c r="AT1840" s="23"/>
      <c r="AU1840" s="23"/>
      <c r="AV1840" s="23"/>
      <c r="AW1840" s="23"/>
      <c r="AX1840" s="23"/>
      <c r="AY1840" s="23"/>
      <c r="AZ1840" s="23"/>
      <c r="BA1840" s="23"/>
      <c r="BB1840" s="23"/>
      <c r="BC1840" s="23"/>
      <c r="BD1840" s="23"/>
      <c r="BE1840" s="23"/>
      <c r="BF1840" s="23"/>
      <c r="BG1840" s="23"/>
      <c r="BH1840" s="23"/>
      <c r="BI1840" s="23"/>
      <c r="BJ1840" s="23"/>
      <c r="BK1840" s="23"/>
      <c r="BL1840" s="23"/>
      <c r="BM1840" s="23"/>
      <c r="BN1840" s="23"/>
      <c r="BO1840" s="23"/>
      <c r="BP1840" s="23"/>
      <c r="BQ1840" s="23"/>
      <c r="BR1840" s="23"/>
      <c r="BS1840" s="23"/>
      <c r="BT1840" s="23"/>
      <c r="BU1840" s="23"/>
      <c r="BV1840" s="23"/>
      <c r="BW1840" s="23"/>
      <c r="BX1840" s="23"/>
      <c r="BY1840" s="23"/>
      <c r="BZ1840" s="23"/>
      <c r="CA1840" s="23"/>
      <c r="CB1840" s="23"/>
      <c r="CC1840" s="23"/>
      <c r="CD1840" s="23"/>
      <c r="CE1840" s="23"/>
      <c r="CF1840" s="23"/>
      <c r="CG1840" s="23"/>
      <c r="CH1840" s="23"/>
      <c r="CI1840" s="23"/>
      <c r="CJ1840" s="23"/>
      <c r="CK1840" s="23"/>
      <c r="CL1840" s="23"/>
      <c r="CM1840" s="23"/>
      <c r="CN1840" s="23"/>
      <c r="CO1840" s="23"/>
      <c r="CP1840" s="23"/>
      <c r="CQ1840" s="23"/>
      <c r="CR1840" s="23"/>
      <c r="CS1840" s="23"/>
      <c r="CT1840" s="23"/>
      <c r="CU1840" s="23"/>
      <c r="CV1840" s="23"/>
      <c r="CW1840" s="23"/>
      <c r="CX1840" s="23"/>
      <c r="CY1840" s="23"/>
      <c r="CZ1840" s="23"/>
      <c r="DA1840" s="23"/>
      <c r="DB1840" s="23"/>
      <c r="DC1840" s="23"/>
      <c r="DD1840" s="23"/>
      <c r="DE1840" s="23"/>
      <c r="DF1840" s="23"/>
      <c r="DG1840" s="23"/>
      <c r="DH1840" s="23"/>
      <c r="DI1840" s="23"/>
      <c r="DJ1840" s="23"/>
      <c r="DK1840" s="23"/>
      <c r="DL1840" s="23"/>
      <c r="DM1840" s="23"/>
      <c r="DN1840" s="23"/>
      <c r="DO1840" s="23"/>
      <c r="DP1840" s="23"/>
      <c r="DQ1840" s="23"/>
      <c r="DR1840" s="23"/>
      <c r="DS1840" s="23"/>
      <c r="DT1840" s="23"/>
      <c r="DU1840" s="23"/>
      <c r="DV1840" s="23"/>
      <c r="DW1840" s="23"/>
      <c r="DX1840" s="23"/>
      <c r="DY1840" s="23"/>
    </row>
    <row r="1841" spans="1:129" s="29" customFormat="1" x14ac:dyDescent="0.25">
      <c r="A1841" s="216"/>
      <c r="B1841" s="204" t="s">
        <v>420</v>
      </c>
      <c r="C1841" s="263"/>
      <c r="D1841" s="263"/>
      <c r="E1841" s="264"/>
      <c r="F1841" s="206"/>
      <c r="G1841" s="211"/>
      <c r="H1841" s="208" t="s">
        <v>35</v>
      </c>
      <c r="I1841" s="78" t="s">
        <v>52</v>
      </c>
      <c r="J1841" s="206">
        <v>26376.84</v>
      </c>
      <c r="K1841" s="98">
        <f t="shared" si="957"/>
        <v>26376.84</v>
      </c>
      <c r="L1841" s="213"/>
      <c r="M1841" s="213"/>
      <c r="N1841" s="213"/>
      <c r="O1841" s="390">
        <f t="shared" si="955"/>
        <v>26376.84</v>
      </c>
      <c r="P1841" s="355"/>
      <c r="Q1841" s="23"/>
      <c r="R1841" s="23"/>
      <c r="S1841" s="23"/>
      <c r="T1841" s="23"/>
      <c r="U1841" s="23"/>
      <c r="V1841" s="23"/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/>
      <c r="AG1841" s="23"/>
      <c r="AH1841" s="23"/>
      <c r="AI1841" s="23"/>
      <c r="AJ1841" s="23"/>
      <c r="AK1841" s="23"/>
      <c r="AL1841" s="23"/>
      <c r="AM1841" s="23"/>
      <c r="AN1841" s="23"/>
      <c r="AO1841" s="23"/>
      <c r="AP1841" s="23"/>
      <c r="AQ1841" s="23"/>
      <c r="AR1841" s="23"/>
      <c r="AS1841" s="23"/>
      <c r="AT1841" s="23"/>
      <c r="AU1841" s="23"/>
      <c r="AV1841" s="23"/>
      <c r="AW1841" s="23"/>
      <c r="AX1841" s="23"/>
      <c r="AY1841" s="23"/>
      <c r="AZ1841" s="23"/>
      <c r="BA1841" s="23"/>
      <c r="BB1841" s="23"/>
      <c r="BC1841" s="23"/>
      <c r="BD1841" s="23"/>
      <c r="BE1841" s="23"/>
      <c r="BF1841" s="23"/>
      <c r="BG1841" s="23"/>
      <c r="BH1841" s="23"/>
      <c r="BI1841" s="23"/>
      <c r="BJ1841" s="23"/>
      <c r="BK1841" s="23"/>
      <c r="BL1841" s="23"/>
      <c r="BM1841" s="23"/>
      <c r="BN1841" s="23"/>
      <c r="BO1841" s="23"/>
      <c r="BP1841" s="23"/>
      <c r="BQ1841" s="23"/>
      <c r="BR1841" s="23"/>
      <c r="BS1841" s="23"/>
      <c r="BT1841" s="23"/>
      <c r="BU1841" s="23"/>
      <c r="BV1841" s="23"/>
      <c r="BW1841" s="23"/>
      <c r="BX1841" s="23"/>
      <c r="BY1841" s="23"/>
      <c r="BZ1841" s="23"/>
      <c r="CA1841" s="23"/>
      <c r="CB1841" s="23"/>
      <c r="CC1841" s="23"/>
      <c r="CD1841" s="23"/>
      <c r="CE1841" s="23"/>
      <c r="CF1841" s="23"/>
      <c r="CG1841" s="23"/>
      <c r="CH1841" s="23"/>
      <c r="CI1841" s="23"/>
      <c r="CJ1841" s="23"/>
      <c r="CK1841" s="23"/>
      <c r="CL1841" s="23"/>
      <c r="CM1841" s="23"/>
      <c r="CN1841" s="23"/>
      <c r="CO1841" s="23"/>
      <c r="CP1841" s="23"/>
      <c r="CQ1841" s="23"/>
      <c r="CR1841" s="23"/>
      <c r="CS1841" s="23"/>
      <c r="CT1841" s="23"/>
      <c r="CU1841" s="23"/>
      <c r="CV1841" s="23"/>
      <c r="CW1841" s="23"/>
      <c r="CX1841" s="23"/>
      <c r="CY1841" s="23"/>
      <c r="CZ1841" s="23"/>
      <c r="DA1841" s="23"/>
      <c r="DB1841" s="23"/>
      <c r="DC1841" s="23"/>
      <c r="DD1841" s="23"/>
      <c r="DE1841" s="23"/>
      <c r="DF1841" s="23"/>
      <c r="DG1841" s="23"/>
      <c r="DH1841" s="23"/>
      <c r="DI1841" s="23"/>
      <c r="DJ1841" s="23"/>
      <c r="DK1841" s="23"/>
      <c r="DL1841" s="23"/>
      <c r="DM1841" s="23"/>
      <c r="DN1841" s="23"/>
      <c r="DO1841" s="23"/>
      <c r="DP1841" s="23"/>
      <c r="DQ1841" s="23"/>
      <c r="DR1841" s="23"/>
      <c r="DS1841" s="23"/>
      <c r="DT1841" s="23"/>
      <c r="DU1841" s="23"/>
      <c r="DV1841" s="23"/>
      <c r="DW1841" s="23"/>
      <c r="DX1841" s="23"/>
      <c r="DY1841" s="23"/>
    </row>
    <row r="1842" spans="1:129" s="29" customFormat="1" x14ac:dyDescent="0.25">
      <c r="A1842" s="218">
        <v>2</v>
      </c>
      <c r="B1842" s="204" t="s">
        <v>420</v>
      </c>
      <c r="C1842" s="204" t="s">
        <v>46</v>
      </c>
      <c r="D1842" s="204" t="s">
        <v>140</v>
      </c>
      <c r="E1842" s="205">
        <v>18</v>
      </c>
      <c r="F1842" s="206">
        <v>1267.0999999999999</v>
      </c>
      <c r="G1842" s="207">
        <v>44</v>
      </c>
      <c r="H1842" s="208" t="s">
        <v>30</v>
      </c>
      <c r="I1842" s="66" t="s">
        <v>1</v>
      </c>
      <c r="J1842" s="206">
        <f>SUM(J1843:J1845)</f>
        <v>2573037.79</v>
      </c>
      <c r="K1842" s="206">
        <f t="shared" ref="K1842:N1842" si="958">SUM(K1843:K1845)</f>
        <v>2573037.79</v>
      </c>
      <c r="L1842" s="206">
        <f t="shared" si="958"/>
        <v>0</v>
      </c>
      <c r="M1842" s="206">
        <f t="shared" si="958"/>
        <v>0</v>
      </c>
      <c r="N1842" s="206">
        <f t="shared" si="958"/>
        <v>0</v>
      </c>
      <c r="O1842" s="390">
        <f t="shared" si="955"/>
        <v>2573037.79</v>
      </c>
      <c r="P1842" s="355"/>
      <c r="Q1842" s="23"/>
      <c r="R1842" s="23"/>
      <c r="S1842" s="23"/>
      <c r="T1842" s="23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/>
      <c r="AG1842" s="23"/>
      <c r="AH1842" s="23"/>
      <c r="AI1842" s="23"/>
      <c r="AJ1842" s="23"/>
      <c r="AK1842" s="23"/>
      <c r="AL1842" s="23"/>
      <c r="AM1842" s="23"/>
      <c r="AN1842" s="23"/>
      <c r="AO1842" s="23"/>
      <c r="AP1842" s="23"/>
      <c r="AQ1842" s="23"/>
      <c r="AR1842" s="23"/>
      <c r="AS1842" s="23"/>
      <c r="AT1842" s="23"/>
      <c r="AU1842" s="23"/>
      <c r="AV1842" s="23"/>
      <c r="AW1842" s="23"/>
      <c r="AX1842" s="23"/>
      <c r="AY1842" s="23"/>
      <c r="AZ1842" s="23"/>
      <c r="BA1842" s="23"/>
      <c r="BB1842" s="23"/>
      <c r="BC1842" s="23"/>
      <c r="BD1842" s="23"/>
      <c r="BE1842" s="23"/>
      <c r="BF1842" s="23"/>
      <c r="BG1842" s="23"/>
      <c r="BH1842" s="23"/>
      <c r="BI1842" s="23"/>
      <c r="BJ1842" s="23"/>
      <c r="BK1842" s="23"/>
      <c r="BL1842" s="23"/>
      <c r="BM1842" s="23"/>
      <c r="BN1842" s="23"/>
      <c r="BO1842" s="23"/>
      <c r="BP1842" s="23"/>
      <c r="BQ1842" s="23"/>
      <c r="BR1842" s="23"/>
      <c r="BS1842" s="23"/>
      <c r="BT1842" s="23"/>
      <c r="BU1842" s="23"/>
      <c r="BV1842" s="23"/>
      <c r="BW1842" s="23"/>
      <c r="BX1842" s="23"/>
      <c r="BY1842" s="23"/>
      <c r="BZ1842" s="23"/>
      <c r="CA1842" s="23"/>
      <c r="CB1842" s="23"/>
      <c r="CC1842" s="23"/>
      <c r="CD1842" s="23"/>
      <c r="CE1842" s="23"/>
      <c r="CF1842" s="23"/>
      <c r="CG1842" s="23"/>
      <c r="CH1842" s="23"/>
      <c r="CI1842" s="23"/>
      <c r="CJ1842" s="23"/>
      <c r="CK1842" s="23"/>
      <c r="CL1842" s="23"/>
      <c r="CM1842" s="23"/>
      <c r="CN1842" s="23"/>
      <c r="CO1842" s="23"/>
      <c r="CP1842" s="23"/>
      <c r="CQ1842" s="23"/>
      <c r="CR1842" s="23"/>
      <c r="CS1842" s="23"/>
      <c r="CT1842" s="23"/>
      <c r="CU1842" s="23"/>
      <c r="CV1842" s="23"/>
      <c r="CW1842" s="23"/>
      <c r="CX1842" s="23"/>
      <c r="CY1842" s="23"/>
      <c r="CZ1842" s="23"/>
      <c r="DA1842" s="23"/>
      <c r="DB1842" s="23"/>
      <c r="DC1842" s="23"/>
      <c r="DD1842" s="23"/>
      <c r="DE1842" s="23"/>
      <c r="DF1842" s="23"/>
      <c r="DG1842" s="23"/>
      <c r="DH1842" s="23"/>
      <c r="DI1842" s="23"/>
      <c r="DJ1842" s="23"/>
      <c r="DK1842" s="23"/>
      <c r="DL1842" s="23"/>
      <c r="DM1842" s="23"/>
      <c r="DN1842" s="23"/>
      <c r="DO1842" s="23"/>
      <c r="DP1842" s="23"/>
      <c r="DQ1842" s="23"/>
      <c r="DR1842" s="23"/>
      <c r="DS1842" s="23"/>
      <c r="DT1842" s="23"/>
      <c r="DU1842" s="23"/>
      <c r="DV1842" s="23"/>
      <c r="DW1842" s="23"/>
      <c r="DX1842" s="23"/>
      <c r="DY1842" s="23"/>
    </row>
    <row r="1843" spans="1:129" s="29" customFormat="1" ht="30" x14ac:dyDescent="0.25">
      <c r="A1843" s="216"/>
      <c r="B1843" s="204" t="s">
        <v>420</v>
      </c>
      <c r="C1843" s="263"/>
      <c r="D1843" s="263"/>
      <c r="E1843" s="264"/>
      <c r="F1843" s="206"/>
      <c r="G1843" s="211"/>
      <c r="H1843" s="208" t="s">
        <v>38</v>
      </c>
      <c r="I1843" s="105" t="s">
        <v>39</v>
      </c>
      <c r="J1843" s="206">
        <v>1329620</v>
      </c>
      <c r="K1843" s="98">
        <f t="shared" ref="K1843:K1845" si="959">J1843</f>
        <v>1329620</v>
      </c>
      <c r="L1843" s="206"/>
      <c r="M1843" s="209"/>
      <c r="N1843" s="209"/>
      <c r="O1843" s="390">
        <f t="shared" si="955"/>
        <v>1329620</v>
      </c>
      <c r="P1843" s="355"/>
      <c r="Q1843" s="23"/>
      <c r="R1843" s="23"/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/>
      <c r="AG1843" s="23"/>
      <c r="AH1843" s="23"/>
      <c r="AI1843" s="23"/>
      <c r="AJ1843" s="23"/>
      <c r="AK1843" s="23"/>
      <c r="AL1843" s="23"/>
      <c r="AM1843" s="23"/>
      <c r="AN1843" s="23"/>
      <c r="AO1843" s="23"/>
      <c r="AP1843" s="23"/>
      <c r="AQ1843" s="23"/>
      <c r="AR1843" s="23"/>
      <c r="AS1843" s="23"/>
      <c r="AT1843" s="23"/>
      <c r="AU1843" s="23"/>
      <c r="AV1843" s="23"/>
      <c r="AW1843" s="23"/>
      <c r="AX1843" s="23"/>
      <c r="AY1843" s="23"/>
      <c r="AZ1843" s="23"/>
      <c r="BA1843" s="23"/>
      <c r="BB1843" s="23"/>
      <c r="BC1843" s="23"/>
      <c r="BD1843" s="23"/>
      <c r="BE1843" s="23"/>
      <c r="BF1843" s="23"/>
      <c r="BG1843" s="23"/>
      <c r="BH1843" s="23"/>
      <c r="BI1843" s="23"/>
      <c r="BJ1843" s="23"/>
      <c r="BK1843" s="23"/>
      <c r="BL1843" s="23"/>
      <c r="BM1843" s="23"/>
      <c r="BN1843" s="23"/>
      <c r="BO1843" s="23"/>
      <c r="BP1843" s="23"/>
      <c r="BQ1843" s="23"/>
      <c r="BR1843" s="23"/>
      <c r="BS1843" s="23"/>
      <c r="BT1843" s="23"/>
      <c r="BU1843" s="23"/>
      <c r="BV1843" s="23"/>
      <c r="BW1843" s="23"/>
      <c r="BX1843" s="23"/>
      <c r="BY1843" s="23"/>
      <c r="BZ1843" s="23"/>
      <c r="CA1843" s="23"/>
      <c r="CB1843" s="23"/>
      <c r="CC1843" s="23"/>
      <c r="CD1843" s="23"/>
      <c r="CE1843" s="23"/>
      <c r="CF1843" s="23"/>
      <c r="CG1843" s="23"/>
      <c r="CH1843" s="23"/>
      <c r="CI1843" s="23"/>
      <c r="CJ1843" s="23"/>
      <c r="CK1843" s="23"/>
      <c r="CL1843" s="23"/>
      <c r="CM1843" s="23"/>
      <c r="CN1843" s="23"/>
      <c r="CO1843" s="23"/>
      <c r="CP1843" s="23"/>
      <c r="CQ1843" s="23"/>
      <c r="CR1843" s="23"/>
      <c r="CS1843" s="23"/>
      <c r="CT1843" s="23"/>
      <c r="CU1843" s="23"/>
      <c r="CV1843" s="23"/>
      <c r="CW1843" s="23"/>
      <c r="CX1843" s="23"/>
      <c r="CY1843" s="23"/>
      <c r="CZ1843" s="23"/>
      <c r="DA1843" s="23"/>
      <c r="DB1843" s="23"/>
      <c r="DC1843" s="23"/>
      <c r="DD1843" s="23"/>
      <c r="DE1843" s="23"/>
      <c r="DF1843" s="23"/>
      <c r="DG1843" s="23"/>
      <c r="DH1843" s="23"/>
      <c r="DI1843" s="23"/>
      <c r="DJ1843" s="23"/>
      <c r="DK1843" s="23"/>
      <c r="DL1843" s="23"/>
      <c r="DM1843" s="23"/>
      <c r="DN1843" s="23"/>
      <c r="DO1843" s="23"/>
      <c r="DP1843" s="23"/>
      <c r="DQ1843" s="23"/>
      <c r="DR1843" s="23"/>
      <c r="DS1843" s="23"/>
      <c r="DT1843" s="23"/>
      <c r="DU1843" s="23"/>
      <c r="DV1843" s="23"/>
      <c r="DW1843" s="23"/>
      <c r="DX1843" s="23"/>
      <c r="DY1843" s="23"/>
    </row>
    <row r="1844" spans="1:129" s="29" customFormat="1" x14ac:dyDescent="0.25">
      <c r="A1844" s="216"/>
      <c r="B1844" s="204" t="s">
        <v>420</v>
      </c>
      <c r="C1844" s="263"/>
      <c r="D1844" s="263"/>
      <c r="E1844" s="264"/>
      <c r="F1844" s="206"/>
      <c r="G1844" s="211"/>
      <c r="H1844" s="190" t="s">
        <v>34</v>
      </c>
      <c r="I1844" s="78" t="s">
        <v>75</v>
      </c>
      <c r="J1844" s="206">
        <v>1151060</v>
      </c>
      <c r="K1844" s="98">
        <f t="shared" si="959"/>
        <v>1151060</v>
      </c>
      <c r="L1844" s="206"/>
      <c r="M1844" s="209"/>
      <c r="N1844" s="209"/>
      <c r="O1844" s="390">
        <f t="shared" si="955"/>
        <v>1151060</v>
      </c>
      <c r="P1844" s="355"/>
      <c r="Q1844" s="23"/>
      <c r="R1844" s="23"/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/>
      <c r="AG1844" s="23"/>
      <c r="AH1844" s="23"/>
      <c r="AI1844" s="23"/>
      <c r="AJ1844" s="23"/>
      <c r="AK1844" s="23"/>
      <c r="AL1844" s="23"/>
      <c r="AM1844" s="23"/>
      <c r="AN1844" s="23"/>
      <c r="AO1844" s="23"/>
      <c r="AP1844" s="23"/>
      <c r="AQ1844" s="23"/>
      <c r="AR1844" s="23"/>
      <c r="AS1844" s="23"/>
      <c r="AT1844" s="23"/>
      <c r="AU1844" s="23"/>
      <c r="AV1844" s="23"/>
      <c r="AW1844" s="23"/>
      <c r="AX1844" s="23"/>
      <c r="AY1844" s="23"/>
      <c r="AZ1844" s="23"/>
      <c r="BA1844" s="23"/>
      <c r="BB1844" s="23"/>
      <c r="BC1844" s="23"/>
      <c r="BD1844" s="23"/>
      <c r="BE1844" s="23"/>
      <c r="BF1844" s="23"/>
      <c r="BG1844" s="23"/>
      <c r="BH1844" s="23"/>
      <c r="BI1844" s="23"/>
      <c r="BJ1844" s="23"/>
      <c r="BK1844" s="23"/>
      <c r="BL1844" s="23"/>
      <c r="BM1844" s="23"/>
      <c r="BN1844" s="23"/>
      <c r="BO1844" s="23"/>
      <c r="BP1844" s="23"/>
      <c r="BQ1844" s="23"/>
      <c r="BR1844" s="23"/>
      <c r="BS1844" s="23"/>
      <c r="BT1844" s="23"/>
      <c r="BU1844" s="23"/>
      <c r="BV1844" s="23"/>
      <c r="BW1844" s="23"/>
      <c r="BX1844" s="23"/>
      <c r="BY1844" s="23"/>
      <c r="BZ1844" s="23"/>
      <c r="CA1844" s="23"/>
      <c r="CB1844" s="23"/>
      <c r="CC1844" s="23"/>
      <c r="CD1844" s="23"/>
      <c r="CE1844" s="23"/>
      <c r="CF1844" s="23"/>
      <c r="CG1844" s="23"/>
      <c r="CH1844" s="23"/>
      <c r="CI1844" s="23"/>
      <c r="CJ1844" s="23"/>
      <c r="CK1844" s="23"/>
      <c r="CL1844" s="23"/>
      <c r="CM1844" s="23"/>
      <c r="CN1844" s="23"/>
      <c r="CO1844" s="23"/>
      <c r="CP1844" s="23"/>
      <c r="CQ1844" s="23"/>
      <c r="CR1844" s="23"/>
      <c r="CS1844" s="23"/>
      <c r="CT1844" s="23"/>
      <c r="CU1844" s="23"/>
      <c r="CV1844" s="23"/>
      <c r="CW1844" s="23"/>
      <c r="CX1844" s="23"/>
      <c r="CY1844" s="23"/>
      <c r="CZ1844" s="23"/>
      <c r="DA1844" s="23"/>
      <c r="DB1844" s="23"/>
      <c r="DC1844" s="23"/>
      <c r="DD1844" s="23"/>
      <c r="DE1844" s="23"/>
      <c r="DF1844" s="23"/>
      <c r="DG1844" s="23"/>
      <c r="DH1844" s="23"/>
      <c r="DI1844" s="23"/>
      <c r="DJ1844" s="23"/>
      <c r="DK1844" s="23"/>
      <c r="DL1844" s="23"/>
      <c r="DM1844" s="23"/>
      <c r="DN1844" s="23"/>
      <c r="DO1844" s="23"/>
      <c r="DP1844" s="23"/>
      <c r="DQ1844" s="23"/>
      <c r="DR1844" s="23"/>
      <c r="DS1844" s="23"/>
      <c r="DT1844" s="23"/>
      <c r="DU1844" s="23"/>
      <c r="DV1844" s="23"/>
      <c r="DW1844" s="23"/>
      <c r="DX1844" s="23"/>
      <c r="DY1844" s="23"/>
    </row>
    <row r="1845" spans="1:129" s="29" customFormat="1" x14ac:dyDescent="0.25">
      <c r="A1845" s="216"/>
      <c r="B1845" s="204" t="s">
        <v>420</v>
      </c>
      <c r="C1845" s="263"/>
      <c r="D1845" s="263"/>
      <c r="E1845" s="264"/>
      <c r="F1845" s="206"/>
      <c r="G1845" s="211"/>
      <c r="H1845" s="208" t="s">
        <v>35</v>
      </c>
      <c r="I1845" s="78" t="s">
        <v>52</v>
      </c>
      <c r="J1845" s="206">
        <v>92357.79</v>
      </c>
      <c r="K1845" s="98">
        <f t="shared" si="959"/>
        <v>92357.79</v>
      </c>
      <c r="L1845" s="213"/>
      <c r="M1845" s="213"/>
      <c r="N1845" s="213"/>
      <c r="O1845" s="390">
        <f t="shared" si="955"/>
        <v>92357.79</v>
      </c>
      <c r="P1845" s="355"/>
      <c r="Q1845" s="23"/>
      <c r="R1845" s="23"/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/>
      <c r="AG1845" s="23"/>
      <c r="AH1845" s="23"/>
      <c r="AI1845" s="23"/>
      <c r="AJ1845" s="23"/>
      <c r="AK1845" s="23"/>
      <c r="AL1845" s="23"/>
      <c r="AM1845" s="23"/>
      <c r="AN1845" s="23"/>
      <c r="AO1845" s="23"/>
      <c r="AP1845" s="23"/>
      <c r="AQ1845" s="23"/>
      <c r="AR1845" s="23"/>
      <c r="AS1845" s="23"/>
      <c r="AT1845" s="23"/>
      <c r="AU1845" s="23"/>
      <c r="AV1845" s="23"/>
      <c r="AW1845" s="23"/>
      <c r="AX1845" s="23"/>
      <c r="AY1845" s="23"/>
      <c r="AZ1845" s="23"/>
      <c r="BA1845" s="23"/>
      <c r="BB1845" s="23"/>
      <c r="BC1845" s="23"/>
      <c r="BD1845" s="23"/>
      <c r="BE1845" s="23"/>
      <c r="BF1845" s="23"/>
      <c r="BG1845" s="23"/>
      <c r="BH1845" s="23"/>
      <c r="BI1845" s="23"/>
      <c r="BJ1845" s="23"/>
      <c r="BK1845" s="23"/>
      <c r="BL1845" s="23"/>
      <c r="BM1845" s="23"/>
      <c r="BN1845" s="23"/>
      <c r="BO1845" s="23"/>
      <c r="BP1845" s="23"/>
      <c r="BQ1845" s="23"/>
      <c r="BR1845" s="23"/>
      <c r="BS1845" s="23"/>
      <c r="BT1845" s="23"/>
      <c r="BU1845" s="23"/>
      <c r="BV1845" s="23"/>
      <c r="BW1845" s="23"/>
      <c r="BX1845" s="23"/>
      <c r="BY1845" s="23"/>
      <c r="BZ1845" s="23"/>
      <c r="CA1845" s="23"/>
      <c r="CB1845" s="23"/>
      <c r="CC1845" s="23"/>
      <c r="CD1845" s="23"/>
      <c r="CE1845" s="23"/>
      <c r="CF1845" s="23"/>
      <c r="CG1845" s="23"/>
      <c r="CH1845" s="23"/>
      <c r="CI1845" s="23"/>
      <c r="CJ1845" s="23"/>
      <c r="CK1845" s="23"/>
      <c r="CL1845" s="23"/>
      <c r="CM1845" s="23"/>
      <c r="CN1845" s="23"/>
      <c r="CO1845" s="23"/>
      <c r="CP1845" s="23"/>
      <c r="CQ1845" s="23"/>
      <c r="CR1845" s="23"/>
      <c r="CS1845" s="23"/>
      <c r="CT1845" s="23"/>
      <c r="CU1845" s="23"/>
      <c r="CV1845" s="23"/>
      <c r="CW1845" s="23"/>
      <c r="CX1845" s="23"/>
      <c r="CY1845" s="23"/>
      <c r="CZ1845" s="23"/>
      <c r="DA1845" s="23"/>
      <c r="DB1845" s="23"/>
      <c r="DC1845" s="23"/>
      <c r="DD1845" s="23"/>
      <c r="DE1845" s="23"/>
      <c r="DF1845" s="23"/>
      <c r="DG1845" s="23"/>
      <c r="DH1845" s="23"/>
      <c r="DI1845" s="23"/>
      <c r="DJ1845" s="23"/>
      <c r="DK1845" s="23"/>
      <c r="DL1845" s="23"/>
      <c r="DM1845" s="23"/>
      <c r="DN1845" s="23"/>
      <c r="DO1845" s="23"/>
      <c r="DP1845" s="23"/>
      <c r="DQ1845" s="23"/>
      <c r="DR1845" s="23"/>
      <c r="DS1845" s="23"/>
      <c r="DT1845" s="23"/>
      <c r="DU1845" s="23"/>
      <c r="DV1845" s="23"/>
      <c r="DW1845" s="23"/>
      <c r="DX1845" s="23"/>
      <c r="DY1845" s="23"/>
    </row>
    <row r="1846" spans="1:129" s="29" customFormat="1" x14ac:dyDescent="0.25">
      <c r="A1846" s="218">
        <v>3</v>
      </c>
      <c r="B1846" s="204" t="s">
        <v>420</v>
      </c>
      <c r="C1846" s="204" t="s">
        <v>46</v>
      </c>
      <c r="D1846" s="204" t="s">
        <v>141</v>
      </c>
      <c r="E1846" s="205" t="s">
        <v>142</v>
      </c>
      <c r="F1846" s="206">
        <v>797.8</v>
      </c>
      <c r="G1846" s="207">
        <v>20</v>
      </c>
      <c r="H1846" s="208" t="s">
        <v>30</v>
      </c>
      <c r="I1846" s="66" t="s">
        <v>1</v>
      </c>
      <c r="J1846" s="206">
        <f>J1847+J1848</f>
        <v>408982</v>
      </c>
      <c r="K1846" s="206">
        <f t="shared" ref="K1846:N1846" si="960">K1847+K1848</f>
        <v>408982</v>
      </c>
      <c r="L1846" s="206">
        <f t="shared" si="960"/>
        <v>0</v>
      </c>
      <c r="M1846" s="206">
        <f t="shared" si="960"/>
        <v>0</v>
      </c>
      <c r="N1846" s="206">
        <f t="shared" si="960"/>
        <v>0</v>
      </c>
      <c r="O1846" s="390">
        <f t="shared" si="955"/>
        <v>408982</v>
      </c>
      <c r="P1846" s="355"/>
      <c r="Q1846" s="23"/>
      <c r="R1846" s="23"/>
      <c r="S1846" s="23"/>
      <c r="T1846" s="23"/>
      <c r="U1846" s="23"/>
      <c r="V1846" s="23"/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/>
      <c r="AL1846" s="23"/>
      <c r="AM1846" s="23"/>
      <c r="AN1846" s="23"/>
      <c r="AO1846" s="23"/>
      <c r="AP1846" s="23"/>
      <c r="AQ1846" s="23"/>
      <c r="AR1846" s="23"/>
      <c r="AS1846" s="23"/>
      <c r="AT1846" s="23"/>
      <c r="AU1846" s="23"/>
      <c r="AV1846" s="23"/>
      <c r="AW1846" s="23"/>
      <c r="AX1846" s="23"/>
      <c r="AY1846" s="23"/>
      <c r="AZ1846" s="23"/>
      <c r="BA1846" s="23"/>
      <c r="BB1846" s="23"/>
      <c r="BC1846" s="23"/>
      <c r="BD1846" s="23"/>
      <c r="BE1846" s="23"/>
      <c r="BF1846" s="23"/>
      <c r="BG1846" s="23"/>
      <c r="BH1846" s="23"/>
      <c r="BI1846" s="23"/>
      <c r="BJ1846" s="23"/>
      <c r="BK1846" s="23"/>
      <c r="BL1846" s="23"/>
      <c r="BM1846" s="23"/>
      <c r="BN1846" s="23"/>
      <c r="BO1846" s="23"/>
      <c r="BP1846" s="23"/>
      <c r="BQ1846" s="23"/>
      <c r="BR1846" s="23"/>
      <c r="BS1846" s="23"/>
      <c r="BT1846" s="23"/>
      <c r="BU1846" s="23"/>
      <c r="BV1846" s="23"/>
      <c r="BW1846" s="23"/>
      <c r="BX1846" s="23"/>
      <c r="BY1846" s="23"/>
      <c r="BZ1846" s="23"/>
      <c r="CA1846" s="23"/>
      <c r="CB1846" s="23"/>
      <c r="CC1846" s="23"/>
      <c r="CD1846" s="23"/>
      <c r="CE1846" s="23"/>
      <c r="CF1846" s="23"/>
      <c r="CG1846" s="23"/>
      <c r="CH1846" s="23"/>
      <c r="CI1846" s="23"/>
      <c r="CJ1846" s="23"/>
      <c r="CK1846" s="23"/>
      <c r="CL1846" s="23"/>
      <c r="CM1846" s="23"/>
      <c r="CN1846" s="23"/>
      <c r="CO1846" s="23"/>
      <c r="CP1846" s="23"/>
      <c r="CQ1846" s="23"/>
      <c r="CR1846" s="23"/>
      <c r="CS1846" s="23"/>
      <c r="CT1846" s="23"/>
      <c r="CU1846" s="23"/>
      <c r="CV1846" s="23"/>
      <c r="CW1846" s="23"/>
      <c r="CX1846" s="23"/>
      <c r="CY1846" s="23"/>
      <c r="CZ1846" s="23"/>
      <c r="DA1846" s="23"/>
      <c r="DB1846" s="23"/>
      <c r="DC1846" s="23"/>
      <c r="DD1846" s="23"/>
      <c r="DE1846" s="23"/>
      <c r="DF1846" s="23"/>
      <c r="DG1846" s="23"/>
      <c r="DH1846" s="23"/>
      <c r="DI1846" s="23"/>
      <c r="DJ1846" s="23"/>
      <c r="DK1846" s="23"/>
      <c r="DL1846" s="23"/>
      <c r="DM1846" s="23"/>
      <c r="DN1846" s="23"/>
      <c r="DO1846" s="23"/>
      <c r="DP1846" s="23"/>
      <c r="DQ1846" s="23"/>
      <c r="DR1846" s="23"/>
      <c r="DS1846" s="23"/>
      <c r="DT1846" s="23"/>
      <c r="DU1846" s="23"/>
      <c r="DV1846" s="23"/>
      <c r="DW1846" s="23"/>
      <c r="DX1846" s="23"/>
      <c r="DY1846" s="23"/>
    </row>
    <row r="1847" spans="1:129" s="29" customFormat="1" ht="30" x14ac:dyDescent="0.25">
      <c r="A1847" s="216"/>
      <c r="B1847" s="204" t="s">
        <v>420</v>
      </c>
      <c r="C1847" s="263"/>
      <c r="D1847" s="263"/>
      <c r="E1847" s="264"/>
      <c r="F1847" s="265"/>
      <c r="G1847" s="266"/>
      <c r="H1847" s="208" t="s">
        <v>38</v>
      </c>
      <c r="I1847" s="105" t="s">
        <v>39</v>
      </c>
      <c r="J1847" s="206">
        <v>400570</v>
      </c>
      <c r="K1847" s="98">
        <f t="shared" ref="K1847:K1848" si="961">J1847</f>
        <v>400570</v>
      </c>
      <c r="L1847" s="206"/>
      <c r="M1847" s="209"/>
      <c r="N1847" s="209"/>
      <c r="O1847" s="390">
        <f t="shared" si="955"/>
        <v>400570</v>
      </c>
      <c r="P1847" s="355"/>
      <c r="Q1847" s="23"/>
      <c r="R1847" s="23"/>
      <c r="S1847" s="23"/>
      <c r="T1847" s="23"/>
      <c r="U1847" s="23"/>
      <c r="V1847" s="23"/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/>
      <c r="AG1847" s="23"/>
      <c r="AH1847" s="23"/>
      <c r="AI1847" s="23"/>
      <c r="AJ1847" s="23"/>
      <c r="AK1847" s="23"/>
      <c r="AL1847" s="23"/>
      <c r="AM1847" s="23"/>
      <c r="AN1847" s="23"/>
      <c r="AO1847" s="23"/>
      <c r="AP1847" s="23"/>
      <c r="AQ1847" s="23"/>
      <c r="AR1847" s="23"/>
      <c r="AS1847" s="23"/>
      <c r="AT1847" s="23"/>
      <c r="AU1847" s="23"/>
      <c r="AV1847" s="23"/>
      <c r="AW1847" s="23"/>
      <c r="AX1847" s="23"/>
      <c r="AY1847" s="23"/>
      <c r="AZ1847" s="23"/>
      <c r="BA1847" s="23"/>
      <c r="BB1847" s="23"/>
      <c r="BC1847" s="23"/>
      <c r="BD1847" s="23"/>
      <c r="BE1847" s="23"/>
      <c r="BF1847" s="23"/>
      <c r="BG1847" s="23"/>
      <c r="BH1847" s="23"/>
      <c r="BI1847" s="23"/>
      <c r="BJ1847" s="23"/>
      <c r="BK1847" s="23"/>
      <c r="BL1847" s="23"/>
      <c r="BM1847" s="23"/>
      <c r="BN1847" s="23"/>
      <c r="BO1847" s="23"/>
      <c r="BP1847" s="23"/>
      <c r="BQ1847" s="23"/>
      <c r="BR1847" s="23"/>
      <c r="BS1847" s="23"/>
      <c r="BT1847" s="23"/>
      <c r="BU1847" s="23"/>
      <c r="BV1847" s="23"/>
      <c r="BW1847" s="23"/>
      <c r="BX1847" s="23"/>
      <c r="BY1847" s="23"/>
      <c r="BZ1847" s="23"/>
      <c r="CA1847" s="23"/>
      <c r="CB1847" s="23"/>
      <c r="CC1847" s="23"/>
      <c r="CD1847" s="23"/>
      <c r="CE1847" s="23"/>
      <c r="CF1847" s="23"/>
      <c r="CG1847" s="23"/>
      <c r="CH1847" s="23"/>
      <c r="CI1847" s="23"/>
      <c r="CJ1847" s="23"/>
      <c r="CK1847" s="23"/>
      <c r="CL1847" s="23"/>
      <c r="CM1847" s="23"/>
      <c r="CN1847" s="23"/>
      <c r="CO1847" s="23"/>
      <c r="CP1847" s="23"/>
      <c r="CQ1847" s="23"/>
      <c r="CR1847" s="23"/>
      <c r="CS1847" s="23"/>
      <c r="CT1847" s="23"/>
      <c r="CU1847" s="23"/>
      <c r="CV1847" s="23"/>
      <c r="CW1847" s="23"/>
      <c r="CX1847" s="23"/>
      <c r="CY1847" s="23"/>
      <c r="CZ1847" s="23"/>
      <c r="DA1847" s="23"/>
      <c r="DB1847" s="23"/>
      <c r="DC1847" s="23"/>
      <c r="DD1847" s="23"/>
      <c r="DE1847" s="23"/>
      <c r="DF1847" s="23"/>
      <c r="DG1847" s="23"/>
      <c r="DH1847" s="23"/>
      <c r="DI1847" s="23"/>
      <c r="DJ1847" s="23"/>
      <c r="DK1847" s="23"/>
      <c r="DL1847" s="23"/>
      <c r="DM1847" s="23"/>
      <c r="DN1847" s="23"/>
      <c r="DO1847" s="23"/>
      <c r="DP1847" s="23"/>
      <c r="DQ1847" s="23"/>
      <c r="DR1847" s="23"/>
      <c r="DS1847" s="23"/>
      <c r="DT1847" s="23"/>
      <c r="DU1847" s="23"/>
      <c r="DV1847" s="23"/>
      <c r="DW1847" s="23"/>
      <c r="DX1847" s="23"/>
      <c r="DY1847" s="23"/>
    </row>
    <row r="1848" spans="1:129" s="29" customFormat="1" x14ac:dyDescent="0.25">
      <c r="A1848" s="216"/>
      <c r="B1848" s="204" t="s">
        <v>420</v>
      </c>
      <c r="C1848" s="263"/>
      <c r="D1848" s="263"/>
      <c r="E1848" s="264"/>
      <c r="F1848" s="265"/>
      <c r="G1848" s="266"/>
      <c r="H1848" s="208" t="s">
        <v>35</v>
      </c>
      <c r="I1848" s="78" t="s">
        <v>52</v>
      </c>
      <c r="J1848" s="206">
        <v>8412</v>
      </c>
      <c r="K1848" s="98">
        <f t="shared" si="961"/>
        <v>8412</v>
      </c>
      <c r="L1848" s="213"/>
      <c r="M1848" s="213"/>
      <c r="N1848" s="213"/>
      <c r="O1848" s="390">
        <f t="shared" si="955"/>
        <v>8412</v>
      </c>
      <c r="P1848" s="355"/>
      <c r="Q1848" s="23"/>
      <c r="R1848" s="23"/>
      <c r="S1848" s="23"/>
      <c r="T1848" s="23"/>
      <c r="U1848" s="23"/>
      <c r="V1848" s="23"/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/>
      <c r="AH1848" s="23"/>
      <c r="AI1848" s="23"/>
      <c r="AJ1848" s="23"/>
      <c r="AK1848" s="23"/>
      <c r="AL1848" s="23"/>
      <c r="AM1848" s="23"/>
      <c r="AN1848" s="23"/>
      <c r="AO1848" s="23"/>
      <c r="AP1848" s="23"/>
      <c r="AQ1848" s="23"/>
      <c r="AR1848" s="23"/>
      <c r="AS1848" s="23"/>
      <c r="AT1848" s="23"/>
      <c r="AU1848" s="23"/>
      <c r="AV1848" s="23"/>
      <c r="AW1848" s="23"/>
      <c r="AX1848" s="23"/>
      <c r="AY1848" s="23"/>
      <c r="AZ1848" s="23"/>
      <c r="BA1848" s="23"/>
      <c r="BB1848" s="23"/>
      <c r="BC1848" s="23"/>
      <c r="BD1848" s="23"/>
      <c r="BE1848" s="23"/>
      <c r="BF1848" s="23"/>
      <c r="BG1848" s="23"/>
      <c r="BH1848" s="23"/>
      <c r="BI1848" s="23"/>
      <c r="BJ1848" s="23"/>
      <c r="BK1848" s="23"/>
      <c r="BL1848" s="23"/>
      <c r="BM1848" s="23"/>
      <c r="BN1848" s="23"/>
      <c r="BO1848" s="23"/>
      <c r="BP1848" s="23"/>
      <c r="BQ1848" s="23"/>
      <c r="BR1848" s="23"/>
      <c r="BS1848" s="23"/>
      <c r="BT1848" s="23"/>
      <c r="BU1848" s="23"/>
      <c r="BV1848" s="23"/>
      <c r="BW1848" s="23"/>
      <c r="BX1848" s="23"/>
      <c r="BY1848" s="23"/>
      <c r="BZ1848" s="23"/>
      <c r="CA1848" s="23"/>
      <c r="CB1848" s="23"/>
      <c r="CC1848" s="23"/>
      <c r="CD1848" s="23"/>
      <c r="CE1848" s="23"/>
      <c r="CF1848" s="23"/>
      <c r="CG1848" s="23"/>
      <c r="CH1848" s="23"/>
      <c r="CI1848" s="23"/>
      <c r="CJ1848" s="23"/>
      <c r="CK1848" s="23"/>
      <c r="CL1848" s="23"/>
      <c r="CM1848" s="23"/>
      <c r="CN1848" s="23"/>
      <c r="CO1848" s="23"/>
      <c r="CP1848" s="23"/>
      <c r="CQ1848" s="23"/>
      <c r="CR1848" s="23"/>
      <c r="CS1848" s="23"/>
      <c r="CT1848" s="23"/>
      <c r="CU1848" s="23"/>
      <c r="CV1848" s="23"/>
      <c r="CW1848" s="23"/>
      <c r="CX1848" s="23"/>
      <c r="CY1848" s="23"/>
      <c r="CZ1848" s="23"/>
      <c r="DA1848" s="23"/>
      <c r="DB1848" s="23"/>
      <c r="DC1848" s="23"/>
      <c r="DD1848" s="23"/>
      <c r="DE1848" s="23"/>
      <c r="DF1848" s="23"/>
      <c r="DG1848" s="23"/>
      <c r="DH1848" s="23"/>
      <c r="DI1848" s="23"/>
      <c r="DJ1848" s="23"/>
      <c r="DK1848" s="23"/>
      <c r="DL1848" s="23"/>
      <c r="DM1848" s="23"/>
      <c r="DN1848" s="23"/>
      <c r="DO1848" s="23"/>
      <c r="DP1848" s="23"/>
      <c r="DQ1848" s="23"/>
      <c r="DR1848" s="23"/>
      <c r="DS1848" s="23"/>
      <c r="DT1848" s="23"/>
      <c r="DU1848" s="23"/>
      <c r="DV1848" s="23"/>
      <c r="DW1848" s="23"/>
      <c r="DX1848" s="23"/>
      <c r="DY1848" s="23"/>
    </row>
    <row r="1849" spans="1:129" s="29" customFormat="1" x14ac:dyDescent="0.25">
      <c r="A1849" s="218">
        <v>4</v>
      </c>
      <c r="B1849" s="204" t="s">
        <v>420</v>
      </c>
      <c r="C1849" s="204" t="s">
        <v>143</v>
      </c>
      <c r="D1849" s="204" t="s">
        <v>89</v>
      </c>
      <c r="E1849" s="205">
        <v>17</v>
      </c>
      <c r="F1849" s="265">
        <v>252.3</v>
      </c>
      <c r="G1849" s="267">
        <v>4</v>
      </c>
      <c r="H1849" s="208" t="s">
        <v>30</v>
      </c>
      <c r="I1849" s="66" t="s">
        <v>1</v>
      </c>
      <c r="J1849" s="206">
        <f>J1850+J1851</f>
        <v>207988</v>
      </c>
      <c r="K1849" s="206">
        <f t="shared" ref="K1849:N1849" si="962">K1850+K1851</f>
        <v>207988</v>
      </c>
      <c r="L1849" s="206">
        <f t="shared" si="962"/>
        <v>0</v>
      </c>
      <c r="M1849" s="206">
        <f t="shared" si="962"/>
        <v>0</v>
      </c>
      <c r="N1849" s="206">
        <f t="shared" si="962"/>
        <v>0</v>
      </c>
      <c r="O1849" s="390">
        <f t="shared" si="955"/>
        <v>207988</v>
      </c>
      <c r="P1849" s="355"/>
      <c r="Q1849" s="23"/>
      <c r="R1849" s="23"/>
      <c r="S1849" s="23"/>
      <c r="T1849" s="23"/>
      <c r="U1849" s="23"/>
      <c r="V1849" s="23"/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/>
      <c r="AG1849" s="23"/>
      <c r="AH1849" s="23"/>
      <c r="AI1849" s="23"/>
      <c r="AJ1849" s="23"/>
      <c r="AK1849" s="23"/>
      <c r="AL1849" s="23"/>
      <c r="AM1849" s="23"/>
      <c r="AN1849" s="23"/>
      <c r="AO1849" s="23"/>
      <c r="AP1849" s="23"/>
      <c r="AQ1849" s="23"/>
      <c r="AR1849" s="23"/>
      <c r="AS1849" s="23"/>
      <c r="AT1849" s="23"/>
      <c r="AU1849" s="23"/>
      <c r="AV1849" s="23"/>
      <c r="AW1849" s="23"/>
      <c r="AX1849" s="23"/>
      <c r="AY1849" s="23"/>
      <c r="AZ1849" s="23"/>
      <c r="BA1849" s="23"/>
      <c r="BB1849" s="23"/>
      <c r="BC1849" s="23"/>
      <c r="BD1849" s="23"/>
      <c r="BE1849" s="23"/>
      <c r="BF1849" s="23"/>
      <c r="BG1849" s="23"/>
      <c r="BH1849" s="23"/>
      <c r="BI1849" s="23"/>
      <c r="BJ1849" s="23"/>
      <c r="BK1849" s="23"/>
      <c r="BL1849" s="23"/>
      <c r="BM1849" s="23"/>
      <c r="BN1849" s="23"/>
      <c r="BO1849" s="23"/>
      <c r="BP1849" s="23"/>
      <c r="BQ1849" s="23"/>
      <c r="BR1849" s="23"/>
      <c r="BS1849" s="23"/>
      <c r="BT1849" s="23"/>
      <c r="BU1849" s="23"/>
      <c r="BV1849" s="23"/>
      <c r="BW1849" s="23"/>
      <c r="BX1849" s="23"/>
      <c r="BY1849" s="23"/>
      <c r="BZ1849" s="23"/>
      <c r="CA1849" s="23"/>
      <c r="CB1849" s="23"/>
      <c r="CC1849" s="23"/>
      <c r="CD1849" s="23"/>
      <c r="CE1849" s="23"/>
      <c r="CF1849" s="23"/>
      <c r="CG1849" s="23"/>
      <c r="CH1849" s="23"/>
      <c r="CI1849" s="23"/>
      <c r="CJ1849" s="23"/>
      <c r="CK1849" s="23"/>
      <c r="CL1849" s="23"/>
      <c r="CM1849" s="23"/>
      <c r="CN1849" s="23"/>
      <c r="CO1849" s="23"/>
      <c r="CP1849" s="23"/>
      <c r="CQ1849" s="23"/>
      <c r="CR1849" s="23"/>
      <c r="CS1849" s="23"/>
      <c r="CT1849" s="23"/>
      <c r="CU1849" s="23"/>
      <c r="CV1849" s="23"/>
      <c r="CW1849" s="23"/>
      <c r="CX1849" s="23"/>
      <c r="CY1849" s="23"/>
      <c r="CZ1849" s="23"/>
      <c r="DA1849" s="23"/>
      <c r="DB1849" s="23"/>
      <c r="DC1849" s="23"/>
      <c r="DD1849" s="23"/>
      <c r="DE1849" s="23"/>
      <c r="DF1849" s="23"/>
      <c r="DG1849" s="23"/>
      <c r="DH1849" s="23"/>
      <c r="DI1849" s="23"/>
      <c r="DJ1849" s="23"/>
      <c r="DK1849" s="23"/>
      <c r="DL1849" s="23"/>
      <c r="DM1849" s="23"/>
      <c r="DN1849" s="23"/>
      <c r="DO1849" s="23"/>
      <c r="DP1849" s="23"/>
      <c r="DQ1849" s="23"/>
      <c r="DR1849" s="23"/>
      <c r="DS1849" s="23"/>
      <c r="DT1849" s="23"/>
      <c r="DU1849" s="23"/>
      <c r="DV1849" s="23"/>
      <c r="DW1849" s="23"/>
      <c r="DX1849" s="23"/>
      <c r="DY1849" s="23"/>
    </row>
    <row r="1850" spans="1:129" s="29" customFormat="1" ht="30" x14ac:dyDescent="0.25">
      <c r="A1850" s="216"/>
      <c r="B1850" s="204" t="s">
        <v>420</v>
      </c>
      <c r="C1850" s="204"/>
      <c r="D1850" s="204"/>
      <c r="E1850" s="205"/>
      <c r="F1850" s="268"/>
      <c r="G1850" s="266"/>
      <c r="H1850" s="208" t="s">
        <v>38</v>
      </c>
      <c r="I1850" s="105" t="s">
        <v>39</v>
      </c>
      <c r="J1850" s="206">
        <v>203710</v>
      </c>
      <c r="K1850" s="98">
        <f t="shared" ref="K1850:K1851" si="963">J1850</f>
        <v>203710</v>
      </c>
      <c r="L1850" s="206"/>
      <c r="M1850" s="209"/>
      <c r="N1850" s="209"/>
      <c r="O1850" s="390">
        <f t="shared" si="955"/>
        <v>203710</v>
      </c>
      <c r="P1850" s="355"/>
      <c r="Q1850" s="23"/>
      <c r="R1850" s="23"/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/>
      <c r="AL1850" s="23"/>
      <c r="AM1850" s="23"/>
      <c r="AN1850" s="23"/>
      <c r="AO1850" s="23"/>
      <c r="AP1850" s="23"/>
      <c r="AQ1850" s="23"/>
      <c r="AR1850" s="23"/>
      <c r="AS1850" s="23"/>
      <c r="AT1850" s="23"/>
      <c r="AU1850" s="23"/>
      <c r="AV1850" s="23"/>
      <c r="AW1850" s="23"/>
      <c r="AX1850" s="23"/>
      <c r="AY1850" s="23"/>
      <c r="AZ1850" s="23"/>
      <c r="BA1850" s="23"/>
      <c r="BB1850" s="23"/>
      <c r="BC1850" s="23"/>
      <c r="BD1850" s="23"/>
      <c r="BE1850" s="23"/>
      <c r="BF1850" s="23"/>
      <c r="BG1850" s="23"/>
      <c r="BH1850" s="23"/>
      <c r="BI1850" s="23"/>
      <c r="BJ1850" s="23"/>
      <c r="BK1850" s="23"/>
      <c r="BL1850" s="23"/>
      <c r="BM1850" s="23"/>
      <c r="BN1850" s="23"/>
      <c r="BO1850" s="23"/>
      <c r="BP1850" s="23"/>
      <c r="BQ1850" s="23"/>
      <c r="BR1850" s="23"/>
      <c r="BS1850" s="23"/>
      <c r="BT1850" s="23"/>
      <c r="BU1850" s="23"/>
      <c r="BV1850" s="23"/>
      <c r="BW1850" s="23"/>
      <c r="BX1850" s="23"/>
      <c r="BY1850" s="23"/>
      <c r="BZ1850" s="23"/>
      <c r="CA1850" s="23"/>
      <c r="CB1850" s="23"/>
      <c r="CC1850" s="23"/>
      <c r="CD1850" s="23"/>
      <c r="CE1850" s="23"/>
      <c r="CF1850" s="23"/>
      <c r="CG1850" s="23"/>
      <c r="CH1850" s="23"/>
      <c r="CI1850" s="23"/>
      <c r="CJ1850" s="23"/>
      <c r="CK1850" s="23"/>
      <c r="CL1850" s="23"/>
      <c r="CM1850" s="23"/>
      <c r="CN1850" s="23"/>
      <c r="CO1850" s="23"/>
      <c r="CP1850" s="23"/>
      <c r="CQ1850" s="23"/>
      <c r="CR1850" s="23"/>
      <c r="CS1850" s="23"/>
      <c r="CT1850" s="23"/>
      <c r="CU1850" s="23"/>
      <c r="CV1850" s="23"/>
      <c r="CW1850" s="23"/>
      <c r="CX1850" s="23"/>
      <c r="CY1850" s="23"/>
      <c r="CZ1850" s="23"/>
      <c r="DA1850" s="23"/>
      <c r="DB1850" s="23"/>
      <c r="DC1850" s="23"/>
      <c r="DD1850" s="23"/>
      <c r="DE1850" s="23"/>
      <c r="DF1850" s="23"/>
      <c r="DG1850" s="23"/>
      <c r="DH1850" s="23"/>
      <c r="DI1850" s="23"/>
      <c r="DJ1850" s="23"/>
      <c r="DK1850" s="23"/>
      <c r="DL1850" s="23"/>
      <c r="DM1850" s="23"/>
      <c r="DN1850" s="23"/>
      <c r="DO1850" s="23"/>
      <c r="DP1850" s="23"/>
      <c r="DQ1850" s="23"/>
      <c r="DR1850" s="23"/>
      <c r="DS1850" s="23"/>
      <c r="DT1850" s="23"/>
      <c r="DU1850" s="23"/>
      <c r="DV1850" s="23"/>
      <c r="DW1850" s="23"/>
      <c r="DX1850" s="23"/>
      <c r="DY1850" s="23"/>
    </row>
    <row r="1851" spans="1:129" s="29" customFormat="1" x14ac:dyDescent="0.25">
      <c r="A1851" s="216"/>
      <c r="B1851" s="204" t="s">
        <v>420</v>
      </c>
      <c r="C1851" s="204"/>
      <c r="D1851" s="204"/>
      <c r="E1851" s="205"/>
      <c r="F1851" s="268"/>
      <c r="G1851" s="266"/>
      <c r="H1851" s="208" t="s">
        <v>35</v>
      </c>
      <c r="I1851" s="78" t="s">
        <v>52</v>
      </c>
      <c r="J1851" s="206">
        <v>4278</v>
      </c>
      <c r="K1851" s="98">
        <f t="shared" si="963"/>
        <v>4278</v>
      </c>
      <c r="L1851" s="213"/>
      <c r="M1851" s="213"/>
      <c r="N1851" s="213"/>
      <c r="O1851" s="390">
        <f t="shared" si="955"/>
        <v>4278</v>
      </c>
      <c r="P1851" s="355"/>
      <c r="Q1851" s="23"/>
      <c r="R1851" s="23"/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/>
      <c r="AG1851" s="23"/>
      <c r="AH1851" s="23"/>
      <c r="AI1851" s="23"/>
      <c r="AJ1851" s="23"/>
      <c r="AK1851" s="23"/>
      <c r="AL1851" s="23"/>
      <c r="AM1851" s="23"/>
      <c r="AN1851" s="23"/>
      <c r="AO1851" s="23"/>
      <c r="AP1851" s="23"/>
      <c r="AQ1851" s="23"/>
      <c r="AR1851" s="23"/>
      <c r="AS1851" s="23"/>
      <c r="AT1851" s="23"/>
      <c r="AU1851" s="23"/>
      <c r="AV1851" s="23"/>
      <c r="AW1851" s="23"/>
      <c r="AX1851" s="23"/>
      <c r="AY1851" s="23"/>
      <c r="AZ1851" s="23"/>
      <c r="BA1851" s="23"/>
      <c r="BB1851" s="23"/>
      <c r="BC1851" s="23"/>
      <c r="BD1851" s="23"/>
      <c r="BE1851" s="23"/>
      <c r="BF1851" s="23"/>
      <c r="BG1851" s="23"/>
      <c r="BH1851" s="23"/>
      <c r="BI1851" s="23"/>
      <c r="BJ1851" s="23"/>
      <c r="BK1851" s="23"/>
      <c r="BL1851" s="23"/>
      <c r="BM1851" s="23"/>
      <c r="BN1851" s="23"/>
      <c r="BO1851" s="23"/>
      <c r="BP1851" s="23"/>
      <c r="BQ1851" s="23"/>
      <c r="BR1851" s="23"/>
      <c r="BS1851" s="23"/>
      <c r="BT1851" s="23"/>
      <c r="BU1851" s="23"/>
      <c r="BV1851" s="23"/>
      <c r="BW1851" s="23"/>
      <c r="BX1851" s="23"/>
      <c r="BY1851" s="23"/>
      <c r="BZ1851" s="23"/>
      <c r="CA1851" s="23"/>
      <c r="CB1851" s="23"/>
      <c r="CC1851" s="23"/>
      <c r="CD1851" s="23"/>
      <c r="CE1851" s="23"/>
      <c r="CF1851" s="23"/>
      <c r="CG1851" s="23"/>
      <c r="CH1851" s="23"/>
      <c r="CI1851" s="23"/>
      <c r="CJ1851" s="23"/>
      <c r="CK1851" s="23"/>
      <c r="CL1851" s="23"/>
      <c r="CM1851" s="23"/>
      <c r="CN1851" s="23"/>
      <c r="CO1851" s="23"/>
      <c r="CP1851" s="23"/>
      <c r="CQ1851" s="23"/>
      <c r="CR1851" s="23"/>
      <c r="CS1851" s="23"/>
      <c r="CT1851" s="23"/>
      <c r="CU1851" s="23"/>
      <c r="CV1851" s="23"/>
      <c r="CW1851" s="23"/>
      <c r="CX1851" s="23"/>
      <c r="CY1851" s="23"/>
      <c r="CZ1851" s="23"/>
      <c r="DA1851" s="23"/>
      <c r="DB1851" s="23"/>
      <c r="DC1851" s="23"/>
      <c r="DD1851" s="23"/>
      <c r="DE1851" s="23"/>
      <c r="DF1851" s="23"/>
      <c r="DG1851" s="23"/>
      <c r="DH1851" s="23"/>
      <c r="DI1851" s="23"/>
      <c r="DJ1851" s="23"/>
      <c r="DK1851" s="23"/>
      <c r="DL1851" s="23"/>
      <c r="DM1851" s="23"/>
      <c r="DN1851" s="23"/>
      <c r="DO1851" s="23"/>
      <c r="DP1851" s="23"/>
      <c r="DQ1851" s="23"/>
      <c r="DR1851" s="23"/>
      <c r="DS1851" s="23"/>
      <c r="DT1851" s="23"/>
      <c r="DU1851" s="23"/>
      <c r="DV1851" s="23"/>
      <c r="DW1851" s="23"/>
      <c r="DX1851" s="23"/>
      <c r="DY1851" s="23"/>
    </row>
    <row r="1852" spans="1:129" s="29" customFormat="1" ht="32.25" customHeight="1" x14ac:dyDescent="0.25">
      <c r="A1852" s="218">
        <v>5</v>
      </c>
      <c r="B1852" s="204" t="s">
        <v>420</v>
      </c>
      <c r="C1852" s="204" t="s">
        <v>47</v>
      </c>
      <c r="D1852" s="204" t="s">
        <v>137</v>
      </c>
      <c r="E1852" s="205">
        <v>9</v>
      </c>
      <c r="F1852" s="206">
        <v>1167.5999999999999</v>
      </c>
      <c r="G1852" s="207">
        <v>50</v>
      </c>
      <c r="H1852" s="208" t="s">
        <v>30</v>
      </c>
      <c r="I1852" s="66" t="s">
        <v>1</v>
      </c>
      <c r="J1852" s="206">
        <f>J1853+J1854</f>
        <v>287870</v>
      </c>
      <c r="K1852" s="206">
        <f t="shared" ref="K1852:N1852" si="964">K1853+K1854</f>
        <v>45250</v>
      </c>
      <c r="L1852" s="206">
        <f t="shared" si="964"/>
        <v>0</v>
      </c>
      <c r="M1852" s="206">
        <f t="shared" si="964"/>
        <v>230489</v>
      </c>
      <c r="N1852" s="206">
        <f t="shared" si="964"/>
        <v>12131</v>
      </c>
      <c r="O1852" s="390">
        <f t="shared" si="955"/>
        <v>287870</v>
      </c>
      <c r="P1852" s="355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/>
      <c r="AL1852" s="23"/>
      <c r="AM1852" s="23"/>
      <c r="AN1852" s="23"/>
      <c r="AO1852" s="23"/>
      <c r="AP1852" s="23"/>
      <c r="AQ1852" s="23"/>
      <c r="AR1852" s="23"/>
      <c r="AS1852" s="23"/>
      <c r="AT1852" s="23"/>
      <c r="AU1852" s="23"/>
      <c r="AV1852" s="23"/>
      <c r="AW1852" s="23"/>
      <c r="AX1852" s="23"/>
      <c r="AY1852" s="23"/>
      <c r="AZ1852" s="23"/>
      <c r="BA1852" s="23"/>
      <c r="BB1852" s="23"/>
      <c r="BC1852" s="23"/>
      <c r="BD1852" s="23"/>
      <c r="BE1852" s="23"/>
      <c r="BF1852" s="23"/>
      <c r="BG1852" s="23"/>
      <c r="BH1852" s="23"/>
      <c r="BI1852" s="23"/>
      <c r="BJ1852" s="23"/>
      <c r="BK1852" s="23"/>
      <c r="BL1852" s="23"/>
      <c r="BM1852" s="23"/>
      <c r="BN1852" s="23"/>
      <c r="BO1852" s="23"/>
      <c r="BP1852" s="23"/>
      <c r="BQ1852" s="23"/>
      <c r="BR1852" s="23"/>
      <c r="BS1852" s="23"/>
      <c r="BT1852" s="23"/>
      <c r="BU1852" s="23"/>
      <c r="BV1852" s="23"/>
      <c r="BW1852" s="23"/>
      <c r="BX1852" s="23"/>
      <c r="BY1852" s="23"/>
      <c r="BZ1852" s="23"/>
      <c r="CA1852" s="23"/>
      <c r="CB1852" s="23"/>
      <c r="CC1852" s="23"/>
      <c r="CD1852" s="23"/>
      <c r="CE1852" s="23"/>
      <c r="CF1852" s="23"/>
      <c r="CG1852" s="23"/>
      <c r="CH1852" s="23"/>
      <c r="CI1852" s="23"/>
      <c r="CJ1852" s="23"/>
      <c r="CK1852" s="23"/>
      <c r="CL1852" s="23"/>
      <c r="CM1852" s="23"/>
      <c r="CN1852" s="23"/>
      <c r="CO1852" s="23"/>
      <c r="CP1852" s="23"/>
      <c r="CQ1852" s="23"/>
      <c r="CR1852" s="23"/>
      <c r="CS1852" s="23"/>
      <c r="CT1852" s="23"/>
      <c r="CU1852" s="23"/>
      <c r="CV1852" s="23"/>
      <c r="CW1852" s="23"/>
      <c r="CX1852" s="23"/>
      <c r="CY1852" s="23"/>
      <c r="CZ1852" s="23"/>
      <c r="DA1852" s="23"/>
      <c r="DB1852" s="23"/>
      <c r="DC1852" s="23"/>
      <c r="DD1852" s="23"/>
      <c r="DE1852" s="23"/>
      <c r="DF1852" s="23"/>
      <c r="DG1852" s="23"/>
      <c r="DH1852" s="23"/>
      <c r="DI1852" s="23"/>
      <c r="DJ1852" s="23"/>
      <c r="DK1852" s="23"/>
      <c r="DL1852" s="23"/>
      <c r="DM1852" s="23"/>
      <c r="DN1852" s="23"/>
      <c r="DO1852" s="23"/>
      <c r="DP1852" s="23"/>
      <c r="DQ1852" s="23"/>
      <c r="DR1852" s="23"/>
      <c r="DS1852" s="23"/>
      <c r="DT1852" s="23"/>
      <c r="DU1852" s="23"/>
      <c r="DV1852" s="23"/>
      <c r="DW1852" s="23"/>
      <c r="DX1852" s="23"/>
      <c r="DY1852" s="23"/>
    </row>
    <row r="1853" spans="1:129" s="29" customFormat="1" ht="75" x14ac:dyDescent="0.25">
      <c r="A1853" s="216"/>
      <c r="B1853" s="204" t="s">
        <v>420</v>
      </c>
      <c r="C1853" s="204"/>
      <c r="D1853" s="204"/>
      <c r="E1853" s="214"/>
      <c r="F1853" s="215"/>
      <c r="G1853" s="211"/>
      <c r="H1853" s="72" t="s">
        <v>57</v>
      </c>
      <c r="I1853" s="78" t="s">
        <v>136</v>
      </c>
      <c r="J1853" s="83">
        <v>45250</v>
      </c>
      <c r="K1853" s="123">
        <f>J1853</f>
        <v>45250</v>
      </c>
      <c r="L1853" s="206"/>
      <c r="M1853" s="209"/>
      <c r="N1853" s="209"/>
      <c r="O1853" s="390">
        <f t="shared" si="955"/>
        <v>45250</v>
      </c>
      <c r="P1853" s="355"/>
      <c r="Q1853" s="23"/>
      <c r="R1853" s="23"/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/>
      <c r="AL1853" s="23"/>
      <c r="AM1853" s="23"/>
      <c r="AN1853" s="23"/>
      <c r="AO1853" s="23"/>
      <c r="AP1853" s="23"/>
      <c r="AQ1853" s="23"/>
      <c r="AR1853" s="23"/>
      <c r="AS1853" s="23"/>
      <c r="AT1853" s="23"/>
      <c r="AU1853" s="23"/>
      <c r="AV1853" s="23"/>
      <c r="AW1853" s="23"/>
      <c r="AX1853" s="23"/>
      <c r="AY1853" s="23"/>
      <c r="AZ1853" s="23"/>
      <c r="BA1853" s="23"/>
      <c r="BB1853" s="23"/>
      <c r="BC1853" s="23"/>
      <c r="BD1853" s="23"/>
      <c r="BE1853" s="23"/>
      <c r="BF1853" s="23"/>
      <c r="BG1853" s="23"/>
      <c r="BH1853" s="23"/>
      <c r="BI1853" s="23"/>
      <c r="BJ1853" s="23"/>
      <c r="BK1853" s="23"/>
      <c r="BL1853" s="23"/>
      <c r="BM1853" s="23"/>
      <c r="BN1853" s="23"/>
      <c r="BO1853" s="23"/>
      <c r="BP1853" s="23"/>
      <c r="BQ1853" s="23"/>
      <c r="BR1853" s="23"/>
      <c r="BS1853" s="23"/>
      <c r="BT1853" s="23"/>
      <c r="BU1853" s="23"/>
      <c r="BV1853" s="23"/>
      <c r="BW1853" s="23"/>
      <c r="BX1853" s="23"/>
      <c r="BY1853" s="23"/>
      <c r="BZ1853" s="23"/>
      <c r="CA1853" s="23"/>
      <c r="CB1853" s="23"/>
      <c r="CC1853" s="23"/>
      <c r="CD1853" s="23"/>
      <c r="CE1853" s="23"/>
      <c r="CF1853" s="23"/>
      <c r="CG1853" s="23"/>
      <c r="CH1853" s="23"/>
      <c r="CI1853" s="23"/>
      <c r="CJ1853" s="23"/>
      <c r="CK1853" s="23"/>
      <c r="CL1853" s="23"/>
      <c r="CM1853" s="23"/>
      <c r="CN1853" s="23"/>
      <c r="CO1853" s="23"/>
      <c r="CP1853" s="23"/>
      <c r="CQ1853" s="23"/>
      <c r="CR1853" s="23"/>
      <c r="CS1853" s="23"/>
      <c r="CT1853" s="23"/>
      <c r="CU1853" s="23"/>
      <c r="CV1853" s="23"/>
      <c r="CW1853" s="23"/>
      <c r="CX1853" s="23"/>
      <c r="CY1853" s="23"/>
      <c r="CZ1853" s="23"/>
      <c r="DA1853" s="23"/>
      <c r="DB1853" s="23"/>
      <c r="DC1853" s="23"/>
      <c r="DD1853" s="23"/>
      <c r="DE1853" s="23"/>
      <c r="DF1853" s="23"/>
      <c r="DG1853" s="23"/>
      <c r="DH1853" s="23"/>
      <c r="DI1853" s="23"/>
      <c r="DJ1853" s="23"/>
      <c r="DK1853" s="23"/>
      <c r="DL1853" s="23"/>
      <c r="DM1853" s="23"/>
      <c r="DN1853" s="23"/>
      <c r="DO1853" s="23"/>
      <c r="DP1853" s="23"/>
      <c r="DQ1853" s="23"/>
      <c r="DR1853" s="23"/>
      <c r="DS1853" s="23"/>
      <c r="DT1853" s="23"/>
      <c r="DU1853" s="23"/>
      <c r="DV1853" s="23"/>
      <c r="DW1853" s="23"/>
      <c r="DX1853" s="23"/>
      <c r="DY1853" s="23"/>
    </row>
    <row r="1854" spans="1:129" s="29" customFormat="1" ht="45" x14ac:dyDescent="0.25">
      <c r="A1854" s="216"/>
      <c r="B1854" s="204" t="s">
        <v>420</v>
      </c>
      <c r="C1854" s="204"/>
      <c r="D1854" s="204"/>
      <c r="E1854" s="214"/>
      <c r="F1854" s="215"/>
      <c r="G1854" s="211"/>
      <c r="H1854" s="72" t="s">
        <v>58</v>
      </c>
      <c r="I1854" s="78" t="s">
        <v>31</v>
      </c>
      <c r="J1854" s="206">
        <v>242620</v>
      </c>
      <c r="K1854" s="206"/>
      <c r="L1854" s="213"/>
      <c r="M1854" s="213">
        <f>J1854*0.95</f>
        <v>230489</v>
      </c>
      <c r="N1854" s="213">
        <f>J1854*0.05</f>
        <v>12131</v>
      </c>
      <c r="O1854" s="390">
        <f t="shared" si="955"/>
        <v>242620</v>
      </c>
      <c r="P1854" s="355"/>
      <c r="Q1854" s="23"/>
      <c r="R1854" s="23"/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/>
      <c r="AG1854" s="23"/>
      <c r="AH1854" s="23"/>
      <c r="AI1854" s="23"/>
      <c r="AJ1854" s="23"/>
      <c r="AK1854" s="23"/>
      <c r="AL1854" s="23"/>
      <c r="AM1854" s="23"/>
      <c r="AN1854" s="23"/>
      <c r="AO1854" s="23"/>
      <c r="AP1854" s="23"/>
      <c r="AQ1854" s="23"/>
      <c r="AR1854" s="23"/>
      <c r="AS1854" s="23"/>
      <c r="AT1854" s="23"/>
      <c r="AU1854" s="23"/>
      <c r="AV1854" s="23"/>
      <c r="AW1854" s="23"/>
      <c r="AX1854" s="23"/>
      <c r="AY1854" s="23"/>
      <c r="AZ1854" s="23"/>
      <c r="BA1854" s="23"/>
      <c r="BB1854" s="23"/>
      <c r="BC1854" s="23"/>
      <c r="BD1854" s="23"/>
      <c r="BE1854" s="23"/>
      <c r="BF1854" s="23"/>
      <c r="BG1854" s="23"/>
      <c r="BH1854" s="23"/>
      <c r="BI1854" s="23"/>
      <c r="BJ1854" s="23"/>
      <c r="BK1854" s="23"/>
      <c r="BL1854" s="23"/>
      <c r="BM1854" s="23"/>
      <c r="BN1854" s="23"/>
      <c r="BO1854" s="23"/>
      <c r="BP1854" s="23"/>
      <c r="BQ1854" s="23"/>
      <c r="BR1854" s="23"/>
      <c r="BS1854" s="23"/>
      <c r="BT1854" s="23"/>
      <c r="BU1854" s="23"/>
      <c r="BV1854" s="23"/>
      <c r="BW1854" s="23"/>
      <c r="BX1854" s="23"/>
      <c r="BY1854" s="23"/>
      <c r="BZ1854" s="23"/>
      <c r="CA1854" s="23"/>
      <c r="CB1854" s="23"/>
      <c r="CC1854" s="23"/>
      <c r="CD1854" s="23"/>
      <c r="CE1854" s="23"/>
      <c r="CF1854" s="23"/>
      <c r="CG1854" s="23"/>
      <c r="CH1854" s="23"/>
      <c r="CI1854" s="23"/>
      <c r="CJ1854" s="23"/>
      <c r="CK1854" s="23"/>
      <c r="CL1854" s="23"/>
      <c r="CM1854" s="23"/>
      <c r="CN1854" s="23"/>
      <c r="CO1854" s="23"/>
      <c r="CP1854" s="23"/>
      <c r="CQ1854" s="23"/>
      <c r="CR1854" s="23"/>
      <c r="CS1854" s="23"/>
      <c r="CT1854" s="23"/>
      <c r="CU1854" s="23"/>
      <c r="CV1854" s="23"/>
      <c r="CW1854" s="23"/>
      <c r="CX1854" s="23"/>
      <c r="CY1854" s="23"/>
      <c r="CZ1854" s="23"/>
      <c r="DA1854" s="23"/>
      <c r="DB1854" s="23"/>
      <c r="DC1854" s="23"/>
      <c r="DD1854" s="23"/>
      <c r="DE1854" s="23"/>
      <c r="DF1854" s="23"/>
      <c r="DG1854" s="23"/>
      <c r="DH1854" s="23"/>
      <c r="DI1854" s="23"/>
      <c r="DJ1854" s="23"/>
      <c r="DK1854" s="23"/>
      <c r="DL1854" s="23"/>
      <c r="DM1854" s="23"/>
      <c r="DN1854" s="23"/>
      <c r="DO1854" s="23"/>
      <c r="DP1854" s="23"/>
      <c r="DQ1854" s="23"/>
      <c r="DR1854" s="23"/>
      <c r="DS1854" s="23"/>
      <c r="DT1854" s="23"/>
      <c r="DU1854" s="23"/>
      <c r="DV1854" s="23"/>
      <c r="DW1854" s="23"/>
      <c r="DX1854" s="23"/>
      <c r="DY1854" s="23"/>
    </row>
    <row r="1855" spans="1:129" s="29" customFormat="1" ht="33" customHeight="1" x14ac:dyDescent="0.25">
      <c r="A1855" s="218">
        <v>6</v>
      </c>
      <c r="B1855" s="204" t="s">
        <v>420</v>
      </c>
      <c r="C1855" s="204" t="s">
        <v>47</v>
      </c>
      <c r="D1855" s="204" t="s">
        <v>137</v>
      </c>
      <c r="E1855" s="205">
        <v>17</v>
      </c>
      <c r="F1855" s="206">
        <v>1329.8</v>
      </c>
      <c r="G1855" s="207">
        <v>63</v>
      </c>
      <c r="H1855" s="208" t="s">
        <v>30</v>
      </c>
      <c r="I1855" s="66" t="s">
        <v>1</v>
      </c>
      <c r="J1855" s="206">
        <f>J1856+J1857</f>
        <v>222632.02</v>
      </c>
      <c r="K1855" s="206">
        <f t="shared" ref="K1855:N1855" si="965">K1856+K1857</f>
        <v>45250</v>
      </c>
      <c r="L1855" s="206">
        <f t="shared" si="965"/>
        <v>0</v>
      </c>
      <c r="M1855" s="206">
        <f t="shared" si="965"/>
        <v>168512.91899999999</v>
      </c>
      <c r="N1855" s="206">
        <f t="shared" si="965"/>
        <v>8869.1010000000006</v>
      </c>
      <c r="O1855" s="390">
        <f t="shared" si="955"/>
        <v>222632.02</v>
      </c>
      <c r="P1855" s="355"/>
      <c r="Q1855" s="23"/>
      <c r="R1855" s="23"/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/>
      <c r="AI1855" s="23"/>
      <c r="AJ1855" s="23"/>
      <c r="AK1855" s="23"/>
      <c r="AL1855" s="23"/>
      <c r="AM1855" s="23"/>
      <c r="AN1855" s="23"/>
      <c r="AO1855" s="23"/>
      <c r="AP1855" s="23"/>
      <c r="AQ1855" s="23"/>
      <c r="AR1855" s="23"/>
      <c r="AS1855" s="23"/>
      <c r="AT1855" s="23"/>
      <c r="AU1855" s="23"/>
      <c r="AV1855" s="23"/>
      <c r="AW1855" s="23"/>
      <c r="AX1855" s="23"/>
      <c r="AY1855" s="23"/>
      <c r="AZ1855" s="23"/>
      <c r="BA1855" s="23"/>
      <c r="BB1855" s="23"/>
      <c r="BC1855" s="23"/>
      <c r="BD1855" s="23"/>
      <c r="BE1855" s="23"/>
      <c r="BF1855" s="23"/>
      <c r="BG1855" s="23"/>
      <c r="BH1855" s="23"/>
      <c r="BI1855" s="23"/>
      <c r="BJ1855" s="23"/>
      <c r="BK1855" s="23"/>
      <c r="BL1855" s="23"/>
      <c r="BM1855" s="23"/>
      <c r="BN1855" s="23"/>
      <c r="BO1855" s="23"/>
      <c r="BP1855" s="23"/>
      <c r="BQ1855" s="23"/>
      <c r="BR1855" s="23"/>
      <c r="BS1855" s="23"/>
      <c r="BT1855" s="23"/>
      <c r="BU1855" s="23"/>
      <c r="BV1855" s="23"/>
      <c r="BW1855" s="23"/>
      <c r="BX1855" s="23"/>
      <c r="BY1855" s="23"/>
      <c r="BZ1855" s="23"/>
      <c r="CA1855" s="23"/>
      <c r="CB1855" s="23"/>
      <c r="CC1855" s="23"/>
      <c r="CD1855" s="23"/>
      <c r="CE1855" s="23"/>
      <c r="CF1855" s="23"/>
      <c r="CG1855" s="23"/>
      <c r="CH1855" s="23"/>
      <c r="CI1855" s="23"/>
      <c r="CJ1855" s="23"/>
      <c r="CK1855" s="23"/>
      <c r="CL1855" s="23"/>
      <c r="CM1855" s="23"/>
      <c r="CN1855" s="23"/>
      <c r="CO1855" s="23"/>
      <c r="CP1855" s="23"/>
      <c r="CQ1855" s="23"/>
      <c r="CR1855" s="23"/>
      <c r="CS1855" s="23"/>
      <c r="CT1855" s="23"/>
      <c r="CU1855" s="23"/>
      <c r="CV1855" s="23"/>
      <c r="CW1855" s="23"/>
      <c r="CX1855" s="23"/>
      <c r="CY1855" s="23"/>
      <c r="CZ1855" s="23"/>
      <c r="DA1855" s="23"/>
      <c r="DB1855" s="23"/>
      <c r="DC1855" s="23"/>
      <c r="DD1855" s="23"/>
      <c r="DE1855" s="23"/>
      <c r="DF1855" s="23"/>
      <c r="DG1855" s="23"/>
      <c r="DH1855" s="23"/>
      <c r="DI1855" s="23"/>
      <c r="DJ1855" s="23"/>
      <c r="DK1855" s="23"/>
      <c r="DL1855" s="23"/>
      <c r="DM1855" s="23"/>
      <c r="DN1855" s="23"/>
      <c r="DO1855" s="23"/>
      <c r="DP1855" s="23"/>
      <c r="DQ1855" s="23"/>
      <c r="DR1855" s="23"/>
      <c r="DS1855" s="23"/>
      <c r="DT1855" s="23"/>
      <c r="DU1855" s="23"/>
      <c r="DV1855" s="23"/>
      <c r="DW1855" s="23"/>
      <c r="DX1855" s="23"/>
      <c r="DY1855" s="23"/>
    </row>
    <row r="1856" spans="1:129" s="29" customFormat="1" ht="75" x14ac:dyDescent="0.25">
      <c r="A1856" s="216"/>
      <c r="B1856" s="204" t="s">
        <v>420</v>
      </c>
      <c r="C1856" s="204"/>
      <c r="D1856" s="204"/>
      <c r="E1856" s="205"/>
      <c r="F1856" s="215"/>
      <c r="G1856" s="211"/>
      <c r="H1856" s="72" t="s">
        <v>57</v>
      </c>
      <c r="I1856" s="78" t="s">
        <v>136</v>
      </c>
      <c r="J1856" s="83">
        <v>45250</v>
      </c>
      <c r="K1856" s="123">
        <f>J1856</f>
        <v>45250</v>
      </c>
      <c r="L1856" s="206"/>
      <c r="M1856" s="209"/>
      <c r="N1856" s="209"/>
      <c r="O1856" s="390">
        <f t="shared" ref="O1856:O1860" si="966">K1856+L1856+M1856+N1856</f>
        <v>45250</v>
      </c>
      <c r="P1856" s="355"/>
      <c r="Q1856" s="23"/>
      <c r="R1856" s="23"/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/>
      <c r="AL1856" s="23"/>
      <c r="AM1856" s="23"/>
      <c r="AN1856" s="23"/>
      <c r="AO1856" s="23"/>
      <c r="AP1856" s="23"/>
      <c r="AQ1856" s="23"/>
      <c r="AR1856" s="23"/>
      <c r="AS1856" s="23"/>
      <c r="AT1856" s="23"/>
      <c r="AU1856" s="23"/>
      <c r="AV1856" s="23"/>
      <c r="AW1856" s="23"/>
      <c r="AX1856" s="23"/>
      <c r="AY1856" s="23"/>
      <c r="AZ1856" s="23"/>
      <c r="BA1856" s="23"/>
      <c r="BB1856" s="23"/>
      <c r="BC1856" s="23"/>
      <c r="BD1856" s="23"/>
      <c r="BE1856" s="23"/>
      <c r="BF1856" s="23"/>
      <c r="BG1856" s="23"/>
      <c r="BH1856" s="23"/>
      <c r="BI1856" s="23"/>
      <c r="BJ1856" s="23"/>
      <c r="BK1856" s="23"/>
      <c r="BL1856" s="23"/>
      <c r="BM1856" s="23"/>
      <c r="BN1856" s="23"/>
      <c r="BO1856" s="23"/>
      <c r="BP1856" s="23"/>
      <c r="BQ1856" s="23"/>
      <c r="BR1856" s="23"/>
      <c r="BS1856" s="23"/>
      <c r="BT1856" s="23"/>
      <c r="BU1856" s="23"/>
      <c r="BV1856" s="23"/>
      <c r="BW1856" s="23"/>
      <c r="BX1856" s="23"/>
      <c r="BY1856" s="23"/>
      <c r="BZ1856" s="23"/>
      <c r="CA1856" s="23"/>
      <c r="CB1856" s="23"/>
      <c r="CC1856" s="23"/>
      <c r="CD1856" s="23"/>
      <c r="CE1856" s="23"/>
      <c r="CF1856" s="23"/>
      <c r="CG1856" s="23"/>
      <c r="CH1856" s="23"/>
      <c r="CI1856" s="23"/>
      <c r="CJ1856" s="23"/>
      <c r="CK1856" s="23"/>
      <c r="CL1856" s="23"/>
      <c r="CM1856" s="23"/>
      <c r="CN1856" s="23"/>
      <c r="CO1856" s="23"/>
      <c r="CP1856" s="23"/>
      <c r="CQ1856" s="23"/>
      <c r="CR1856" s="23"/>
      <c r="CS1856" s="23"/>
      <c r="CT1856" s="23"/>
      <c r="CU1856" s="23"/>
      <c r="CV1856" s="23"/>
      <c r="CW1856" s="23"/>
      <c r="CX1856" s="23"/>
      <c r="CY1856" s="23"/>
      <c r="CZ1856" s="23"/>
      <c r="DA1856" s="23"/>
      <c r="DB1856" s="23"/>
      <c r="DC1856" s="23"/>
      <c r="DD1856" s="23"/>
      <c r="DE1856" s="23"/>
      <c r="DF1856" s="23"/>
      <c r="DG1856" s="23"/>
      <c r="DH1856" s="23"/>
      <c r="DI1856" s="23"/>
      <c r="DJ1856" s="23"/>
      <c r="DK1856" s="23"/>
      <c r="DL1856" s="23"/>
      <c r="DM1856" s="23"/>
      <c r="DN1856" s="23"/>
      <c r="DO1856" s="23"/>
      <c r="DP1856" s="23"/>
      <c r="DQ1856" s="23"/>
      <c r="DR1856" s="23"/>
      <c r="DS1856" s="23"/>
      <c r="DT1856" s="23"/>
      <c r="DU1856" s="23"/>
      <c r="DV1856" s="23"/>
      <c r="DW1856" s="23"/>
      <c r="DX1856" s="23"/>
      <c r="DY1856" s="23"/>
    </row>
    <row r="1857" spans="1:129" s="29" customFormat="1" ht="45" x14ac:dyDescent="0.25">
      <c r="A1857" s="216"/>
      <c r="B1857" s="204" t="s">
        <v>420</v>
      </c>
      <c r="C1857" s="204"/>
      <c r="D1857" s="204"/>
      <c r="E1857" s="205"/>
      <c r="F1857" s="215"/>
      <c r="G1857" s="211"/>
      <c r="H1857" s="72" t="s">
        <v>58</v>
      </c>
      <c r="I1857" s="78" t="s">
        <v>31</v>
      </c>
      <c r="J1857" s="206">
        <v>177382.02</v>
      </c>
      <c r="K1857" s="206"/>
      <c r="L1857" s="213"/>
      <c r="M1857" s="213">
        <f>J1857*0.95</f>
        <v>168512.91899999999</v>
      </c>
      <c r="N1857" s="213">
        <f>J1857*0.05</f>
        <v>8869.1010000000006</v>
      </c>
      <c r="O1857" s="390">
        <f t="shared" si="966"/>
        <v>177382.02</v>
      </c>
      <c r="P1857" s="355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/>
      <c r="AI1857" s="23"/>
      <c r="AJ1857" s="23"/>
      <c r="AK1857" s="23"/>
      <c r="AL1857" s="23"/>
      <c r="AM1857" s="23"/>
      <c r="AN1857" s="23"/>
      <c r="AO1857" s="23"/>
      <c r="AP1857" s="23"/>
      <c r="AQ1857" s="23"/>
      <c r="AR1857" s="23"/>
      <c r="AS1857" s="23"/>
      <c r="AT1857" s="23"/>
      <c r="AU1857" s="23"/>
      <c r="AV1857" s="23"/>
      <c r="AW1857" s="23"/>
      <c r="AX1857" s="23"/>
      <c r="AY1857" s="23"/>
      <c r="AZ1857" s="23"/>
      <c r="BA1857" s="23"/>
      <c r="BB1857" s="23"/>
      <c r="BC1857" s="23"/>
      <c r="BD1857" s="23"/>
      <c r="BE1857" s="23"/>
      <c r="BF1857" s="23"/>
      <c r="BG1857" s="23"/>
      <c r="BH1857" s="23"/>
      <c r="BI1857" s="23"/>
      <c r="BJ1857" s="23"/>
      <c r="BK1857" s="23"/>
      <c r="BL1857" s="23"/>
      <c r="BM1857" s="23"/>
      <c r="BN1857" s="23"/>
      <c r="BO1857" s="23"/>
      <c r="BP1857" s="23"/>
      <c r="BQ1857" s="23"/>
      <c r="BR1857" s="23"/>
      <c r="BS1857" s="23"/>
      <c r="BT1857" s="23"/>
      <c r="BU1857" s="23"/>
      <c r="BV1857" s="23"/>
      <c r="BW1857" s="23"/>
      <c r="BX1857" s="23"/>
      <c r="BY1857" s="23"/>
      <c r="BZ1857" s="23"/>
      <c r="CA1857" s="23"/>
      <c r="CB1857" s="23"/>
      <c r="CC1857" s="23"/>
      <c r="CD1857" s="23"/>
      <c r="CE1857" s="23"/>
      <c r="CF1857" s="23"/>
      <c r="CG1857" s="23"/>
      <c r="CH1857" s="23"/>
      <c r="CI1857" s="23"/>
      <c r="CJ1857" s="23"/>
      <c r="CK1857" s="23"/>
      <c r="CL1857" s="23"/>
      <c r="CM1857" s="23"/>
      <c r="CN1857" s="23"/>
      <c r="CO1857" s="23"/>
      <c r="CP1857" s="23"/>
      <c r="CQ1857" s="23"/>
      <c r="CR1857" s="23"/>
      <c r="CS1857" s="23"/>
      <c r="CT1857" s="23"/>
      <c r="CU1857" s="23"/>
      <c r="CV1857" s="23"/>
      <c r="CW1857" s="23"/>
      <c r="CX1857" s="23"/>
      <c r="CY1857" s="23"/>
      <c r="CZ1857" s="23"/>
      <c r="DA1857" s="23"/>
      <c r="DB1857" s="23"/>
      <c r="DC1857" s="23"/>
      <c r="DD1857" s="23"/>
      <c r="DE1857" s="23"/>
      <c r="DF1857" s="23"/>
      <c r="DG1857" s="23"/>
      <c r="DH1857" s="23"/>
      <c r="DI1857" s="23"/>
      <c r="DJ1857" s="23"/>
      <c r="DK1857" s="23"/>
      <c r="DL1857" s="23"/>
      <c r="DM1857" s="23"/>
      <c r="DN1857" s="23"/>
      <c r="DO1857" s="23"/>
      <c r="DP1857" s="23"/>
      <c r="DQ1857" s="23"/>
      <c r="DR1857" s="23"/>
      <c r="DS1857" s="23"/>
      <c r="DT1857" s="23"/>
      <c r="DU1857" s="23"/>
      <c r="DV1857" s="23"/>
      <c r="DW1857" s="23"/>
      <c r="DX1857" s="23"/>
      <c r="DY1857" s="23"/>
    </row>
    <row r="1858" spans="1:129" s="29" customFormat="1" ht="30.75" customHeight="1" x14ac:dyDescent="0.25">
      <c r="A1858" s="218">
        <v>7</v>
      </c>
      <c r="B1858" s="204" t="s">
        <v>420</v>
      </c>
      <c r="C1858" s="204" t="s">
        <v>47</v>
      </c>
      <c r="D1858" s="204" t="s">
        <v>138</v>
      </c>
      <c r="E1858" s="205">
        <v>3</v>
      </c>
      <c r="F1858" s="206">
        <v>1186.0999999999999</v>
      </c>
      <c r="G1858" s="207">
        <v>55</v>
      </c>
      <c r="H1858" s="208" t="s">
        <v>30</v>
      </c>
      <c r="I1858" s="66" t="s">
        <v>1</v>
      </c>
      <c r="J1858" s="206">
        <f>J1859+J1860</f>
        <v>311030</v>
      </c>
      <c r="K1858" s="206">
        <f t="shared" ref="K1858:N1858" si="967">K1859+K1860</f>
        <v>45250</v>
      </c>
      <c r="L1858" s="206">
        <f t="shared" si="967"/>
        <v>0</v>
      </c>
      <c r="M1858" s="206">
        <f t="shared" si="967"/>
        <v>252491</v>
      </c>
      <c r="N1858" s="206">
        <f t="shared" si="967"/>
        <v>13289</v>
      </c>
      <c r="O1858" s="390">
        <f t="shared" si="966"/>
        <v>311030</v>
      </c>
      <c r="P1858" s="355"/>
      <c r="Q1858" s="23"/>
      <c r="R1858" s="23"/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23"/>
      <c r="AL1858" s="23"/>
      <c r="AM1858" s="23"/>
      <c r="AN1858" s="23"/>
      <c r="AO1858" s="23"/>
      <c r="AP1858" s="23"/>
      <c r="AQ1858" s="23"/>
      <c r="AR1858" s="23"/>
      <c r="AS1858" s="23"/>
      <c r="AT1858" s="23"/>
      <c r="AU1858" s="23"/>
      <c r="AV1858" s="23"/>
      <c r="AW1858" s="23"/>
      <c r="AX1858" s="23"/>
      <c r="AY1858" s="23"/>
      <c r="AZ1858" s="23"/>
      <c r="BA1858" s="23"/>
      <c r="BB1858" s="23"/>
      <c r="BC1858" s="23"/>
      <c r="BD1858" s="23"/>
      <c r="BE1858" s="23"/>
      <c r="BF1858" s="23"/>
      <c r="BG1858" s="23"/>
      <c r="BH1858" s="23"/>
      <c r="BI1858" s="23"/>
      <c r="BJ1858" s="23"/>
      <c r="BK1858" s="23"/>
      <c r="BL1858" s="23"/>
      <c r="BM1858" s="23"/>
      <c r="BN1858" s="23"/>
      <c r="BO1858" s="23"/>
      <c r="BP1858" s="23"/>
      <c r="BQ1858" s="23"/>
      <c r="BR1858" s="23"/>
      <c r="BS1858" s="23"/>
      <c r="BT1858" s="23"/>
      <c r="BU1858" s="23"/>
      <c r="BV1858" s="23"/>
      <c r="BW1858" s="23"/>
      <c r="BX1858" s="23"/>
      <c r="BY1858" s="23"/>
      <c r="BZ1858" s="23"/>
      <c r="CA1858" s="23"/>
      <c r="CB1858" s="23"/>
      <c r="CC1858" s="23"/>
      <c r="CD1858" s="23"/>
      <c r="CE1858" s="23"/>
      <c r="CF1858" s="23"/>
      <c r="CG1858" s="23"/>
      <c r="CH1858" s="23"/>
      <c r="CI1858" s="23"/>
      <c r="CJ1858" s="23"/>
      <c r="CK1858" s="23"/>
      <c r="CL1858" s="23"/>
      <c r="CM1858" s="23"/>
      <c r="CN1858" s="23"/>
      <c r="CO1858" s="23"/>
      <c r="CP1858" s="23"/>
      <c r="CQ1858" s="23"/>
      <c r="CR1858" s="23"/>
      <c r="CS1858" s="23"/>
      <c r="CT1858" s="23"/>
      <c r="CU1858" s="23"/>
      <c r="CV1858" s="23"/>
      <c r="CW1858" s="23"/>
      <c r="CX1858" s="23"/>
      <c r="CY1858" s="23"/>
      <c r="CZ1858" s="23"/>
      <c r="DA1858" s="23"/>
      <c r="DB1858" s="23"/>
      <c r="DC1858" s="23"/>
      <c r="DD1858" s="23"/>
      <c r="DE1858" s="23"/>
      <c r="DF1858" s="23"/>
      <c r="DG1858" s="23"/>
      <c r="DH1858" s="23"/>
      <c r="DI1858" s="23"/>
      <c r="DJ1858" s="23"/>
      <c r="DK1858" s="23"/>
      <c r="DL1858" s="23"/>
      <c r="DM1858" s="23"/>
      <c r="DN1858" s="23"/>
      <c r="DO1858" s="23"/>
      <c r="DP1858" s="23"/>
      <c r="DQ1858" s="23"/>
      <c r="DR1858" s="23"/>
      <c r="DS1858" s="23"/>
      <c r="DT1858" s="23"/>
      <c r="DU1858" s="23"/>
      <c r="DV1858" s="23"/>
      <c r="DW1858" s="23"/>
      <c r="DX1858" s="23"/>
      <c r="DY1858" s="23"/>
    </row>
    <row r="1859" spans="1:129" s="29" customFormat="1" ht="75" x14ac:dyDescent="0.25">
      <c r="A1859" s="216"/>
      <c r="B1859" s="204" t="s">
        <v>420</v>
      </c>
      <c r="C1859" s="204"/>
      <c r="D1859" s="204"/>
      <c r="E1859" s="214"/>
      <c r="F1859" s="215"/>
      <c r="G1859" s="211"/>
      <c r="H1859" s="72" t="s">
        <v>57</v>
      </c>
      <c r="I1859" s="78" t="s">
        <v>136</v>
      </c>
      <c r="J1859" s="83">
        <v>45250</v>
      </c>
      <c r="K1859" s="123">
        <f>J1859</f>
        <v>45250</v>
      </c>
      <c r="L1859" s="206"/>
      <c r="M1859" s="209"/>
      <c r="N1859" s="209"/>
      <c r="O1859" s="390">
        <f t="shared" si="966"/>
        <v>45250</v>
      </c>
      <c r="P1859" s="355"/>
      <c r="Q1859" s="23"/>
      <c r="R1859" s="23"/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23"/>
      <c r="AL1859" s="23"/>
      <c r="AM1859" s="23"/>
      <c r="AN1859" s="23"/>
      <c r="AO1859" s="23"/>
      <c r="AP1859" s="23"/>
      <c r="AQ1859" s="23"/>
      <c r="AR1859" s="23"/>
      <c r="AS1859" s="23"/>
      <c r="AT1859" s="23"/>
      <c r="AU1859" s="23"/>
      <c r="AV1859" s="23"/>
      <c r="AW1859" s="23"/>
      <c r="AX1859" s="23"/>
      <c r="AY1859" s="23"/>
      <c r="AZ1859" s="23"/>
      <c r="BA1859" s="23"/>
      <c r="BB1859" s="23"/>
      <c r="BC1859" s="23"/>
      <c r="BD1859" s="23"/>
      <c r="BE1859" s="23"/>
      <c r="BF1859" s="23"/>
      <c r="BG1859" s="23"/>
      <c r="BH1859" s="23"/>
      <c r="BI1859" s="23"/>
      <c r="BJ1859" s="23"/>
      <c r="BK1859" s="23"/>
      <c r="BL1859" s="23"/>
      <c r="BM1859" s="23"/>
      <c r="BN1859" s="23"/>
      <c r="BO1859" s="23"/>
      <c r="BP1859" s="23"/>
      <c r="BQ1859" s="23"/>
      <c r="BR1859" s="23"/>
      <c r="BS1859" s="23"/>
      <c r="BT1859" s="23"/>
      <c r="BU1859" s="23"/>
      <c r="BV1859" s="23"/>
      <c r="BW1859" s="23"/>
      <c r="BX1859" s="23"/>
      <c r="BY1859" s="23"/>
      <c r="BZ1859" s="23"/>
      <c r="CA1859" s="23"/>
      <c r="CB1859" s="23"/>
      <c r="CC1859" s="23"/>
      <c r="CD1859" s="23"/>
      <c r="CE1859" s="23"/>
      <c r="CF1859" s="23"/>
      <c r="CG1859" s="23"/>
      <c r="CH1859" s="23"/>
      <c r="CI1859" s="23"/>
      <c r="CJ1859" s="23"/>
      <c r="CK1859" s="23"/>
      <c r="CL1859" s="23"/>
      <c r="CM1859" s="23"/>
      <c r="CN1859" s="23"/>
      <c r="CO1859" s="23"/>
      <c r="CP1859" s="23"/>
      <c r="CQ1859" s="23"/>
      <c r="CR1859" s="23"/>
      <c r="CS1859" s="23"/>
      <c r="CT1859" s="23"/>
      <c r="CU1859" s="23"/>
      <c r="CV1859" s="23"/>
      <c r="CW1859" s="23"/>
      <c r="CX1859" s="23"/>
      <c r="CY1859" s="23"/>
      <c r="CZ1859" s="23"/>
      <c r="DA1859" s="23"/>
      <c r="DB1859" s="23"/>
      <c r="DC1859" s="23"/>
      <c r="DD1859" s="23"/>
      <c r="DE1859" s="23"/>
      <c r="DF1859" s="23"/>
      <c r="DG1859" s="23"/>
      <c r="DH1859" s="23"/>
      <c r="DI1859" s="23"/>
      <c r="DJ1859" s="23"/>
      <c r="DK1859" s="23"/>
      <c r="DL1859" s="23"/>
      <c r="DM1859" s="23"/>
      <c r="DN1859" s="23"/>
      <c r="DO1859" s="23"/>
      <c r="DP1859" s="23"/>
      <c r="DQ1859" s="23"/>
      <c r="DR1859" s="23"/>
      <c r="DS1859" s="23"/>
      <c r="DT1859" s="23"/>
      <c r="DU1859" s="23"/>
      <c r="DV1859" s="23"/>
      <c r="DW1859" s="23"/>
      <c r="DX1859" s="23"/>
      <c r="DY1859" s="23"/>
    </row>
    <row r="1860" spans="1:129" s="29" customFormat="1" ht="45" x14ac:dyDescent="0.25">
      <c r="A1860" s="217"/>
      <c r="B1860" s="204" t="s">
        <v>420</v>
      </c>
      <c r="C1860" s="204"/>
      <c r="D1860" s="204"/>
      <c r="E1860" s="214"/>
      <c r="F1860" s="215"/>
      <c r="G1860" s="211"/>
      <c r="H1860" s="72" t="s">
        <v>58</v>
      </c>
      <c r="I1860" s="78" t="s">
        <v>31</v>
      </c>
      <c r="J1860" s="206">
        <v>265780</v>
      </c>
      <c r="K1860" s="206"/>
      <c r="L1860" s="213"/>
      <c r="M1860" s="213">
        <f>J1860*0.95</f>
        <v>252491</v>
      </c>
      <c r="N1860" s="213">
        <f>J1860*0.05</f>
        <v>13289</v>
      </c>
      <c r="O1860" s="390">
        <f t="shared" si="966"/>
        <v>265780</v>
      </c>
      <c r="P1860" s="355"/>
      <c r="Q1860" s="23"/>
      <c r="R1860" s="23"/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/>
      <c r="AL1860" s="23"/>
      <c r="AM1860" s="23"/>
      <c r="AN1860" s="23"/>
      <c r="AO1860" s="23"/>
      <c r="AP1860" s="23"/>
      <c r="AQ1860" s="23"/>
      <c r="AR1860" s="23"/>
      <c r="AS1860" s="23"/>
      <c r="AT1860" s="23"/>
      <c r="AU1860" s="23"/>
      <c r="AV1860" s="23"/>
      <c r="AW1860" s="23"/>
      <c r="AX1860" s="23"/>
      <c r="AY1860" s="23"/>
      <c r="AZ1860" s="23"/>
      <c r="BA1860" s="23"/>
      <c r="BB1860" s="23"/>
      <c r="BC1860" s="23"/>
      <c r="BD1860" s="23"/>
      <c r="BE1860" s="23"/>
      <c r="BF1860" s="23"/>
      <c r="BG1860" s="23"/>
      <c r="BH1860" s="23"/>
      <c r="BI1860" s="23"/>
      <c r="BJ1860" s="23"/>
      <c r="BK1860" s="23"/>
      <c r="BL1860" s="23"/>
      <c r="BM1860" s="23"/>
      <c r="BN1860" s="23"/>
      <c r="BO1860" s="23"/>
      <c r="BP1860" s="23"/>
      <c r="BQ1860" s="23"/>
      <c r="BR1860" s="23"/>
      <c r="BS1860" s="23"/>
      <c r="BT1860" s="23"/>
      <c r="BU1860" s="23"/>
      <c r="BV1860" s="23"/>
      <c r="BW1860" s="23"/>
      <c r="BX1860" s="23"/>
      <c r="BY1860" s="23"/>
      <c r="BZ1860" s="23"/>
      <c r="CA1860" s="23"/>
      <c r="CB1860" s="23"/>
      <c r="CC1860" s="23"/>
      <c r="CD1860" s="23"/>
      <c r="CE1860" s="23"/>
      <c r="CF1860" s="23"/>
      <c r="CG1860" s="23"/>
      <c r="CH1860" s="23"/>
      <c r="CI1860" s="23"/>
      <c r="CJ1860" s="23"/>
      <c r="CK1860" s="23"/>
      <c r="CL1860" s="23"/>
      <c r="CM1860" s="23"/>
      <c r="CN1860" s="23"/>
      <c r="CO1860" s="23"/>
      <c r="CP1860" s="23"/>
      <c r="CQ1860" s="23"/>
      <c r="CR1860" s="23"/>
      <c r="CS1860" s="23"/>
      <c r="CT1860" s="23"/>
      <c r="CU1860" s="23"/>
      <c r="CV1860" s="23"/>
      <c r="CW1860" s="23"/>
      <c r="CX1860" s="23"/>
      <c r="CY1860" s="23"/>
      <c r="CZ1860" s="23"/>
      <c r="DA1860" s="23"/>
      <c r="DB1860" s="23"/>
      <c r="DC1860" s="23"/>
      <c r="DD1860" s="23"/>
      <c r="DE1860" s="23"/>
      <c r="DF1860" s="23"/>
      <c r="DG1860" s="23"/>
      <c r="DH1860" s="23"/>
      <c r="DI1860" s="23"/>
      <c r="DJ1860" s="23"/>
      <c r="DK1860" s="23"/>
      <c r="DL1860" s="23"/>
      <c r="DM1860" s="23"/>
      <c r="DN1860" s="23"/>
      <c r="DO1860" s="23"/>
      <c r="DP1860" s="23"/>
      <c r="DQ1860" s="23"/>
      <c r="DR1860" s="23"/>
      <c r="DS1860" s="23"/>
      <c r="DT1860" s="23"/>
      <c r="DU1860" s="23"/>
      <c r="DV1860" s="23"/>
      <c r="DW1860" s="23"/>
      <c r="DX1860" s="23"/>
      <c r="DY1860" s="23"/>
    </row>
    <row r="1861" spans="1:129" s="25" customFormat="1" ht="15.75" customHeight="1" x14ac:dyDescent="0.25">
      <c r="A1861" s="492" t="s">
        <v>429</v>
      </c>
      <c r="B1861" s="484"/>
      <c r="C1861" s="484"/>
      <c r="D1861" s="485"/>
      <c r="E1861" s="349">
        <v>17</v>
      </c>
      <c r="F1861" s="269">
        <f>F1863+F1868+F1871+F1876+F1881+F1884+F1892+F1898+F1901+F1904+F1907+F1910+F1913+F1916+F1919+F1922+F1925</f>
        <v>48623.119999999995</v>
      </c>
      <c r="G1861" s="431">
        <f>G1863+G1868+G1871+G1876+G1881+G1884+G1892+G1898+G1901+G1904+G1907+G1910+G1913+G1916+G1919+G1922+G1925</f>
        <v>1526</v>
      </c>
      <c r="H1861" s="270"/>
      <c r="I1861" s="271" t="s">
        <v>1</v>
      </c>
      <c r="J1861" s="272">
        <f>J1863+J1868+J1871+J1876+J1881+J1884+J1892+J1898+J1901+J1904+J1907+J1910+J1913+J1916+J1919+J1922+J1925</f>
        <v>35927214.045744807</v>
      </c>
      <c r="K1861" s="272">
        <f>K1863+K1868+K1871+K1876+K1881+K1884+K1892+K1898+K1901+K1904+K1907+K1910+K1913+K1916+K1919+K1922+K1925</f>
        <v>33927214.045744807</v>
      </c>
      <c r="L1861" s="272">
        <f>L1863+L1868+L1871+L1876+L1881+L1884+L1892+L1898+L1901+L1904+L1907+L1910+L1913+L1916+L1919+L1922+L1925</f>
        <v>0</v>
      </c>
      <c r="M1861" s="272">
        <f>M1863+M1868+M1871+M1876+M1881+M1884+M1892+M1898+M1901+M1904+M1907+M1910+M1913+M1916+M1919+M1922+M1925+M1862</f>
        <v>1900000</v>
      </c>
      <c r="N1861" s="272">
        <f>N1863+N1868+N1871+N1876+N1881+N1884+N1892+N1898+N1901+N1904+N1907+N1910+N1913+N1916+N1919+N1922+N1925</f>
        <v>100000</v>
      </c>
      <c r="O1861" s="387">
        <f t="shared" ref="O1861:O1919" si="968">K1861+L1861+M1861+N1861</f>
        <v>35927214.045744807</v>
      </c>
      <c r="P1861" s="355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/>
      <c r="AL1861" s="23"/>
      <c r="AM1861" s="23"/>
      <c r="AN1861" s="23"/>
      <c r="AO1861" s="23"/>
      <c r="AP1861" s="23"/>
      <c r="AQ1861" s="23"/>
      <c r="AR1861" s="23"/>
      <c r="AS1861" s="23"/>
      <c r="AT1861" s="23"/>
      <c r="AU1861" s="23"/>
      <c r="AV1861" s="23"/>
      <c r="AW1861" s="23"/>
      <c r="AX1861" s="23"/>
      <c r="AY1861" s="23"/>
      <c r="AZ1861" s="23"/>
      <c r="BA1861" s="23"/>
      <c r="BB1861" s="23"/>
      <c r="BC1861" s="23"/>
      <c r="BD1861" s="23"/>
      <c r="BE1861" s="23"/>
      <c r="BF1861" s="23"/>
      <c r="BG1861" s="23"/>
      <c r="BH1861" s="23"/>
      <c r="BI1861" s="23"/>
      <c r="BJ1861" s="23"/>
      <c r="BK1861" s="23"/>
      <c r="BL1861" s="23"/>
      <c r="BM1861" s="23"/>
      <c r="BN1861" s="23"/>
      <c r="BO1861" s="23"/>
      <c r="BP1861" s="23"/>
      <c r="BQ1861" s="23"/>
      <c r="BR1861" s="23"/>
      <c r="BS1861" s="23"/>
      <c r="BT1861" s="23"/>
      <c r="BU1861" s="23"/>
      <c r="BV1861" s="23"/>
      <c r="BW1861" s="23"/>
      <c r="BX1861" s="23"/>
      <c r="BY1861" s="23"/>
      <c r="BZ1861" s="23"/>
      <c r="CA1861" s="23"/>
      <c r="CB1861" s="23"/>
      <c r="CC1861" s="23"/>
      <c r="CD1861" s="23"/>
      <c r="CE1861" s="23"/>
      <c r="CF1861" s="23"/>
      <c r="CG1861" s="23"/>
      <c r="CH1861" s="23"/>
      <c r="CI1861" s="23"/>
      <c r="CJ1861" s="23"/>
      <c r="CK1861" s="23"/>
      <c r="CL1861" s="23"/>
      <c r="CM1861" s="23"/>
      <c r="CN1861" s="23"/>
      <c r="CO1861" s="23"/>
      <c r="CP1861" s="23"/>
      <c r="CQ1861" s="23"/>
      <c r="CR1861" s="23"/>
      <c r="CS1861" s="23"/>
      <c r="CT1861" s="23"/>
      <c r="CU1861" s="23"/>
      <c r="CV1861" s="23"/>
      <c r="CW1861" s="23"/>
      <c r="CX1861" s="23"/>
      <c r="CY1861" s="23"/>
      <c r="CZ1861" s="23"/>
      <c r="DA1861" s="23"/>
      <c r="DB1861" s="23"/>
      <c r="DC1861" s="23"/>
      <c r="DD1861" s="23"/>
      <c r="DE1861" s="23"/>
      <c r="DF1861" s="23"/>
      <c r="DG1861" s="23"/>
      <c r="DH1861" s="23"/>
      <c r="DI1861" s="23"/>
      <c r="DJ1861" s="23"/>
      <c r="DK1861" s="23"/>
      <c r="DL1861" s="23"/>
      <c r="DM1861" s="23"/>
      <c r="DN1861" s="23"/>
      <c r="DO1861" s="23"/>
      <c r="DP1861" s="23"/>
      <c r="DQ1861" s="23"/>
      <c r="DR1861" s="23"/>
      <c r="DS1861" s="23"/>
      <c r="DT1861" s="23"/>
      <c r="DU1861" s="23"/>
      <c r="DV1861" s="23"/>
      <c r="DW1861" s="23"/>
      <c r="DX1861" s="23"/>
      <c r="DY1861" s="23"/>
    </row>
    <row r="1862" spans="1:129" ht="15.75" customHeight="1" x14ac:dyDescent="0.25">
      <c r="A1862" s="483" t="s">
        <v>430</v>
      </c>
      <c r="B1862" s="484"/>
      <c r="C1862" s="484"/>
      <c r="D1862" s="484"/>
      <c r="E1862" s="484"/>
      <c r="F1862" s="484"/>
      <c r="G1862" s="485"/>
      <c r="H1862" s="63" t="s">
        <v>1</v>
      </c>
      <c r="I1862" s="66" t="s">
        <v>1</v>
      </c>
      <c r="J1862" s="89"/>
      <c r="K1862" s="89"/>
      <c r="L1862" s="89"/>
      <c r="M1862" s="89">
        <v>0</v>
      </c>
      <c r="N1862" s="89"/>
      <c r="O1862" s="387">
        <f t="shared" si="968"/>
        <v>0</v>
      </c>
      <c r="P1862" s="355"/>
    </row>
    <row r="1863" spans="1:129" s="29" customFormat="1" x14ac:dyDescent="0.25">
      <c r="A1863" s="410">
        <v>1</v>
      </c>
      <c r="B1863" s="204" t="s">
        <v>433</v>
      </c>
      <c r="C1863" s="134" t="s">
        <v>4</v>
      </c>
      <c r="D1863" s="84" t="s">
        <v>32</v>
      </c>
      <c r="E1863" s="131">
        <v>1</v>
      </c>
      <c r="F1863" s="316">
        <v>3564.9</v>
      </c>
      <c r="G1863" s="82">
        <v>90</v>
      </c>
      <c r="H1863" s="121" t="s">
        <v>30</v>
      </c>
      <c r="I1863" s="66" t="s">
        <v>1</v>
      </c>
      <c r="J1863" s="83">
        <f>J1864+J1865+J1866+J1867</f>
        <v>5561779.306030401</v>
      </c>
      <c r="K1863" s="83">
        <f t="shared" ref="K1863:N1863" si="969">K1864+K1865+K1866+K1867</f>
        <v>5561779.306030401</v>
      </c>
      <c r="L1863" s="83">
        <f t="shared" si="969"/>
        <v>0</v>
      </c>
      <c r="M1863" s="83">
        <f t="shared" si="969"/>
        <v>0</v>
      </c>
      <c r="N1863" s="83">
        <f t="shared" si="969"/>
        <v>0</v>
      </c>
      <c r="O1863" s="387">
        <f t="shared" si="968"/>
        <v>5561779.306030401</v>
      </c>
      <c r="P1863" s="355"/>
      <c r="Q1863" s="23"/>
      <c r="R1863" s="23"/>
      <c r="S1863" s="23"/>
      <c r="T1863" s="23"/>
      <c r="U1863" s="23"/>
      <c r="V1863" s="23"/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23"/>
      <c r="AL1863" s="23"/>
      <c r="AM1863" s="23"/>
      <c r="AN1863" s="23"/>
      <c r="AO1863" s="23"/>
      <c r="AP1863" s="23"/>
      <c r="AQ1863" s="23"/>
      <c r="AR1863" s="23"/>
      <c r="AS1863" s="23"/>
      <c r="AT1863" s="23"/>
      <c r="AU1863" s="23"/>
      <c r="AV1863" s="23"/>
      <c r="AW1863" s="23"/>
      <c r="AX1863" s="23"/>
      <c r="AY1863" s="23"/>
      <c r="AZ1863" s="23"/>
      <c r="BA1863" s="23"/>
      <c r="BB1863" s="23"/>
      <c r="BC1863" s="23"/>
      <c r="BD1863" s="23"/>
      <c r="BE1863" s="23"/>
      <c r="BF1863" s="23"/>
      <c r="BG1863" s="23"/>
      <c r="BH1863" s="23"/>
      <c r="BI1863" s="23"/>
      <c r="BJ1863" s="23"/>
      <c r="BK1863" s="23"/>
      <c r="BL1863" s="23"/>
      <c r="BM1863" s="23"/>
      <c r="BN1863" s="23"/>
      <c r="BO1863" s="23"/>
      <c r="BP1863" s="23"/>
      <c r="BQ1863" s="23"/>
      <c r="BR1863" s="23"/>
      <c r="BS1863" s="23"/>
      <c r="BT1863" s="23"/>
      <c r="BU1863" s="23"/>
      <c r="BV1863" s="23"/>
      <c r="BW1863" s="23"/>
      <c r="BX1863" s="23"/>
      <c r="BY1863" s="23"/>
      <c r="BZ1863" s="23"/>
      <c r="CA1863" s="23"/>
      <c r="CB1863" s="23"/>
      <c r="CC1863" s="23"/>
      <c r="CD1863" s="23"/>
      <c r="CE1863" s="23"/>
      <c r="CF1863" s="23"/>
      <c r="CG1863" s="23"/>
      <c r="CH1863" s="23"/>
      <c r="CI1863" s="23"/>
      <c r="CJ1863" s="23"/>
      <c r="CK1863" s="23"/>
      <c r="CL1863" s="23"/>
      <c r="CM1863" s="23"/>
      <c r="CN1863" s="23"/>
      <c r="CO1863" s="23"/>
      <c r="CP1863" s="23"/>
      <c r="CQ1863" s="23"/>
      <c r="CR1863" s="23"/>
      <c r="CS1863" s="23"/>
      <c r="CT1863" s="23"/>
      <c r="CU1863" s="23"/>
      <c r="CV1863" s="23"/>
      <c r="CW1863" s="23"/>
      <c r="CX1863" s="23"/>
      <c r="CY1863" s="23"/>
      <c r="CZ1863" s="23"/>
      <c r="DA1863" s="23"/>
      <c r="DB1863" s="23"/>
      <c r="DC1863" s="23"/>
      <c r="DD1863" s="23"/>
      <c r="DE1863" s="23"/>
      <c r="DF1863" s="23"/>
      <c r="DG1863" s="23"/>
      <c r="DH1863" s="23"/>
      <c r="DI1863" s="23"/>
      <c r="DJ1863" s="23"/>
      <c r="DK1863" s="23"/>
      <c r="DL1863" s="23"/>
      <c r="DM1863" s="23"/>
      <c r="DN1863" s="23"/>
      <c r="DO1863" s="23"/>
      <c r="DP1863" s="23"/>
      <c r="DQ1863" s="23"/>
      <c r="DR1863" s="23"/>
      <c r="DS1863" s="23"/>
      <c r="DT1863" s="23"/>
      <c r="DU1863" s="23"/>
      <c r="DV1863" s="23"/>
      <c r="DW1863" s="23"/>
      <c r="DX1863" s="23"/>
      <c r="DY1863" s="23"/>
    </row>
    <row r="1864" spans="1:129" s="29" customFormat="1" ht="30" x14ac:dyDescent="0.25">
      <c r="A1864" s="411"/>
      <c r="B1864" s="204" t="s">
        <v>433</v>
      </c>
      <c r="C1864" s="134"/>
      <c r="D1864" s="134"/>
      <c r="E1864" s="196"/>
      <c r="F1864" s="430"/>
      <c r="G1864" s="136"/>
      <c r="H1864" s="72" t="s">
        <v>40</v>
      </c>
      <c r="I1864" s="78" t="s">
        <v>41</v>
      </c>
      <c r="J1864" s="123">
        <v>2027970.2960000003</v>
      </c>
      <c r="K1864" s="98">
        <f t="shared" ref="K1864:K1867" si="970">J1864</f>
        <v>2027970.2960000003</v>
      </c>
      <c r="L1864" s="123"/>
      <c r="M1864" s="126"/>
      <c r="N1864" s="126"/>
      <c r="O1864" s="387">
        <f t="shared" si="968"/>
        <v>2027970.2960000003</v>
      </c>
      <c r="P1864" s="355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/>
      <c r="AL1864" s="23"/>
      <c r="AM1864" s="23"/>
      <c r="AN1864" s="23"/>
      <c r="AO1864" s="23"/>
      <c r="AP1864" s="23"/>
      <c r="AQ1864" s="23"/>
      <c r="AR1864" s="23"/>
      <c r="AS1864" s="23"/>
      <c r="AT1864" s="23"/>
      <c r="AU1864" s="23"/>
      <c r="AV1864" s="23"/>
      <c r="AW1864" s="23"/>
      <c r="AX1864" s="23"/>
      <c r="AY1864" s="23"/>
      <c r="AZ1864" s="23"/>
      <c r="BA1864" s="23"/>
      <c r="BB1864" s="23"/>
      <c r="BC1864" s="23"/>
      <c r="BD1864" s="23"/>
      <c r="BE1864" s="23"/>
      <c r="BF1864" s="23"/>
      <c r="BG1864" s="23"/>
      <c r="BH1864" s="23"/>
      <c r="BI1864" s="23"/>
      <c r="BJ1864" s="23"/>
      <c r="BK1864" s="23"/>
      <c r="BL1864" s="23"/>
      <c r="BM1864" s="23"/>
      <c r="BN1864" s="23"/>
      <c r="BO1864" s="23"/>
      <c r="BP1864" s="23"/>
      <c r="BQ1864" s="23"/>
      <c r="BR1864" s="23"/>
      <c r="BS1864" s="23"/>
      <c r="BT1864" s="23"/>
      <c r="BU1864" s="23"/>
      <c r="BV1864" s="23"/>
      <c r="BW1864" s="23"/>
      <c r="BX1864" s="23"/>
      <c r="BY1864" s="23"/>
      <c r="BZ1864" s="23"/>
      <c r="CA1864" s="23"/>
      <c r="CB1864" s="23"/>
      <c r="CC1864" s="23"/>
      <c r="CD1864" s="23"/>
      <c r="CE1864" s="23"/>
      <c r="CF1864" s="23"/>
      <c r="CG1864" s="23"/>
      <c r="CH1864" s="23"/>
      <c r="CI1864" s="23"/>
      <c r="CJ1864" s="23"/>
      <c r="CK1864" s="23"/>
      <c r="CL1864" s="23"/>
      <c r="CM1864" s="23"/>
      <c r="CN1864" s="23"/>
      <c r="CO1864" s="23"/>
      <c r="CP1864" s="23"/>
      <c r="CQ1864" s="23"/>
      <c r="CR1864" s="23"/>
      <c r="CS1864" s="23"/>
      <c r="CT1864" s="23"/>
      <c r="CU1864" s="23"/>
      <c r="CV1864" s="23"/>
      <c r="CW1864" s="23"/>
      <c r="CX1864" s="23"/>
      <c r="CY1864" s="23"/>
      <c r="CZ1864" s="23"/>
      <c r="DA1864" s="23"/>
      <c r="DB1864" s="23"/>
      <c r="DC1864" s="23"/>
      <c r="DD1864" s="23"/>
      <c r="DE1864" s="23"/>
      <c r="DF1864" s="23"/>
      <c r="DG1864" s="23"/>
      <c r="DH1864" s="23"/>
      <c r="DI1864" s="23"/>
      <c r="DJ1864" s="23"/>
      <c r="DK1864" s="23"/>
      <c r="DL1864" s="23"/>
      <c r="DM1864" s="23"/>
      <c r="DN1864" s="23"/>
      <c r="DO1864" s="23"/>
      <c r="DP1864" s="23"/>
      <c r="DQ1864" s="23"/>
      <c r="DR1864" s="23"/>
      <c r="DS1864" s="23"/>
      <c r="DT1864" s="23"/>
      <c r="DU1864" s="23"/>
      <c r="DV1864" s="23"/>
      <c r="DW1864" s="23"/>
      <c r="DX1864" s="23"/>
      <c r="DY1864" s="23"/>
    </row>
    <row r="1865" spans="1:129" s="29" customFormat="1" ht="30" x14ac:dyDescent="0.25">
      <c r="A1865" s="411"/>
      <c r="B1865" s="204" t="s">
        <v>433</v>
      </c>
      <c r="C1865" s="134"/>
      <c r="D1865" s="134"/>
      <c r="E1865" s="196"/>
      <c r="F1865" s="430"/>
      <c r="G1865" s="136"/>
      <c r="H1865" s="121" t="s">
        <v>45</v>
      </c>
      <c r="I1865" s="138" t="s">
        <v>129</v>
      </c>
      <c r="J1865" s="123">
        <v>2828399.5920000002</v>
      </c>
      <c r="K1865" s="98">
        <f t="shared" si="970"/>
        <v>2828399.5920000002</v>
      </c>
      <c r="L1865" s="123"/>
      <c r="M1865" s="123"/>
      <c r="N1865" s="123"/>
      <c r="O1865" s="387">
        <f t="shared" si="968"/>
        <v>2828399.5920000002</v>
      </c>
      <c r="P1865" s="355"/>
      <c r="Q1865" s="23"/>
      <c r="R1865" s="23"/>
      <c r="S1865" s="23"/>
      <c r="T1865" s="23"/>
      <c r="U1865" s="23"/>
      <c r="V1865" s="23"/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23"/>
      <c r="AL1865" s="23"/>
      <c r="AM1865" s="23"/>
      <c r="AN1865" s="23"/>
      <c r="AO1865" s="23"/>
      <c r="AP1865" s="23"/>
      <c r="AQ1865" s="23"/>
      <c r="AR1865" s="23"/>
      <c r="AS1865" s="23"/>
      <c r="AT1865" s="23"/>
      <c r="AU1865" s="23"/>
      <c r="AV1865" s="23"/>
      <c r="AW1865" s="23"/>
      <c r="AX1865" s="23"/>
      <c r="AY1865" s="23"/>
      <c r="AZ1865" s="23"/>
      <c r="BA1865" s="23"/>
      <c r="BB1865" s="23"/>
      <c r="BC1865" s="23"/>
      <c r="BD1865" s="23"/>
      <c r="BE1865" s="23"/>
      <c r="BF1865" s="23"/>
      <c r="BG1865" s="23"/>
      <c r="BH1865" s="23"/>
      <c r="BI1865" s="23"/>
      <c r="BJ1865" s="23"/>
      <c r="BK1865" s="23"/>
      <c r="BL1865" s="23"/>
      <c r="BM1865" s="23"/>
      <c r="BN1865" s="23"/>
      <c r="BO1865" s="23"/>
      <c r="BP1865" s="23"/>
      <c r="BQ1865" s="23"/>
      <c r="BR1865" s="23"/>
      <c r="BS1865" s="23"/>
      <c r="BT1865" s="23"/>
      <c r="BU1865" s="23"/>
      <c r="BV1865" s="23"/>
      <c r="BW1865" s="23"/>
      <c r="BX1865" s="23"/>
      <c r="BY1865" s="23"/>
      <c r="BZ1865" s="23"/>
      <c r="CA1865" s="23"/>
      <c r="CB1865" s="23"/>
      <c r="CC1865" s="23"/>
      <c r="CD1865" s="23"/>
      <c r="CE1865" s="23"/>
      <c r="CF1865" s="23"/>
      <c r="CG1865" s="23"/>
      <c r="CH1865" s="23"/>
      <c r="CI1865" s="23"/>
      <c r="CJ1865" s="23"/>
      <c r="CK1865" s="23"/>
      <c r="CL1865" s="23"/>
      <c r="CM1865" s="23"/>
      <c r="CN1865" s="23"/>
      <c r="CO1865" s="23"/>
      <c r="CP1865" s="23"/>
      <c r="CQ1865" s="23"/>
      <c r="CR1865" s="23"/>
      <c r="CS1865" s="23"/>
      <c r="CT1865" s="23"/>
      <c r="CU1865" s="23"/>
      <c r="CV1865" s="23"/>
      <c r="CW1865" s="23"/>
      <c r="CX1865" s="23"/>
      <c r="CY1865" s="23"/>
      <c r="CZ1865" s="23"/>
      <c r="DA1865" s="23"/>
      <c r="DB1865" s="23"/>
      <c r="DC1865" s="23"/>
      <c r="DD1865" s="23"/>
      <c r="DE1865" s="23"/>
      <c r="DF1865" s="23"/>
      <c r="DG1865" s="23"/>
      <c r="DH1865" s="23"/>
      <c r="DI1865" s="23"/>
      <c r="DJ1865" s="23"/>
      <c r="DK1865" s="23"/>
      <c r="DL1865" s="23"/>
      <c r="DM1865" s="23"/>
      <c r="DN1865" s="23"/>
      <c r="DO1865" s="23"/>
      <c r="DP1865" s="23"/>
      <c r="DQ1865" s="23"/>
      <c r="DR1865" s="23"/>
      <c r="DS1865" s="23"/>
      <c r="DT1865" s="23"/>
      <c r="DU1865" s="23"/>
      <c r="DV1865" s="23"/>
      <c r="DW1865" s="23"/>
      <c r="DX1865" s="23"/>
      <c r="DY1865" s="23"/>
    </row>
    <row r="1866" spans="1:129" s="29" customFormat="1" ht="30" x14ac:dyDescent="0.25">
      <c r="A1866" s="411"/>
      <c r="B1866" s="204" t="s">
        <v>433</v>
      </c>
      <c r="C1866" s="84"/>
      <c r="D1866" s="84"/>
      <c r="E1866" s="84"/>
      <c r="F1866" s="316"/>
      <c r="G1866" s="82"/>
      <c r="H1866" s="121" t="s">
        <v>38</v>
      </c>
      <c r="I1866" s="105" t="s">
        <v>39</v>
      </c>
      <c r="J1866" s="83">
        <v>588881.04800000007</v>
      </c>
      <c r="K1866" s="98">
        <f t="shared" si="970"/>
        <v>588881.04800000007</v>
      </c>
      <c r="L1866" s="123"/>
      <c r="M1866" s="123"/>
      <c r="N1866" s="123"/>
      <c r="O1866" s="387">
        <f t="shared" si="968"/>
        <v>588881.04800000007</v>
      </c>
      <c r="P1866" s="355"/>
      <c r="Q1866" s="23"/>
      <c r="R1866" s="23"/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/>
      <c r="AL1866" s="23"/>
      <c r="AM1866" s="23"/>
      <c r="AN1866" s="23"/>
      <c r="AO1866" s="23"/>
      <c r="AP1866" s="23"/>
      <c r="AQ1866" s="23"/>
      <c r="AR1866" s="23"/>
      <c r="AS1866" s="23"/>
      <c r="AT1866" s="23"/>
      <c r="AU1866" s="23"/>
      <c r="AV1866" s="23"/>
      <c r="AW1866" s="23"/>
      <c r="AX1866" s="23"/>
      <c r="AY1866" s="23"/>
      <c r="AZ1866" s="23"/>
      <c r="BA1866" s="23"/>
      <c r="BB1866" s="23"/>
      <c r="BC1866" s="23"/>
      <c r="BD1866" s="23"/>
      <c r="BE1866" s="23"/>
      <c r="BF1866" s="23"/>
      <c r="BG1866" s="23"/>
      <c r="BH1866" s="23"/>
      <c r="BI1866" s="23"/>
      <c r="BJ1866" s="23"/>
      <c r="BK1866" s="23"/>
      <c r="BL1866" s="23"/>
      <c r="BM1866" s="23"/>
      <c r="BN1866" s="23"/>
      <c r="BO1866" s="23"/>
      <c r="BP1866" s="23"/>
      <c r="BQ1866" s="23"/>
      <c r="BR1866" s="23"/>
      <c r="BS1866" s="23"/>
      <c r="BT1866" s="23"/>
      <c r="BU1866" s="23"/>
      <c r="BV1866" s="23"/>
      <c r="BW1866" s="23"/>
      <c r="BX1866" s="23"/>
      <c r="BY1866" s="23"/>
      <c r="BZ1866" s="23"/>
      <c r="CA1866" s="23"/>
      <c r="CB1866" s="23"/>
      <c r="CC1866" s="23"/>
      <c r="CD1866" s="23"/>
      <c r="CE1866" s="23"/>
      <c r="CF1866" s="23"/>
      <c r="CG1866" s="23"/>
      <c r="CH1866" s="23"/>
      <c r="CI1866" s="23"/>
      <c r="CJ1866" s="23"/>
      <c r="CK1866" s="23"/>
      <c r="CL1866" s="23"/>
      <c r="CM1866" s="23"/>
      <c r="CN1866" s="23"/>
      <c r="CO1866" s="23"/>
      <c r="CP1866" s="23"/>
      <c r="CQ1866" s="23"/>
      <c r="CR1866" s="23"/>
      <c r="CS1866" s="23"/>
      <c r="CT1866" s="23"/>
      <c r="CU1866" s="23"/>
      <c r="CV1866" s="23"/>
      <c r="CW1866" s="23"/>
      <c r="CX1866" s="23"/>
      <c r="CY1866" s="23"/>
      <c r="CZ1866" s="23"/>
      <c r="DA1866" s="23"/>
      <c r="DB1866" s="23"/>
      <c r="DC1866" s="23"/>
      <c r="DD1866" s="23"/>
      <c r="DE1866" s="23"/>
      <c r="DF1866" s="23"/>
      <c r="DG1866" s="23"/>
      <c r="DH1866" s="23"/>
      <c r="DI1866" s="23"/>
      <c r="DJ1866" s="23"/>
      <c r="DK1866" s="23"/>
      <c r="DL1866" s="23"/>
      <c r="DM1866" s="23"/>
      <c r="DN1866" s="23"/>
      <c r="DO1866" s="23"/>
      <c r="DP1866" s="23"/>
      <c r="DQ1866" s="23"/>
      <c r="DR1866" s="23"/>
      <c r="DS1866" s="23"/>
      <c r="DT1866" s="23"/>
      <c r="DU1866" s="23"/>
      <c r="DV1866" s="23"/>
      <c r="DW1866" s="23"/>
      <c r="DX1866" s="23"/>
      <c r="DY1866" s="23"/>
    </row>
    <row r="1867" spans="1:129" s="29" customFormat="1" x14ac:dyDescent="0.25">
      <c r="A1867" s="411"/>
      <c r="B1867" s="204" t="s">
        <v>433</v>
      </c>
      <c r="C1867" s="134"/>
      <c r="D1867" s="134"/>
      <c r="E1867" s="196"/>
      <c r="F1867" s="430"/>
      <c r="G1867" s="136"/>
      <c r="H1867" s="121" t="s">
        <v>35</v>
      </c>
      <c r="I1867" s="78" t="s">
        <v>52</v>
      </c>
      <c r="J1867" s="123">
        <v>116528.37003040002</v>
      </c>
      <c r="K1867" s="98">
        <f t="shared" si="970"/>
        <v>116528.37003040002</v>
      </c>
      <c r="L1867" s="123"/>
      <c r="M1867" s="126"/>
      <c r="N1867" s="126"/>
      <c r="O1867" s="387">
        <f t="shared" si="968"/>
        <v>116528.37003040002</v>
      </c>
      <c r="P1867" s="355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/>
      <c r="AL1867" s="23"/>
      <c r="AM1867" s="23"/>
      <c r="AN1867" s="23"/>
      <c r="AO1867" s="23"/>
      <c r="AP1867" s="23"/>
      <c r="AQ1867" s="23"/>
      <c r="AR1867" s="23"/>
      <c r="AS1867" s="23"/>
      <c r="AT1867" s="23"/>
      <c r="AU1867" s="23"/>
      <c r="AV1867" s="23"/>
      <c r="AW1867" s="23"/>
      <c r="AX1867" s="23"/>
      <c r="AY1867" s="23"/>
      <c r="AZ1867" s="23"/>
      <c r="BA1867" s="23"/>
      <c r="BB1867" s="23"/>
      <c r="BC1867" s="23"/>
      <c r="BD1867" s="23"/>
      <c r="BE1867" s="23"/>
      <c r="BF1867" s="23"/>
      <c r="BG1867" s="23"/>
      <c r="BH1867" s="23"/>
      <c r="BI1867" s="23"/>
      <c r="BJ1867" s="23"/>
      <c r="BK1867" s="23"/>
      <c r="BL1867" s="23"/>
      <c r="BM1867" s="23"/>
      <c r="BN1867" s="23"/>
      <c r="BO1867" s="23"/>
      <c r="BP1867" s="23"/>
      <c r="BQ1867" s="23"/>
      <c r="BR1867" s="23"/>
      <c r="BS1867" s="23"/>
      <c r="BT1867" s="23"/>
      <c r="BU1867" s="23"/>
      <c r="BV1867" s="23"/>
      <c r="BW1867" s="23"/>
      <c r="BX1867" s="23"/>
      <c r="BY1867" s="23"/>
      <c r="BZ1867" s="23"/>
      <c r="CA1867" s="23"/>
      <c r="CB1867" s="23"/>
      <c r="CC1867" s="23"/>
      <c r="CD1867" s="23"/>
      <c r="CE1867" s="23"/>
      <c r="CF1867" s="23"/>
      <c r="CG1867" s="23"/>
      <c r="CH1867" s="23"/>
      <c r="CI1867" s="23"/>
      <c r="CJ1867" s="23"/>
      <c r="CK1867" s="23"/>
      <c r="CL1867" s="23"/>
      <c r="CM1867" s="23"/>
      <c r="CN1867" s="23"/>
      <c r="CO1867" s="23"/>
      <c r="CP1867" s="23"/>
      <c r="CQ1867" s="23"/>
      <c r="CR1867" s="23"/>
      <c r="CS1867" s="23"/>
      <c r="CT1867" s="23"/>
      <c r="CU1867" s="23"/>
      <c r="CV1867" s="23"/>
      <c r="CW1867" s="23"/>
      <c r="CX1867" s="23"/>
      <c r="CY1867" s="23"/>
      <c r="CZ1867" s="23"/>
      <c r="DA1867" s="23"/>
      <c r="DB1867" s="23"/>
      <c r="DC1867" s="23"/>
      <c r="DD1867" s="23"/>
      <c r="DE1867" s="23"/>
      <c r="DF1867" s="23"/>
      <c r="DG1867" s="23"/>
      <c r="DH1867" s="23"/>
      <c r="DI1867" s="23"/>
      <c r="DJ1867" s="23"/>
      <c r="DK1867" s="23"/>
      <c r="DL1867" s="23"/>
      <c r="DM1867" s="23"/>
      <c r="DN1867" s="23"/>
      <c r="DO1867" s="23"/>
      <c r="DP1867" s="23"/>
      <c r="DQ1867" s="23"/>
      <c r="DR1867" s="23"/>
      <c r="DS1867" s="23"/>
      <c r="DT1867" s="23"/>
      <c r="DU1867" s="23"/>
      <c r="DV1867" s="23"/>
      <c r="DW1867" s="23"/>
      <c r="DX1867" s="23"/>
      <c r="DY1867" s="23"/>
    </row>
    <row r="1868" spans="1:129" s="29" customFormat="1" x14ac:dyDescent="0.25">
      <c r="A1868" s="410">
        <v>2</v>
      </c>
      <c r="B1868" s="204" t="s">
        <v>433</v>
      </c>
      <c r="C1868" s="134" t="s">
        <v>4</v>
      </c>
      <c r="D1868" s="134" t="s">
        <v>32</v>
      </c>
      <c r="E1868" s="196">
        <v>3</v>
      </c>
      <c r="F1868" s="430">
        <v>3846.7</v>
      </c>
      <c r="G1868" s="136">
        <v>94</v>
      </c>
      <c r="H1868" s="121" t="s">
        <v>30</v>
      </c>
      <c r="I1868" s="66" t="s">
        <v>1</v>
      </c>
      <c r="J1868" s="123">
        <f>J1869+J1870</f>
        <v>660989.84395639994</v>
      </c>
      <c r="K1868" s="123">
        <f t="shared" ref="K1868:N1868" si="971">K1869+K1870</f>
        <v>660989.84395639994</v>
      </c>
      <c r="L1868" s="123">
        <f t="shared" si="971"/>
        <v>0</v>
      </c>
      <c r="M1868" s="123">
        <f t="shared" si="971"/>
        <v>0</v>
      </c>
      <c r="N1868" s="123">
        <f t="shared" si="971"/>
        <v>0</v>
      </c>
      <c r="O1868" s="387">
        <f t="shared" si="968"/>
        <v>660989.84395639994</v>
      </c>
      <c r="P1868" s="355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23"/>
      <c r="AL1868" s="23"/>
      <c r="AM1868" s="23"/>
      <c r="AN1868" s="23"/>
      <c r="AO1868" s="23"/>
      <c r="AP1868" s="23"/>
      <c r="AQ1868" s="23"/>
      <c r="AR1868" s="23"/>
      <c r="AS1868" s="23"/>
      <c r="AT1868" s="23"/>
      <c r="AU1868" s="23"/>
      <c r="AV1868" s="23"/>
      <c r="AW1868" s="23"/>
      <c r="AX1868" s="23"/>
      <c r="AY1868" s="23"/>
      <c r="AZ1868" s="23"/>
      <c r="BA1868" s="23"/>
      <c r="BB1868" s="23"/>
      <c r="BC1868" s="23"/>
      <c r="BD1868" s="23"/>
      <c r="BE1868" s="23"/>
      <c r="BF1868" s="23"/>
      <c r="BG1868" s="23"/>
      <c r="BH1868" s="23"/>
      <c r="BI1868" s="23"/>
      <c r="BJ1868" s="23"/>
      <c r="BK1868" s="23"/>
      <c r="BL1868" s="23"/>
      <c r="BM1868" s="23"/>
      <c r="BN1868" s="23"/>
      <c r="BO1868" s="23"/>
      <c r="BP1868" s="23"/>
      <c r="BQ1868" s="23"/>
      <c r="BR1868" s="23"/>
      <c r="BS1868" s="23"/>
      <c r="BT1868" s="23"/>
      <c r="BU1868" s="23"/>
      <c r="BV1868" s="23"/>
      <c r="BW1868" s="23"/>
      <c r="BX1868" s="23"/>
      <c r="BY1868" s="23"/>
      <c r="BZ1868" s="23"/>
      <c r="CA1868" s="23"/>
      <c r="CB1868" s="23"/>
      <c r="CC1868" s="23"/>
      <c r="CD1868" s="23"/>
      <c r="CE1868" s="23"/>
      <c r="CF1868" s="23"/>
      <c r="CG1868" s="23"/>
      <c r="CH1868" s="23"/>
      <c r="CI1868" s="23"/>
      <c r="CJ1868" s="23"/>
      <c r="CK1868" s="23"/>
      <c r="CL1868" s="23"/>
      <c r="CM1868" s="23"/>
      <c r="CN1868" s="23"/>
      <c r="CO1868" s="23"/>
      <c r="CP1868" s="23"/>
      <c r="CQ1868" s="23"/>
      <c r="CR1868" s="23"/>
      <c r="CS1868" s="23"/>
      <c r="CT1868" s="23"/>
      <c r="CU1868" s="23"/>
      <c r="CV1868" s="23"/>
      <c r="CW1868" s="23"/>
      <c r="CX1868" s="23"/>
      <c r="CY1868" s="23"/>
      <c r="CZ1868" s="23"/>
      <c r="DA1868" s="23"/>
      <c r="DB1868" s="23"/>
      <c r="DC1868" s="23"/>
      <c r="DD1868" s="23"/>
      <c r="DE1868" s="23"/>
      <c r="DF1868" s="23"/>
      <c r="DG1868" s="23"/>
      <c r="DH1868" s="23"/>
      <c r="DI1868" s="23"/>
      <c r="DJ1868" s="23"/>
      <c r="DK1868" s="23"/>
      <c r="DL1868" s="23"/>
      <c r="DM1868" s="23"/>
      <c r="DN1868" s="23"/>
      <c r="DO1868" s="23"/>
      <c r="DP1868" s="23"/>
      <c r="DQ1868" s="23"/>
      <c r="DR1868" s="23"/>
      <c r="DS1868" s="23"/>
      <c r="DT1868" s="23"/>
      <c r="DU1868" s="23"/>
      <c r="DV1868" s="23"/>
      <c r="DW1868" s="23"/>
      <c r="DX1868" s="23"/>
      <c r="DY1868" s="23"/>
    </row>
    <row r="1869" spans="1:129" s="29" customFormat="1" ht="30" x14ac:dyDescent="0.25">
      <c r="A1869" s="411"/>
      <c r="B1869" s="204" t="s">
        <v>433</v>
      </c>
      <c r="C1869" s="84"/>
      <c r="D1869" s="84"/>
      <c r="E1869" s="84"/>
      <c r="F1869" s="316"/>
      <c r="G1869" s="82"/>
      <c r="H1869" s="121" t="s">
        <v>38</v>
      </c>
      <c r="I1869" s="105" t="s">
        <v>39</v>
      </c>
      <c r="J1869" s="123">
        <v>647141.02599999995</v>
      </c>
      <c r="K1869" s="98">
        <f t="shared" ref="K1869:K1870" si="972">J1869</f>
        <v>647141.02599999995</v>
      </c>
      <c r="L1869" s="123"/>
      <c r="M1869" s="123"/>
      <c r="N1869" s="123"/>
      <c r="O1869" s="387">
        <f t="shared" si="968"/>
        <v>647141.02599999995</v>
      </c>
      <c r="P1869" s="355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/>
      <c r="AI1869" s="23"/>
      <c r="AJ1869" s="23"/>
      <c r="AK1869" s="23"/>
      <c r="AL1869" s="23"/>
      <c r="AM1869" s="23"/>
      <c r="AN1869" s="23"/>
      <c r="AO1869" s="23"/>
      <c r="AP1869" s="23"/>
      <c r="AQ1869" s="23"/>
      <c r="AR1869" s="23"/>
      <c r="AS1869" s="23"/>
      <c r="AT1869" s="23"/>
      <c r="AU1869" s="23"/>
      <c r="AV1869" s="23"/>
      <c r="AW1869" s="23"/>
      <c r="AX1869" s="23"/>
      <c r="AY1869" s="23"/>
      <c r="AZ1869" s="23"/>
      <c r="BA1869" s="23"/>
      <c r="BB1869" s="23"/>
      <c r="BC1869" s="23"/>
      <c r="BD1869" s="23"/>
      <c r="BE1869" s="23"/>
      <c r="BF1869" s="23"/>
      <c r="BG1869" s="23"/>
      <c r="BH1869" s="23"/>
      <c r="BI1869" s="23"/>
      <c r="BJ1869" s="23"/>
      <c r="BK1869" s="23"/>
      <c r="BL1869" s="23"/>
      <c r="BM1869" s="23"/>
      <c r="BN1869" s="23"/>
      <c r="BO1869" s="23"/>
      <c r="BP1869" s="23"/>
      <c r="BQ1869" s="23"/>
      <c r="BR1869" s="23"/>
      <c r="BS1869" s="23"/>
      <c r="BT1869" s="23"/>
      <c r="BU1869" s="23"/>
      <c r="BV1869" s="23"/>
      <c r="BW1869" s="23"/>
      <c r="BX1869" s="23"/>
      <c r="BY1869" s="23"/>
      <c r="BZ1869" s="23"/>
      <c r="CA1869" s="23"/>
      <c r="CB1869" s="23"/>
      <c r="CC1869" s="23"/>
      <c r="CD1869" s="23"/>
      <c r="CE1869" s="23"/>
      <c r="CF1869" s="23"/>
      <c r="CG1869" s="23"/>
      <c r="CH1869" s="23"/>
      <c r="CI1869" s="23"/>
      <c r="CJ1869" s="23"/>
      <c r="CK1869" s="23"/>
      <c r="CL1869" s="23"/>
      <c r="CM1869" s="23"/>
      <c r="CN1869" s="23"/>
      <c r="CO1869" s="23"/>
      <c r="CP1869" s="23"/>
      <c r="CQ1869" s="23"/>
      <c r="CR1869" s="23"/>
      <c r="CS1869" s="23"/>
      <c r="CT1869" s="23"/>
      <c r="CU1869" s="23"/>
      <c r="CV1869" s="23"/>
      <c r="CW1869" s="23"/>
      <c r="CX1869" s="23"/>
      <c r="CY1869" s="23"/>
      <c r="CZ1869" s="23"/>
      <c r="DA1869" s="23"/>
      <c r="DB1869" s="23"/>
      <c r="DC1869" s="23"/>
      <c r="DD1869" s="23"/>
      <c r="DE1869" s="23"/>
      <c r="DF1869" s="23"/>
      <c r="DG1869" s="23"/>
      <c r="DH1869" s="23"/>
      <c r="DI1869" s="23"/>
      <c r="DJ1869" s="23"/>
      <c r="DK1869" s="23"/>
      <c r="DL1869" s="23"/>
      <c r="DM1869" s="23"/>
      <c r="DN1869" s="23"/>
      <c r="DO1869" s="23"/>
      <c r="DP1869" s="23"/>
      <c r="DQ1869" s="23"/>
      <c r="DR1869" s="23"/>
      <c r="DS1869" s="23"/>
      <c r="DT1869" s="23"/>
      <c r="DU1869" s="23"/>
      <c r="DV1869" s="23"/>
      <c r="DW1869" s="23"/>
      <c r="DX1869" s="23"/>
      <c r="DY1869" s="23"/>
    </row>
    <row r="1870" spans="1:129" s="29" customFormat="1" x14ac:dyDescent="0.25">
      <c r="A1870" s="411"/>
      <c r="B1870" s="204" t="s">
        <v>433</v>
      </c>
      <c r="C1870" s="134"/>
      <c r="D1870" s="134"/>
      <c r="E1870" s="196"/>
      <c r="F1870" s="430"/>
      <c r="G1870" s="136"/>
      <c r="H1870" s="121" t="s">
        <v>35</v>
      </c>
      <c r="I1870" s="78" t="s">
        <v>52</v>
      </c>
      <c r="J1870" s="123">
        <v>13848.8179564</v>
      </c>
      <c r="K1870" s="98">
        <f t="shared" si="972"/>
        <v>13848.8179564</v>
      </c>
      <c r="L1870" s="123"/>
      <c r="M1870" s="123"/>
      <c r="N1870" s="123"/>
      <c r="O1870" s="387">
        <f t="shared" si="968"/>
        <v>13848.8179564</v>
      </c>
      <c r="P1870" s="355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/>
      <c r="AL1870" s="23"/>
      <c r="AM1870" s="23"/>
      <c r="AN1870" s="23"/>
      <c r="AO1870" s="23"/>
      <c r="AP1870" s="23"/>
      <c r="AQ1870" s="23"/>
      <c r="AR1870" s="23"/>
      <c r="AS1870" s="23"/>
      <c r="AT1870" s="23"/>
      <c r="AU1870" s="23"/>
      <c r="AV1870" s="23"/>
      <c r="AW1870" s="23"/>
      <c r="AX1870" s="23"/>
      <c r="AY1870" s="23"/>
      <c r="AZ1870" s="23"/>
      <c r="BA1870" s="23"/>
      <c r="BB1870" s="23"/>
      <c r="BC1870" s="23"/>
      <c r="BD1870" s="23"/>
      <c r="BE1870" s="23"/>
      <c r="BF1870" s="23"/>
      <c r="BG1870" s="23"/>
      <c r="BH1870" s="23"/>
      <c r="BI1870" s="23"/>
      <c r="BJ1870" s="23"/>
      <c r="BK1870" s="23"/>
      <c r="BL1870" s="23"/>
      <c r="BM1870" s="23"/>
      <c r="BN1870" s="23"/>
      <c r="BO1870" s="23"/>
      <c r="BP1870" s="23"/>
      <c r="BQ1870" s="23"/>
      <c r="BR1870" s="23"/>
      <c r="BS1870" s="23"/>
      <c r="BT1870" s="23"/>
      <c r="BU1870" s="23"/>
      <c r="BV1870" s="23"/>
      <c r="BW1870" s="23"/>
      <c r="BX1870" s="23"/>
      <c r="BY1870" s="23"/>
      <c r="BZ1870" s="23"/>
      <c r="CA1870" s="23"/>
      <c r="CB1870" s="23"/>
      <c r="CC1870" s="23"/>
      <c r="CD1870" s="23"/>
      <c r="CE1870" s="23"/>
      <c r="CF1870" s="23"/>
      <c r="CG1870" s="23"/>
      <c r="CH1870" s="23"/>
      <c r="CI1870" s="23"/>
      <c r="CJ1870" s="23"/>
      <c r="CK1870" s="23"/>
      <c r="CL1870" s="23"/>
      <c r="CM1870" s="23"/>
      <c r="CN1870" s="23"/>
      <c r="CO1870" s="23"/>
      <c r="CP1870" s="23"/>
      <c r="CQ1870" s="23"/>
      <c r="CR1870" s="23"/>
      <c r="CS1870" s="23"/>
      <c r="CT1870" s="23"/>
      <c r="CU1870" s="23"/>
      <c r="CV1870" s="23"/>
      <c r="CW1870" s="23"/>
      <c r="CX1870" s="23"/>
      <c r="CY1870" s="23"/>
      <c r="CZ1870" s="23"/>
      <c r="DA1870" s="23"/>
      <c r="DB1870" s="23"/>
      <c r="DC1870" s="23"/>
      <c r="DD1870" s="23"/>
      <c r="DE1870" s="23"/>
      <c r="DF1870" s="23"/>
      <c r="DG1870" s="23"/>
      <c r="DH1870" s="23"/>
      <c r="DI1870" s="23"/>
      <c r="DJ1870" s="23"/>
      <c r="DK1870" s="23"/>
      <c r="DL1870" s="23"/>
      <c r="DM1870" s="23"/>
      <c r="DN1870" s="23"/>
      <c r="DO1870" s="23"/>
      <c r="DP1870" s="23"/>
      <c r="DQ1870" s="23"/>
      <c r="DR1870" s="23"/>
      <c r="DS1870" s="23"/>
      <c r="DT1870" s="23"/>
      <c r="DU1870" s="23"/>
      <c r="DV1870" s="23"/>
      <c r="DW1870" s="23"/>
      <c r="DX1870" s="23"/>
      <c r="DY1870" s="23"/>
    </row>
    <row r="1871" spans="1:129" s="29" customFormat="1" x14ac:dyDescent="0.25">
      <c r="A1871" s="410">
        <v>3</v>
      </c>
      <c r="B1871" s="204" t="s">
        <v>433</v>
      </c>
      <c r="C1871" s="134" t="s">
        <v>4</v>
      </c>
      <c r="D1871" s="134" t="s">
        <v>49</v>
      </c>
      <c r="E1871" s="196">
        <v>32</v>
      </c>
      <c r="F1871" s="430">
        <v>1250.3</v>
      </c>
      <c r="G1871" s="136">
        <v>22</v>
      </c>
      <c r="H1871" s="121" t="s">
        <v>30</v>
      </c>
      <c r="I1871" s="66" t="s">
        <v>1</v>
      </c>
      <c r="J1871" s="123">
        <f>J1872+J1873+J1874+J1875</f>
        <v>2014755.5672815999</v>
      </c>
      <c r="K1871" s="123">
        <f t="shared" ref="K1871:N1871" si="973">K1872+K1873+K1874+K1875</f>
        <v>2014755.5672815999</v>
      </c>
      <c r="L1871" s="123">
        <f t="shared" si="973"/>
        <v>0</v>
      </c>
      <c r="M1871" s="123">
        <f t="shared" si="973"/>
        <v>0</v>
      </c>
      <c r="N1871" s="123">
        <f t="shared" si="973"/>
        <v>0</v>
      </c>
      <c r="O1871" s="387">
        <f t="shared" si="968"/>
        <v>2014755.5672815999</v>
      </c>
      <c r="P1871" s="355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/>
      <c r="AL1871" s="23"/>
      <c r="AM1871" s="23"/>
      <c r="AN1871" s="23"/>
      <c r="AO1871" s="23"/>
      <c r="AP1871" s="23"/>
      <c r="AQ1871" s="23"/>
      <c r="AR1871" s="23"/>
      <c r="AS1871" s="23"/>
      <c r="AT1871" s="23"/>
      <c r="AU1871" s="23"/>
      <c r="AV1871" s="23"/>
      <c r="AW1871" s="23"/>
      <c r="AX1871" s="23"/>
      <c r="AY1871" s="23"/>
      <c r="AZ1871" s="23"/>
      <c r="BA1871" s="23"/>
      <c r="BB1871" s="23"/>
      <c r="BC1871" s="23"/>
      <c r="BD1871" s="23"/>
      <c r="BE1871" s="23"/>
      <c r="BF1871" s="23"/>
      <c r="BG1871" s="23"/>
      <c r="BH1871" s="23"/>
      <c r="BI1871" s="23"/>
      <c r="BJ1871" s="23"/>
      <c r="BK1871" s="23"/>
      <c r="BL1871" s="23"/>
      <c r="BM1871" s="23"/>
      <c r="BN1871" s="23"/>
      <c r="BO1871" s="23"/>
      <c r="BP1871" s="23"/>
      <c r="BQ1871" s="23"/>
      <c r="BR1871" s="23"/>
      <c r="BS1871" s="23"/>
      <c r="BT1871" s="23"/>
      <c r="BU1871" s="23"/>
      <c r="BV1871" s="23"/>
      <c r="BW1871" s="23"/>
      <c r="BX1871" s="23"/>
      <c r="BY1871" s="23"/>
      <c r="BZ1871" s="23"/>
      <c r="CA1871" s="23"/>
      <c r="CB1871" s="23"/>
      <c r="CC1871" s="23"/>
      <c r="CD1871" s="23"/>
      <c r="CE1871" s="23"/>
      <c r="CF1871" s="23"/>
      <c r="CG1871" s="23"/>
      <c r="CH1871" s="23"/>
      <c r="CI1871" s="23"/>
      <c r="CJ1871" s="23"/>
      <c r="CK1871" s="23"/>
      <c r="CL1871" s="23"/>
      <c r="CM1871" s="23"/>
      <c r="CN1871" s="23"/>
      <c r="CO1871" s="23"/>
      <c r="CP1871" s="23"/>
      <c r="CQ1871" s="23"/>
      <c r="CR1871" s="23"/>
      <c r="CS1871" s="23"/>
      <c r="CT1871" s="23"/>
      <c r="CU1871" s="23"/>
      <c r="CV1871" s="23"/>
      <c r="CW1871" s="23"/>
      <c r="CX1871" s="23"/>
      <c r="CY1871" s="23"/>
      <c r="CZ1871" s="23"/>
      <c r="DA1871" s="23"/>
      <c r="DB1871" s="23"/>
      <c r="DC1871" s="23"/>
      <c r="DD1871" s="23"/>
      <c r="DE1871" s="23"/>
      <c r="DF1871" s="23"/>
      <c r="DG1871" s="23"/>
      <c r="DH1871" s="23"/>
      <c r="DI1871" s="23"/>
      <c r="DJ1871" s="23"/>
      <c r="DK1871" s="23"/>
      <c r="DL1871" s="23"/>
      <c r="DM1871" s="23"/>
      <c r="DN1871" s="23"/>
      <c r="DO1871" s="23"/>
      <c r="DP1871" s="23"/>
      <c r="DQ1871" s="23"/>
      <c r="DR1871" s="23"/>
      <c r="DS1871" s="23"/>
      <c r="DT1871" s="23"/>
      <c r="DU1871" s="23"/>
      <c r="DV1871" s="23"/>
      <c r="DW1871" s="23"/>
      <c r="DX1871" s="23"/>
      <c r="DY1871" s="23"/>
    </row>
    <row r="1872" spans="1:129" s="29" customFormat="1" ht="30" x14ac:dyDescent="0.25">
      <c r="A1872" s="411"/>
      <c r="B1872" s="204" t="s">
        <v>433</v>
      </c>
      <c r="C1872" s="134"/>
      <c r="D1872" s="134"/>
      <c r="E1872" s="196"/>
      <c r="F1872" s="430"/>
      <c r="G1872" s="136"/>
      <c r="H1872" s="121" t="s">
        <v>42</v>
      </c>
      <c r="I1872" s="108" t="s">
        <v>43</v>
      </c>
      <c r="J1872" s="123">
        <v>338947.18</v>
      </c>
      <c r="K1872" s="98">
        <f t="shared" ref="K1872:K1875" si="974">J1872</f>
        <v>338947.18</v>
      </c>
      <c r="L1872" s="123"/>
      <c r="M1872" s="123"/>
      <c r="N1872" s="123"/>
      <c r="O1872" s="387">
        <f t="shared" si="968"/>
        <v>338947.18</v>
      </c>
      <c r="P1872" s="355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/>
      <c r="AL1872" s="23"/>
      <c r="AM1872" s="23"/>
      <c r="AN1872" s="23"/>
      <c r="AO1872" s="23"/>
      <c r="AP1872" s="23"/>
      <c r="AQ1872" s="23"/>
      <c r="AR1872" s="23"/>
      <c r="AS1872" s="23"/>
      <c r="AT1872" s="23"/>
      <c r="AU1872" s="23"/>
      <c r="AV1872" s="23"/>
      <c r="AW1872" s="23"/>
      <c r="AX1872" s="23"/>
      <c r="AY1872" s="23"/>
      <c r="AZ1872" s="23"/>
      <c r="BA1872" s="23"/>
      <c r="BB1872" s="23"/>
      <c r="BC1872" s="23"/>
      <c r="BD1872" s="23"/>
      <c r="BE1872" s="23"/>
      <c r="BF1872" s="23"/>
      <c r="BG1872" s="23"/>
      <c r="BH1872" s="23"/>
      <c r="BI1872" s="23"/>
      <c r="BJ1872" s="23"/>
      <c r="BK1872" s="23"/>
      <c r="BL1872" s="23"/>
      <c r="BM1872" s="23"/>
      <c r="BN1872" s="23"/>
      <c r="BO1872" s="23"/>
      <c r="BP1872" s="23"/>
      <c r="BQ1872" s="23"/>
      <c r="BR1872" s="23"/>
      <c r="BS1872" s="23"/>
      <c r="BT1872" s="23"/>
      <c r="BU1872" s="23"/>
      <c r="BV1872" s="23"/>
      <c r="BW1872" s="23"/>
      <c r="BX1872" s="23"/>
      <c r="BY1872" s="23"/>
      <c r="BZ1872" s="23"/>
      <c r="CA1872" s="23"/>
      <c r="CB1872" s="23"/>
      <c r="CC1872" s="23"/>
      <c r="CD1872" s="23"/>
      <c r="CE1872" s="23"/>
      <c r="CF1872" s="23"/>
      <c r="CG1872" s="23"/>
      <c r="CH1872" s="23"/>
      <c r="CI1872" s="23"/>
      <c r="CJ1872" s="23"/>
      <c r="CK1872" s="23"/>
      <c r="CL1872" s="23"/>
      <c r="CM1872" s="23"/>
      <c r="CN1872" s="23"/>
      <c r="CO1872" s="23"/>
      <c r="CP1872" s="23"/>
      <c r="CQ1872" s="23"/>
      <c r="CR1872" s="23"/>
      <c r="CS1872" s="23"/>
      <c r="CT1872" s="23"/>
      <c r="CU1872" s="23"/>
      <c r="CV1872" s="23"/>
      <c r="CW1872" s="23"/>
      <c r="CX1872" s="23"/>
      <c r="CY1872" s="23"/>
      <c r="CZ1872" s="23"/>
      <c r="DA1872" s="23"/>
      <c r="DB1872" s="23"/>
      <c r="DC1872" s="23"/>
      <c r="DD1872" s="23"/>
      <c r="DE1872" s="23"/>
      <c r="DF1872" s="23"/>
      <c r="DG1872" s="23"/>
      <c r="DH1872" s="23"/>
      <c r="DI1872" s="23"/>
      <c r="DJ1872" s="23"/>
      <c r="DK1872" s="23"/>
      <c r="DL1872" s="23"/>
      <c r="DM1872" s="23"/>
      <c r="DN1872" s="23"/>
      <c r="DO1872" s="23"/>
      <c r="DP1872" s="23"/>
      <c r="DQ1872" s="23"/>
      <c r="DR1872" s="23"/>
      <c r="DS1872" s="23"/>
      <c r="DT1872" s="23"/>
      <c r="DU1872" s="23"/>
      <c r="DV1872" s="23"/>
      <c r="DW1872" s="23"/>
      <c r="DX1872" s="23"/>
      <c r="DY1872" s="23"/>
    </row>
    <row r="1873" spans="1:129" s="29" customFormat="1" ht="30" x14ac:dyDescent="0.25">
      <c r="A1873" s="411"/>
      <c r="B1873" s="204" t="s">
        <v>433</v>
      </c>
      <c r="C1873" s="134"/>
      <c r="D1873" s="134"/>
      <c r="E1873" s="196"/>
      <c r="F1873" s="316"/>
      <c r="G1873" s="82"/>
      <c r="H1873" s="121" t="s">
        <v>53</v>
      </c>
      <c r="I1873" s="138" t="s">
        <v>48</v>
      </c>
      <c r="J1873" s="83">
        <v>242325.51199999996</v>
      </c>
      <c r="K1873" s="98">
        <f t="shared" si="974"/>
        <v>242325.51199999996</v>
      </c>
      <c r="L1873" s="123"/>
      <c r="M1873" s="123"/>
      <c r="N1873" s="123"/>
      <c r="O1873" s="387">
        <f t="shared" si="968"/>
        <v>242325.51199999996</v>
      </c>
      <c r="P1873" s="355"/>
      <c r="Q1873" s="23"/>
      <c r="R1873" s="23"/>
      <c r="S1873" s="23"/>
      <c r="T1873" s="23"/>
      <c r="U1873" s="23"/>
      <c r="V1873" s="23"/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/>
      <c r="AG1873" s="23"/>
      <c r="AH1873" s="23"/>
      <c r="AI1873" s="23"/>
      <c r="AJ1873" s="23"/>
      <c r="AK1873" s="23"/>
      <c r="AL1873" s="23"/>
      <c r="AM1873" s="23"/>
      <c r="AN1873" s="23"/>
      <c r="AO1873" s="23"/>
      <c r="AP1873" s="23"/>
      <c r="AQ1873" s="23"/>
      <c r="AR1873" s="23"/>
      <c r="AS1873" s="23"/>
      <c r="AT1873" s="23"/>
      <c r="AU1873" s="23"/>
      <c r="AV1873" s="23"/>
      <c r="AW1873" s="23"/>
      <c r="AX1873" s="23"/>
      <c r="AY1873" s="23"/>
      <c r="AZ1873" s="23"/>
      <c r="BA1873" s="23"/>
      <c r="BB1873" s="23"/>
      <c r="BC1873" s="23"/>
      <c r="BD1873" s="23"/>
      <c r="BE1873" s="23"/>
      <c r="BF1873" s="23"/>
      <c r="BG1873" s="23"/>
      <c r="BH1873" s="23"/>
      <c r="BI1873" s="23"/>
      <c r="BJ1873" s="23"/>
      <c r="BK1873" s="23"/>
      <c r="BL1873" s="23"/>
      <c r="BM1873" s="23"/>
      <c r="BN1873" s="23"/>
      <c r="BO1873" s="23"/>
      <c r="BP1873" s="23"/>
      <c r="BQ1873" s="23"/>
      <c r="BR1873" s="23"/>
      <c r="BS1873" s="23"/>
      <c r="BT1873" s="23"/>
      <c r="BU1873" s="23"/>
      <c r="BV1873" s="23"/>
      <c r="BW1873" s="23"/>
      <c r="BX1873" s="23"/>
      <c r="BY1873" s="23"/>
      <c r="BZ1873" s="23"/>
      <c r="CA1873" s="23"/>
      <c r="CB1873" s="23"/>
      <c r="CC1873" s="23"/>
      <c r="CD1873" s="23"/>
      <c r="CE1873" s="23"/>
      <c r="CF1873" s="23"/>
      <c r="CG1873" s="23"/>
      <c r="CH1873" s="23"/>
      <c r="CI1873" s="23"/>
      <c r="CJ1873" s="23"/>
      <c r="CK1873" s="23"/>
      <c r="CL1873" s="23"/>
      <c r="CM1873" s="23"/>
      <c r="CN1873" s="23"/>
      <c r="CO1873" s="23"/>
      <c r="CP1873" s="23"/>
      <c r="CQ1873" s="23"/>
      <c r="CR1873" s="23"/>
      <c r="CS1873" s="23"/>
      <c r="CT1873" s="23"/>
      <c r="CU1873" s="23"/>
      <c r="CV1873" s="23"/>
      <c r="CW1873" s="23"/>
      <c r="CX1873" s="23"/>
      <c r="CY1873" s="23"/>
      <c r="CZ1873" s="23"/>
      <c r="DA1873" s="23"/>
      <c r="DB1873" s="23"/>
      <c r="DC1873" s="23"/>
      <c r="DD1873" s="23"/>
      <c r="DE1873" s="23"/>
      <c r="DF1873" s="23"/>
      <c r="DG1873" s="23"/>
      <c r="DH1873" s="23"/>
      <c r="DI1873" s="23"/>
      <c r="DJ1873" s="23"/>
      <c r="DK1873" s="23"/>
      <c r="DL1873" s="23"/>
      <c r="DM1873" s="23"/>
      <c r="DN1873" s="23"/>
      <c r="DO1873" s="23"/>
      <c r="DP1873" s="23"/>
      <c r="DQ1873" s="23"/>
      <c r="DR1873" s="23"/>
      <c r="DS1873" s="23"/>
      <c r="DT1873" s="23"/>
      <c r="DU1873" s="23"/>
      <c r="DV1873" s="23"/>
      <c r="DW1873" s="23"/>
      <c r="DX1873" s="23"/>
      <c r="DY1873" s="23"/>
    </row>
    <row r="1874" spans="1:129" s="29" customFormat="1" ht="30" x14ac:dyDescent="0.25">
      <c r="A1874" s="411"/>
      <c r="B1874" s="204" t="s">
        <v>433</v>
      </c>
      <c r="C1874" s="134"/>
      <c r="D1874" s="134"/>
      <c r="E1874" s="196"/>
      <c r="F1874" s="430"/>
      <c r="G1874" s="136"/>
      <c r="H1874" s="121" t="s">
        <v>45</v>
      </c>
      <c r="I1874" s="138" t="s">
        <v>129</v>
      </c>
      <c r="J1874" s="123">
        <v>1391270.4519999998</v>
      </c>
      <c r="K1874" s="98">
        <f t="shared" si="974"/>
        <v>1391270.4519999998</v>
      </c>
      <c r="L1874" s="123"/>
      <c r="M1874" s="126"/>
      <c r="N1874" s="126"/>
      <c r="O1874" s="387">
        <f t="shared" si="968"/>
        <v>1391270.4519999998</v>
      </c>
      <c r="P1874" s="355"/>
      <c r="Q1874" s="23"/>
      <c r="R1874" s="23"/>
      <c r="S1874" s="23"/>
      <c r="T1874" s="23"/>
      <c r="U1874" s="23"/>
      <c r="V1874" s="23"/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/>
      <c r="AI1874" s="23"/>
      <c r="AJ1874" s="23"/>
      <c r="AK1874" s="23"/>
      <c r="AL1874" s="23"/>
      <c r="AM1874" s="23"/>
      <c r="AN1874" s="23"/>
      <c r="AO1874" s="23"/>
      <c r="AP1874" s="23"/>
      <c r="AQ1874" s="23"/>
      <c r="AR1874" s="23"/>
      <c r="AS1874" s="23"/>
      <c r="AT1874" s="23"/>
      <c r="AU1874" s="23"/>
      <c r="AV1874" s="23"/>
      <c r="AW1874" s="23"/>
      <c r="AX1874" s="23"/>
      <c r="AY1874" s="23"/>
      <c r="AZ1874" s="23"/>
      <c r="BA1874" s="23"/>
      <c r="BB1874" s="23"/>
      <c r="BC1874" s="23"/>
      <c r="BD1874" s="23"/>
      <c r="BE1874" s="23"/>
      <c r="BF1874" s="23"/>
      <c r="BG1874" s="23"/>
      <c r="BH1874" s="23"/>
      <c r="BI1874" s="23"/>
      <c r="BJ1874" s="23"/>
      <c r="BK1874" s="23"/>
      <c r="BL1874" s="23"/>
      <c r="BM1874" s="23"/>
      <c r="BN1874" s="23"/>
      <c r="BO1874" s="23"/>
      <c r="BP1874" s="23"/>
      <c r="BQ1874" s="23"/>
      <c r="BR1874" s="23"/>
      <c r="BS1874" s="23"/>
      <c r="BT1874" s="23"/>
      <c r="BU1874" s="23"/>
      <c r="BV1874" s="23"/>
      <c r="BW1874" s="23"/>
      <c r="BX1874" s="23"/>
      <c r="BY1874" s="23"/>
      <c r="BZ1874" s="23"/>
      <c r="CA1874" s="23"/>
      <c r="CB1874" s="23"/>
      <c r="CC1874" s="23"/>
      <c r="CD1874" s="23"/>
      <c r="CE1874" s="23"/>
      <c r="CF1874" s="23"/>
      <c r="CG1874" s="23"/>
      <c r="CH1874" s="23"/>
      <c r="CI1874" s="23"/>
      <c r="CJ1874" s="23"/>
      <c r="CK1874" s="23"/>
      <c r="CL1874" s="23"/>
      <c r="CM1874" s="23"/>
      <c r="CN1874" s="23"/>
      <c r="CO1874" s="23"/>
      <c r="CP1874" s="23"/>
      <c r="CQ1874" s="23"/>
      <c r="CR1874" s="23"/>
      <c r="CS1874" s="23"/>
      <c r="CT1874" s="23"/>
      <c r="CU1874" s="23"/>
      <c r="CV1874" s="23"/>
      <c r="CW1874" s="23"/>
      <c r="CX1874" s="23"/>
      <c r="CY1874" s="23"/>
      <c r="CZ1874" s="23"/>
      <c r="DA1874" s="23"/>
      <c r="DB1874" s="23"/>
      <c r="DC1874" s="23"/>
      <c r="DD1874" s="23"/>
      <c r="DE1874" s="23"/>
      <c r="DF1874" s="23"/>
      <c r="DG1874" s="23"/>
      <c r="DH1874" s="23"/>
      <c r="DI1874" s="23"/>
      <c r="DJ1874" s="23"/>
      <c r="DK1874" s="23"/>
      <c r="DL1874" s="23"/>
      <c r="DM1874" s="23"/>
      <c r="DN1874" s="23"/>
      <c r="DO1874" s="23"/>
      <c r="DP1874" s="23"/>
      <c r="DQ1874" s="23"/>
      <c r="DR1874" s="23"/>
      <c r="DS1874" s="23"/>
      <c r="DT1874" s="23"/>
      <c r="DU1874" s="23"/>
      <c r="DV1874" s="23"/>
      <c r="DW1874" s="23"/>
      <c r="DX1874" s="23"/>
      <c r="DY1874" s="23"/>
    </row>
    <row r="1875" spans="1:129" s="29" customFormat="1" x14ac:dyDescent="0.25">
      <c r="A1875" s="411"/>
      <c r="B1875" s="204" t="s">
        <v>433</v>
      </c>
      <c r="C1875" s="134"/>
      <c r="D1875" s="134"/>
      <c r="E1875" s="196"/>
      <c r="F1875" s="430"/>
      <c r="G1875" s="136"/>
      <c r="H1875" s="121" t="s">
        <v>35</v>
      </c>
      <c r="I1875" s="78" t="s">
        <v>52</v>
      </c>
      <c r="J1875" s="123">
        <v>42212.4232816</v>
      </c>
      <c r="K1875" s="98">
        <f t="shared" si="974"/>
        <v>42212.4232816</v>
      </c>
      <c r="L1875" s="123"/>
      <c r="M1875" s="123"/>
      <c r="N1875" s="123"/>
      <c r="O1875" s="387">
        <f t="shared" si="968"/>
        <v>42212.4232816</v>
      </c>
      <c r="P1875" s="355"/>
      <c r="Q1875" s="23"/>
      <c r="R1875" s="23"/>
      <c r="S1875" s="23"/>
      <c r="T1875" s="23"/>
      <c r="U1875" s="23"/>
      <c r="V1875" s="23"/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/>
      <c r="AG1875" s="23"/>
      <c r="AH1875" s="23"/>
      <c r="AI1875" s="23"/>
      <c r="AJ1875" s="23"/>
      <c r="AK1875" s="23"/>
      <c r="AL1875" s="23"/>
      <c r="AM1875" s="23"/>
      <c r="AN1875" s="23"/>
      <c r="AO1875" s="23"/>
      <c r="AP1875" s="23"/>
      <c r="AQ1875" s="23"/>
      <c r="AR1875" s="23"/>
      <c r="AS1875" s="23"/>
      <c r="AT1875" s="23"/>
      <c r="AU1875" s="23"/>
      <c r="AV1875" s="23"/>
      <c r="AW1875" s="23"/>
      <c r="AX1875" s="23"/>
      <c r="AY1875" s="23"/>
      <c r="AZ1875" s="23"/>
      <c r="BA1875" s="23"/>
      <c r="BB1875" s="23"/>
      <c r="BC1875" s="23"/>
      <c r="BD1875" s="23"/>
      <c r="BE1875" s="23"/>
      <c r="BF1875" s="23"/>
      <c r="BG1875" s="23"/>
      <c r="BH1875" s="23"/>
      <c r="BI1875" s="23"/>
      <c r="BJ1875" s="23"/>
      <c r="BK1875" s="23"/>
      <c r="BL1875" s="23"/>
      <c r="BM1875" s="23"/>
      <c r="BN1875" s="23"/>
      <c r="BO1875" s="23"/>
      <c r="BP1875" s="23"/>
      <c r="BQ1875" s="23"/>
      <c r="BR1875" s="23"/>
      <c r="BS1875" s="23"/>
      <c r="BT1875" s="23"/>
      <c r="BU1875" s="23"/>
      <c r="BV1875" s="23"/>
      <c r="BW1875" s="23"/>
      <c r="BX1875" s="23"/>
      <c r="BY1875" s="23"/>
      <c r="BZ1875" s="23"/>
      <c r="CA1875" s="23"/>
      <c r="CB1875" s="23"/>
      <c r="CC1875" s="23"/>
      <c r="CD1875" s="23"/>
      <c r="CE1875" s="23"/>
      <c r="CF1875" s="23"/>
      <c r="CG1875" s="23"/>
      <c r="CH1875" s="23"/>
      <c r="CI1875" s="23"/>
      <c r="CJ1875" s="23"/>
      <c r="CK1875" s="23"/>
      <c r="CL1875" s="23"/>
      <c r="CM1875" s="23"/>
      <c r="CN1875" s="23"/>
      <c r="CO1875" s="23"/>
      <c r="CP1875" s="23"/>
      <c r="CQ1875" s="23"/>
      <c r="CR1875" s="23"/>
      <c r="CS1875" s="23"/>
      <c r="CT1875" s="23"/>
      <c r="CU1875" s="23"/>
      <c r="CV1875" s="23"/>
      <c r="CW1875" s="23"/>
      <c r="CX1875" s="23"/>
      <c r="CY1875" s="23"/>
      <c r="CZ1875" s="23"/>
      <c r="DA1875" s="23"/>
      <c r="DB1875" s="23"/>
      <c r="DC1875" s="23"/>
      <c r="DD1875" s="23"/>
      <c r="DE1875" s="23"/>
      <c r="DF1875" s="23"/>
      <c r="DG1875" s="23"/>
      <c r="DH1875" s="23"/>
      <c r="DI1875" s="23"/>
      <c r="DJ1875" s="23"/>
      <c r="DK1875" s="23"/>
      <c r="DL1875" s="23"/>
      <c r="DM1875" s="23"/>
      <c r="DN1875" s="23"/>
      <c r="DO1875" s="23"/>
      <c r="DP1875" s="23"/>
      <c r="DQ1875" s="23"/>
      <c r="DR1875" s="23"/>
      <c r="DS1875" s="23"/>
      <c r="DT1875" s="23"/>
      <c r="DU1875" s="23"/>
      <c r="DV1875" s="23"/>
      <c r="DW1875" s="23"/>
      <c r="DX1875" s="23"/>
      <c r="DY1875" s="23"/>
    </row>
    <row r="1876" spans="1:129" s="29" customFormat="1" x14ac:dyDescent="0.25">
      <c r="A1876" s="410">
        <v>4</v>
      </c>
      <c r="B1876" s="204" t="s">
        <v>433</v>
      </c>
      <c r="C1876" s="84" t="s">
        <v>4</v>
      </c>
      <c r="D1876" s="84" t="s">
        <v>49</v>
      </c>
      <c r="E1876" s="131">
        <v>33</v>
      </c>
      <c r="F1876" s="316">
        <v>4401.1000000000004</v>
      </c>
      <c r="G1876" s="82">
        <v>135</v>
      </c>
      <c r="H1876" s="121" t="s">
        <v>30</v>
      </c>
      <c r="I1876" s="66" t="s">
        <v>1</v>
      </c>
      <c r="J1876" s="123">
        <f>J1877+J1878+J1879+J1880</f>
        <v>10511866.869940801</v>
      </c>
      <c r="K1876" s="123">
        <f t="shared" ref="K1876:N1876" si="975">K1877+K1878+K1879+K1880</f>
        <v>10511866.869940801</v>
      </c>
      <c r="L1876" s="123">
        <f t="shared" si="975"/>
        <v>0</v>
      </c>
      <c r="M1876" s="123">
        <f t="shared" si="975"/>
        <v>0</v>
      </c>
      <c r="N1876" s="123">
        <f t="shared" si="975"/>
        <v>0</v>
      </c>
      <c r="O1876" s="387">
        <f t="shared" si="968"/>
        <v>10511866.869940801</v>
      </c>
      <c r="P1876" s="355"/>
      <c r="Q1876" s="23"/>
      <c r="R1876" s="23"/>
      <c r="S1876" s="23"/>
      <c r="T1876" s="23"/>
      <c r="U1876" s="23"/>
      <c r="V1876" s="23"/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/>
      <c r="AI1876" s="23"/>
      <c r="AJ1876" s="23"/>
      <c r="AK1876" s="23"/>
      <c r="AL1876" s="23"/>
      <c r="AM1876" s="23"/>
      <c r="AN1876" s="23"/>
      <c r="AO1876" s="23"/>
      <c r="AP1876" s="23"/>
      <c r="AQ1876" s="23"/>
      <c r="AR1876" s="23"/>
      <c r="AS1876" s="23"/>
      <c r="AT1876" s="23"/>
      <c r="AU1876" s="23"/>
      <c r="AV1876" s="23"/>
      <c r="AW1876" s="23"/>
      <c r="AX1876" s="23"/>
      <c r="AY1876" s="23"/>
      <c r="AZ1876" s="23"/>
      <c r="BA1876" s="23"/>
      <c r="BB1876" s="23"/>
      <c r="BC1876" s="23"/>
      <c r="BD1876" s="23"/>
      <c r="BE1876" s="23"/>
      <c r="BF1876" s="23"/>
      <c r="BG1876" s="23"/>
      <c r="BH1876" s="23"/>
      <c r="BI1876" s="23"/>
      <c r="BJ1876" s="23"/>
      <c r="BK1876" s="23"/>
      <c r="BL1876" s="23"/>
      <c r="BM1876" s="23"/>
      <c r="BN1876" s="23"/>
      <c r="BO1876" s="23"/>
      <c r="BP1876" s="23"/>
      <c r="BQ1876" s="23"/>
      <c r="BR1876" s="23"/>
      <c r="BS1876" s="23"/>
      <c r="BT1876" s="23"/>
      <c r="BU1876" s="23"/>
      <c r="BV1876" s="23"/>
      <c r="BW1876" s="23"/>
      <c r="BX1876" s="23"/>
      <c r="BY1876" s="23"/>
      <c r="BZ1876" s="23"/>
      <c r="CA1876" s="23"/>
      <c r="CB1876" s="23"/>
      <c r="CC1876" s="23"/>
      <c r="CD1876" s="23"/>
      <c r="CE1876" s="23"/>
      <c r="CF1876" s="23"/>
      <c r="CG1876" s="23"/>
      <c r="CH1876" s="23"/>
      <c r="CI1876" s="23"/>
      <c r="CJ1876" s="23"/>
      <c r="CK1876" s="23"/>
      <c r="CL1876" s="23"/>
      <c r="CM1876" s="23"/>
      <c r="CN1876" s="23"/>
      <c r="CO1876" s="23"/>
      <c r="CP1876" s="23"/>
      <c r="CQ1876" s="23"/>
      <c r="CR1876" s="23"/>
      <c r="CS1876" s="23"/>
      <c r="CT1876" s="23"/>
      <c r="CU1876" s="23"/>
      <c r="CV1876" s="23"/>
      <c r="CW1876" s="23"/>
      <c r="CX1876" s="23"/>
      <c r="CY1876" s="23"/>
      <c r="CZ1876" s="23"/>
      <c r="DA1876" s="23"/>
      <c r="DB1876" s="23"/>
      <c r="DC1876" s="23"/>
      <c r="DD1876" s="23"/>
      <c r="DE1876" s="23"/>
      <c r="DF1876" s="23"/>
      <c r="DG1876" s="23"/>
      <c r="DH1876" s="23"/>
      <c r="DI1876" s="23"/>
      <c r="DJ1876" s="23"/>
      <c r="DK1876" s="23"/>
      <c r="DL1876" s="23"/>
      <c r="DM1876" s="23"/>
      <c r="DN1876" s="23"/>
      <c r="DO1876" s="23"/>
      <c r="DP1876" s="23"/>
      <c r="DQ1876" s="23"/>
      <c r="DR1876" s="23"/>
      <c r="DS1876" s="23"/>
      <c r="DT1876" s="23"/>
      <c r="DU1876" s="23"/>
      <c r="DV1876" s="23"/>
      <c r="DW1876" s="23"/>
      <c r="DX1876" s="23"/>
      <c r="DY1876" s="23"/>
    </row>
    <row r="1877" spans="1:129" s="29" customFormat="1" ht="30" x14ac:dyDescent="0.25">
      <c r="A1877" s="411"/>
      <c r="B1877" s="204" t="s">
        <v>433</v>
      </c>
      <c r="C1877" s="134"/>
      <c r="D1877" s="134"/>
      <c r="E1877" s="196"/>
      <c r="F1877" s="430"/>
      <c r="G1877" s="136"/>
      <c r="H1877" s="121" t="s">
        <v>40</v>
      </c>
      <c r="I1877" s="78" t="s">
        <v>41</v>
      </c>
      <c r="J1877" s="74">
        <v>3598603.5719999997</v>
      </c>
      <c r="K1877" s="98">
        <f t="shared" ref="K1877:K1880" si="976">J1877</f>
        <v>3598603.5719999997</v>
      </c>
      <c r="L1877" s="123"/>
      <c r="M1877" s="123"/>
      <c r="N1877" s="123"/>
      <c r="O1877" s="387">
        <f t="shared" si="968"/>
        <v>3598603.5719999997</v>
      </c>
      <c r="P1877" s="355"/>
      <c r="Q1877" s="23"/>
      <c r="R1877" s="23"/>
      <c r="S1877" s="23"/>
      <c r="T1877" s="23"/>
      <c r="U1877" s="23"/>
      <c r="V1877" s="23"/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23"/>
      <c r="AL1877" s="23"/>
      <c r="AM1877" s="23"/>
      <c r="AN1877" s="23"/>
      <c r="AO1877" s="23"/>
      <c r="AP1877" s="23"/>
      <c r="AQ1877" s="23"/>
      <c r="AR1877" s="23"/>
      <c r="AS1877" s="23"/>
      <c r="AT1877" s="23"/>
      <c r="AU1877" s="23"/>
      <c r="AV1877" s="23"/>
      <c r="AW1877" s="23"/>
      <c r="AX1877" s="23"/>
      <c r="AY1877" s="23"/>
      <c r="AZ1877" s="23"/>
      <c r="BA1877" s="23"/>
      <c r="BB1877" s="23"/>
      <c r="BC1877" s="23"/>
      <c r="BD1877" s="23"/>
      <c r="BE1877" s="23"/>
      <c r="BF1877" s="23"/>
      <c r="BG1877" s="23"/>
      <c r="BH1877" s="23"/>
      <c r="BI1877" s="23"/>
      <c r="BJ1877" s="23"/>
      <c r="BK1877" s="23"/>
      <c r="BL1877" s="23"/>
      <c r="BM1877" s="23"/>
      <c r="BN1877" s="23"/>
      <c r="BO1877" s="23"/>
      <c r="BP1877" s="23"/>
      <c r="BQ1877" s="23"/>
      <c r="BR1877" s="23"/>
      <c r="BS1877" s="23"/>
      <c r="BT1877" s="23"/>
      <c r="BU1877" s="23"/>
      <c r="BV1877" s="23"/>
      <c r="BW1877" s="23"/>
      <c r="BX1877" s="23"/>
      <c r="BY1877" s="23"/>
      <c r="BZ1877" s="23"/>
      <c r="CA1877" s="23"/>
      <c r="CB1877" s="23"/>
      <c r="CC1877" s="23"/>
      <c r="CD1877" s="23"/>
      <c r="CE1877" s="23"/>
      <c r="CF1877" s="23"/>
      <c r="CG1877" s="23"/>
      <c r="CH1877" s="23"/>
      <c r="CI1877" s="23"/>
      <c r="CJ1877" s="23"/>
      <c r="CK1877" s="23"/>
      <c r="CL1877" s="23"/>
      <c r="CM1877" s="23"/>
      <c r="CN1877" s="23"/>
      <c r="CO1877" s="23"/>
      <c r="CP1877" s="23"/>
      <c r="CQ1877" s="23"/>
      <c r="CR1877" s="23"/>
      <c r="CS1877" s="23"/>
      <c r="CT1877" s="23"/>
      <c r="CU1877" s="23"/>
      <c r="CV1877" s="23"/>
      <c r="CW1877" s="23"/>
      <c r="CX1877" s="23"/>
      <c r="CY1877" s="23"/>
      <c r="CZ1877" s="23"/>
      <c r="DA1877" s="23"/>
      <c r="DB1877" s="23"/>
      <c r="DC1877" s="23"/>
      <c r="DD1877" s="23"/>
      <c r="DE1877" s="23"/>
      <c r="DF1877" s="23"/>
      <c r="DG1877" s="23"/>
      <c r="DH1877" s="23"/>
      <c r="DI1877" s="23"/>
      <c r="DJ1877" s="23"/>
      <c r="DK1877" s="23"/>
      <c r="DL1877" s="23"/>
      <c r="DM1877" s="23"/>
      <c r="DN1877" s="23"/>
      <c r="DO1877" s="23"/>
      <c r="DP1877" s="23"/>
      <c r="DQ1877" s="23"/>
      <c r="DR1877" s="23"/>
      <c r="DS1877" s="23"/>
      <c r="DT1877" s="23"/>
      <c r="DU1877" s="23"/>
      <c r="DV1877" s="23"/>
      <c r="DW1877" s="23"/>
      <c r="DX1877" s="23"/>
      <c r="DY1877" s="23"/>
    </row>
    <row r="1878" spans="1:129" s="29" customFormat="1" ht="30" x14ac:dyDescent="0.25">
      <c r="A1878" s="411"/>
      <c r="B1878" s="204" t="s">
        <v>433</v>
      </c>
      <c r="C1878" s="134"/>
      <c r="D1878" s="134"/>
      <c r="E1878" s="196"/>
      <c r="F1878" s="430"/>
      <c r="G1878" s="136"/>
      <c r="H1878" s="121" t="s">
        <v>38</v>
      </c>
      <c r="I1878" s="105" t="s">
        <v>39</v>
      </c>
      <c r="J1878" s="123">
        <v>890018.8679999999</v>
      </c>
      <c r="K1878" s="98">
        <f t="shared" si="976"/>
        <v>890018.8679999999</v>
      </c>
      <c r="L1878" s="123"/>
      <c r="M1878" s="123"/>
      <c r="N1878" s="123"/>
      <c r="O1878" s="387">
        <f t="shared" si="968"/>
        <v>890018.8679999999</v>
      </c>
      <c r="P1878" s="355"/>
      <c r="Q1878" s="23"/>
      <c r="R1878" s="23"/>
      <c r="S1878" s="23"/>
      <c r="T1878" s="23"/>
      <c r="U1878" s="23"/>
      <c r="V1878" s="23"/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/>
      <c r="AI1878" s="23"/>
      <c r="AJ1878" s="23"/>
      <c r="AK1878" s="23"/>
      <c r="AL1878" s="23"/>
      <c r="AM1878" s="23"/>
      <c r="AN1878" s="23"/>
      <c r="AO1878" s="23"/>
      <c r="AP1878" s="23"/>
      <c r="AQ1878" s="23"/>
      <c r="AR1878" s="23"/>
      <c r="AS1878" s="23"/>
      <c r="AT1878" s="23"/>
      <c r="AU1878" s="23"/>
      <c r="AV1878" s="23"/>
      <c r="AW1878" s="23"/>
      <c r="AX1878" s="23"/>
      <c r="AY1878" s="23"/>
      <c r="AZ1878" s="23"/>
      <c r="BA1878" s="23"/>
      <c r="BB1878" s="23"/>
      <c r="BC1878" s="23"/>
      <c r="BD1878" s="23"/>
      <c r="BE1878" s="23"/>
      <c r="BF1878" s="23"/>
      <c r="BG1878" s="23"/>
      <c r="BH1878" s="23"/>
      <c r="BI1878" s="23"/>
      <c r="BJ1878" s="23"/>
      <c r="BK1878" s="23"/>
      <c r="BL1878" s="23"/>
      <c r="BM1878" s="23"/>
      <c r="BN1878" s="23"/>
      <c r="BO1878" s="23"/>
      <c r="BP1878" s="23"/>
      <c r="BQ1878" s="23"/>
      <c r="BR1878" s="23"/>
      <c r="BS1878" s="23"/>
      <c r="BT1878" s="23"/>
      <c r="BU1878" s="23"/>
      <c r="BV1878" s="23"/>
      <c r="BW1878" s="23"/>
      <c r="BX1878" s="23"/>
      <c r="BY1878" s="23"/>
      <c r="BZ1878" s="23"/>
      <c r="CA1878" s="23"/>
      <c r="CB1878" s="23"/>
      <c r="CC1878" s="23"/>
      <c r="CD1878" s="23"/>
      <c r="CE1878" s="23"/>
      <c r="CF1878" s="23"/>
      <c r="CG1878" s="23"/>
      <c r="CH1878" s="23"/>
      <c r="CI1878" s="23"/>
      <c r="CJ1878" s="23"/>
      <c r="CK1878" s="23"/>
      <c r="CL1878" s="23"/>
      <c r="CM1878" s="23"/>
      <c r="CN1878" s="23"/>
      <c r="CO1878" s="23"/>
      <c r="CP1878" s="23"/>
      <c r="CQ1878" s="23"/>
      <c r="CR1878" s="23"/>
      <c r="CS1878" s="23"/>
      <c r="CT1878" s="23"/>
      <c r="CU1878" s="23"/>
      <c r="CV1878" s="23"/>
      <c r="CW1878" s="23"/>
      <c r="CX1878" s="23"/>
      <c r="CY1878" s="23"/>
      <c r="CZ1878" s="23"/>
      <c r="DA1878" s="23"/>
      <c r="DB1878" s="23"/>
      <c r="DC1878" s="23"/>
      <c r="DD1878" s="23"/>
      <c r="DE1878" s="23"/>
      <c r="DF1878" s="23"/>
      <c r="DG1878" s="23"/>
      <c r="DH1878" s="23"/>
      <c r="DI1878" s="23"/>
      <c r="DJ1878" s="23"/>
      <c r="DK1878" s="23"/>
      <c r="DL1878" s="23"/>
      <c r="DM1878" s="23"/>
      <c r="DN1878" s="23"/>
      <c r="DO1878" s="23"/>
      <c r="DP1878" s="23"/>
      <c r="DQ1878" s="23"/>
      <c r="DR1878" s="23"/>
      <c r="DS1878" s="23"/>
      <c r="DT1878" s="23"/>
      <c r="DU1878" s="23"/>
      <c r="DV1878" s="23"/>
      <c r="DW1878" s="23"/>
      <c r="DX1878" s="23"/>
      <c r="DY1878" s="23"/>
    </row>
    <row r="1879" spans="1:129" s="29" customFormat="1" x14ac:dyDescent="0.25">
      <c r="A1879" s="411"/>
      <c r="B1879" s="204" t="s">
        <v>433</v>
      </c>
      <c r="C1879" s="134"/>
      <c r="D1879" s="84"/>
      <c r="E1879" s="84"/>
      <c r="F1879" s="316"/>
      <c r="G1879" s="82"/>
      <c r="H1879" s="121" t="s">
        <v>36</v>
      </c>
      <c r="I1879" s="78" t="s">
        <v>37</v>
      </c>
      <c r="J1879" s="123">
        <v>5803003.6320000002</v>
      </c>
      <c r="K1879" s="98">
        <f t="shared" si="976"/>
        <v>5803003.6320000002</v>
      </c>
      <c r="L1879" s="123"/>
      <c r="M1879" s="123"/>
      <c r="N1879" s="123"/>
      <c r="O1879" s="387">
        <f t="shared" si="968"/>
        <v>5803003.6320000002</v>
      </c>
      <c r="P1879" s="355"/>
      <c r="Q1879" s="23"/>
      <c r="R1879" s="23"/>
      <c r="S1879" s="23"/>
      <c r="T1879" s="23"/>
      <c r="U1879" s="23"/>
      <c r="V1879" s="23"/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/>
      <c r="AL1879" s="23"/>
      <c r="AM1879" s="23"/>
      <c r="AN1879" s="23"/>
      <c r="AO1879" s="23"/>
      <c r="AP1879" s="23"/>
      <c r="AQ1879" s="23"/>
      <c r="AR1879" s="23"/>
      <c r="AS1879" s="23"/>
      <c r="AT1879" s="23"/>
      <c r="AU1879" s="23"/>
      <c r="AV1879" s="23"/>
      <c r="AW1879" s="23"/>
      <c r="AX1879" s="23"/>
      <c r="AY1879" s="23"/>
      <c r="AZ1879" s="23"/>
      <c r="BA1879" s="23"/>
      <c r="BB1879" s="23"/>
      <c r="BC1879" s="23"/>
      <c r="BD1879" s="23"/>
      <c r="BE1879" s="23"/>
      <c r="BF1879" s="23"/>
      <c r="BG1879" s="23"/>
      <c r="BH1879" s="23"/>
      <c r="BI1879" s="23"/>
      <c r="BJ1879" s="23"/>
      <c r="BK1879" s="23"/>
      <c r="BL1879" s="23"/>
      <c r="BM1879" s="23"/>
      <c r="BN1879" s="23"/>
      <c r="BO1879" s="23"/>
      <c r="BP1879" s="23"/>
      <c r="BQ1879" s="23"/>
      <c r="BR1879" s="23"/>
      <c r="BS1879" s="23"/>
      <c r="BT1879" s="23"/>
      <c r="BU1879" s="23"/>
      <c r="BV1879" s="23"/>
      <c r="BW1879" s="23"/>
      <c r="BX1879" s="23"/>
      <c r="BY1879" s="23"/>
      <c r="BZ1879" s="23"/>
      <c r="CA1879" s="23"/>
      <c r="CB1879" s="23"/>
      <c r="CC1879" s="23"/>
      <c r="CD1879" s="23"/>
      <c r="CE1879" s="23"/>
      <c r="CF1879" s="23"/>
      <c r="CG1879" s="23"/>
      <c r="CH1879" s="23"/>
      <c r="CI1879" s="23"/>
      <c r="CJ1879" s="23"/>
      <c r="CK1879" s="23"/>
      <c r="CL1879" s="23"/>
      <c r="CM1879" s="23"/>
      <c r="CN1879" s="23"/>
      <c r="CO1879" s="23"/>
      <c r="CP1879" s="23"/>
      <c r="CQ1879" s="23"/>
      <c r="CR1879" s="23"/>
      <c r="CS1879" s="23"/>
      <c r="CT1879" s="23"/>
      <c r="CU1879" s="23"/>
      <c r="CV1879" s="23"/>
      <c r="CW1879" s="23"/>
      <c r="CX1879" s="23"/>
      <c r="CY1879" s="23"/>
      <c r="CZ1879" s="23"/>
      <c r="DA1879" s="23"/>
      <c r="DB1879" s="23"/>
      <c r="DC1879" s="23"/>
      <c r="DD1879" s="23"/>
      <c r="DE1879" s="23"/>
      <c r="DF1879" s="23"/>
      <c r="DG1879" s="23"/>
      <c r="DH1879" s="23"/>
      <c r="DI1879" s="23"/>
      <c r="DJ1879" s="23"/>
      <c r="DK1879" s="23"/>
      <c r="DL1879" s="23"/>
      <c r="DM1879" s="23"/>
      <c r="DN1879" s="23"/>
      <c r="DO1879" s="23"/>
      <c r="DP1879" s="23"/>
      <c r="DQ1879" s="23"/>
      <c r="DR1879" s="23"/>
      <c r="DS1879" s="23"/>
      <c r="DT1879" s="23"/>
      <c r="DU1879" s="23"/>
      <c r="DV1879" s="23"/>
      <c r="DW1879" s="23"/>
      <c r="DX1879" s="23"/>
      <c r="DY1879" s="23"/>
    </row>
    <row r="1880" spans="1:129" s="29" customFormat="1" x14ac:dyDescent="0.25">
      <c r="A1880" s="411"/>
      <c r="B1880" s="204" t="s">
        <v>433</v>
      </c>
      <c r="C1880" s="134"/>
      <c r="D1880" s="134"/>
      <c r="E1880" s="196"/>
      <c r="F1880" s="430"/>
      <c r="G1880" s="136"/>
      <c r="H1880" s="121" t="s">
        <v>35</v>
      </c>
      <c r="I1880" s="78" t="s">
        <v>52</v>
      </c>
      <c r="J1880" s="74">
        <v>220240.79794080002</v>
      </c>
      <c r="K1880" s="98">
        <f t="shared" si="976"/>
        <v>220240.79794080002</v>
      </c>
      <c r="L1880" s="123"/>
      <c r="M1880" s="123"/>
      <c r="N1880" s="123"/>
      <c r="O1880" s="387">
        <f t="shared" si="968"/>
        <v>220240.79794080002</v>
      </c>
      <c r="P1880" s="355"/>
      <c r="Q1880" s="23"/>
      <c r="R1880" s="23"/>
      <c r="S1880" s="23"/>
      <c r="T1880" s="23"/>
      <c r="U1880" s="23"/>
      <c r="V1880" s="23"/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/>
      <c r="AL1880" s="23"/>
      <c r="AM1880" s="23"/>
      <c r="AN1880" s="23"/>
      <c r="AO1880" s="23"/>
      <c r="AP1880" s="23"/>
      <c r="AQ1880" s="23"/>
      <c r="AR1880" s="23"/>
      <c r="AS1880" s="23"/>
      <c r="AT1880" s="23"/>
      <c r="AU1880" s="23"/>
      <c r="AV1880" s="23"/>
      <c r="AW1880" s="23"/>
      <c r="AX1880" s="23"/>
      <c r="AY1880" s="23"/>
      <c r="AZ1880" s="23"/>
      <c r="BA1880" s="23"/>
      <c r="BB1880" s="23"/>
      <c r="BC1880" s="23"/>
      <c r="BD1880" s="23"/>
      <c r="BE1880" s="23"/>
      <c r="BF1880" s="23"/>
      <c r="BG1880" s="23"/>
      <c r="BH1880" s="23"/>
      <c r="BI1880" s="23"/>
      <c r="BJ1880" s="23"/>
      <c r="BK1880" s="23"/>
      <c r="BL1880" s="23"/>
      <c r="BM1880" s="23"/>
      <c r="BN1880" s="23"/>
      <c r="BO1880" s="23"/>
      <c r="BP1880" s="23"/>
      <c r="BQ1880" s="23"/>
      <c r="BR1880" s="23"/>
      <c r="BS1880" s="23"/>
      <c r="BT1880" s="23"/>
      <c r="BU1880" s="23"/>
      <c r="BV1880" s="23"/>
      <c r="BW1880" s="23"/>
      <c r="BX1880" s="23"/>
      <c r="BY1880" s="23"/>
      <c r="BZ1880" s="23"/>
      <c r="CA1880" s="23"/>
      <c r="CB1880" s="23"/>
      <c r="CC1880" s="23"/>
      <c r="CD1880" s="23"/>
      <c r="CE1880" s="23"/>
      <c r="CF1880" s="23"/>
      <c r="CG1880" s="23"/>
      <c r="CH1880" s="23"/>
      <c r="CI1880" s="23"/>
      <c r="CJ1880" s="23"/>
      <c r="CK1880" s="23"/>
      <c r="CL1880" s="23"/>
      <c r="CM1880" s="23"/>
      <c r="CN1880" s="23"/>
      <c r="CO1880" s="23"/>
      <c r="CP1880" s="23"/>
      <c r="CQ1880" s="23"/>
      <c r="CR1880" s="23"/>
      <c r="CS1880" s="23"/>
      <c r="CT1880" s="23"/>
      <c r="CU1880" s="23"/>
      <c r="CV1880" s="23"/>
      <c r="CW1880" s="23"/>
      <c r="CX1880" s="23"/>
      <c r="CY1880" s="23"/>
      <c r="CZ1880" s="23"/>
      <c r="DA1880" s="23"/>
      <c r="DB1880" s="23"/>
      <c r="DC1880" s="23"/>
      <c r="DD1880" s="23"/>
      <c r="DE1880" s="23"/>
      <c r="DF1880" s="23"/>
      <c r="DG1880" s="23"/>
      <c r="DH1880" s="23"/>
      <c r="DI1880" s="23"/>
      <c r="DJ1880" s="23"/>
      <c r="DK1880" s="23"/>
      <c r="DL1880" s="23"/>
      <c r="DM1880" s="23"/>
      <c r="DN1880" s="23"/>
      <c r="DO1880" s="23"/>
      <c r="DP1880" s="23"/>
      <c r="DQ1880" s="23"/>
      <c r="DR1880" s="23"/>
      <c r="DS1880" s="23"/>
      <c r="DT1880" s="23"/>
      <c r="DU1880" s="23"/>
      <c r="DV1880" s="23"/>
      <c r="DW1880" s="23"/>
      <c r="DX1880" s="23"/>
      <c r="DY1880" s="23"/>
    </row>
    <row r="1881" spans="1:129" s="29" customFormat="1" x14ac:dyDescent="0.25">
      <c r="A1881" s="410">
        <v>5</v>
      </c>
      <c r="B1881" s="204" t="s">
        <v>433</v>
      </c>
      <c r="C1881" s="134" t="s">
        <v>59</v>
      </c>
      <c r="D1881" s="134" t="s">
        <v>60</v>
      </c>
      <c r="E1881" s="196">
        <v>22</v>
      </c>
      <c r="F1881" s="430">
        <v>6087.4</v>
      </c>
      <c r="G1881" s="136">
        <v>168</v>
      </c>
      <c r="H1881" s="121" t="s">
        <v>30</v>
      </c>
      <c r="I1881" s="66" t="s">
        <v>1</v>
      </c>
      <c r="J1881" s="123">
        <f>J1882+J1883</f>
        <v>1353176.6461961998</v>
      </c>
      <c r="K1881" s="123">
        <f t="shared" ref="K1881:N1881" si="977">K1882+K1883</f>
        <v>1353176.6461961998</v>
      </c>
      <c r="L1881" s="123">
        <f t="shared" si="977"/>
        <v>0</v>
      </c>
      <c r="M1881" s="123">
        <f t="shared" si="977"/>
        <v>0</v>
      </c>
      <c r="N1881" s="123">
        <f t="shared" si="977"/>
        <v>0</v>
      </c>
      <c r="O1881" s="387">
        <f t="shared" si="968"/>
        <v>1353176.6461961998</v>
      </c>
      <c r="P1881" s="355"/>
      <c r="Q1881" s="23"/>
      <c r="R1881" s="23"/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/>
      <c r="AL1881" s="23"/>
      <c r="AM1881" s="23"/>
      <c r="AN1881" s="23"/>
      <c r="AO1881" s="23"/>
      <c r="AP1881" s="23"/>
      <c r="AQ1881" s="23"/>
      <c r="AR1881" s="23"/>
      <c r="AS1881" s="23"/>
      <c r="AT1881" s="23"/>
      <c r="AU1881" s="23"/>
      <c r="AV1881" s="23"/>
      <c r="AW1881" s="23"/>
      <c r="AX1881" s="23"/>
      <c r="AY1881" s="23"/>
      <c r="AZ1881" s="23"/>
      <c r="BA1881" s="23"/>
      <c r="BB1881" s="23"/>
      <c r="BC1881" s="23"/>
      <c r="BD1881" s="23"/>
      <c r="BE1881" s="23"/>
      <c r="BF1881" s="23"/>
      <c r="BG1881" s="23"/>
      <c r="BH1881" s="23"/>
      <c r="BI1881" s="23"/>
      <c r="BJ1881" s="23"/>
      <c r="BK1881" s="23"/>
      <c r="BL1881" s="23"/>
      <c r="BM1881" s="23"/>
      <c r="BN1881" s="23"/>
      <c r="BO1881" s="23"/>
      <c r="BP1881" s="23"/>
      <c r="BQ1881" s="23"/>
      <c r="BR1881" s="23"/>
      <c r="BS1881" s="23"/>
      <c r="BT1881" s="23"/>
      <c r="BU1881" s="23"/>
      <c r="BV1881" s="23"/>
      <c r="BW1881" s="23"/>
      <c r="BX1881" s="23"/>
      <c r="BY1881" s="23"/>
      <c r="BZ1881" s="23"/>
      <c r="CA1881" s="23"/>
      <c r="CB1881" s="23"/>
      <c r="CC1881" s="23"/>
      <c r="CD1881" s="23"/>
      <c r="CE1881" s="23"/>
      <c r="CF1881" s="23"/>
      <c r="CG1881" s="23"/>
      <c r="CH1881" s="23"/>
      <c r="CI1881" s="23"/>
      <c r="CJ1881" s="23"/>
      <c r="CK1881" s="23"/>
      <c r="CL1881" s="23"/>
      <c r="CM1881" s="23"/>
      <c r="CN1881" s="23"/>
      <c r="CO1881" s="23"/>
      <c r="CP1881" s="23"/>
      <c r="CQ1881" s="23"/>
      <c r="CR1881" s="23"/>
      <c r="CS1881" s="23"/>
      <c r="CT1881" s="23"/>
      <c r="CU1881" s="23"/>
      <c r="CV1881" s="23"/>
      <c r="CW1881" s="23"/>
      <c r="CX1881" s="23"/>
      <c r="CY1881" s="23"/>
      <c r="CZ1881" s="23"/>
      <c r="DA1881" s="23"/>
      <c r="DB1881" s="23"/>
      <c r="DC1881" s="23"/>
      <c r="DD1881" s="23"/>
      <c r="DE1881" s="23"/>
      <c r="DF1881" s="23"/>
      <c r="DG1881" s="23"/>
      <c r="DH1881" s="23"/>
      <c r="DI1881" s="23"/>
      <c r="DJ1881" s="23"/>
      <c r="DK1881" s="23"/>
      <c r="DL1881" s="23"/>
      <c r="DM1881" s="23"/>
      <c r="DN1881" s="23"/>
      <c r="DO1881" s="23"/>
      <c r="DP1881" s="23"/>
      <c r="DQ1881" s="23"/>
      <c r="DR1881" s="23"/>
      <c r="DS1881" s="23"/>
      <c r="DT1881" s="23"/>
      <c r="DU1881" s="23"/>
      <c r="DV1881" s="23"/>
      <c r="DW1881" s="23"/>
      <c r="DX1881" s="23"/>
      <c r="DY1881" s="23"/>
    </row>
    <row r="1882" spans="1:129" s="29" customFormat="1" ht="30" x14ac:dyDescent="0.25">
      <c r="A1882" s="411"/>
      <c r="B1882" s="204" t="s">
        <v>433</v>
      </c>
      <c r="C1882" s="84"/>
      <c r="D1882" s="84"/>
      <c r="E1882" s="84"/>
      <c r="F1882" s="316"/>
      <c r="G1882" s="82"/>
      <c r="H1882" s="121" t="s">
        <v>38</v>
      </c>
      <c r="I1882" s="105" t="s">
        <v>39</v>
      </c>
      <c r="J1882" s="83">
        <v>1324825.3829999999</v>
      </c>
      <c r="K1882" s="98">
        <f t="shared" ref="K1882:K1883" si="978">J1882</f>
        <v>1324825.3829999999</v>
      </c>
      <c r="L1882" s="123"/>
      <c r="M1882" s="123"/>
      <c r="N1882" s="123"/>
      <c r="O1882" s="387">
        <f t="shared" si="968"/>
        <v>1324825.3829999999</v>
      </c>
      <c r="P1882" s="355"/>
      <c r="Q1882" s="23"/>
      <c r="R1882" s="23"/>
      <c r="S1882" s="23"/>
      <c r="T1882" s="23"/>
      <c r="U1882" s="23"/>
      <c r="V1882" s="23"/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/>
      <c r="AL1882" s="23"/>
      <c r="AM1882" s="23"/>
      <c r="AN1882" s="23"/>
      <c r="AO1882" s="23"/>
      <c r="AP1882" s="23"/>
      <c r="AQ1882" s="23"/>
      <c r="AR1882" s="23"/>
      <c r="AS1882" s="23"/>
      <c r="AT1882" s="23"/>
      <c r="AU1882" s="23"/>
      <c r="AV1882" s="23"/>
      <c r="AW1882" s="23"/>
      <c r="AX1882" s="23"/>
      <c r="AY1882" s="23"/>
      <c r="AZ1882" s="23"/>
      <c r="BA1882" s="23"/>
      <c r="BB1882" s="23"/>
      <c r="BC1882" s="23"/>
      <c r="BD1882" s="23"/>
      <c r="BE1882" s="23"/>
      <c r="BF1882" s="23"/>
      <c r="BG1882" s="23"/>
      <c r="BH1882" s="23"/>
      <c r="BI1882" s="23"/>
      <c r="BJ1882" s="23"/>
      <c r="BK1882" s="23"/>
      <c r="BL1882" s="23"/>
      <c r="BM1882" s="23"/>
      <c r="BN1882" s="23"/>
      <c r="BO1882" s="23"/>
      <c r="BP1882" s="23"/>
      <c r="BQ1882" s="23"/>
      <c r="BR1882" s="23"/>
      <c r="BS1882" s="23"/>
      <c r="BT1882" s="23"/>
      <c r="BU1882" s="23"/>
      <c r="BV1882" s="23"/>
      <c r="BW1882" s="23"/>
      <c r="BX1882" s="23"/>
      <c r="BY1882" s="23"/>
      <c r="BZ1882" s="23"/>
      <c r="CA1882" s="23"/>
      <c r="CB1882" s="23"/>
      <c r="CC1882" s="23"/>
      <c r="CD1882" s="23"/>
      <c r="CE1882" s="23"/>
      <c r="CF1882" s="23"/>
      <c r="CG1882" s="23"/>
      <c r="CH1882" s="23"/>
      <c r="CI1882" s="23"/>
      <c r="CJ1882" s="23"/>
      <c r="CK1882" s="23"/>
      <c r="CL1882" s="23"/>
      <c r="CM1882" s="23"/>
      <c r="CN1882" s="23"/>
      <c r="CO1882" s="23"/>
      <c r="CP1882" s="23"/>
      <c r="CQ1882" s="23"/>
      <c r="CR1882" s="23"/>
      <c r="CS1882" s="23"/>
      <c r="CT1882" s="23"/>
      <c r="CU1882" s="23"/>
      <c r="CV1882" s="23"/>
      <c r="CW1882" s="23"/>
      <c r="CX1882" s="23"/>
      <c r="CY1882" s="23"/>
      <c r="CZ1882" s="23"/>
      <c r="DA1882" s="23"/>
      <c r="DB1882" s="23"/>
      <c r="DC1882" s="23"/>
      <c r="DD1882" s="23"/>
      <c r="DE1882" s="23"/>
      <c r="DF1882" s="23"/>
      <c r="DG1882" s="23"/>
      <c r="DH1882" s="23"/>
      <c r="DI1882" s="23"/>
      <c r="DJ1882" s="23"/>
      <c r="DK1882" s="23"/>
      <c r="DL1882" s="23"/>
      <c r="DM1882" s="23"/>
      <c r="DN1882" s="23"/>
      <c r="DO1882" s="23"/>
      <c r="DP1882" s="23"/>
      <c r="DQ1882" s="23"/>
      <c r="DR1882" s="23"/>
      <c r="DS1882" s="23"/>
      <c r="DT1882" s="23"/>
      <c r="DU1882" s="23"/>
      <c r="DV1882" s="23"/>
      <c r="DW1882" s="23"/>
      <c r="DX1882" s="23"/>
      <c r="DY1882" s="23"/>
    </row>
    <row r="1883" spans="1:129" s="29" customFormat="1" x14ac:dyDescent="0.25">
      <c r="A1883" s="411"/>
      <c r="B1883" s="204" t="s">
        <v>433</v>
      </c>
      <c r="C1883" s="134"/>
      <c r="D1883" s="134"/>
      <c r="E1883" s="196"/>
      <c r="F1883" s="430"/>
      <c r="G1883" s="136"/>
      <c r="H1883" s="121" t="s">
        <v>35</v>
      </c>
      <c r="I1883" s="78" t="s">
        <v>52</v>
      </c>
      <c r="J1883" s="123">
        <v>28351.263196200001</v>
      </c>
      <c r="K1883" s="98">
        <f t="shared" si="978"/>
        <v>28351.263196200001</v>
      </c>
      <c r="L1883" s="123"/>
      <c r="M1883" s="126"/>
      <c r="N1883" s="126"/>
      <c r="O1883" s="387">
        <f t="shared" si="968"/>
        <v>28351.263196200001</v>
      </c>
      <c r="P1883" s="355"/>
      <c r="Q1883" s="23"/>
      <c r="R1883" s="23"/>
      <c r="S1883" s="23"/>
      <c r="T1883" s="23"/>
      <c r="U1883" s="23"/>
      <c r="V1883" s="23"/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23"/>
      <c r="AL1883" s="23"/>
      <c r="AM1883" s="23"/>
      <c r="AN1883" s="23"/>
      <c r="AO1883" s="23"/>
      <c r="AP1883" s="23"/>
      <c r="AQ1883" s="23"/>
      <c r="AR1883" s="23"/>
      <c r="AS1883" s="23"/>
      <c r="AT1883" s="23"/>
      <c r="AU1883" s="23"/>
      <c r="AV1883" s="23"/>
      <c r="AW1883" s="23"/>
      <c r="AX1883" s="23"/>
      <c r="AY1883" s="23"/>
      <c r="AZ1883" s="23"/>
      <c r="BA1883" s="23"/>
      <c r="BB1883" s="23"/>
      <c r="BC1883" s="23"/>
      <c r="BD1883" s="23"/>
      <c r="BE1883" s="23"/>
      <c r="BF1883" s="23"/>
      <c r="BG1883" s="23"/>
      <c r="BH1883" s="23"/>
      <c r="BI1883" s="23"/>
      <c r="BJ1883" s="23"/>
      <c r="BK1883" s="23"/>
      <c r="BL1883" s="23"/>
      <c r="BM1883" s="23"/>
      <c r="BN1883" s="23"/>
      <c r="BO1883" s="23"/>
      <c r="BP1883" s="23"/>
      <c r="BQ1883" s="23"/>
      <c r="BR1883" s="23"/>
      <c r="BS1883" s="23"/>
      <c r="BT1883" s="23"/>
      <c r="BU1883" s="23"/>
      <c r="BV1883" s="23"/>
      <c r="BW1883" s="23"/>
      <c r="BX1883" s="23"/>
      <c r="BY1883" s="23"/>
      <c r="BZ1883" s="23"/>
      <c r="CA1883" s="23"/>
      <c r="CB1883" s="23"/>
      <c r="CC1883" s="23"/>
      <c r="CD1883" s="23"/>
      <c r="CE1883" s="23"/>
      <c r="CF1883" s="23"/>
      <c r="CG1883" s="23"/>
      <c r="CH1883" s="23"/>
      <c r="CI1883" s="23"/>
      <c r="CJ1883" s="23"/>
      <c r="CK1883" s="23"/>
      <c r="CL1883" s="23"/>
      <c r="CM1883" s="23"/>
      <c r="CN1883" s="23"/>
      <c r="CO1883" s="23"/>
      <c r="CP1883" s="23"/>
      <c r="CQ1883" s="23"/>
      <c r="CR1883" s="23"/>
      <c r="CS1883" s="23"/>
      <c r="CT1883" s="23"/>
      <c r="CU1883" s="23"/>
      <c r="CV1883" s="23"/>
      <c r="CW1883" s="23"/>
      <c r="CX1883" s="23"/>
      <c r="CY1883" s="23"/>
      <c r="CZ1883" s="23"/>
      <c r="DA1883" s="23"/>
      <c r="DB1883" s="23"/>
      <c r="DC1883" s="23"/>
      <c r="DD1883" s="23"/>
      <c r="DE1883" s="23"/>
      <c r="DF1883" s="23"/>
      <c r="DG1883" s="23"/>
      <c r="DH1883" s="23"/>
      <c r="DI1883" s="23"/>
      <c r="DJ1883" s="23"/>
      <c r="DK1883" s="23"/>
      <c r="DL1883" s="23"/>
      <c r="DM1883" s="23"/>
      <c r="DN1883" s="23"/>
      <c r="DO1883" s="23"/>
      <c r="DP1883" s="23"/>
      <c r="DQ1883" s="23"/>
      <c r="DR1883" s="23"/>
      <c r="DS1883" s="23"/>
      <c r="DT1883" s="23"/>
      <c r="DU1883" s="23"/>
      <c r="DV1883" s="23"/>
      <c r="DW1883" s="23"/>
      <c r="DX1883" s="23"/>
      <c r="DY1883" s="23"/>
    </row>
    <row r="1884" spans="1:129" s="29" customFormat="1" x14ac:dyDescent="0.25">
      <c r="A1884" s="410">
        <v>6</v>
      </c>
      <c r="B1884" s="204" t="s">
        <v>433</v>
      </c>
      <c r="C1884" s="134" t="s">
        <v>3</v>
      </c>
      <c r="D1884" s="134" t="s">
        <v>50</v>
      </c>
      <c r="E1884" s="196">
        <v>3</v>
      </c>
      <c r="F1884" s="430">
        <v>657</v>
      </c>
      <c r="G1884" s="136">
        <v>35</v>
      </c>
      <c r="H1884" s="121" t="s">
        <v>30</v>
      </c>
      <c r="I1884" s="66" t="s">
        <v>1</v>
      </c>
      <c r="J1884" s="123">
        <f>J1885+J1886+J1887+J1888+J1889+J1890+J1891</f>
        <v>7333089.2371992003</v>
      </c>
      <c r="K1884" s="123">
        <f t="shared" ref="K1884:N1884" si="979">K1885+K1886+K1887+K1888+K1889+K1890+K1891</f>
        <v>7333089.2371992003</v>
      </c>
      <c r="L1884" s="123">
        <f t="shared" si="979"/>
        <v>0</v>
      </c>
      <c r="M1884" s="123">
        <f t="shared" si="979"/>
        <v>0</v>
      </c>
      <c r="N1884" s="123">
        <f t="shared" si="979"/>
        <v>0</v>
      </c>
      <c r="O1884" s="387">
        <f t="shared" si="968"/>
        <v>7333089.2371992003</v>
      </c>
      <c r="P1884" s="355"/>
      <c r="Q1884" s="23"/>
      <c r="R1884" s="23"/>
      <c r="S1884" s="23"/>
      <c r="T1884" s="23"/>
      <c r="U1884" s="23"/>
      <c r="V1884" s="23"/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/>
      <c r="AL1884" s="23"/>
      <c r="AM1884" s="23"/>
      <c r="AN1884" s="23"/>
      <c r="AO1884" s="23"/>
      <c r="AP1884" s="23"/>
      <c r="AQ1884" s="23"/>
      <c r="AR1884" s="23"/>
      <c r="AS1884" s="23"/>
      <c r="AT1884" s="23"/>
      <c r="AU1884" s="23"/>
      <c r="AV1884" s="23"/>
      <c r="AW1884" s="23"/>
      <c r="AX1884" s="23"/>
      <c r="AY1884" s="23"/>
      <c r="AZ1884" s="23"/>
      <c r="BA1884" s="23"/>
      <c r="BB1884" s="23"/>
      <c r="BC1884" s="23"/>
      <c r="BD1884" s="23"/>
      <c r="BE1884" s="23"/>
      <c r="BF1884" s="23"/>
      <c r="BG1884" s="23"/>
      <c r="BH1884" s="23"/>
      <c r="BI1884" s="23"/>
      <c r="BJ1884" s="23"/>
      <c r="BK1884" s="23"/>
      <c r="BL1884" s="23"/>
      <c r="BM1884" s="23"/>
      <c r="BN1884" s="23"/>
      <c r="BO1884" s="23"/>
      <c r="BP1884" s="23"/>
      <c r="BQ1884" s="23"/>
      <c r="BR1884" s="23"/>
      <c r="BS1884" s="23"/>
      <c r="BT1884" s="23"/>
      <c r="BU1884" s="23"/>
      <c r="BV1884" s="23"/>
      <c r="BW1884" s="23"/>
      <c r="BX1884" s="23"/>
      <c r="BY1884" s="23"/>
      <c r="BZ1884" s="23"/>
      <c r="CA1884" s="23"/>
      <c r="CB1884" s="23"/>
      <c r="CC1884" s="23"/>
      <c r="CD1884" s="23"/>
      <c r="CE1884" s="23"/>
      <c r="CF1884" s="23"/>
      <c r="CG1884" s="23"/>
      <c r="CH1884" s="23"/>
      <c r="CI1884" s="23"/>
      <c r="CJ1884" s="23"/>
      <c r="CK1884" s="23"/>
      <c r="CL1884" s="23"/>
      <c r="CM1884" s="23"/>
      <c r="CN1884" s="23"/>
      <c r="CO1884" s="23"/>
      <c r="CP1884" s="23"/>
      <c r="CQ1884" s="23"/>
      <c r="CR1884" s="23"/>
      <c r="CS1884" s="23"/>
      <c r="CT1884" s="23"/>
      <c r="CU1884" s="23"/>
      <c r="CV1884" s="23"/>
      <c r="CW1884" s="23"/>
      <c r="CX1884" s="23"/>
      <c r="CY1884" s="23"/>
      <c r="CZ1884" s="23"/>
      <c r="DA1884" s="23"/>
      <c r="DB1884" s="23"/>
      <c r="DC1884" s="23"/>
      <c r="DD1884" s="23"/>
      <c r="DE1884" s="23"/>
      <c r="DF1884" s="23"/>
      <c r="DG1884" s="23"/>
      <c r="DH1884" s="23"/>
      <c r="DI1884" s="23"/>
      <c r="DJ1884" s="23"/>
      <c r="DK1884" s="23"/>
      <c r="DL1884" s="23"/>
      <c r="DM1884" s="23"/>
      <c r="DN1884" s="23"/>
      <c r="DO1884" s="23"/>
      <c r="DP1884" s="23"/>
      <c r="DQ1884" s="23"/>
      <c r="DR1884" s="23"/>
      <c r="DS1884" s="23"/>
      <c r="DT1884" s="23"/>
      <c r="DU1884" s="23"/>
      <c r="DV1884" s="23"/>
      <c r="DW1884" s="23"/>
      <c r="DX1884" s="23"/>
      <c r="DY1884" s="23"/>
    </row>
    <row r="1885" spans="1:129" s="29" customFormat="1" ht="30" x14ac:dyDescent="0.25">
      <c r="A1885" s="411"/>
      <c r="B1885" s="204" t="s">
        <v>433</v>
      </c>
      <c r="C1885" s="134"/>
      <c r="D1885" s="134"/>
      <c r="E1885" s="196"/>
      <c r="F1885" s="430"/>
      <c r="G1885" s="136"/>
      <c r="H1885" s="121" t="s">
        <v>42</v>
      </c>
      <c r="I1885" s="108" t="s">
        <v>43</v>
      </c>
      <c r="J1885" s="74">
        <v>221504.62</v>
      </c>
      <c r="K1885" s="98">
        <f t="shared" ref="K1885:K1891" si="980">J1885</f>
        <v>221504.62</v>
      </c>
      <c r="L1885" s="123"/>
      <c r="M1885" s="123"/>
      <c r="N1885" s="123"/>
      <c r="O1885" s="408">
        <f t="shared" si="968"/>
        <v>221504.62</v>
      </c>
      <c r="P1885" s="355"/>
      <c r="Q1885" s="23"/>
      <c r="R1885" s="23"/>
      <c r="S1885" s="23"/>
      <c r="T1885" s="23"/>
      <c r="U1885" s="23"/>
      <c r="V1885" s="23"/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/>
      <c r="AL1885" s="23"/>
      <c r="AM1885" s="23"/>
      <c r="AN1885" s="23"/>
      <c r="AO1885" s="23"/>
      <c r="AP1885" s="23"/>
      <c r="AQ1885" s="23"/>
      <c r="AR1885" s="23"/>
      <c r="AS1885" s="23"/>
      <c r="AT1885" s="23"/>
      <c r="AU1885" s="23"/>
      <c r="AV1885" s="23"/>
      <c r="AW1885" s="23"/>
      <c r="AX1885" s="23"/>
      <c r="AY1885" s="23"/>
      <c r="AZ1885" s="23"/>
      <c r="BA1885" s="23"/>
      <c r="BB1885" s="23"/>
      <c r="BC1885" s="23"/>
      <c r="BD1885" s="23"/>
      <c r="BE1885" s="23"/>
      <c r="BF1885" s="23"/>
      <c r="BG1885" s="23"/>
      <c r="BH1885" s="23"/>
      <c r="BI1885" s="23"/>
      <c r="BJ1885" s="23"/>
      <c r="BK1885" s="23"/>
      <c r="BL1885" s="23"/>
      <c r="BM1885" s="23"/>
      <c r="BN1885" s="23"/>
      <c r="BO1885" s="23"/>
      <c r="BP1885" s="23"/>
      <c r="BQ1885" s="23"/>
      <c r="BR1885" s="23"/>
      <c r="BS1885" s="23"/>
      <c r="BT1885" s="23"/>
      <c r="BU1885" s="23"/>
      <c r="BV1885" s="23"/>
      <c r="BW1885" s="23"/>
      <c r="BX1885" s="23"/>
      <c r="BY1885" s="23"/>
      <c r="BZ1885" s="23"/>
      <c r="CA1885" s="23"/>
      <c r="CB1885" s="23"/>
      <c r="CC1885" s="23"/>
      <c r="CD1885" s="23"/>
      <c r="CE1885" s="23"/>
      <c r="CF1885" s="23"/>
      <c r="CG1885" s="23"/>
      <c r="CH1885" s="23"/>
      <c r="CI1885" s="23"/>
      <c r="CJ1885" s="23"/>
      <c r="CK1885" s="23"/>
      <c r="CL1885" s="23"/>
      <c r="CM1885" s="23"/>
      <c r="CN1885" s="23"/>
      <c r="CO1885" s="23"/>
      <c r="CP1885" s="23"/>
      <c r="CQ1885" s="23"/>
      <c r="CR1885" s="23"/>
      <c r="CS1885" s="23"/>
      <c r="CT1885" s="23"/>
      <c r="CU1885" s="23"/>
      <c r="CV1885" s="23"/>
      <c r="CW1885" s="23"/>
      <c r="CX1885" s="23"/>
      <c r="CY1885" s="23"/>
      <c r="CZ1885" s="23"/>
      <c r="DA1885" s="23"/>
      <c r="DB1885" s="23"/>
      <c r="DC1885" s="23"/>
      <c r="DD1885" s="23"/>
      <c r="DE1885" s="23"/>
      <c r="DF1885" s="23"/>
      <c r="DG1885" s="23"/>
      <c r="DH1885" s="23"/>
      <c r="DI1885" s="23"/>
      <c r="DJ1885" s="23"/>
      <c r="DK1885" s="23"/>
      <c r="DL1885" s="23"/>
      <c r="DM1885" s="23"/>
      <c r="DN1885" s="23"/>
      <c r="DO1885" s="23"/>
      <c r="DP1885" s="23"/>
      <c r="DQ1885" s="23"/>
      <c r="DR1885" s="23"/>
      <c r="DS1885" s="23"/>
      <c r="DT1885" s="23"/>
      <c r="DU1885" s="23"/>
      <c r="DV1885" s="23"/>
      <c r="DW1885" s="23"/>
      <c r="DX1885" s="23"/>
      <c r="DY1885" s="23"/>
    </row>
    <row r="1886" spans="1:129" s="29" customFormat="1" ht="30" x14ac:dyDescent="0.25">
      <c r="A1886" s="411"/>
      <c r="B1886" s="204" t="s">
        <v>433</v>
      </c>
      <c r="C1886" s="134"/>
      <c r="D1886" s="134"/>
      <c r="E1886" s="196"/>
      <c r="F1886" s="430"/>
      <c r="G1886" s="136"/>
      <c r="H1886" s="121" t="s">
        <v>40</v>
      </c>
      <c r="I1886" s="78" t="s">
        <v>41</v>
      </c>
      <c r="J1886" s="123">
        <v>775764.45399999991</v>
      </c>
      <c r="K1886" s="98">
        <f t="shared" si="980"/>
        <v>775764.45399999991</v>
      </c>
      <c r="L1886" s="123"/>
      <c r="M1886" s="123"/>
      <c r="N1886" s="123"/>
      <c r="O1886" s="408">
        <f t="shared" si="968"/>
        <v>775764.45399999991</v>
      </c>
      <c r="P1886" s="355"/>
      <c r="Q1886" s="23"/>
      <c r="R1886" s="23"/>
      <c r="S1886" s="23"/>
      <c r="T1886" s="23"/>
      <c r="U1886" s="23"/>
      <c r="V1886" s="23"/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/>
      <c r="AL1886" s="23"/>
      <c r="AM1886" s="23"/>
      <c r="AN1886" s="23"/>
      <c r="AO1886" s="23"/>
      <c r="AP1886" s="23"/>
      <c r="AQ1886" s="23"/>
      <c r="AR1886" s="23"/>
      <c r="AS1886" s="23"/>
      <c r="AT1886" s="23"/>
      <c r="AU1886" s="23"/>
      <c r="AV1886" s="23"/>
      <c r="AW1886" s="23"/>
      <c r="AX1886" s="23"/>
      <c r="AY1886" s="23"/>
      <c r="AZ1886" s="23"/>
      <c r="BA1886" s="23"/>
      <c r="BB1886" s="23"/>
      <c r="BC1886" s="23"/>
      <c r="BD1886" s="23"/>
      <c r="BE1886" s="23"/>
      <c r="BF1886" s="23"/>
      <c r="BG1886" s="23"/>
      <c r="BH1886" s="23"/>
      <c r="BI1886" s="23"/>
      <c r="BJ1886" s="23"/>
      <c r="BK1886" s="23"/>
      <c r="BL1886" s="23"/>
      <c r="BM1886" s="23"/>
      <c r="BN1886" s="23"/>
      <c r="BO1886" s="23"/>
      <c r="BP1886" s="23"/>
      <c r="BQ1886" s="23"/>
      <c r="BR1886" s="23"/>
      <c r="BS1886" s="23"/>
      <c r="BT1886" s="23"/>
      <c r="BU1886" s="23"/>
      <c r="BV1886" s="23"/>
      <c r="BW1886" s="23"/>
      <c r="BX1886" s="23"/>
      <c r="BY1886" s="23"/>
      <c r="BZ1886" s="23"/>
      <c r="CA1886" s="23"/>
      <c r="CB1886" s="23"/>
      <c r="CC1886" s="23"/>
      <c r="CD1886" s="23"/>
      <c r="CE1886" s="23"/>
      <c r="CF1886" s="23"/>
      <c r="CG1886" s="23"/>
      <c r="CH1886" s="23"/>
      <c r="CI1886" s="23"/>
      <c r="CJ1886" s="23"/>
      <c r="CK1886" s="23"/>
      <c r="CL1886" s="23"/>
      <c r="CM1886" s="23"/>
      <c r="CN1886" s="23"/>
      <c r="CO1886" s="23"/>
      <c r="CP1886" s="23"/>
      <c r="CQ1886" s="23"/>
      <c r="CR1886" s="23"/>
      <c r="CS1886" s="23"/>
      <c r="CT1886" s="23"/>
      <c r="CU1886" s="23"/>
      <c r="CV1886" s="23"/>
      <c r="CW1886" s="23"/>
      <c r="CX1886" s="23"/>
      <c r="CY1886" s="23"/>
      <c r="CZ1886" s="23"/>
      <c r="DA1886" s="23"/>
      <c r="DB1886" s="23"/>
      <c r="DC1886" s="23"/>
      <c r="DD1886" s="23"/>
      <c r="DE1886" s="23"/>
      <c r="DF1886" s="23"/>
      <c r="DG1886" s="23"/>
      <c r="DH1886" s="23"/>
      <c r="DI1886" s="23"/>
      <c r="DJ1886" s="23"/>
      <c r="DK1886" s="23"/>
      <c r="DL1886" s="23"/>
      <c r="DM1886" s="23"/>
      <c r="DN1886" s="23"/>
      <c r="DO1886" s="23"/>
      <c r="DP1886" s="23"/>
      <c r="DQ1886" s="23"/>
      <c r="DR1886" s="23"/>
      <c r="DS1886" s="23"/>
      <c r="DT1886" s="23"/>
      <c r="DU1886" s="23"/>
      <c r="DV1886" s="23"/>
      <c r="DW1886" s="23"/>
      <c r="DX1886" s="23"/>
      <c r="DY1886" s="23"/>
    </row>
    <row r="1887" spans="1:129" s="29" customFormat="1" ht="30" x14ac:dyDescent="0.25">
      <c r="A1887" s="411"/>
      <c r="B1887" s="204" t="s">
        <v>433</v>
      </c>
      <c r="C1887" s="84"/>
      <c r="D1887" s="84"/>
      <c r="E1887" s="84"/>
      <c r="F1887" s="316"/>
      <c r="G1887" s="82"/>
      <c r="H1887" s="121" t="s">
        <v>45</v>
      </c>
      <c r="I1887" s="138" t="s">
        <v>129</v>
      </c>
      <c r="J1887" s="83">
        <v>909206.06799999997</v>
      </c>
      <c r="K1887" s="98">
        <f t="shared" si="980"/>
        <v>909206.06799999997</v>
      </c>
      <c r="L1887" s="123"/>
      <c r="M1887" s="123"/>
      <c r="N1887" s="123"/>
      <c r="O1887" s="408">
        <f t="shared" si="968"/>
        <v>909206.06799999997</v>
      </c>
      <c r="P1887" s="355"/>
      <c r="Q1887" s="23"/>
      <c r="R1887" s="23"/>
      <c r="S1887" s="23"/>
      <c r="T1887" s="23"/>
      <c r="U1887" s="23"/>
      <c r="V1887" s="23"/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/>
      <c r="AH1887" s="23"/>
      <c r="AI1887" s="23"/>
      <c r="AJ1887" s="23"/>
      <c r="AK1887" s="23"/>
      <c r="AL1887" s="23"/>
      <c r="AM1887" s="23"/>
      <c r="AN1887" s="23"/>
      <c r="AO1887" s="23"/>
      <c r="AP1887" s="23"/>
      <c r="AQ1887" s="23"/>
      <c r="AR1887" s="23"/>
      <c r="AS1887" s="23"/>
      <c r="AT1887" s="23"/>
      <c r="AU1887" s="23"/>
      <c r="AV1887" s="23"/>
      <c r="AW1887" s="23"/>
      <c r="AX1887" s="23"/>
      <c r="AY1887" s="23"/>
      <c r="AZ1887" s="23"/>
      <c r="BA1887" s="23"/>
      <c r="BB1887" s="23"/>
      <c r="BC1887" s="23"/>
      <c r="BD1887" s="23"/>
      <c r="BE1887" s="23"/>
      <c r="BF1887" s="23"/>
      <c r="BG1887" s="23"/>
      <c r="BH1887" s="23"/>
      <c r="BI1887" s="23"/>
      <c r="BJ1887" s="23"/>
      <c r="BK1887" s="23"/>
      <c r="BL1887" s="23"/>
      <c r="BM1887" s="23"/>
      <c r="BN1887" s="23"/>
      <c r="BO1887" s="23"/>
      <c r="BP1887" s="23"/>
      <c r="BQ1887" s="23"/>
      <c r="BR1887" s="23"/>
      <c r="BS1887" s="23"/>
      <c r="BT1887" s="23"/>
      <c r="BU1887" s="23"/>
      <c r="BV1887" s="23"/>
      <c r="BW1887" s="23"/>
      <c r="BX1887" s="23"/>
      <c r="BY1887" s="23"/>
      <c r="BZ1887" s="23"/>
      <c r="CA1887" s="23"/>
      <c r="CB1887" s="23"/>
      <c r="CC1887" s="23"/>
      <c r="CD1887" s="23"/>
      <c r="CE1887" s="23"/>
      <c r="CF1887" s="23"/>
      <c r="CG1887" s="23"/>
      <c r="CH1887" s="23"/>
      <c r="CI1887" s="23"/>
      <c r="CJ1887" s="23"/>
      <c r="CK1887" s="23"/>
      <c r="CL1887" s="23"/>
      <c r="CM1887" s="23"/>
      <c r="CN1887" s="23"/>
      <c r="CO1887" s="23"/>
      <c r="CP1887" s="23"/>
      <c r="CQ1887" s="23"/>
      <c r="CR1887" s="23"/>
      <c r="CS1887" s="23"/>
      <c r="CT1887" s="23"/>
      <c r="CU1887" s="23"/>
      <c r="CV1887" s="23"/>
      <c r="CW1887" s="23"/>
      <c r="CX1887" s="23"/>
      <c r="CY1887" s="23"/>
      <c r="CZ1887" s="23"/>
      <c r="DA1887" s="23"/>
      <c r="DB1887" s="23"/>
      <c r="DC1887" s="23"/>
      <c r="DD1887" s="23"/>
      <c r="DE1887" s="23"/>
      <c r="DF1887" s="23"/>
      <c r="DG1887" s="23"/>
      <c r="DH1887" s="23"/>
      <c r="DI1887" s="23"/>
      <c r="DJ1887" s="23"/>
      <c r="DK1887" s="23"/>
      <c r="DL1887" s="23"/>
      <c r="DM1887" s="23"/>
      <c r="DN1887" s="23"/>
      <c r="DO1887" s="23"/>
      <c r="DP1887" s="23"/>
      <c r="DQ1887" s="23"/>
      <c r="DR1887" s="23"/>
      <c r="DS1887" s="23"/>
      <c r="DT1887" s="23"/>
      <c r="DU1887" s="23"/>
      <c r="DV1887" s="23"/>
      <c r="DW1887" s="23"/>
      <c r="DX1887" s="23"/>
      <c r="DY1887" s="23"/>
    </row>
    <row r="1888" spans="1:129" s="29" customFormat="1" ht="30" x14ac:dyDescent="0.25">
      <c r="A1888" s="411"/>
      <c r="B1888" s="204" t="s">
        <v>433</v>
      </c>
      <c r="C1888" s="134"/>
      <c r="D1888" s="134"/>
      <c r="E1888" s="196"/>
      <c r="F1888" s="430"/>
      <c r="G1888" s="136"/>
      <c r="H1888" s="121" t="s">
        <v>38</v>
      </c>
      <c r="I1888" s="105" t="s">
        <v>39</v>
      </c>
      <c r="J1888" s="123">
        <v>203241.93199999997</v>
      </c>
      <c r="K1888" s="98">
        <f t="shared" si="980"/>
        <v>203241.93199999997</v>
      </c>
      <c r="L1888" s="123"/>
      <c r="M1888" s="126"/>
      <c r="N1888" s="126"/>
      <c r="O1888" s="408">
        <f t="shared" si="968"/>
        <v>203241.93199999997</v>
      </c>
      <c r="P1888" s="355"/>
      <c r="Q1888" s="23"/>
      <c r="R1888" s="23"/>
      <c r="S1888" s="23"/>
      <c r="T1888" s="23"/>
      <c r="U1888" s="23"/>
      <c r="V1888" s="23"/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/>
      <c r="AL1888" s="23"/>
      <c r="AM1888" s="23"/>
      <c r="AN1888" s="23"/>
      <c r="AO1888" s="23"/>
      <c r="AP1888" s="23"/>
      <c r="AQ1888" s="23"/>
      <c r="AR1888" s="23"/>
      <c r="AS1888" s="23"/>
      <c r="AT1888" s="23"/>
      <c r="AU1888" s="23"/>
      <c r="AV1888" s="23"/>
      <c r="AW1888" s="23"/>
      <c r="AX1888" s="23"/>
      <c r="AY1888" s="23"/>
      <c r="AZ1888" s="23"/>
      <c r="BA1888" s="23"/>
      <c r="BB1888" s="23"/>
      <c r="BC1888" s="23"/>
      <c r="BD1888" s="23"/>
      <c r="BE1888" s="23"/>
      <c r="BF1888" s="23"/>
      <c r="BG1888" s="23"/>
      <c r="BH1888" s="23"/>
      <c r="BI1888" s="23"/>
      <c r="BJ1888" s="23"/>
      <c r="BK1888" s="23"/>
      <c r="BL1888" s="23"/>
      <c r="BM1888" s="23"/>
      <c r="BN1888" s="23"/>
      <c r="BO1888" s="23"/>
      <c r="BP1888" s="23"/>
      <c r="BQ1888" s="23"/>
      <c r="BR1888" s="23"/>
      <c r="BS1888" s="23"/>
      <c r="BT1888" s="23"/>
      <c r="BU1888" s="23"/>
      <c r="BV1888" s="23"/>
      <c r="BW1888" s="23"/>
      <c r="BX1888" s="23"/>
      <c r="BY1888" s="23"/>
      <c r="BZ1888" s="23"/>
      <c r="CA1888" s="23"/>
      <c r="CB1888" s="23"/>
      <c r="CC1888" s="23"/>
      <c r="CD1888" s="23"/>
      <c r="CE1888" s="23"/>
      <c r="CF1888" s="23"/>
      <c r="CG1888" s="23"/>
      <c r="CH1888" s="23"/>
      <c r="CI1888" s="23"/>
      <c r="CJ1888" s="23"/>
      <c r="CK1888" s="23"/>
      <c r="CL1888" s="23"/>
      <c r="CM1888" s="23"/>
      <c r="CN1888" s="23"/>
      <c r="CO1888" s="23"/>
      <c r="CP1888" s="23"/>
      <c r="CQ1888" s="23"/>
      <c r="CR1888" s="23"/>
      <c r="CS1888" s="23"/>
      <c r="CT1888" s="23"/>
      <c r="CU1888" s="23"/>
      <c r="CV1888" s="23"/>
      <c r="CW1888" s="23"/>
      <c r="CX1888" s="23"/>
      <c r="CY1888" s="23"/>
      <c r="CZ1888" s="23"/>
      <c r="DA1888" s="23"/>
      <c r="DB1888" s="23"/>
      <c r="DC1888" s="23"/>
      <c r="DD1888" s="23"/>
      <c r="DE1888" s="23"/>
      <c r="DF1888" s="23"/>
      <c r="DG1888" s="23"/>
      <c r="DH1888" s="23"/>
      <c r="DI1888" s="23"/>
      <c r="DJ1888" s="23"/>
      <c r="DK1888" s="23"/>
      <c r="DL1888" s="23"/>
      <c r="DM1888" s="23"/>
      <c r="DN1888" s="23"/>
      <c r="DO1888" s="23"/>
      <c r="DP1888" s="23"/>
      <c r="DQ1888" s="23"/>
      <c r="DR1888" s="23"/>
      <c r="DS1888" s="23"/>
      <c r="DT1888" s="23"/>
      <c r="DU1888" s="23"/>
      <c r="DV1888" s="23"/>
      <c r="DW1888" s="23"/>
      <c r="DX1888" s="23"/>
      <c r="DY1888" s="23"/>
    </row>
    <row r="1889" spans="1:129" s="29" customFormat="1" x14ac:dyDescent="0.25">
      <c r="A1889" s="411"/>
      <c r="B1889" s="204" t="s">
        <v>433</v>
      </c>
      <c r="C1889" s="134"/>
      <c r="D1889" s="134"/>
      <c r="E1889" s="196"/>
      <c r="F1889" s="430"/>
      <c r="G1889" s="136"/>
      <c r="H1889" s="121" t="s">
        <v>36</v>
      </c>
      <c r="I1889" s="105" t="s">
        <v>37</v>
      </c>
      <c r="J1889" s="123">
        <v>3294212.8</v>
      </c>
      <c r="K1889" s="98">
        <f t="shared" si="980"/>
        <v>3294212.8</v>
      </c>
      <c r="L1889" s="123"/>
      <c r="M1889" s="126"/>
      <c r="N1889" s="126"/>
      <c r="O1889" s="408">
        <f t="shared" si="968"/>
        <v>3294212.8</v>
      </c>
      <c r="P1889" s="355"/>
      <c r="Q1889" s="23"/>
      <c r="R1889" s="23"/>
      <c r="S1889" s="23"/>
      <c r="T1889" s="23"/>
      <c r="U1889" s="23"/>
      <c r="V1889" s="23"/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/>
      <c r="AL1889" s="23"/>
      <c r="AM1889" s="23"/>
      <c r="AN1889" s="23"/>
      <c r="AO1889" s="23"/>
      <c r="AP1889" s="23"/>
      <c r="AQ1889" s="23"/>
      <c r="AR1889" s="23"/>
      <c r="AS1889" s="23"/>
      <c r="AT1889" s="23"/>
      <c r="AU1889" s="23"/>
      <c r="AV1889" s="23"/>
      <c r="AW1889" s="23"/>
      <c r="AX1889" s="23"/>
      <c r="AY1889" s="23"/>
      <c r="AZ1889" s="23"/>
      <c r="BA1889" s="23"/>
      <c r="BB1889" s="23"/>
      <c r="BC1889" s="23"/>
      <c r="BD1889" s="23"/>
      <c r="BE1889" s="23"/>
      <c r="BF1889" s="23"/>
      <c r="BG1889" s="23"/>
      <c r="BH1889" s="23"/>
      <c r="BI1889" s="23"/>
      <c r="BJ1889" s="23"/>
      <c r="BK1889" s="23"/>
      <c r="BL1889" s="23"/>
      <c r="BM1889" s="23"/>
      <c r="BN1889" s="23"/>
      <c r="BO1889" s="23"/>
      <c r="BP1889" s="23"/>
      <c r="BQ1889" s="23"/>
      <c r="BR1889" s="23"/>
      <c r="BS1889" s="23"/>
      <c r="BT1889" s="23"/>
      <c r="BU1889" s="23"/>
      <c r="BV1889" s="23"/>
      <c r="BW1889" s="23"/>
      <c r="BX1889" s="23"/>
      <c r="BY1889" s="23"/>
      <c r="BZ1889" s="23"/>
      <c r="CA1889" s="23"/>
      <c r="CB1889" s="23"/>
      <c r="CC1889" s="23"/>
      <c r="CD1889" s="23"/>
      <c r="CE1889" s="23"/>
      <c r="CF1889" s="23"/>
      <c r="CG1889" s="23"/>
      <c r="CH1889" s="23"/>
      <c r="CI1889" s="23"/>
      <c r="CJ1889" s="23"/>
      <c r="CK1889" s="23"/>
      <c r="CL1889" s="23"/>
      <c r="CM1889" s="23"/>
      <c r="CN1889" s="23"/>
      <c r="CO1889" s="23"/>
      <c r="CP1889" s="23"/>
      <c r="CQ1889" s="23"/>
      <c r="CR1889" s="23"/>
      <c r="CS1889" s="23"/>
      <c r="CT1889" s="23"/>
      <c r="CU1889" s="23"/>
      <c r="CV1889" s="23"/>
      <c r="CW1889" s="23"/>
      <c r="CX1889" s="23"/>
      <c r="CY1889" s="23"/>
      <c r="CZ1889" s="23"/>
      <c r="DA1889" s="23"/>
      <c r="DB1889" s="23"/>
      <c r="DC1889" s="23"/>
      <c r="DD1889" s="23"/>
      <c r="DE1889" s="23"/>
      <c r="DF1889" s="23"/>
      <c r="DG1889" s="23"/>
      <c r="DH1889" s="23"/>
      <c r="DI1889" s="23"/>
      <c r="DJ1889" s="23"/>
      <c r="DK1889" s="23"/>
      <c r="DL1889" s="23"/>
      <c r="DM1889" s="23"/>
      <c r="DN1889" s="23"/>
      <c r="DO1889" s="23"/>
      <c r="DP1889" s="23"/>
      <c r="DQ1889" s="23"/>
      <c r="DR1889" s="23"/>
      <c r="DS1889" s="23"/>
      <c r="DT1889" s="23"/>
      <c r="DU1889" s="23"/>
      <c r="DV1889" s="23"/>
      <c r="DW1889" s="23"/>
      <c r="DX1889" s="23"/>
      <c r="DY1889" s="23"/>
    </row>
    <row r="1890" spans="1:129" s="29" customFormat="1" x14ac:dyDescent="0.25">
      <c r="A1890" s="411"/>
      <c r="B1890" s="204" t="s">
        <v>433</v>
      </c>
      <c r="C1890" s="134"/>
      <c r="D1890" s="84"/>
      <c r="E1890" s="84"/>
      <c r="F1890" s="316"/>
      <c r="G1890" s="82"/>
      <c r="H1890" s="72" t="s">
        <v>44</v>
      </c>
      <c r="I1890" s="79">
        <v>11</v>
      </c>
      <c r="J1890" s="83">
        <v>1775519.1539999999</v>
      </c>
      <c r="K1890" s="98">
        <f t="shared" si="980"/>
        <v>1775519.1539999999</v>
      </c>
      <c r="L1890" s="123"/>
      <c r="M1890" s="123"/>
      <c r="N1890" s="123"/>
      <c r="O1890" s="408">
        <f t="shared" si="968"/>
        <v>1775519.1539999999</v>
      </c>
      <c r="P1890" s="355"/>
      <c r="Q1890" s="23"/>
      <c r="R1890" s="23"/>
      <c r="S1890" s="23"/>
      <c r="T1890" s="23"/>
      <c r="U1890" s="23"/>
      <c r="V1890" s="23"/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/>
      <c r="AL1890" s="23"/>
      <c r="AM1890" s="23"/>
      <c r="AN1890" s="23"/>
      <c r="AO1890" s="23"/>
      <c r="AP1890" s="23"/>
      <c r="AQ1890" s="23"/>
      <c r="AR1890" s="23"/>
      <c r="AS1890" s="23"/>
      <c r="AT1890" s="23"/>
      <c r="AU1890" s="23"/>
      <c r="AV1890" s="23"/>
      <c r="AW1890" s="23"/>
      <c r="AX1890" s="23"/>
      <c r="AY1890" s="23"/>
      <c r="AZ1890" s="23"/>
      <c r="BA1890" s="23"/>
      <c r="BB1890" s="23"/>
      <c r="BC1890" s="23"/>
      <c r="BD1890" s="23"/>
      <c r="BE1890" s="23"/>
      <c r="BF1890" s="23"/>
      <c r="BG1890" s="23"/>
      <c r="BH1890" s="23"/>
      <c r="BI1890" s="23"/>
      <c r="BJ1890" s="23"/>
      <c r="BK1890" s="23"/>
      <c r="BL1890" s="23"/>
      <c r="BM1890" s="23"/>
      <c r="BN1890" s="23"/>
      <c r="BO1890" s="23"/>
      <c r="BP1890" s="23"/>
      <c r="BQ1890" s="23"/>
      <c r="BR1890" s="23"/>
      <c r="BS1890" s="23"/>
      <c r="BT1890" s="23"/>
      <c r="BU1890" s="23"/>
      <c r="BV1890" s="23"/>
      <c r="BW1890" s="23"/>
      <c r="BX1890" s="23"/>
      <c r="BY1890" s="23"/>
      <c r="BZ1890" s="23"/>
      <c r="CA1890" s="23"/>
      <c r="CB1890" s="23"/>
      <c r="CC1890" s="23"/>
      <c r="CD1890" s="23"/>
      <c r="CE1890" s="23"/>
      <c r="CF1890" s="23"/>
      <c r="CG1890" s="23"/>
      <c r="CH1890" s="23"/>
      <c r="CI1890" s="23"/>
      <c r="CJ1890" s="23"/>
      <c r="CK1890" s="23"/>
      <c r="CL1890" s="23"/>
      <c r="CM1890" s="23"/>
      <c r="CN1890" s="23"/>
      <c r="CO1890" s="23"/>
      <c r="CP1890" s="23"/>
      <c r="CQ1890" s="23"/>
      <c r="CR1890" s="23"/>
      <c r="CS1890" s="23"/>
      <c r="CT1890" s="23"/>
      <c r="CU1890" s="23"/>
      <c r="CV1890" s="23"/>
      <c r="CW1890" s="23"/>
      <c r="CX1890" s="23"/>
      <c r="CY1890" s="23"/>
      <c r="CZ1890" s="23"/>
      <c r="DA1890" s="23"/>
      <c r="DB1890" s="23"/>
      <c r="DC1890" s="23"/>
      <c r="DD1890" s="23"/>
      <c r="DE1890" s="23"/>
      <c r="DF1890" s="23"/>
      <c r="DG1890" s="23"/>
      <c r="DH1890" s="23"/>
      <c r="DI1890" s="23"/>
      <c r="DJ1890" s="23"/>
      <c r="DK1890" s="23"/>
      <c r="DL1890" s="23"/>
      <c r="DM1890" s="23"/>
      <c r="DN1890" s="23"/>
      <c r="DO1890" s="23"/>
      <c r="DP1890" s="23"/>
      <c r="DQ1890" s="23"/>
      <c r="DR1890" s="23"/>
      <c r="DS1890" s="23"/>
      <c r="DT1890" s="23"/>
      <c r="DU1890" s="23"/>
      <c r="DV1890" s="23"/>
      <c r="DW1890" s="23"/>
      <c r="DX1890" s="23"/>
      <c r="DY1890" s="23"/>
    </row>
    <row r="1891" spans="1:129" s="29" customFormat="1" x14ac:dyDescent="0.25">
      <c r="A1891" s="411"/>
      <c r="B1891" s="204" t="s">
        <v>433</v>
      </c>
      <c r="C1891" s="134"/>
      <c r="D1891" s="134"/>
      <c r="E1891" s="196"/>
      <c r="F1891" s="430"/>
      <c r="G1891" s="136"/>
      <c r="H1891" s="121" t="s">
        <v>35</v>
      </c>
      <c r="I1891" s="78" t="s">
        <v>52</v>
      </c>
      <c r="J1891" s="123">
        <v>153640.20919920001</v>
      </c>
      <c r="K1891" s="98">
        <f t="shared" si="980"/>
        <v>153640.20919920001</v>
      </c>
      <c r="L1891" s="123"/>
      <c r="M1891" s="123"/>
      <c r="N1891" s="123"/>
      <c r="O1891" s="408">
        <f t="shared" si="968"/>
        <v>153640.20919920001</v>
      </c>
      <c r="P1891" s="355"/>
      <c r="Q1891" s="23"/>
      <c r="R1891" s="23"/>
      <c r="S1891" s="23"/>
      <c r="T1891" s="23"/>
      <c r="U1891" s="23"/>
      <c r="V1891" s="23"/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/>
      <c r="AL1891" s="23"/>
      <c r="AM1891" s="23"/>
      <c r="AN1891" s="23"/>
      <c r="AO1891" s="23"/>
      <c r="AP1891" s="23"/>
      <c r="AQ1891" s="23"/>
      <c r="AR1891" s="23"/>
      <c r="AS1891" s="23"/>
      <c r="AT1891" s="23"/>
      <c r="AU1891" s="23"/>
      <c r="AV1891" s="23"/>
      <c r="AW1891" s="23"/>
      <c r="AX1891" s="23"/>
      <c r="AY1891" s="23"/>
      <c r="AZ1891" s="23"/>
      <c r="BA1891" s="23"/>
      <c r="BB1891" s="23"/>
      <c r="BC1891" s="23"/>
      <c r="BD1891" s="23"/>
      <c r="BE1891" s="23"/>
      <c r="BF1891" s="23"/>
      <c r="BG1891" s="23"/>
      <c r="BH1891" s="23"/>
      <c r="BI1891" s="23"/>
      <c r="BJ1891" s="23"/>
      <c r="BK1891" s="23"/>
      <c r="BL1891" s="23"/>
      <c r="BM1891" s="23"/>
      <c r="BN1891" s="23"/>
      <c r="BO1891" s="23"/>
      <c r="BP1891" s="23"/>
      <c r="BQ1891" s="23"/>
      <c r="BR1891" s="23"/>
      <c r="BS1891" s="23"/>
      <c r="BT1891" s="23"/>
      <c r="BU1891" s="23"/>
      <c r="BV1891" s="23"/>
      <c r="BW1891" s="23"/>
      <c r="BX1891" s="23"/>
      <c r="BY1891" s="23"/>
      <c r="BZ1891" s="23"/>
      <c r="CA1891" s="23"/>
      <c r="CB1891" s="23"/>
      <c r="CC1891" s="23"/>
      <c r="CD1891" s="23"/>
      <c r="CE1891" s="23"/>
      <c r="CF1891" s="23"/>
      <c r="CG1891" s="23"/>
      <c r="CH1891" s="23"/>
      <c r="CI1891" s="23"/>
      <c r="CJ1891" s="23"/>
      <c r="CK1891" s="23"/>
      <c r="CL1891" s="23"/>
      <c r="CM1891" s="23"/>
      <c r="CN1891" s="23"/>
      <c r="CO1891" s="23"/>
      <c r="CP1891" s="23"/>
      <c r="CQ1891" s="23"/>
      <c r="CR1891" s="23"/>
      <c r="CS1891" s="23"/>
      <c r="CT1891" s="23"/>
      <c r="CU1891" s="23"/>
      <c r="CV1891" s="23"/>
      <c r="CW1891" s="23"/>
      <c r="CX1891" s="23"/>
      <c r="CY1891" s="23"/>
      <c r="CZ1891" s="23"/>
      <c r="DA1891" s="23"/>
      <c r="DB1891" s="23"/>
      <c r="DC1891" s="23"/>
      <c r="DD1891" s="23"/>
      <c r="DE1891" s="23"/>
      <c r="DF1891" s="23"/>
      <c r="DG1891" s="23"/>
      <c r="DH1891" s="23"/>
      <c r="DI1891" s="23"/>
      <c r="DJ1891" s="23"/>
      <c r="DK1891" s="23"/>
      <c r="DL1891" s="23"/>
      <c r="DM1891" s="23"/>
      <c r="DN1891" s="23"/>
      <c r="DO1891" s="23"/>
      <c r="DP1891" s="23"/>
      <c r="DQ1891" s="23"/>
      <c r="DR1891" s="23"/>
      <c r="DS1891" s="23"/>
      <c r="DT1891" s="23"/>
      <c r="DU1891" s="23"/>
      <c r="DV1891" s="23"/>
      <c r="DW1891" s="23"/>
      <c r="DX1891" s="23"/>
      <c r="DY1891" s="23"/>
    </row>
    <row r="1892" spans="1:129" s="29" customFormat="1" x14ac:dyDescent="0.25">
      <c r="A1892" s="413">
        <v>7</v>
      </c>
      <c r="B1892" s="204" t="s">
        <v>433</v>
      </c>
      <c r="C1892" s="84" t="s">
        <v>3</v>
      </c>
      <c r="D1892" s="84" t="s">
        <v>50</v>
      </c>
      <c r="E1892" s="274">
        <v>6</v>
      </c>
      <c r="F1892" s="316">
        <v>682</v>
      </c>
      <c r="G1892" s="82">
        <v>29</v>
      </c>
      <c r="H1892" s="121" t="s">
        <v>30</v>
      </c>
      <c r="I1892" s="66" t="s">
        <v>1</v>
      </c>
      <c r="J1892" s="83">
        <f>J1893+J1894+J1895+J1896+J1897</f>
        <v>2350863.2701973999</v>
      </c>
      <c r="K1892" s="83">
        <f t="shared" ref="K1892:N1892" si="981">K1893+K1894+K1895+K1896+K1897</f>
        <v>2350863.2701973999</v>
      </c>
      <c r="L1892" s="83">
        <f t="shared" si="981"/>
        <v>0</v>
      </c>
      <c r="M1892" s="83">
        <f t="shared" si="981"/>
        <v>0</v>
      </c>
      <c r="N1892" s="83">
        <f t="shared" si="981"/>
        <v>0</v>
      </c>
      <c r="O1892" s="387">
        <f t="shared" si="968"/>
        <v>2350863.2701973999</v>
      </c>
      <c r="P1892" s="355"/>
      <c r="Q1892" s="23"/>
      <c r="R1892" s="23"/>
      <c r="S1892" s="23"/>
      <c r="T1892" s="23"/>
      <c r="U1892" s="23"/>
      <c r="V1892" s="23"/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/>
      <c r="AL1892" s="23"/>
      <c r="AM1892" s="23"/>
      <c r="AN1892" s="23"/>
      <c r="AO1892" s="23"/>
      <c r="AP1892" s="23"/>
      <c r="AQ1892" s="23"/>
      <c r="AR1892" s="23"/>
      <c r="AS1892" s="23"/>
      <c r="AT1892" s="23"/>
      <c r="AU1892" s="23"/>
      <c r="AV1892" s="23"/>
      <c r="AW1892" s="23"/>
      <c r="AX1892" s="23"/>
      <c r="AY1892" s="23"/>
      <c r="AZ1892" s="23"/>
      <c r="BA1892" s="23"/>
      <c r="BB1892" s="23"/>
      <c r="BC1892" s="23"/>
      <c r="BD1892" s="23"/>
      <c r="BE1892" s="23"/>
      <c r="BF1892" s="23"/>
      <c r="BG1892" s="23"/>
      <c r="BH1892" s="23"/>
      <c r="BI1892" s="23"/>
      <c r="BJ1892" s="23"/>
      <c r="BK1892" s="23"/>
      <c r="BL1892" s="23"/>
      <c r="BM1892" s="23"/>
      <c r="BN1892" s="23"/>
      <c r="BO1892" s="23"/>
      <c r="BP1892" s="23"/>
      <c r="BQ1892" s="23"/>
      <c r="BR1892" s="23"/>
      <c r="BS1892" s="23"/>
      <c r="BT1892" s="23"/>
      <c r="BU1892" s="23"/>
      <c r="BV1892" s="23"/>
      <c r="BW1892" s="23"/>
      <c r="BX1892" s="23"/>
      <c r="BY1892" s="23"/>
      <c r="BZ1892" s="23"/>
      <c r="CA1892" s="23"/>
      <c r="CB1892" s="23"/>
      <c r="CC1892" s="23"/>
      <c r="CD1892" s="23"/>
      <c r="CE1892" s="23"/>
      <c r="CF1892" s="23"/>
      <c r="CG1892" s="23"/>
      <c r="CH1892" s="23"/>
      <c r="CI1892" s="23"/>
      <c r="CJ1892" s="23"/>
      <c r="CK1892" s="23"/>
      <c r="CL1892" s="23"/>
      <c r="CM1892" s="23"/>
      <c r="CN1892" s="23"/>
      <c r="CO1892" s="23"/>
      <c r="CP1892" s="23"/>
      <c r="CQ1892" s="23"/>
      <c r="CR1892" s="23"/>
      <c r="CS1892" s="23"/>
      <c r="CT1892" s="23"/>
      <c r="CU1892" s="23"/>
      <c r="CV1892" s="23"/>
      <c r="CW1892" s="23"/>
      <c r="CX1892" s="23"/>
      <c r="CY1892" s="23"/>
      <c r="CZ1892" s="23"/>
      <c r="DA1892" s="23"/>
      <c r="DB1892" s="23"/>
      <c r="DC1892" s="23"/>
      <c r="DD1892" s="23"/>
      <c r="DE1892" s="23"/>
      <c r="DF1892" s="23"/>
      <c r="DG1892" s="23"/>
      <c r="DH1892" s="23"/>
      <c r="DI1892" s="23"/>
      <c r="DJ1892" s="23"/>
      <c r="DK1892" s="23"/>
      <c r="DL1892" s="23"/>
      <c r="DM1892" s="23"/>
      <c r="DN1892" s="23"/>
      <c r="DO1892" s="23"/>
      <c r="DP1892" s="23"/>
      <c r="DQ1892" s="23"/>
      <c r="DR1892" s="23"/>
      <c r="DS1892" s="23"/>
      <c r="DT1892" s="23"/>
      <c r="DU1892" s="23"/>
      <c r="DV1892" s="23"/>
      <c r="DW1892" s="23"/>
      <c r="DX1892" s="23"/>
      <c r="DY1892" s="23"/>
    </row>
    <row r="1893" spans="1:129" s="29" customFormat="1" ht="30" x14ac:dyDescent="0.25">
      <c r="A1893" s="414"/>
      <c r="B1893" s="204" t="s">
        <v>433</v>
      </c>
      <c r="C1893" s="84"/>
      <c r="D1893" s="84"/>
      <c r="E1893" s="82"/>
      <c r="F1893" s="316"/>
      <c r="G1893" s="82"/>
      <c r="H1893" s="121" t="s">
        <v>42</v>
      </c>
      <c r="I1893" s="108" t="s">
        <v>43</v>
      </c>
      <c r="J1893" s="74">
        <v>241651.83000000002</v>
      </c>
      <c r="K1893" s="98">
        <f t="shared" ref="K1893:K1897" si="982">J1893</f>
        <v>241651.83000000002</v>
      </c>
      <c r="L1893" s="123"/>
      <c r="M1893" s="123"/>
      <c r="N1893" s="123"/>
      <c r="O1893" s="387">
        <f t="shared" si="968"/>
        <v>241651.83000000002</v>
      </c>
      <c r="P1893" s="355"/>
      <c r="Q1893" s="23"/>
      <c r="R1893" s="23"/>
      <c r="S1893" s="23"/>
      <c r="T1893" s="23"/>
      <c r="U1893" s="23"/>
      <c r="V1893" s="23"/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/>
      <c r="AL1893" s="23"/>
      <c r="AM1893" s="23"/>
      <c r="AN1893" s="23"/>
      <c r="AO1893" s="23"/>
      <c r="AP1893" s="23"/>
      <c r="AQ1893" s="23"/>
      <c r="AR1893" s="23"/>
      <c r="AS1893" s="23"/>
      <c r="AT1893" s="23"/>
      <c r="AU1893" s="23"/>
      <c r="AV1893" s="23"/>
      <c r="AW1893" s="23"/>
      <c r="AX1893" s="23"/>
      <c r="AY1893" s="23"/>
      <c r="AZ1893" s="23"/>
      <c r="BA1893" s="23"/>
      <c r="BB1893" s="23"/>
      <c r="BC1893" s="23"/>
      <c r="BD1893" s="23"/>
      <c r="BE1893" s="23"/>
      <c r="BF1893" s="23"/>
      <c r="BG1893" s="23"/>
      <c r="BH1893" s="23"/>
      <c r="BI1893" s="23"/>
      <c r="BJ1893" s="23"/>
      <c r="BK1893" s="23"/>
      <c r="BL1893" s="23"/>
      <c r="BM1893" s="23"/>
      <c r="BN1893" s="23"/>
      <c r="BO1893" s="23"/>
      <c r="BP1893" s="23"/>
      <c r="BQ1893" s="23"/>
      <c r="BR1893" s="23"/>
      <c r="BS1893" s="23"/>
      <c r="BT1893" s="23"/>
      <c r="BU1893" s="23"/>
      <c r="BV1893" s="23"/>
      <c r="BW1893" s="23"/>
      <c r="BX1893" s="23"/>
      <c r="BY1893" s="23"/>
      <c r="BZ1893" s="23"/>
      <c r="CA1893" s="23"/>
      <c r="CB1893" s="23"/>
      <c r="CC1893" s="23"/>
      <c r="CD1893" s="23"/>
      <c r="CE1893" s="23"/>
      <c r="CF1893" s="23"/>
      <c r="CG1893" s="23"/>
      <c r="CH1893" s="23"/>
      <c r="CI1893" s="23"/>
      <c r="CJ1893" s="23"/>
      <c r="CK1893" s="23"/>
      <c r="CL1893" s="23"/>
      <c r="CM1893" s="23"/>
      <c r="CN1893" s="23"/>
      <c r="CO1893" s="23"/>
      <c r="CP1893" s="23"/>
      <c r="CQ1893" s="23"/>
      <c r="CR1893" s="23"/>
      <c r="CS1893" s="23"/>
      <c r="CT1893" s="23"/>
      <c r="CU1893" s="23"/>
      <c r="CV1893" s="23"/>
      <c r="CW1893" s="23"/>
      <c r="CX1893" s="23"/>
      <c r="CY1893" s="23"/>
      <c r="CZ1893" s="23"/>
      <c r="DA1893" s="23"/>
      <c r="DB1893" s="23"/>
      <c r="DC1893" s="23"/>
      <c r="DD1893" s="23"/>
      <c r="DE1893" s="23"/>
      <c r="DF1893" s="23"/>
      <c r="DG1893" s="23"/>
      <c r="DH1893" s="23"/>
      <c r="DI1893" s="23"/>
      <c r="DJ1893" s="23"/>
      <c r="DK1893" s="23"/>
      <c r="DL1893" s="23"/>
      <c r="DM1893" s="23"/>
      <c r="DN1893" s="23"/>
      <c r="DO1893" s="23"/>
      <c r="DP1893" s="23"/>
      <c r="DQ1893" s="23"/>
      <c r="DR1893" s="23"/>
      <c r="DS1893" s="23"/>
      <c r="DT1893" s="23"/>
      <c r="DU1893" s="23"/>
      <c r="DV1893" s="23"/>
      <c r="DW1893" s="23"/>
      <c r="DX1893" s="23"/>
      <c r="DY1893" s="23"/>
    </row>
    <row r="1894" spans="1:129" s="45" customFormat="1" ht="30" x14ac:dyDescent="0.25">
      <c r="A1894" s="411"/>
      <c r="B1894" s="204" t="s">
        <v>433</v>
      </c>
      <c r="C1894" s="134"/>
      <c r="D1894" s="134"/>
      <c r="E1894" s="196"/>
      <c r="F1894" s="430"/>
      <c r="G1894" s="136"/>
      <c r="H1894" s="121" t="s">
        <v>40</v>
      </c>
      <c r="I1894" s="78" t="s">
        <v>41</v>
      </c>
      <c r="J1894" s="123">
        <v>846325.01099999994</v>
      </c>
      <c r="K1894" s="98">
        <f t="shared" si="982"/>
        <v>846325.01099999994</v>
      </c>
      <c r="L1894" s="123"/>
      <c r="M1894" s="123"/>
      <c r="N1894" s="123"/>
      <c r="O1894" s="387">
        <f t="shared" si="968"/>
        <v>846325.01099999994</v>
      </c>
      <c r="P1894" s="463"/>
      <c r="Q1894" s="464"/>
      <c r="R1894" s="464"/>
      <c r="S1894" s="464"/>
      <c r="T1894" s="464"/>
      <c r="U1894" s="464"/>
      <c r="V1894" s="464"/>
      <c r="W1894" s="464"/>
      <c r="X1894" s="464"/>
      <c r="Y1894" s="464"/>
      <c r="Z1894" s="464"/>
      <c r="AA1894" s="464"/>
      <c r="AB1894" s="464"/>
      <c r="AC1894" s="464"/>
      <c r="AD1894" s="464"/>
      <c r="AE1894" s="464"/>
      <c r="AF1894" s="464"/>
      <c r="AG1894" s="464"/>
      <c r="AH1894" s="464"/>
      <c r="AI1894" s="464"/>
      <c r="AJ1894" s="464"/>
      <c r="AK1894" s="464"/>
      <c r="AL1894" s="464"/>
      <c r="AM1894" s="464"/>
      <c r="AN1894" s="464"/>
      <c r="AO1894" s="464"/>
      <c r="AP1894" s="464"/>
      <c r="AQ1894" s="464"/>
      <c r="AR1894" s="464"/>
      <c r="AS1894" s="464"/>
      <c r="AT1894" s="464"/>
      <c r="AU1894" s="464"/>
      <c r="AV1894" s="464"/>
      <c r="AW1894" s="464"/>
      <c r="AX1894" s="464"/>
      <c r="AY1894" s="464"/>
      <c r="AZ1894" s="464"/>
      <c r="BA1894" s="464"/>
      <c r="BB1894" s="464"/>
      <c r="BC1894" s="464"/>
      <c r="BD1894" s="464"/>
      <c r="BE1894" s="464"/>
      <c r="BF1894" s="464"/>
      <c r="BG1894" s="464"/>
      <c r="BH1894" s="464"/>
      <c r="BI1894" s="464"/>
      <c r="BJ1894" s="464"/>
      <c r="BK1894" s="464"/>
      <c r="BL1894" s="464"/>
      <c r="BM1894" s="464"/>
      <c r="BN1894" s="464"/>
      <c r="BO1894" s="464"/>
      <c r="BP1894" s="464"/>
      <c r="BQ1894" s="464"/>
      <c r="BR1894" s="464"/>
      <c r="BS1894" s="464"/>
      <c r="BT1894" s="464"/>
      <c r="BU1894" s="464"/>
      <c r="BV1894" s="464"/>
      <c r="BW1894" s="464"/>
      <c r="BX1894" s="464"/>
      <c r="BY1894" s="464"/>
      <c r="BZ1894" s="464"/>
      <c r="CA1894" s="464"/>
      <c r="CB1894" s="464"/>
      <c r="CC1894" s="464"/>
      <c r="CD1894" s="464"/>
      <c r="CE1894" s="464"/>
      <c r="CF1894" s="464"/>
      <c r="CG1894" s="464"/>
      <c r="CH1894" s="464"/>
      <c r="CI1894" s="464"/>
      <c r="CJ1894" s="464"/>
      <c r="CK1894" s="464"/>
      <c r="CL1894" s="464"/>
      <c r="CM1894" s="464"/>
      <c r="CN1894" s="464"/>
      <c r="CO1894" s="464"/>
      <c r="CP1894" s="464"/>
      <c r="CQ1894" s="464"/>
      <c r="CR1894" s="464"/>
      <c r="CS1894" s="464"/>
      <c r="CT1894" s="464"/>
      <c r="CU1894" s="464"/>
      <c r="CV1894" s="464"/>
      <c r="CW1894" s="464"/>
      <c r="CX1894" s="464"/>
      <c r="CY1894" s="464"/>
      <c r="CZ1894" s="464"/>
      <c r="DA1894" s="464"/>
      <c r="DB1894" s="464"/>
      <c r="DC1894" s="464"/>
      <c r="DD1894" s="464"/>
      <c r="DE1894" s="464"/>
      <c r="DF1894" s="464"/>
      <c r="DG1894" s="464"/>
      <c r="DH1894" s="464"/>
      <c r="DI1894" s="464"/>
      <c r="DJ1894" s="464"/>
      <c r="DK1894" s="464"/>
      <c r="DL1894" s="464"/>
      <c r="DM1894" s="464"/>
      <c r="DN1894" s="464"/>
      <c r="DO1894" s="464"/>
      <c r="DP1894" s="464"/>
      <c r="DQ1894" s="464"/>
      <c r="DR1894" s="464"/>
      <c r="DS1894" s="464"/>
      <c r="DT1894" s="464"/>
      <c r="DU1894" s="464"/>
      <c r="DV1894" s="464"/>
      <c r="DW1894" s="464"/>
      <c r="DX1894" s="464"/>
      <c r="DY1894" s="464"/>
    </row>
    <row r="1895" spans="1:129" s="45" customFormat="1" ht="30" x14ac:dyDescent="0.25">
      <c r="A1895" s="411"/>
      <c r="B1895" s="204" t="s">
        <v>433</v>
      </c>
      <c r="C1895" s="134"/>
      <c r="D1895" s="84"/>
      <c r="E1895" s="84"/>
      <c r="F1895" s="316"/>
      <c r="G1895" s="82"/>
      <c r="H1895" s="121" t="s">
        <v>45</v>
      </c>
      <c r="I1895" s="138" t="s">
        <v>129</v>
      </c>
      <c r="J1895" s="123">
        <v>991903.96200000006</v>
      </c>
      <c r="K1895" s="98">
        <f t="shared" si="982"/>
        <v>991903.96200000006</v>
      </c>
      <c r="L1895" s="123"/>
      <c r="M1895" s="123"/>
      <c r="N1895" s="123"/>
      <c r="O1895" s="387">
        <f t="shared" si="968"/>
        <v>991903.96200000006</v>
      </c>
      <c r="P1895" s="463"/>
      <c r="Q1895" s="464"/>
      <c r="R1895" s="464"/>
      <c r="S1895" s="464"/>
      <c r="T1895" s="464"/>
      <c r="U1895" s="464"/>
      <c r="V1895" s="464"/>
      <c r="W1895" s="464"/>
      <c r="X1895" s="464"/>
      <c r="Y1895" s="464"/>
      <c r="Z1895" s="464"/>
      <c r="AA1895" s="464"/>
      <c r="AB1895" s="464"/>
      <c r="AC1895" s="464"/>
      <c r="AD1895" s="464"/>
      <c r="AE1895" s="464"/>
      <c r="AF1895" s="464"/>
      <c r="AG1895" s="464"/>
      <c r="AH1895" s="464"/>
      <c r="AI1895" s="464"/>
      <c r="AJ1895" s="464"/>
      <c r="AK1895" s="464"/>
      <c r="AL1895" s="464"/>
      <c r="AM1895" s="464"/>
      <c r="AN1895" s="464"/>
      <c r="AO1895" s="464"/>
      <c r="AP1895" s="464"/>
      <c r="AQ1895" s="464"/>
      <c r="AR1895" s="464"/>
      <c r="AS1895" s="464"/>
      <c r="AT1895" s="464"/>
      <c r="AU1895" s="464"/>
      <c r="AV1895" s="464"/>
      <c r="AW1895" s="464"/>
      <c r="AX1895" s="464"/>
      <c r="AY1895" s="464"/>
      <c r="AZ1895" s="464"/>
      <c r="BA1895" s="464"/>
      <c r="BB1895" s="464"/>
      <c r="BC1895" s="464"/>
      <c r="BD1895" s="464"/>
      <c r="BE1895" s="464"/>
      <c r="BF1895" s="464"/>
      <c r="BG1895" s="464"/>
      <c r="BH1895" s="464"/>
      <c r="BI1895" s="464"/>
      <c r="BJ1895" s="464"/>
      <c r="BK1895" s="464"/>
      <c r="BL1895" s="464"/>
      <c r="BM1895" s="464"/>
      <c r="BN1895" s="464"/>
      <c r="BO1895" s="464"/>
      <c r="BP1895" s="464"/>
      <c r="BQ1895" s="464"/>
      <c r="BR1895" s="464"/>
      <c r="BS1895" s="464"/>
      <c r="BT1895" s="464"/>
      <c r="BU1895" s="464"/>
      <c r="BV1895" s="464"/>
      <c r="BW1895" s="464"/>
      <c r="BX1895" s="464"/>
      <c r="BY1895" s="464"/>
      <c r="BZ1895" s="464"/>
      <c r="CA1895" s="464"/>
      <c r="CB1895" s="464"/>
      <c r="CC1895" s="464"/>
      <c r="CD1895" s="464"/>
      <c r="CE1895" s="464"/>
      <c r="CF1895" s="464"/>
      <c r="CG1895" s="464"/>
      <c r="CH1895" s="464"/>
      <c r="CI1895" s="464"/>
      <c r="CJ1895" s="464"/>
      <c r="CK1895" s="464"/>
      <c r="CL1895" s="464"/>
      <c r="CM1895" s="464"/>
      <c r="CN1895" s="464"/>
      <c r="CO1895" s="464"/>
      <c r="CP1895" s="464"/>
      <c r="CQ1895" s="464"/>
      <c r="CR1895" s="464"/>
      <c r="CS1895" s="464"/>
      <c r="CT1895" s="464"/>
      <c r="CU1895" s="464"/>
      <c r="CV1895" s="464"/>
      <c r="CW1895" s="464"/>
      <c r="CX1895" s="464"/>
      <c r="CY1895" s="464"/>
      <c r="CZ1895" s="464"/>
      <c r="DA1895" s="464"/>
      <c r="DB1895" s="464"/>
      <c r="DC1895" s="464"/>
      <c r="DD1895" s="464"/>
      <c r="DE1895" s="464"/>
      <c r="DF1895" s="464"/>
      <c r="DG1895" s="464"/>
      <c r="DH1895" s="464"/>
      <c r="DI1895" s="464"/>
      <c r="DJ1895" s="464"/>
      <c r="DK1895" s="464"/>
      <c r="DL1895" s="464"/>
      <c r="DM1895" s="464"/>
      <c r="DN1895" s="464"/>
      <c r="DO1895" s="464"/>
      <c r="DP1895" s="464"/>
      <c r="DQ1895" s="464"/>
      <c r="DR1895" s="464"/>
      <c r="DS1895" s="464"/>
      <c r="DT1895" s="464"/>
      <c r="DU1895" s="464"/>
      <c r="DV1895" s="464"/>
      <c r="DW1895" s="464"/>
      <c r="DX1895" s="464"/>
      <c r="DY1895" s="464"/>
    </row>
    <row r="1896" spans="1:129" s="29" customFormat="1" ht="30" x14ac:dyDescent="0.25">
      <c r="A1896" s="414"/>
      <c r="B1896" s="204" t="s">
        <v>433</v>
      </c>
      <c r="C1896" s="84"/>
      <c r="D1896" s="125"/>
      <c r="E1896" s="125"/>
      <c r="F1896" s="316"/>
      <c r="G1896" s="82"/>
      <c r="H1896" s="121" t="s">
        <v>38</v>
      </c>
      <c r="I1896" s="105" t="s">
        <v>39</v>
      </c>
      <c r="J1896" s="83">
        <v>221728.038</v>
      </c>
      <c r="K1896" s="98">
        <f t="shared" si="982"/>
        <v>221728.038</v>
      </c>
      <c r="L1896" s="123"/>
      <c r="M1896" s="123"/>
      <c r="N1896" s="123"/>
      <c r="O1896" s="387">
        <f t="shared" si="968"/>
        <v>221728.038</v>
      </c>
      <c r="P1896" s="355"/>
      <c r="Q1896" s="23"/>
      <c r="R1896" s="23"/>
      <c r="S1896" s="23"/>
      <c r="T1896" s="23"/>
      <c r="U1896" s="23"/>
      <c r="V1896" s="23"/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23"/>
      <c r="AL1896" s="23"/>
      <c r="AM1896" s="23"/>
      <c r="AN1896" s="23"/>
      <c r="AO1896" s="23"/>
      <c r="AP1896" s="23"/>
      <c r="AQ1896" s="23"/>
      <c r="AR1896" s="23"/>
      <c r="AS1896" s="23"/>
      <c r="AT1896" s="23"/>
      <c r="AU1896" s="23"/>
      <c r="AV1896" s="23"/>
      <c r="AW1896" s="23"/>
      <c r="AX1896" s="23"/>
      <c r="AY1896" s="23"/>
      <c r="AZ1896" s="23"/>
      <c r="BA1896" s="23"/>
      <c r="BB1896" s="23"/>
      <c r="BC1896" s="23"/>
      <c r="BD1896" s="23"/>
      <c r="BE1896" s="23"/>
      <c r="BF1896" s="23"/>
      <c r="BG1896" s="23"/>
      <c r="BH1896" s="23"/>
      <c r="BI1896" s="23"/>
      <c r="BJ1896" s="23"/>
      <c r="BK1896" s="23"/>
      <c r="BL1896" s="23"/>
      <c r="BM1896" s="23"/>
      <c r="BN1896" s="23"/>
      <c r="BO1896" s="23"/>
      <c r="BP1896" s="23"/>
      <c r="BQ1896" s="23"/>
      <c r="BR1896" s="23"/>
      <c r="BS1896" s="23"/>
      <c r="BT1896" s="23"/>
      <c r="BU1896" s="23"/>
      <c r="BV1896" s="23"/>
      <c r="BW1896" s="23"/>
      <c r="BX1896" s="23"/>
      <c r="BY1896" s="23"/>
      <c r="BZ1896" s="23"/>
      <c r="CA1896" s="23"/>
      <c r="CB1896" s="23"/>
      <c r="CC1896" s="23"/>
      <c r="CD1896" s="23"/>
      <c r="CE1896" s="23"/>
      <c r="CF1896" s="23"/>
      <c r="CG1896" s="23"/>
      <c r="CH1896" s="23"/>
      <c r="CI1896" s="23"/>
      <c r="CJ1896" s="23"/>
      <c r="CK1896" s="23"/>
      <c r="CL1896" s="23"/>
      <c r="CM1896" s="23"/>
      <c r="CN1896" s="23"/>
      <c r="CO1896" s="23"/>
      <c r="CP1896" s="23"/>
      <c r="CQ1896" s="23"/>
      <c r="CR1896" s="23"/>
      <c r="CS1896" s="23"/>
      <c r="CT1896" s="23"/>
      <c r="CU1896" s="23"/>
      <c r="CV1896" s="23"/>
      <c r="CW1896" s="23"/>
      <c r="CX1896" s="23"/>
      <c r="CY1896" s="23"/>
      <c r="CZ1896" s="23"/>
      <c r="DA1896" s="23"/>
      <c r="DB1896" s="23"/>
      <c r="DC1896" s="23"/>
      <c r="DD1896" s="23"/>
      <c r="DE1896" s="23"/>
      <c r="DF1896" s="23"/>
      <c r="DG1896" s="23"/>
      <c r="DH1896" s="23"/>
      <c r="DI1896" s="23"/>
      <c r="DJ1896" s="23"/>
      <c r="DK1896" s="23"/>
      <c r="DL1896" s="23"/>
      <c r="DM1896" s="23"/>
      <c r="DN1896" s="23"/>
      <c r="DO1896" s="23"/>
      <c r="DP1896" s="23"/>
      <c r="DQ1896" s="23"/>
      <c r="DR1896" s="23"/>
      <c r="DS1896" s="23"/>
      <c r="DT1896" s="23"/>
      <c r="DU1896" s="23"/>
      <c r="DV1896" s="23"/>
      <c r="DW1896" s="23"/>
      <c r="DX1896" s="23"/>
      <c r="DY1896" s="23"/>
    </row>
    <row r="1897" spans="1:129" s="45" customFormat="1" ht="15.75" x14ac:dyDescent="0.25">
      <c r="A1897" s="411"/>
      <c r="B1897" s="204" t="s">
        <v>433</v>
      </c>
      <c r="C1897" s="134"/>
      <c r="D1897" s="134"/>
      <c r="E1897" s="196"/>
      <c r="F1897" s="430"/>
      <c r="G1897" s="136"/>
      <c r="H1897" s="121" t="s">
        <v>35</v>
      </c>
      <c r="I1897" s="78" t="s">
        <v>52</v>
      </c>
      <c r="J1897" s="123">
        <v>49254.429197400008</v>
      </c>
      <c r="K1897" s="98">
        <f t="shared" si="982"/>
        <v>49254.429197400008</v>
      </c>
      <c r="L1897" s="123"/>
      <c r="M1897" s="123"/>
      <c r="N1897" s="123"/>
      <c r="O1897" s="387">
        <f t="shared" si="968"/>
        <v>49254.429197400008</v>
      </c>
      <c r="P1897" s="463"/>
      <c r="Q1897" s="464"/>
      <c r="R1897" s="464"/>
      <c r="S1897" s="464"/>
      <c r="T1897" s="464"/>
      <c r="U1897" s="464"/>
      <c r="V1897" s="464"/>
      <c r="W1897" s="464"/>
      <c r="X1897" s="464"/>
      <c r="Y1897" s="464"/>
      <c r="Z1897" s="464"/>
      <c r="AA1897" s="464"/>
      <c r="AB1897" s="464"/>
      <c r="AC1897" s="464"/>
      <c r="AD1897" s="464"/>
      <c r="AE1897" s="464"/>
      <c r="AF1897" s="464"/>
      <c r="AG1897" s="464"/>
      <c r="AH1897" s="464"/>
      <c r="AI1897" s="464"/>
      <c r="AJ1897" s="464"/>
      <c r="AK1897" s="464"/>
      <c r="AL1897" s="464"/>
      <c r="AM1897" s="464"/>
      <c r="AN1897" s="464"/>
      <c r="AO1897" s="464"/>
      <c r="AP1897" s="464"/>
      <c r="AQ1897" s="464"/>
      <c r="AR1897" s="464"/>
      <c r="AS1897" s="464"/>
      <c r="AT1897" s="464"/>
      <c r="AU1897" s="464"/>
      <c r="AV1897" s="464"/>
      <c r="AW1897" s="464"/>
      <c r="AX1897" s="464"/>
      <c r="AY1897" s="464"/>
      <c r="AZ1897" s="464"/>
      <c r="BA1897" s="464"/>
      <c r="BB1897" s="464"/>
      <c r="BC1897" s="464"/>
      <c r="BD1897" s="464"/>
      <c r="BE1897" s="464"/>
      <c r="BF1897" s="464"/>
      <c r="BG1897" s="464"/>
      <c r="BH1897" s="464"/>
      <c r="BI1897" s="464"/>
      <c r="BJ1897" s="464"/>
      <c r="BK1897" s="464"/>
      <c r="BL1897" s="464"/>
      <c r="BM1897" s="464"/>
      <c r="BN1897" s="464"/>
      <c r="BO1897" s="464"/>
      <c r="BP1897" s="464"/>
      <c r="BQ1897" s="464"/>
      <c r="BR1897" s="464"/>
      <c r="BS1897" s="464"/>
      <c r="BT1897" s="464"/>
      <c r="BU1897" s="464"/>
      <c r="BV1897" s="464"/>
      <c r="BW1897" s="464"/>
      <c r="BX1897" s="464"/>
      <c r="BY1897" s="464"/>
      <c r="BZ1897" s="464"/>
      <c r="CA1897" s="464"/>
      <c r="CB1897" s="464"/>
      <c r="CC1897" s="464"/>
      <c r="CD1897" s="464"/>
      <c r="CE1897" s="464"/>
      <c r="CF1897" s="464"/>
      <c r="CG1897" s="464"/>
      <c r="CH1897" s="464"/>
      <c r="CI1897" s="464"/>
      <c r="CJ1897" s="464"/>
      <c r="CK1897" s="464"/>
      <c r="CL1897" s="464"/>
      <c r="CM1897" s="464"/>
      <c r="CN1897" s="464"/>
      <c r="CO1897" s="464"/>
      <c r="CP1897" s="464"/>
      <c r="CQ1897" s="464"/>
      <c r="CR1897" s="464"/>
      <c r="CS1897" s="464"/>
      <c r="CT1897" s="464"/>
      <c r="CU1897" s="464"/>
      <c r="CV1897" s="464"/>
      <c r="CW1897" s="464"/>
      <c r="CX1897" s="464"/>
      <c r="CY1897" s="464"/>
      <c r="CZ1897" s="464"/>
      <c r="DA1897" s="464"/>
      <c r="DB1897" s="464"/>
      <c r="DC1897" s="464"/>
      <c r="DD1897" s="464"/>
      <c r="DE1897" s="464"/>
      <c r="DF1897" s="464"/>
      <c r="DG1897" s="464"/>
      <c r="DH1897" s="464"/>
      <c r="DI1897" s="464"/>
      <c r="DJ1897" s="464"/>
      <c r="DK1897" s="464"/>
      <c r="DL1897" s="464"/>
      <c r="DM1897" s="464"/>
      <c r="DN1897" s="464"/>
      <c r="DO1897" s="464"/>
      <c r="DP1897" s="464"/>
      <c r="DQ1897" s="464"/>
      <c r="DR1897" s="464"/>
      <c r="DS1897" s="464"/>
      <c r="DT1897" s="464"/>
      <c r="DU1897" s="464"/>
      <c r="DV1897" s="464"/>
      <c r="DW1897" s="464"/>
      <c r="DX1897" s="464"/>
      <c r="DY1897" s="464"/>
    </row>
    <row r="1898" spans="1:129" s="45" customFormat="1" ht="15.75" x14ac:dyDescent="0.25">
      <c r="A1898" s="410">
        <v>8</v>
      </c>
      <c r="B1898" s="204" t="s">
        <v>433</v>
      </c>
      <c r="C1898" s="134" t="s">
        <v>3</v>
      </c>
      <c r="D1898" s="134" t="s">
        <v>50</v>
      </c>
      <c r="E1898" s="196">
        <v>10</v>
      </c>
      <c r="F1898" s="430">
        <v>713.6</v>
      </c>
      <c r="G1898" s="136">
        <v>34</v>
      </c>
      <c r="H1898" s="121" t="s">
        <v>30</v>
      </c>
      <c r="I1898" s="66" t="s">
        <v>1</v>
      </c>
      <c r="J1898" s="74">
        <f>J1899+J1900</f>
        <v>3016340.7014447995</v>
      </c>
      <c r="K1898" s="74">
        <f t="shared" ref="K1898:N1898" si="983">K1899+K1900</f>
        <v>3016340.7014447995</v>
      </c>
      <c r="L1898" s="74">
        <f t="shared" si="983"/>
        <v>0</v>
      </c>
      <c r="M1898" s="74">
        <f t="shared" si="983"/>
        <v>0</v>
      </c>
      <c r="N1898" s="74">
        <f t="shared" si="983"/>
        <v>0</v>
      </c>
      <c r="O1898" s="387">
        <f t="shared" si="968"/>
        <v>3016340.7014447995</v>
      </c>
      <c r="P1898" s="463"/>
      <c r="Q1898" s="464"/>
      <c r="R1898" s="464"/>
      <c r="S1898" s="464"/>
      <c r="T1898" s="464"/>
      <c r="U1898" s="464"/>
      <c r="V1898" s="464"/>
      <c r="W1898" s="464"/>
      <c r="X1898" s="464"/>
      <c r="Y1898" s="464"/>
      <c r="Z1898" s="464"/>
      <c r="AA1898" s="464"/>
      <c r="AB1898" s="464"/>
      <c r="AC1898" s="464"/>
      <c r="AD1898" s="464"/>
      <c r="AE1898" s="464"/>
      <c r="AF1898" s="464"/>
      <c r="AG1898" s="464"/>
      <c r="AH1898" s="464"/>
      <c r="AI1898" s="464"/>
      <c r="AJ1898" s="464"/>
      <c r="AK1898" s="464"/>
      <c r="AL1898" s="464"/>
      <c r="AM1898" s="464"/>
      <c r="AN1898" s="464"/>
      <c r="AO1898" s="464"/>
      <c r="AP1898" s="464"/>
      <c r="AQ1898" s="464"/>
      <c r="AR1898" s="464"/>
      <c r="AS1898" s="464"/>
      <c r="AT1898" s="464"/>
      <c r="AU1898" s="464"/>
      <c r="AV1898" s="464"/>
      <c r="AW1898" s="464"/>
      <c r="AX1898" s="464"/>
      <c r="AY1898" s="464"/>
      <c r="AZ1898" s="464"/>
      <c r="BA1898" s="464"/>
      <c r="BB1898" s="464"/>
      <c r="BC1898" s="464"/>
      <c r="BD1898" s="464"/>
      <c r="BE1898" s="464"/>
      <c r="BF1898" s="464"/>
      <c r="BG1898" s="464"/>
      <c r="BH1898" s="464"/>
      <c r="BI1898" s="464"/>
      <c r="BJ1898" s="464"/>
      <c r="BK1898" s="464"/>
      <c r="BL1898" s="464"/>
      <c r="BM1898" s="464"/>
      <c r="BN1898" s="464"/>
      <c r="BO1898" s="464"/>
      <c r="BP1898" s="464"/>
      <c r="BQ1898" s="464"/>
      <c r="BR1898" s="464"/>
      <c r="BS1898" s="464"/>
      <c r="BT1898" s="464"/>
      <c r="BU1898" s="464"/>
      <c r="BV1898" s="464"/>
      <c r="BW1898" s="464"/>
      <c r="BX1898" s="464"/>
      <c r="BY1898" s="464"/>
      <c r="BZ1898" s="464"/>
      <c r="CA1898" s="464"/>
      <c r="CB1898" s="464"/>
      <c r="CC1898" s="464"/>
      <c r="CD1898" s="464"/>
      <c r="CE1898" s="464"/>
      <c r="CF1898" s="464"/>
      <c r="CG1898" s="464"/>
      <c r="CH1898" s="464"/>
      <c r="CI1898" s="464"/>
      <c r="CJ1898" s="464"/>
      <c r="CK1898" s="464"/>
      <c r="CL1898" s="464"/>
      <c r="CM1898" s="464"/>
      <c r="CN1898" s="464"/>
      <c r="CO1898" s="464"/>
      <c r="CP1898" s="464"/>
      <c r="CQ1898" s="464"/>
      <c r="CR1898" s="464"/>
      <c r="CS1898" s="464"/>
      <c r="CT1898" s="464"/>
      <c r="CU1898" s="464"/>
      <c r="CV1898" s="464"/>
      <c r="CW1898" s="464"/>
      <c r="CX1898" s="464"/>
      <c r="CY1898" s="464"/>
      <c r="CZ1898" s="464"/>
      <c r="DA1898" s="464"/>
      <c r="DB1898" s="464"/>
      <c r="DC1898" s="464"/>
      <c r="DD1898" s="464"/>
      <c r="DE1898" s="464"/>
      <c r="DF1898" s="464"/>
      <c r="DG1898" s="464"/>
      <c r="DH1898" s="464"/>
      <c r="DI1898" s="464"/>
      <c r="DJ1898" s="464"/>
      <c r="DK1898" s="464"/>
      <c r="DL1898" s="464"/>
      <c r="DM1898" s="464"/>
      <c r="DN1898" s="464"/>
      <c r="DO1898" s="464"/>
      <c r="DP1898" s="464"/>
      <c r="DQ1898" s="464"/>
      <c r="DR1898" s="464"/>
      <c r="DS1898" s="464"/>
      <c r="DT1898" s="464"/>
      <c r="DU1898" s="464"/>
      <c r="DV1898" s="464"/>
      <c r="DW1898" s="464"/>
      <c r="DX1898" s="464"/>
      <c r="DY1898" s="464"/>
    </row>
    <row r="1899" spans="1:129" s="45" customFormat="1" ht="15.75" x14ac:dyDescent="0.25">
      <c r="A1899" s="411"/>
      <c r="B1899" s="204" t="s">
        <v>433</v>
      </c>
      <c r="C1899" s="134"/>
      <c r="D1899" s="72"/>
      <c r="E1899" s="196"/>
      <c r="F1899" s="316"/>
      <c r="G1899" s="82"/>
      <c r="H1899" s="121" t="s">
        <v>36</v>
      </c>
      <c r="I1899" s="78" t="s">
        <v>37</v>
      </c>
      <c r="J1899" s="123">
        <v>2953143.4319999996</v>
      </c>
      <c r="K1899" s="98">
        <f t="shared" ref="K1899:K1900" si="984">J1899</f>
        <v>2953143.4319999996</v>
      </c>
      <c r="L1899" s="123"/>
      <c r="M1899" s="123"/>
      <c r="N1899" s="123"/>
      <c r="O1899" s="387">
        <f t="shared" si="968"/>
        <v>2953143.4319999996</v>
      </c>
      <c r="P1899" s="463"/>
      <c r="Q1899" s="464"/>
      <c r="R1899" s="464"/>
      <c r="S1899" s="464"/>
      <c r="T1899" s="464"/>
      <c r="U1899" s="464"/>
      <c r="V1899" s="464"/>
      <c r="W1899" s="464"/>
      <c r="X1899" s="464"/>
      <c r="Y1899" s="464"/>
      <c r="Z1899" s="464"/>
      <c r="AA1899" s="464"/>
      <c r="AB1899" s="464"/>
      <c r="AC1899" s="464"/>
      <c r="AD1899" s="464"/>
      <c r="AE1899" s="464"/>
      <c r="AF1899" s="464"/>
      <c r="AG1899" s="464"/>
      <c r="AH1899" s="464"/>
      <c r="AI1899" s="464"/>
      <c r="AJ1899" s="464"/>
      <c r="AK1899" s="464"/>
      <c r="AL1899" s="464"/>
      <c r="AM1899" s="464"/>
      <c r="AN1899" s="464"/>
      <c r="AO1899" s="464"/>
      <c r="AP1899" s="464"/>
      <c r="AQ1899" s="464"/>
      <c r="AR1899" s="464"/>
      <c r="AS1899" s="464"/>
      <c r="AT1899" s="464"/>
      <c r="AU1899" s="464"/>
      <c r="AV1899" s="464"/>
      <c r="AW1899" s="464"/>
      <c r="AX1899" s="464"/>
      <c r="AY1899" s="464"/>
      <c r="AZ1899" s="464"/>
      <c r="BA1899" s="464"/>
      <c r="BB1899" s="464"/>
      <c r="BC1899" s="464"/>
      <c r="BD1899" s="464"/>
      <c r="BE1899" s="464"/>
      <c r="BF1899" s="464"/>
      <c r="BG1899" s="464"/>
      <c r="BH1899" s="464"/>
      <c r="BI1899" s="464"/>
      <c r="BJ1899" s="464"/>
      <c r="BK1899" s="464"/>
      <c r="BL1899" s="464"/>
      <c r="BM1899" s="464"/>
      <c r="BN1899" s="464"/>
      <c r="BO1899" s="464"/>
      <c r="BP1899" s="464"/>
      <c r="BQ1899" s="464"/>
      <c r="BR1899" s="464"/>
      <c r="BS1899" s="464"/>
      <c r="BT1899" s="464"/>
      <c r="BU1899" s="464"/>
      <c r="BV1899" s="464"/>
      <c r="BW1899" s="464"/>
      <c r="BX1899" s="464"/>
      <c r="BY1899" s="464"/>
      <c r="BZ1899" s="464"/>
      <c r="CA1899" s="464"/>
      <c r="CB1899" s="464"/>
      <c r="CC1899" s="464"/>
      <c r="CD1899" s="464"/>
      <c r="CE1899" s="464"/>
      <c r="CF1899" s="464"/>
      <c r="CG1899" s="464"/>
      <c r="CH1899" s="464"/>
      <c r="CI1899" s="464"/>
      <c r="CJ1899" s="464"/>
      <c r="CK1899" s="464"/>
      <c r="CL1899" s="464"/>
      <c r="CM1899" s="464"/>
      <c r="CN1899" s="464"/>
      <c r="CO1899" s="464"/>
      <c r="CP1899" s="464"/>
      <c r="CQ1899" s="464"/>
      <c r="CR1899" s="464"/>
      <c r="CS1899" s="464"/>
      <c r="CT1899" s="464"/>
      <c r="CU1899" s="464"/>
      <c r="CV1899" s="464"/>
      <c r="CW1899" s="464"/>
      <c r="CX1899" s="464"/>
      <c r="CY1899" s="464"/>
      <c r="CZ1899" s="464"/>
      <c r="DA1899" s="464"/>
      <c r="DB1899" s="464"/>
      <c r="DC1899" s="464"/>
      <c r="DD1899" s="464"/>
      <c r="DE1899" s="464"/>
      <c r="DF1899" s="464"/>
      <c r="DG1899" s="464"/>
      <c r="DH1899" s="464"/>
      <c r="DI1899" s="464"/>
      <c r="DJ1899" s="464"/>
      <c r="DK1899" s="464"/>
      <c r="DL1899" s="464"/>
      <c r="DM1899" s="464"/>
      <c r="DN1899" s="464"/>
      <c r="DO1899" s="464"/>
      <c r="DP1899" s="464"/>
      <c r="DQ1899" s="464"/>
      <c r="DR1899" s="464"/>
      <c r="DS1899" s="464"/>
      <c r="DT1899" s="464"/>
      <c r="DU1899" s="464"/>
      <c r="DV1899" s="464"/>
      <c r="DW1899" s="464"/>
      <c r="DX1899" s="464"/>
      <c r="DY1899" s="464"/>
    </row>
    <row r="1900" spans="1:129" s="45" customFormat="1" ht="15.75" x14ac:dyDescent="0.25">
      <c r="A1900" s="411"/>
      <c r="B1900" s="204" t="s">
        <v>433</v>
      </c>
      <c r="C1900" s="134"/>
      <c r="D1900" s="134"/>
      <c r="E1900" s="84"/>
      <c r="F1900" s="316"/>
      <c r="G1900" s="82"/>
      <c r="H1900" s="121" t="s">
        <v>35</v>
      </c>
      <c r="I1900" s="78" t="s">
        <v>52</v>
      </c>
      <c r="J1900" s="123">
        <v>63197.269444799997</v>
      </c>
      <c r="K1900" s="98">
        <f t="shared" si="984"/>
        <v>63197.269444799997</v>
      </c>
      <c r="L1900" s="123"/>
      <c r="M1900" s="123"/>
      <c r="N1900" s="123"/>
      <c r="O1900" s="387">
        <f t="shared" si="968"/>
        <v>63197.269444799997</v>
      </c>
      <c r="P1900" s="463"/>
      <c r="Q1900" s="464"/>
      <c r="R1900" s="464"/>
      <c r="S1900" s="464"/>
      <c r="T1900" s="464"/>
      <c r="U1900" s="464"/>
      <c r="V1900" s="464"/>
      <c r="W1900" s="464"/>
      <c r="X1900" s="464"/>
      <c r="Y1900" s="464"/>
      <c r="Z1900" s="464"/>
      <c r="AA1900" s="464"/>
      <c r="AB1900" s="464"/>
      <c r="AC1900" s="464"/>
      <c r="AD1900" s="464"/>
      <c r="AE1900" s="464"/>
      <c r="AF1900" s="464"/>
      <c r="AG1900" s="464"/>
      <c r="AH1900" s="464"/>
      <c r="AI1900" s="464"/>
      <c r="AJ1900" s="464"/>
      <c r="AK1900" s="464"/>
      <c r="AL1900" s="464"/>
      <c r="AM1900" s="464"/>
      <c r="AN1900" s="464"/>
      <c r="AO1900" s="464"/>
      <c r="AP1900" s="464"/>
      <c r="AQ1900" s="464"/>
      <c r="AR1900" s="464"/>
      <c r="AS1900" s="464"/>
      <c r="AT1900" s="464"/>
      <c r="AU1900" s="464"/>
      <c r="AV1900" s="464"/>
      <c r="AW1900" s="464"/>
      <c r="AX1900" s="464"/>
      <c r="AY1900" s="464"/>
      <c r="AZ1900" s="464"/>
      <c r="BA1900" s="464"/>
      <c r="BB1900" s="464"/>
      <c r="BC1900" s="464"/>
      <c r="BD1900" s="464"/>
      <c r="BE1900" s="464"/>
      <c r="BF1900" s="464"/>
      <c r="BG1900" s="464"/>
      <c r="BH1900" s="464"/>
      <c r="BI1900" s="464"/>
      <c r="BJ1900" s="464"/>
      <c r="BK1900" s="464"/>
      <c r="BL1900" s="464"/>
      <c r="BM1900" s="464"/>
      <c r="BN1900" s="464"/>
      <c r="BO1900" s="464"/>
      <c r="BP1900" s="464"/>
      <c r="BQ1900" s="464"/>
      <c r="BR1900" s="464"/>
      <c r="BS1900" s="464"/>
      <c r="BT1900" s="464"/>
      <c r="BU1900" s="464"/>
      <c r="BV1900" s="464"/>
      <c r="BW1900" s="464"/>
      <c r="BX1900" s="464"/>
      <c r="BY1900" s="464"/>
      <c r="BZ1900" s="464"/>
      <c r="CA1900" s="464"/>
      <c r="CB1900" s="464"/>
      <c r="CC1900" s="464"/>
      <c r="CD1900" s="464"/>
      <c r="CE1900" s="464"/>
      <c r="CF1900" s="464"/>
      <c r="CG1900" s="464"/>
      <c r="CH1900" s="464"/>
      <c r="CI1900" s="464"/>
      <c r="CJ1900" s="464"/>
      <c r="CK1900" s="464"/>
      <c r="CL1900" s="464"/>
      <c r="CM1900" s="464"/>
      <c r="CN1900" s="464"/>
      <c r="CO1900" s="464"/>
      <c r="CP1900" s="464"/>
      <c r="CQ1900" s="464"/>
      <c r="CR1900" s="464"/>
      <c r="CS1900" s="464"/>
      <c r="CT1900" s="464"/>
      <c r="CU1900" s="464"/>
      <c r="CV1900" s="464"/>
      <c r="CW1900" s="464"/>
      <c r="CX1900" s="464"/>
      <c r="CY1900" s="464"/>
      <c r="CZ1900" s="464"/>
      <c r="DA1900" s="464"/>
      <c r="DB1900" s="464"/>
      <c r="DC1900" s="464"/>
      <c r="DD1900" s="464"/>
      <c r="DE1900" s="464"/>
      <c r="DF1900" s="464"/>
      <c r="DG1900" s="464"/>
      <c r="DH1900" s="464"/>
      <c r="DI1900" s="464"/>
      <c r="DJ1900" s="464"/>
      <c r="DK1900" s="464"/>
      <c r="DL1900" s="464"/>
      <c r="DM1900" s="464"/>
      <c r="DN1900" s="464"/>
      <c r="DO1900" s="464"/>
      <c r="DP1900" s="464"/>
      <c r="DQ1900" s="464"/>
      <c r="DR1900" s="464"/>
      <c r="DS1900" s="464"/>
      <c r="DT1900" s="464"/>
      <c r="DU1900" s="464"/>
      <c r="DV1900" s="464"/>
      <c r="DW1900" s="464"/>
      <c r="DX1900" s="464"/>
      <c r="DY1900" s="464"/>
    </row>
    <row r="1901" spans="1:129" s="45" customFormat="1" ht="15.75" x14ac:dyDescent="0.25">
      <c r="A1901" s="410">
        <v>9</v>
      </c>
      <c r="B1901" s="204" t="s">
        <v>433</v>
      </c>
      <c r="C1901" s="134" t="s">
        <v>4</v>
      </c>
      <c r="D1901" s="84" t="s">
        <v>61</v>
      </c>
      <c r="E1901" s="196">
        <v>5</v>
      </c>
      <c r="F1901" s="430">
        <v>3516.5</v>
      </c>
      <c r="G1901" s="136">
        <v>64</v>
      </c>
      <c r="H1901" s="121" t="s">
        <v>30</v>
      </c>
      <c r="I1901" s="66" t="s">
        <v>1</v>
      </c>
      <c r="J1901" s="123">
        <f>J1902+J1903</f>
        <v>295250</v>
      </c>
      <c r="K1901" s="123">
        <f t="shared" ref="K1901:N1901" si="985">K1902+K1903</f>
        <v>45250</v>
      </c>
      <c r="L1901" s="123">
        <f t="shared" si="985"/>
        <v>0</v>
      </c>
      <c r="M1901" s="123">
        <f t="shared" si="985"/>
        <v>237500</v>
      </c>
      <c r="N1901" s="123">
        <f t="shared" si="985"/>
        <v>12500</v>
      </c>
      <c r="O1901" s="387">
        <f t="shared" si="968"/>
        <v>295250</v>
      </c>
      <c r="P1901" s="463"/>
      <c r="Q1901" s="464"/>
      <c r="R1901" s="464"/>
      <c r="S1901" s="464"/>
      <c r="T1901" s="464"/>
      <c r="U1901" s="464"/>
      <c r="V1901" s="464"/>
      <c r="W1901" s="464"/>
      <c r="X1901" s="464"/>
      <c r="Y1901" s="464"/>
      <c r="Z1901" s="464"/>
      <c r="AA1901" s="464"/>
      <c r="AB1901" s="464"/>
      <c r="AC1901" s="464"/>
      <c r="AD1901" s="464"/>
      <c r="AE1901" s="464"/>
      <c r="AF1901" s="464"/>
      <c r="AG1901" s="464"/>
      <c r="AH1901" s="464"/>
      <c r="AI1901" s="464"/>
      <c r="AJ1901" s="464"/>
      <c r="AK1901" s="464"/>
      <c r="AL1901" s="464"/>
      <c r="AM1901" s="464"/>
      <c r="AN1901" s="464"/>
      <c r="AO1901" s="464"/>
      <c r="AP1901" s="464"/>
      <c r="AQ1901" s="464"/>
      <c r="AR1901" s="464"/>
      <c r="AS1901" s="464"/>
      <c r="AT1901" s="464"/>
      <c r="AU1901" s="464"/>
      <c r="AV1901" s="464"/>
      <c r="AW1901" s="464"/>
      <c r="AX1901" s="464"/>
      <c r="AY1901" s="464"/>
      <c r="AZ1901" s="464"/>
      <c r="BA1901" s="464"/>
      <c r="BB1901" s="464"/>
      <c r="BC1901" s="464"/>
      <c r="BD1901" s="464"/>
      <c r="BE1901" s="464"/>
      <c r="BF1901" s="464"/>
      <c r="BG1901" s="464"/>
      <c r="BH1901" s="464"/>
      <c r="BI1901" s="464"/>
      <c r="BJ1901" s="464"/>
      <c r="BK1901" s="464"/>
      <c r="BL1901" s="464"/>
      <c r="BM1901" s="464"/>
      <c r="BN1901" s="464"/>
      <c r="BO1901" s="464"/>
      <c r="BP1901" s="464"/>
      <c r="BQ1901" s="464"/>
      <c r="BR1901" s="464"/>
      <c r="BS1901" s="464"/>
      <c r="BT1901" s="464"/>
      <c r="BU1901" s="464"/>
      <c r="BV1901" s="464"/>
      <c r="BW1901" s="464"/>
      <c r="BX1901" s="464"/>
      <c r="BY1901" s="464"/>
      <c r="BZ1901" s="464"/>
      <c r="CA1901" s="464"/>
      <c r="CB1901" s="464"/>
      <c r="CC1901" s="464"/>
      <c r="CD1901" s="464"/>
      <c r="CE1901" s="464"/>
      <c r="CF1901" s="464"/>
      <c r="CG1901" s="464"/>
      <c r="CH1901" s="464"/>
      <c r="CI1901" s="464"/>
      <c r="CJ1901" s="464"/>
      <c r="CK1901" s="464"/>
      <c r="CL1901" s="464"/>
      <c r="CM1901" s="464"/>
      <c r="CN1901" s="464"/>
      <c r="CO1901" s="464"/>
      <c r="CP1901" s="464"/>
      <c r="CQ1901" s="464"/>
      <c r="CR1901" s="464"/>
      <c r="CS1901" s="464"/>
      <c r="CT1901" s="464"/>
      <c r="CU1901" s="464"/>
      <c r="CV1901" s="464"/>
      <c r="CW1901" s="464"/>
      <c r="CX1901" s="464"/>
      <c r="CY1901" s="464"/>
      <c r="CZ1901" s="464"/>
      <c r="DA1901" s="464"/>
      <c r="DB1901" s="464"/>
      <c r="DC1901" s="464"/>
      <c r="DD1901" s="464"/>
      <c r="DE1901" s="464"/>
      <c r="DF1901" s="464"/>
      <c r="DG1901" s="464"/>
      <c r="DH1901" s="464"/>
      <c r="DI1901" s="464"/>
      <c r="DJ1901" s="464"/>
      <c r="DK1901" s="464"/>
      <c r="DL1901" s="464"/>
      <c r="DM1901" s="464"/>
      <c r="DN1901" s="464"/>
      <c r="DO1901" s="464"/>
      <c r="DP1901" s="464"/>
      <c r="DQ1901" s="464"/>
      <c r="DR1901" s="464"/>
      <c r="DS1901" s="464"/>
      <c r="DT1901" s="464"/>
      <c r="DU1901" s="464"/>
      <c r="DV1901" s="464"/>
      <c r="DW1901" s="464"/>
      <c r="DX1901" s="464"/>
      <c r="DY1901" s="464"/>
    </row>
    <row r="1902" spans="1:129" s="45" customFormat="1" ht="75" x14ac:dyDescent="0.25">
      <c r="A1902" s="411"/>
      <c r="B1902" s="204" t="s">
        <v>433</v>
      </c>
      <c r="C1902" s="84"/>
      <c r="D1902" s="84"/>
      <c r="E1902" s="84"/>
      <c r="F1902" s="316"/>
      <c r="G1902" s="82"/>
      <c r="H1902" s="72" t="s">
        <v>57</v>
      </c>
      <c r="I1902" s="78" t="s">
        <v>136</v>
      </c>
      <c r="J1902" s="83">
        <v>45250</v>
      </c>
      <c r="K1902" s="123">
        <f>J1902</f>
        <v>45250</v>
      </c>
      <c r="L1902" s="123"/>
      <c r="M1902" s="123"/>
      <c r="N1902" s="123"/>
      <c r="O1902" s="387">
        <f t="shared" si="968"/>
        <v>45250</v>
      </c>
      <c r="P1902" s="463"/>
      <c r="Q1902" s="464"/>
      <c r="R1902" s="464"/>
      <c r="S1902" s="464"/>
      <c r="T1902" s="464"/>
      <c r="U1902" s="464"/>
      <c r="V1902" s="464"/>
      <c r="W1902" s="464"/>
      <c r="X1902" s="464"/>
      <c r="Y1902" s="464"/>
      <c r="Z1902" s="464"/>
      <c r="AA1902" s="464"/>
      <c r="AB1902" s="464"/>
      <c r="AC1902" s="464"/>
      <c r="AD1902" s="464"/>
      <c r="AE1902" s="464"/>
      <c r="AF1902" s="464"/>
      <c r="AG1902" s="464"/>
      <c r="AH1902" s="464"/>
      <c r="AI1902" s="464"/>
      <c r="AJ1902" s="464"/>
      <c r="AK1902" s="464"/>
      <c r="AL1902" s="464"/>
      <c r="AM1902" s="464"/>
      <c r="AN1902" s="464"/>
      <c r="AO1902" s="464"/>
      <c r="AP1902" s="464"/>
      <c r="AQ1902" s="464"/>
      <c r="AR1902" s="464"/>
      <c r="AS1902" s="464"/>
      <c r="AT1902" s="464"/>
      <c r="AU1902" s="464"/>
      <c r="AV1902" s="464"/>
      <c r="AW1902" s="464"/>
      <c r="AX1902" s="464"/>
      <c r="AY1902" s="464"/>
      <c r="AZ1902" s="464"/>
      <c r="BA1902" s="464"/>
      <c r="BB1902" s="464"/>
      <c r="BC1902" s="464"/>
      <c r="BD1902" s="464"/>
      <c r="BE1902" s="464"/>
      <c r="BF1902" s="464"/>
      <c r="BG1902" s="464"/>
      <c r="BH1902" s="464"/>
      <c r="BI1902" s="464"/>
      <c r="BJ1902" s="464"/>
      <c r="BK1902" s="464"/>
      <c r="BL1902" s="464"/>
      <c r="BM1902" s="464"/>
      <c r="BN1902" s="464"/>
      <c r="BO1902" s="464"/>
      <c r="BP1902" s="464"/>
      <c r="BQ1902" s="464"/>
      <c r="BR1902" s="464"/>
      <c r="BS1902" s="464"/>
      <c r="BT1902" s="464"/>
      <c r="BU1902" s="464"/>
      <c r="BV1902" s="464"/>
      <c r="BW1902" s="464"/>
      <c r="BX1902" s="464"/>
      <c r="BY1902" s="464"/>
      <c r="BZ1902" s="464"/>
      <c r="CA1902" s="464"/>
      <c r="CB1902" s="464"/>
      <c r="CC1902" s="464"/>
      <c r="CD1902" s="464"/>
      <c r="CE1902" s="464"/>
      <c r="CF1902" s="464"/>
      <c r="CG1902" s="464"/>
      <c r="CH1902" s="464"/>
      <c r="CI1902" s="464"/>
      <c r="CJ1902" s="464"/>
      <c r="CK1902" s="464"/>
      <c r="CL1902" s="464"/>
      <c r="CM1902" s="464"/>
      <c r="CN1902" s="464"/>
      <c r="CO1902" s="464"/>
      <c r="CP1902" s="464"/>
      <c r="CQ1902" s="464"/>
      <c r="CR1902" s="464"/>
      <c r="CS1902" s="464"/>
      <c r="CT1902" s="464"/>
      <c r="CU1902" s="464"/>
      <c r="CV1902" s="464"/>
      <c r="CW1902" s="464"/>
      <c r="CX1902" s="464"/>
      <c r="CY1902" s="464"/>
      <c r="CZ1902" s="464"/>
      <c r="DA1902" s="464"/>
      <c r="DB1902" s="464"/>
      <c r="DC1902" s="464"/>
      <c r="DD1902" s="464"/>
      <c r="DE1902" s="464"/>
      <c r="DF1902" s="464"/>
      <c r="DG1902" s="464"/>
      <c r="DH1902" s="464"/>
      <c r="DI1902" s="464"/>
      <c r="DJ1902" s="464"/>
      <c r="DK1902" s="464"/>
      <c r="DL1902" s="464"/>
      <c r="DM1902" s="464"/>
      <c r="DN1902" s="464"/>
      <c r="DO1902" s="464"/>
      <c r="DP1902" s="464"/>
      <c r="DQ1902" s="464"/>
      <c r="DR1902" s="464"/>
      <c r="DS1902" s="464"/>
      <c r="DT1902" s="464"/>
      <c r="DU1902" s="464"/>
      <c r="DV1902" s="464"/>
      <c r="DW1902" s="464"/>
      <c r="DX1902" s="464"/>
      <c r="DY1902" s="464"/>
    </row>
    <row r="1903" spans="1:129" s="45" customFormat="1" ht="45" x14ac:dyDescent="0.25">
      <c r="A1903" s="411"/>
      <c r="B1903" s="204" t="s">
        <v>433</v>
      </c>
      <c r="C1903" s="134"/>
      <c r="D1903" s="134"/>
      <c r="E1903" s="196"/>
      <c r="F1903" s="430"/>
      <c r="G1903" s="136"/>
      <c r="H1903" s="72" t="s">
        <v>58</v>
      </c>
      <c r="I1903" s="78" t="s">
        <v>31</v>
      </c>
      <c r="J1903" s="123">
        <v>250000</v>
      </c>
      <c r="K1903" s="123"/>
      <c r="L1903" s="123"/>
      <c r="M1903" s="126">
        <v>237500</v>
      </c>
      <c r="N1903" s="126">
        <v>12500</v>
      </c>
      <c r="O1903" s="387">
        <f t="shared" si="968"/>
        <v>250000</v>
      </c>
      <c r="P1903" s="463"/>
      <c r="Q1903" s="464"/>
      <c r="R1903" s="464"/>
      <c r="S1903" s="464"/>
      <c r="T1903" s="464"/>
      <c r="U1903" s="464"/>
      <c r="V1903" s="464"/>
      <c r="W1903" s="464"/>
      <c r="X1903" s="464"/>
      <c r="Y1903" s="464"/>
      <c r="Z1903" s="464"/>
      <c r="AA1903" s="464"/>
      <c r="AB1903" s="464"/>
      <c r="AC1903" s="464"/>
      <c r="AD1903" s="464"/>
      <c r="AE1903" s="464"/>
      <c r="AF1903" s="464"/>
      <c r="AG1903" s="464"/>
      <c r="AH1903" s="464"/>
      <c r="AI1903" s="464"/>
      <c r="AJ1903" s="464"/>
      <c r="AK1903" s="464"/>
      <c r="AL1903" s="464"/>
      <c r="AM1903" s="464"/>
      <c r="AN1903" s="464"/>
      <c r="AO1903" s="464"/>
      <c r="AP1903" s="464"/>
      <c r="AQ1903" s="464"/>
      <c r="AR1903" s="464"/>
      <c r="AS1903" s="464"/>
      <c r="AT1903" s="464"/>
      <c r="AU1903" s="464"/>
      <c r="AV1903" s="464"/>
      <c r="AW1903" s="464"/>
      <c r="AX1903" s="464"/>
      <c r="AY1903" s="464"/>
      <c r="AZ1903" s="464"/>
      <c r="BA1903" s="464"/>
      <c r="BB1903" s="464"/>
      <c r="BC1903" s="464"/>
      <c r="BD1903" s="464"/>
      <c r="BE1903" s="464"/>
      <c r="BF1903" s="464"/>
      <c r="BG1903" s="464"/>
      <c r="BH1903" s="464"/>
      <c r="BI1903" s="464"/>
      <c r="BJ1903" s="464"/>
      <c r="BK1903" s="464"/>
      <c r="BL1903" s="464"/>
      <c r="BM1903" s="464"/>
      <c r="BN1903" s="464"/>
      <c r="BO1903" s="464"/>
      <c r="BP1903" s="464"/>
      <c r="BQ1903" s="464"/>
      <c r="BR1903" s="464"/>
      <c r="BS1903" s="464"/>
      <c r="BT1903" s="464"/>
      <c r="BU1903" s="464"/>
      <c r="BV1903" s="464"/>
      <c r="BW1903" s="464"/>
      <c r="BX1903" s="464"/>
      <c r="BY1903" s="464"/>
      <c r="BZ1903" s="464"/>
      <c r="CA1903" s="464"/>
      <c r="CB1903" s="464"/>
      <c r="CC1903" s="464"/>
      <c r="CD1903" s="464"/>
      <c r="CE1903" s="464"/>
      <c r="CF1903" s="464"/>
      <c r="CG1903" s="464"/>
      <c r="CH1903" s="464"/>
      <c r="CI1903" s="464"/>
      <c r="CJ1903" s="464"/>
      <c r="CK1903" s="464"/>
      <c r="CL1903" s="464"/>
      <c r="CM1903" s="464"/>
      <c r="CN1903" s="464"/>
      <c r="CO1903" s="464"/>
      <c r="CP1903" s="464"/>
      <c r="CQ1903" s="464"/>
      <c r="CR1903" s="464"/>
      <c r="CS1903" s="464"/>
      <c r="CT1903" s="464"/>
      <c r="CU1903" s="464"/>
      <c r="CV1903" s="464"/>
      <c r="CW1903" s="464"/>
      <c r="CX1903" s="464"/>
      <c r="CY1903" s="464"/>
      <c r="CZ1903" s="464"/>
      <c r="DA1903" s="464"/>
      <c r="DB1903" s="464"/>
      <c r="DC1903" s="464"/>
      <c r="DD1903" s="464"/>
      <c r="DE1903" s="464"/>
      <c r="DF1903" s="464"/>
      <c r="DG1903" s="464"/>
      <c r="DH1903" s="464"/>
      <c r="DI1903" s="464"/>
      <c r="DJ1903" s="464"/>
      <c r="DK1903" s="464"/>
      <c r="DL1903" s="464"/>
      <c r="DM1903" s="464"/>
      <c r="DN1903" s="464"/>
      <c r="DO1903" s="464"/>
      <c r="DP1903" s="464"/>
      <c r="DQ1903" s="464"/>
      <c r="DR1903" s="464"/>
      <c r="DS1903" s="464"/>
      <c r="DT1903" s="464"/>
      <c r="DU1903" s="464"/>
      <c r="DV1903" s="464"/>
      <c r="DW1903" s="464"/>
      <c r="DX1903" s="464"/>
      <c r="DY1903" s="464"/>
    </row>
    <row r="1904" spans="1:129" s="45" customFormat="1" ht="15.75" x14ac:dyDescent="0.25">
      <c r="A1904" s="410">
        <v>10</v>
      </c>
      <c r="B1904" s="204" t="s">
        <v>433</v>
      </c>
      <c r="C1904" s="134" t="s">
        <v>4</v>
      </c>
      <c r="D1904" s="84" t="s">
        <v>61</v>
      </c>
      <c r="E1904" s="196">
        <v>7</v>
      </c>
      <c r="F1904" s="430">
        <v>6594.3</v>
      </c>
      <c r="G1904" s="136">
        <v>190</v>
      </c>
      <c r="H1904" s="121" t="s">
        <v>30</v>
      </c>
      <c r="I1904" s="66" t="s">
        <v>1</v>
      </c>
      <c r="J1904" s="123">
        <f>J1905+J1906</f>
        <v>295250</v>
      </c>
      <c r="K1904" s="123">
        <f t="shared" ref="K1904:N1904" si="986">K1905+K1906</f>
        <v>45250</v>
      </c>
      <c r="L1904" s="123">
        <f t="shared" si="986"/>
        <v>0</v>
      </c>
      <c r="M1904" s="123">
        <f t="shared" si="986"/>
        <v>237500</v>
      </c>
      <c r="N1904" s="123">
        <f t="shared" si="986"/>
        <v>12500</v>
      </c>
      <c r="O1904" s="387">
        <f t="shared" si="968"/>
        <v>295250</v>
      </c>
      <c r="P1904" s="463"/>
      <c r="Q1904" s="464"/>
      <c r="R1904" s="464"/>
      <c r="S1904" s="464"/>
      <c r="T1904" s="464"/>
      <c r="U1904" s="464"/>
      <c r="V1904" s="464"/>
      <c r="W1904" s="464"/>
      <c r="X1904" s="464"/>
      <c r="Y1904" s="464"/>
      <c r="Z1904" s="464"/>
      <c r="AA1904" s="464"/>
      <c r="AB1904" s="464"/>
      <c r="AC1904" s="464"/>
      <c r="AD1904" s="464"/>
      <c r="AE1904" s="464"/>
      <c r="AF1904" s="464"/>
      <c r="AG1904" s="464"/>
      <c r="AH1904" s="464"/>
      <c r="AI1904" s="464"/>
      <c r="AJ1904" s="464"/>
      <c r="AK1904" s="464"/>
      <c r="AL1904" s="464"/>
      <c r="AM1904" s="464"/>
      <c r="AN1904" s="464"/>
      <c r="AO1904" s="464"/>
      <c r="AP1904" s="464"/>
      <c r="AQ1904" s="464"/>
      <c r="AR1904" s="464"/>
      <c r="AS1904" s="464"/>
      <c r="AT1904" s="464"/>
      <c r="AU1904" s="464"/>
      <c r="AV1904" s="464"/>
      <c r="AW1904" s="464"/>
      <c r="AX1904" s="464"/>
      <c r="AY1904" s="464"/>
      <c r="AZ1904" s="464"/>
      <c r="BA1904" s="464"/>
      <c r="BB1904" s="464"/>
      <c r="BC1904" s="464"/>
      <c r="BD1904" s="464"/>
      <c r="BE1904" s="464"/>
      <c r="BF1904" s="464"/>
      <c r="BG1904" s="464"/>
      <c r="BH1904" s="464"/>
      <c r="BI1904" s="464"/>
      <c r="BJ1904" s="464"/>
      <c r="BK1904" s="464"/>
      <c r="BL1904" s="464"/>
      <c r="BM1904" s="464"/>
      <c r="BN1904" s="464"/>
      <c r="BO1904" s="464"/>
      <c r="BP1904" s="464"/>
      <c r="BQ1904" s="464"/>
      <c r="BR1904" s="464"/>
      <c r="BS1904" s="464"/>
      <c r="BT1904" s="464"/>
      <c r="BU1904" s="464"/>
      <c r="BV1904" s="464"/>
      <c r="BW1904" s="464"/>
      <c r="BX1904" s="464"/>
      <c r="BY1904" s="464"/>
      <c r="BZ1904" s="464"/>
      <c r="CA1904" s="464"/>
      <c r="CB1904" s="464"/>
      <c r="CC1904" s="464"/>
      <c r="CD1904" s="464"/>
      <c r="CE1904" s="464"/>
      <c r="CF1904" s="464"/>
      <c r="CG1904" s="464"/>
      <c r="CH1904" s="464"/>
      <c r="CI1904" s="464"/>
      <c r="CJ1904" s="464"/>
      <c r="CK1904" s="464"/>
      <c r="CL1904" s="464"/>
      <c r="CM1904" s="464"/>
      <c r="CN1904" s="464"/>
      <c r="CO1904" s="464"/>
      <c r="CP1904" s="464"/>
      <c r="CQ1904" s="464"/>
      <c r="CR1904" s="464"/>
      <c r="CS1904" s="464"/>
      <c r="CT1904" s="464"/>
      <c r="CU1904" s="464"/>
      <c r="CV1904" s="464"/>
      <c r="CW1904" s="464"/>
      <c r="CX1904" s="464"/>
      <c r="CY1904" s="464"/>
      <c r="CZ1904" s="464"/>
      <c r="DA1904" s="464"/>
      <c r="DB1904" s="464"/>
      <c r="DC1904" s="464"/>
      <c r="DD1904" s="464"/>
      <c r="DE1904" s="464"/>
      <c r="DF1904" s="464"/>
      <c r="DG1904" s="464"/>
      <c r="DH1904" s="464"/>
      <c r="DI1904" s="464"/>
      <c r="DJ1904" s="464"/>
      <c r="DK1904" s="464"/>
      <c r="DL1904" s="464"/>
      <c r="DM1904" s="464"/>
      <c r="DN1904" s="464"/>
      <c r="DO1904" s="464"/>
      <c r="DP1904" s="464"/>
      <c r="DQ1904" s="464"/>
      <c r="DR1904" s="464"/>
      <c r="DS1904" s="464"/>
      <c r="DT1904" s="464"/>
      <c r="DU1904" s="464"/>
      <c r="DV1904" s="464"/>
      <c r="DW1904" s="464"/>
      <c r="DX1904" s="464"/>
      <c r="DY1904" s="464"/>
    </row>
    <row r="1905" spans="1:129" s="45" customFormat="1" ht="75" x14ac:dyDescent="0.25">
      <c r="A1905" s="411"/>
      <c r="B1905" s="204" t="s">
        <v>433</v>
      </c>
      <c r="C1905" s="134"/>
      <c r="D1905" s="134"/>
      <c r="E1905" s="84"/>
      <c r="F1905" s="316"/>
      <c r="G1905" s="82"/>
      <c r="H1905" s="72" t="s">
        <v>57</v>
      </c>
      <c r="I1905" s="78" t="s">
        <v>136</v>
      </c>
      <c r="J1905" s="83">
        <v>45250</v>
      </c>
      <c r="K1905" s="123">
        <f>J1905</f>
        <v>45250</v>
      </c>
      <c r="L1905" s="123"/>
      <c r="M1905" s="123"/>
      <c r="N1905" s="123"/>
      <c r="O1905" s="387">
        <f t="shared" si="968"/>
        <v>45250</v>
      </c>
      <c r="P1905" s="463"/>
      <c r="Q1905" s="464"/>
      <c r="R1905" s="464"/>
      <c r="S1905" s="464"/>
      <c r="T1905" s="464"/>
      <c r="U1905" s="464"/>
      <c r="V1905" s="464"/>
      <c r="W1905" s="464"/>
      <c r="X1905" s="464"/>
      <c r="Y1905" s="464"/>
      <c r="Z1905" s="464"/>
      <c r="AA1905" s="464"/>
      <c r="AB1905" s="464"/>
      <c r="AC1905" s="464"/>
      <c r="AD1905" s="464"/>
      <c r="AE1905" s="464"/>
      <c r="AF1905" s="464"/>
      <c r="AG1905" s="464"/>
      <c r="AH1905" s="464"/>
      <c r="AI1905" s="464"/>
      <c r="AJ1905" s="464"/>
      <c r="AK1905" s="464"/>
      <c r="AL1905" s="464"/>
      <c r="AM1905" s="464"/>
      <c r="AN1905" s="464"/>
      <c r="AO1905" s="464"/>
      <c r="AP1905" s="464"/>
      <c r="AQ1905" s="464"/>
      <c r="AR1905" s="464"/>
      <c r="AS1905" s="464"/>
      <c r="AT1905" s="464"/>
      <c r="AU1905" s="464"/>
      <c r="AV1905" s="464"/>
      <c r="AW1905" s="464"/>
      <c r="AX1905" s="464"/>
      <c r="AY1905" s="464"/>
      <c r="AZ1905" s="464"/>
      <c r="BA1905" s="464"/>
      <c r="BB1905" s="464"/>
      <c r="BC1905" s="464"/>
      <c r="BD1905" s="464"/>
      <c r="BE1905" s="464"/>
      <c r="BF1905" s="464"/>
      <c r="BG1905" s="464"/>
      <c r="BH1905" s="464"/>
      <c r="BI1905" s="464"/>
      <c r="BJ1905" s="464"/>
      <c r="BK1905" s="464"/>
      <c r="BL1905" s="464"/>
      <c r="BM1905" s="464"/>
      <c r="BN1905" s="464"/>
      <c r="BO1905" s="464"/>
      <c r="BP1905" s="464"/>
      <c r="BQ1905" s="464"/>
      <c r="BR1905" s="464"/>
      <c r="BS1905" s="464"/>
      <c r="BT1905" s="464"/>
      <c r="BU1905" s="464"/>
      <c r="BV1905" s="464"/>
      <c r="BW1905" s="464"/>
      <c r="BX1905" s="464"/>
      <c r="BY1905" s="464"/>
      <c r="BZ1905" s="464"/>
      <c r="CA1905" s="464"/>
      <c r="CB1905" s="464"/>
      <c r="CC1905" s="464"/>
      <c r="CD1905" s="464"/>
      <c r="CE1905" s="464"/>
      <c r="CF1905" s="464"/>
      <c r="CG1905" s="464"/>
      <c r="CH1905" s="464"/>
      <c r="CI1905" s="464"/>
      <c r="CJ1905" s="464"/>
      <c r="CK1905" s="464"/>
      <c r="CL1905" s="464"/>
      <c r="CM1905" s="464"/>
      <c r="CN1905" s="464"/>
      <c r="CO1905" s="464"/>
      <c r="CP1905" s="464"/>
      <c r="CQ1905" s="464"/>
      <c r="CR1905" s="464"/>
      <c r="CS1905" s="464"/>
      <c r="CT1905" s="464"/>
      <c r="CU1905" s="464"/>
      <c r="CV1905" s="464"/>
      <c r="CW1905" s="464"/>
      <c r="CX1905" s="464"/>
      <c r="CY1905" s="464"/>
      <c r="CZ1905" s="464"/>
      <c r="DA1905" s="464"/>
      <c r="DB1905" s="464"/>
      <c r="DC1905" s="464"/>
      <c r="DD1905" s="464"/>
      <c r="DE1905" s="464"/>
      <c r="DF1905" s="464"/>
      <c r="DG1905" s="464"/>
      <c r="DH1905" s="464"/>
      <c r="DI1905" s="464"/>
      <c r="DJ1905" s="464"/>
      <c r="DK1905" s="464"/>
      <c r="DL1905" s="464"/>
      <c r="DM1905" s="464"/>
      <c r="DN1905" s="464"/>
      <c r="DO1905" s="464"/>
      <c r="DP1905" s="464"/>
      <c r="DQ1905" s="464"/>
      <c r="DR1905" s="464"/>
      <c r="DS1905" s="464"/>
      <c r="DT1905" s="464"/>
      <c r="DU1905" s="464"/>
      <c r="DV1905" s="464"/>
      <c r="DW1905" s="464"/>
      <c r="DX1905" s="464"/>
      <c r="DY1905" s="464"/>
    </row>
    <row r="1906" spans="1:129" s="45" customFormat="1" ht="45" x14ac:dyDescent="0.25">
      <c r="A1906" s="411"/>
      <c r="B1906" s="204" t="s">
        <v>433</v>
      </c>
      <c r="C1906" s="134"/>
      <c r="D1906" s="134"/>
      <c r="E1906" s="196"/>
      <c r="F1906" s="430"/>
      <c r="G1906" s="136"/>
      <c r="H1906" s="72" t="s">
        <v>58</v>
      </c>
      <c r="I1906" s="78" t="s">
        <v>31</v>
      </c>
      <c r="J1906" s="123">
        <v>250000</v>
      </c>
      <c r="K1906" s="123"/>
      <c r="L1906" s="123"/>
      <c r="M1906" s="126">
        <v>237500</v>
      </c>
      <c r="N1906" s="126">
        <v>12500</v>
      </c>
      <c r="O1906" s="387">
        <f t="shared" si="968"/>
        <v>250000</v>
      </c>
      <c r="P1906" s="463"/>
      <c r="Q1906" s="464"/>
      <c r="R1906" s="464"/>
      <c r="S1906" s="464"/>
      <c r="T1906" s="464"/>
      <c r="U1906" s="464"/>
      <c r="V1906" s="464"/>
      <c r="W1906" s="464"/>
      <c r="X1906" s="464"/>
      <c r="Y1906" s="464"/>
      <c r="Z1906" s="464"/>
      <c r="AA1906" s="464"/>
      <c r="AB1906" s="464"/>
      <c r="AC1906" s="464"/>
      <c r="AD1906" s="464"/>
      <c r="AE1906" s="464"/>
      <c r="AF1906" s="464"/>
      <c r="AG1906" s="464"/>
      <c r="AH1906" s="464"/>
      <c r="AI1906" s="464"/>
      <c r="AJ1906" s="464"/>
      <c r="AK1906" s="464"/>
      <c r="AL1906" s="464"/>
      <c r="AM1906" s="464"/>
      <c r="AN1906" s="464"/>
      <c r="AO1906" s="464"/>
      <c r="AP1906" s="464"/>
      <c r="AQ1906" s="464"/>
      <c r="AR1906" s="464"/>
      <c r="AS1906" s="464"/>
      <c r="AT1906" s="464"/>
      <c r="AU1906" s="464"/>
      <c r="AV1906" s="464"/>
      <c r="AW1906" s="464"/>
      <c r="AX1906" s="464"/>
      <c r="AY1906" s="464"/>
      <c r="AZ1906" s="464"/>
      <c r="BA1906" s="464"/>
      <c r="BB1906" s="464"/>
      <c r="BC1906" s="464"/>
      <c r="BD1906" s="464"/>
      <c r="BE1906" s="464"/>
      <c r="BF1906" s="464"/>
      <c r="BG1906" s="464"/>
      <c r="BH1906" s="464"/>
      <c r="BI1906" s="464"/>
      <c r="BJ1906" s="464"/>
      <c r="BK1906" s="464"/>
      <c r="BL1906" s="464"/>
      <c r="BM1906" s="464"/>
      <c r="BN1906" s="464"/>
      <c r="BO1906" s="464"/>
      <c r="BP1906" s="464"/>
      <c r="BQ1906" s="464"/>
      <c r="BR1906" s="464"/>
      <c r="BS1906" s="464"/>
      <c r="BT1906" s="464"/>
      <c r="BU1906" s="464"/>
      <c r="BV1906" s="464"/>
      <c r="BW1906" s="464"/>
      <c r="BX1906" s="464"/>
      <c r="BY1906" s="464"/>
      <c r="BZ1906" s="464"/>
      <c r="CA1906" s="464"/>
      <c r="CB1906" s="464"/>
      <c r="CC1906" s="464"/>
      <c r="CD1906" s="464"/>
      <c r="CE1906" s="464"/>
      <c r="CF1906" s="464"/>
      <c r="CG1906" s="464"/>
      <c r="CH1906" s="464"/>
      <c r="CI1906" s="464"/>
      <c r="CJ1906" s="464"/>
      <c r="CK1906" s="464"/>
      <c r="CL1906" s="464"/>
      <c r="CM1906" s="464"/>
      <c r="CN1906" s="464"/>
      <c r="CO1906" s="464"/>
      <c r="CP1906" s="464"/>
      <c r="CQ1906" s="464"/>
      <c r="CR1906" s="464"/>
      <c r="CS1906" s="464"/>
      <c r="CT1906" s="464"/>
      <c r="CU1906" s="464"/>
      <c r="CV1906" s="464"/>
      <c r="CW1906" s="464"/>
      <c r="CX1906" s="464"/>
      <c r="CY1906" s="464"/>
      <c r="CZ1906" s="464"/>
      <c r="DA1906" s="464"/>
      <c r="DB1906" s="464"/>
      <c r="DC1906" s="464"/>
      <c r="DD1906" s="464"/>
      <c r="DE1906" s="464"/>
      <c r="DF1906" s="464"/>
      <c r="DG1906" s="464"/>
      <c r="DH1906" s="464"/>
      <c r="DI1906" s="464"/>
      <c r="DJ1906" s="464"/>
      <c r="DK1906" s="464"/>
      <c r="DL1906" s="464"/>
      <c r="DM1906" s="464"/>
      <c r="DN1906" s="464"/>
      <c r="DO1906" s="464"/>
      <c r="DP1906" s="464"/>
      <c r="DQ1906" s="464"/>
      <c r="DR1906" s="464"/>
      <c r="DS1906" s="464"/>
      <c r="DT1906" s="464"/>
      <c r="DU1906" s="464"/>
      <c r="DV1906" s="464"/>
      <c r="DW1906" s="464"/>
      <c r="DX1906" s="464"/>
      <c r="DY1906" s="464"/>
    </row>
    <row r="1907" spans="1:129" s="45" customFormat="1" ht="15.75" x14ac:dyDescent="0.25">
      <c r="A1907" s="410">
        <v>11</v>
      </c>
      <c r="B1907" s="204" t="s">
        <v>433</v>
      </c>
      <c r="C1907" s="134" t="s">
        <v>4</v>
      </c>
      <c r="D1907" s="84" t="s">
        <v>33</v>
      </c>
      <c r="E1907" s="196">
        <v>33</v>
      </c>
      <c r="F1907" s="430">
        <v>2060.0300000000002</v>
      </c>
      <c r="G1907" s="136">
        <v>103</v>
      </c>
      <c r="H1907" s="121" t="s">
        <v>30</v>
      </c>
      <c r="I1907" s="66" t="s">
        <v>1</v>
      </c>
      <c r="J1907" s="123">
        <f>J1908+J1909</f>
        <v>295250</v>
      </c>
      <c r="K1907" s="123">
        <f t="shared" ref="K1907:N1907" si="987">K1908+K1909</f>
        <v>45250</v>
      </c>
      <c r="L1907" s="123">
        <f t="shared" si="987"/>
        <v>0</v>
      </c>
      <c r="M1907" s="123">
        <f t="shared" si="987"/>
        <v>237500</v>
      </c>
      <c r="N1907" s="123">
        <f t="shared" si="987"/>
        <v>12500</v>
      </c>
      <c r="O1907" s="387">
        <f t="shared" si="968"/>
        <v>295250</v>
      </c>
      <c r="P1907" s="463"/>
      <c r="Q1907" s="464"/>
      <c r="R1907" s="464"/>
      <c r="S1907" s="464"/>
      <c r="T1907" s="464"/>
      <c r="U1907" s="464"/>
      <c r="V1907" s="464"/>
      <c r="W1907" s="464"/>
      <c r="X1907" s="464"/>
      <c r="Y1907" s="464"/>
      <c r="Z1907" s="464"/>
      <c r="AA1907" s="464"/>
      <c r="AB1907" s="464"/>
      <c r="AC1907" s="464"/>
      <c r="AD1907" s="464"/>
      <c r="AE1907" s="464"/>
      <c r="AF1907" s="464"/>
      <c r="AG1907" s="464"/>
      <c r="AH1907" s="464"/>
      <c r="AI1907" s="464"/>
      <c r="AJ1907" s="464"/>
      <c r="AK1907" s="464"/>
      <c r="AL1907" s="464"/>
      <c r="AM1907" s="464"/>
      <c r="AN1907" s="464"/>
      <c r="AO1907" s="464"/>
      <c r="AP1907" s="464"/>
      <c r="AQ1907" s="464"/>
      <c r="AR1907" s="464"/>
      <c r="AS1907" s="464"/>
      <c r="AT1907" s="464"/>
      <c r="AU1907" s="464"/>
      <c r="AV1907" s="464"/>
      <c r="AW1907" s="464"/>
      <c r="AX1907" s="464"/>
      <c r="AY1907" s="464"/>
      <c r="AZ1907" s="464"/>
      <c r="BA1907" s="464"/>
      <c r="BB1907" s="464"/>
      <c r="BC1907" s="464"/>
      <c r="BD1907" s="464"/>
      <c r="BE1907" s="464"/>
      <c r="BF1907" s="464"/>
      <c r="BG1907" s="464"/>
      <c r="BH1907" s="464"/>
      <c r="BI1907" s="464"/>
      <c r="BJ1907" s="464"/>
      <c r="BK1907" s="464"/>
      <c r="BL1907" s="464"/>
      <c r="BM1907" s="464"/>
      <c r="BN1907" s="464"/>
      <c r="BO1907" s="464"/>
      <c r="BP1907" s="464"/>
      <c r="BQ1907" s="464"/>
      <c r="BR1907" s="464"/>
      <c r="BS1907" s="464"/>
      <c r="BT1907" s="464"/>
      <c r="BU1907" s="464"/>
      <c r="BV1907" s="464"/>
      <c r="BW1907" s="464"/>
      <c r="BX1907" s="464"/>
      <c r="BY1907" s="464"/>
      <c r="BZ1907" s="464"/>
      <c r="CA1907" s="464"/>
      <c r="CB1907" s="464"/>
      <c r="CC1907" s="464"/>
      <c r="CD1907" s="464"/>
      <c r="CE1907" s="464"/>
      <c r="CF1907" s="464"/>
      <c r="CG1907" s="464"/>
      <c r="CH1907" s="464"/>
      <c r="CI1907" s="464"/>
      <c r="CJ1907" s="464"/>
      <c r="CK1907" s="464"/>
      <c r="CL1907" s="464"/>
      <c r="CM1907" s="464"/>
      <c r="CN1907" s="464"/>
      <c r="CO1907" s="464"/>
      <c r="CP1907" s="464"/>
      <c r="CQ1907" s="464"/>
      <c r="CR1907" s="464"/>
      <c r="CS1907" s="464"/>
      <c r="CT1907" s="464"/>
      <c r="CU1907" s="464"/>
      <c r="CV1907" s="464"/>
      <c r="CW1907" s="464"/>
      <c r="CX1907" s="464"/>
      <c r="CY1907" s="464"/>
      <c r="CZ1907" s="464"/>
      <c r="DA1907" s="464"/>
      <c r="DB1907" s="464"/>
      <c r="DC1907" s="464"/>
      <c r="DD1907" s="464"/>
      <c r="DE1907" s="464"/>
      <c r="DF1907" s="464"/>
      <c r="DG1907" s="464"/>
      <c r="DH1907" s="464"/>
      <c r="DI1907" s="464"/>
      <c r="DJ1907" s="464"/>
      <c r="DK1907" s="464"/>
      <c r="DL1907" s="464"/>
      <c r="DM1907" s="464"/>
      <c r="DN1907" s="464"/>
      <c r="DO1907" s="464"/>
      <c r="DP1907" s="464"/>
      <c r="DQ1907" s="464"/>
      <c r="DR1907" s="464"/>
      <c r="DS1907" s="464"/>
      <c r="DT1907" s="464"/>
      <c r="DU1907" s="464"/>
      <c r="DV1907" s="464"/>
      <c r="DW1907" s="464"/>
      <c r="DX1907" s="464"/>
      <c r="DY1907" s="464"/>
    </row>
    <row r="1908" spans="1:129" s="45" customFormat="1" ht="75" x14ac:dyDescent="0.25">
      <c r="A1908" s="411"/>
      <c r="B1908" s="204" t="s">
        <v>433</v>
      </c>
      <c r="C1908" s="134"/>
      <c r="D1908" s="134"/>
      <c r="E1908" s="84"/>
      <c r="F1908" s="316"/>
      <c r="G1908" s="82"/>
      <c r="H1908" s="72" t="s">
        <v>57</v>
      </c>
      <c r="I1908" s="78" t="s">
        <v>136</v>
      </c>
      <c r="J1908" s="83">
        <v>45250</v>
      </c>
      <c r="K1908" s="123">
        <f>J1908</f>
        <v>45250</v>
      </c>
      <c r="L1908" s="123"/>
      <c r="M1908" s="123"/>
      <c r="N1908" s="123"/>
      <c r="O1908" s="387">
        <f t="shared" si="968"/>
        <v>45250</v>
      </c>
      <c r="P1908" s="463"/>
      <c r="Q1908" s="464"/>
      <c r="R1908" s="464"/>
      <c r="S1908" s="464"/>
      <c r="T1908" s="464"/>
      <c r="U1908" s="464"/>
      <c r="V1908" s="464"/>
      <c r="W1908" s="464"/>
      <c r="X1908" s="464"/>
      <c r="Y1908" s="464"/>
      <c r="Z1908" s="464"/>
      <c r="AA1908" s="464"/>
      <c r="AB1908" s="464"/>
      <c r="AC1908" s="464"/>
      <c r="AD1908" s="464"/>
      <c r="AE1908" s="464"/>
      <c r="AF1908" s="464"/>
      <c r="AG1908" s="464"/>
      <c r="AH1908" s="464"/>
      <c r="AI1908" s="464"/>
      <c r="AJ1908" s="464"/>
      <c r="AK1908" s="464"/>
      <c r="AL1908" s="464"/>
      <c r="AM1908" s="464"/>
      <c r="AN1908" s="464"/>
      <c r="AO1908" s="464"/>
      <c r="AP1908" s="464"/>
      <c r="AQ1908" s="464"/>
      <c r="AR1908" s="464"/>
      <c r="AS1908" s="464"/>
      <c r="AT1908" s="464"/>
      <c r="AU1908" s="464"/>
      <c r="AV1908" s="464"/>
      <c r="AW1908" s="464"/>
      <c r="AX1908" s="464"/>
      <c r="AY1908" s="464"/>
      <c r="AZ1908" s="464"/>
      <c r="BA1908" s="464"/>
      <c r="BB1908" s="464"/>
      <c r="BC1908" s="464"/>
      <c r="BD1908" s="464"/>
      <c r="BE1908" s="464"/>
      <c r="BF1908" s="464"/>
      <c r="BG1908" s="464"/>
      <c r="BH1908" s="464"/>
      <c r="BI1908" s="464"/>
      <c r="BJ1908" s="464"/>
      <c r="BK1908" s="464"/>
      <c r="BL1908" s="464"/>
      <c r="BM1908" s="464"/>
      <c r="BN1908" s="464"/>
      <c r="BO1908" s="464"/>
      <c r="BP1908" s="464"/>
      <c r="BQ1908" s="464"/>
      <c r="BR1908" s="464"/>
      <c r="BS1908" s="464"/>
      <c r="BT1908" s="464"/>
      <c r="BU1908" s="464"/>
      <c r="BV1908" s="464"/>
      <c r="BW1908" s="464"/>
      <c r="BX1908" s="464"/>
      <c r="BY1908" s="464"/>
      <c r="BZ1908" s="464"/>
      <c r="CA1908" s="464"/>
      <c r="CB1908" s="464"/>
      <c r="CC1908" s="464"/>
      <c r="CD1908" s="464"/>
      <c r="CE1908" s="464"/>
      <c r="CF1908" s="464"/>
      <c r="CG1908" s="464"/>
      <c r="CH1908" s="464"/>
      <c r="CI1908" s="464"/>
      <c r="CJ1908" s="464"/>
      <c r="CK1908" s="464"/>
      <c r="CL1908" s="464"/>
      <c r="CM1908" s="464"/>
      <c r="CN1908" s="464"/>
      <c r="CO1908" s="464"/>
      <c r="CP1908" s="464"/>
      <c r="CQ1908" s="464"/>
      <c r="CR1908" s="464"/>
      <c r="CS1908" s="464"/>
      <c r="CT1908" s="464"/>
      <c r="CU1908" s="464"/>
      <c r="CV1908" s="464"/>
      <c r="CW1908" s="464"/>
      <c r="CX1908" s="464"/>
      <c r="CY1908" s="464"/>
      <c r="CZ1908" s="464"/>
      <c r="DA1908" s="464"/>
      <c r="DB1908" s="464"/>
      <c r="DC1908" s="464"/>
      <c r="DD1908" s="464"/>
      <c r="DE1908" s="464"/>
      <c r="DF1908" s="464"/>
      <c r="DG1908" s="464"/>
      <c r="DH1908" s="464"/>
      <c r="DI1908" s="464"/>
      <c r="DJ1908" s="464"/>
      <c r="DK1908" s="464"/>
      <c r="DL1908" s="464"/>
      <c r="DM1908" s="464"/>
      <c r="DN1908" s="464"/>
      <c r="DO1908" s="464"/>
      <c r="DP1908" s="464"/>
      <c r="DQ1908" s="464"/>
      <c r="DR1908" s="464"/>
      <c r="DS1908" s="464"/>
      <c r="DT1908" s="464"/>
      <c r="DU1908" s="464"/>
      <c r="DV1908" s="464"/>
      <c r="DW1908" s="464"/>
      <c r="DX1908" s="464"/>
      <c r="DY1908" s="464"/>
    </row>
    <row r="1909" spans="1:129" s="45" customFormat="1" ht="45" x14ac:dyDescent="0.25">
      <c r="A1909" s="411"/>
      <c r="B1909" s="204" t="s">
        <v>433</v>
      </c>
      <c r="C1909" s="134"/>
      <c r="D1909" s="134"/>
      <c r="E1909" s="196"/>
      <c r="F1909" s="430"/>
      <c r="G1909" s="136"/>
      <c r="H1909" s="72" t="s">
        <v>58</v>
      </c>
      <c r="I1909" s="78" t="s">
        <v>31</v>
      </c>
      <c r="J1909" s="123">
        <v>250000</v>
      </c>
      <c r="K1909" s="83"/>
      <c r="L1909" s="123"/>
      <c r="M1909" s="123">
        <v>237500</v>
      </c>
      <c r="N1909" s="123">
        <v>12500</v>
      </c>
      <c r="O1909" s="387">
        <f t="shared" si="968"/>
        <v>250000</v>
      </c>
      <c r="P1909" s="463"/>
      <c r="Q1909" s="464"/>
      <c r="R1909" s="464"/>
      <c r="S1909" s="464"/>
      <c r="T1909" s="464"/>
      <c r="U1909" s="464"/>
      <c r="V1909" s="464"/>
      <c r="W1909" s="464"/>
      <c r="X1909" s="464"/>
      <c r="Y1909" s="464"/>
      <c r="Z1909" s="464"/>
      <c r="AA1909" s="464"/>
      <c r="AB1909" s="464"/>
      <c r="AC1909" s="464"/>
      <c r="AD1909" s="464"/>
      <c r="AE1909" s="464"/>
      <c r="AF1909" s="464"/>
      <c r="AG1909" s="464"/>
      <c r="AH1909" s="464"/>
      <c r="AI1909" s="464"/>
      <c r="AJ1909" s="464"/>
      <c r="AK1909" s="464"/>
      <c r="AL1909" s="464"/>
      <c r="AM1909" s="464"/>
      <c r="AN1909" s="464"/>
      <c r="AO1909" s="464"/>
      <c r="AP1909" s="464"/>
      <c r="AQ1909" s="464"/>
      <c r="AR1909" s="464"/>
      <c r="AS1909" s="464"/>
      <c r="AT1909" s="464"/>
      <c r="AU1909" s="464"/>
      <c r="AV1909" s="464"/>
      <c r="AW1909" s="464"/>
      <c r="AX1909" s="464"/>
      <c r="AY1909" s="464"/>
      <c r="AZ1909" s="464"/>
      <c r="BA1909" s="464"/>
      <c r="BB1909" s="464"/>
      <c r="BC1909" s="464"/>
      <c r="BD1909" s="464"/>
      <c r="BE1909" s="464"/>
      <c r="BF1909" s="464"/>
      <c r="BG1909" s="464"/>
      <c r="BH1909" s="464"/>
      <c r="BI1909" s="464"/>
      <c r="BJ1909" s="464"/>
      <c r="BK1909" s="464"/>
      <c r="BL1909" s="464"/>
      <c r="BM1909" s="464"/>
      <c r="BN1909" s="464"/>
      <c r="BO1909" s="464"/>
      <c r="BP1909" s="464"/>
      <c r="BQ1909" s="464"/>
      <c r="BR1909" s="464"/>
      <c r="BS1909" s="464"/>
      <c r="BT1909" s="464"/>
      <c r="BU1909" s="464"/>
      <c r="BV1909" s="464"/>
      <c r="BW1909" s="464"/>
      <c r="BX1909" s="464"/>
      <c r="BY1909" s="464"/>
      <c r="BZ1909" s="464"/>
      <c r="CA1909" s="464"/>
      <c r="CB1909" s="464"/>
      <c r="CC1909" s="464"/>
      <c r="CD1909" s="464"/>
      <c r="CE1909" s="464"/>
      <c r="CF1909" s="464"/>
      <c r="CG1909" s="464"/>
      <c r="CH1909" s="464"/>
      <c r="CI1909" s="464"/>
      <c r="CJ1909" s="464"/>
      <c r="CK1909" s="464"/>
      <c r="CL1909" s="464"/>
      <c r="CM1909" s="464"/>
      <c r="CN1909" s="464"/>
      <c r="CO1909" s="464"/>
      <c r="CP1909" s="464"/>
      <c r="CQ1909" s="464"/>
      <c r="CR1909" s="464"/>
      <c r="CS1909" s="464"/>
      <c r="CT1909" s="464"/>
      <c r="CU1909" s="464"/>
      <c r="CV1909" s="464"/>
      <c r="CW1909" s="464"/>
      <c r="CX1909" s="464"/>
      <c r="CY1909" s="464"/>
      <c r="CZ1909" s="464"/>
      <c r="DA1909" s="464"/>
      <c r="DB1909" s="464"/>
      <c r="DC1909" s="464"/>
      <c r="DD1909" s="464"/>
      <c r="DE1909" s="464"/>
      <c r="DF1909" s="464"/>
      <c r="DG1909" s="464"/>
      <c r="DH1909" s="464"/>
      <c r="DI1909" s="464"/>
      <c r="DJ1909" s="464"/>
      <c r="DK1909" s="464"/>
      <c r="DL1909" s="464"/>
      <c r="DM1909" s="464"/>
      <c r="DN1909" s="464"/>
      <c r="DO1909" s="464"/>
      <c r="DP1909" s="464"/>
      <c r="DQ1909" s="464"/>
      <c r="DR1909" s="464"/>
      <c r="DS1909" s="464"/>
      <c r="DT1909" s="464"/>
      <c r="DU1909" s="464"/>
      <c r="DV1909" s="464"/>
      <c r="DW1909" s="464"/>
      <c r="DX1909" s="464"/>
      <c r="DY1909" s="464"/>
    </row>
    <row r="1910" spans="1:129" s="45" customFormat="1" ht="15.75" x14ac:dyDescent="0.25">
      <c r="A1910" s="410">
        <v>12</v>
      </c>
      <c r="B1910" s="204" t="s">
        <v>433</v>
      </c>
      <c r="C1910" s="134" t="s">
        <v>3</v>
      </c>
      <c r="D1910" s="134" t="s">
        <v>62</v>
      </c>
      <c r="E1910" s="196">
        <v>26</v>
      </c>
      <c r="F1910" s="430">
        <v>2920.2</v>
      </c>
      <c r="G1910" s="136">
        <v>50</v>
      </c>
      <c r="H1910" s="121" t="s">
        <v>30</v>
      </c>
      <c r="I1910" s="66" t="s">
        <v>1</v>
      </c>
      <c r="J1910" s="74">
        <f>J1911+J1912</f>
        <v>762352.60349799995</v>
      </c>
      <c r="K1910" s="74">
        <f t="shared" ref="K1910:N1910" si="988">K1911+K1912</f>
        <v>762352.60349799995</v>
      </c>
      <c r="L1910" s="74">
        <f t="shared" si="988"/>
        <v>0</v>
      </c>
      <c r="M1910" s="74">
        <f t="shared" si="988"/>
        <v>0</v>
      </c>
      <c r="N1910" s="74">
        <f t="shared" si="988"/>
        <v>0</v>
      </c>
      <c r="O1910" s="387">
        <f t="shared" si="968"/>
        <v>762352.60349799995</v>
      </c>
      <c r="P1910" s="463"/>
      <c r="Q1910" s="464"/>
      <c r="R1910" s="464"/>
      <c r="S1910" s="464"/>
      <c r="T1910" s="464"/>
      <c r="U1910" s="464"/>
      <c r="V1910" s="464"/>
      <c r="W1910" s="464"/>
      <c r="X1910" s="464"/>
      <c r="Y1910" s="464"/>
      <c r="Z1910" s="464"/>
      <c r="AA1910" s="464"/>
      <c r="AB1910" s="464"/>
      <c r="AC1910" s="464"/>
      <c r="AD1910" s="464"/>
      <c r="AE1910" s="464"/>
      <c r="AF1910" s="464"/>
      <c r="AG1910" s="464"/>
      <c r="AH1910" s="464"/>
      <c r="AI1910" s="464"/>
      <c r="AJ1910" s="464"/>
      <c r="AK1910" s="464"/>
      <c r="AL1910" s="464"/>
      <c r="AM1910" s="464"/>
      <c r="AN1910" s="464"/>
      <c r="AO1910" s="464"/>
      <c r="AP1910" s="464"/>
      <c r="AQ1910" s="464"/>
      <c r="AR1910" s="464"/>
      <c r="AS1910" s="464"/>
      <c r="AT1910" s="464"/>
      <c r="AU1910" s="464"/>
      <c r="AV1910" s="464"/>
      <c r="AW1910" s="464"/>
      <c r="AX1910" s="464"/>
      <c r="AY1910" s="464"/>
      <c r="AZ1910" s="464"/>
      <c r="BA1910" s="464"/>
      <c r="BB1910" s="464"/>
      <c r="BC1910" s="464"/>
      <c r="BD1910" s="464"/>
      <c r="BE1910" s="464"/>
      <c r="BF1910" s="464"/>
      <c r="BG1910" s="464"/>
      <c r="BH1910" s="464"/>
      <c r="BI1910" s="464"/>
      <c r="BJ1910" s="464"/>
      <c r="BK1910" s="464"/>
      <c r="BL1910" s="464"/>
      <c r="BM1910" s="464"/>
      <c r="BN1910" s="464"/>
      <c r="BO1910" s="464"/>
      <c r="BP1910" s="464"/>
      <c r="BQ1910" s="464"/>
      <c r="BR1910" s="464"/>
      <c r="BS1910" s="464"/>
      <c r="BT1910" s="464"/>
      <c r="BU1910" s="464"/>
      <c r="BV1910" s="464"/>
      <c r="BW1910" s="464"/>
      <c r="BX1910" s="464"/>
      <c r="BY1910" s="464"/>
      <c r="BZ1910" s="464"/>
      <c r="CA1910" s="464"/>
      <c r="CB1910" s="464"/>
      <c r="CC1910" s="464"/>
      <c r="CD1910" s="464"/>
      <c r="CE1910" s="464"/>
      <c r="CF1910" s="464"/>
      <c r="CG1910" s="464"/>
      <c r="CH1910" s="464"/>
      <c r="CI1910" s="464"/>
      <c r="CJ1910" s="464"/>
      <c r="CK1910" s="464"/>
      <c r="CL1910" s="464"/>
      <c r="CM1910" s="464"/>
      <c r="CN1910" s="464"/>
      <c r="CO1910" s="464"/>
      <c r="CP1910" s="464"/>
      <c r="CQ1910" s="464"/>
      <c r="CR1910" s="464"/>
      <c r="CS1910" s="464"/>
      <c r="CT1910" s="464"/>
      <c r="CU1910" s="464"/>
      <c r="CV1910" s="464"/>
      <c r="CW1910" s="464"/>
      <c r="CX1910" s="464"/>
      <c r="CY1910" s="464"/>
      <c r="CZ1910" s="464"/>
      <c r="DA1910" s="464"/>
      <c r="DB1910" s="464"/>
      <c r="DC1910" s="464"/>
      <c r="DD1910" s="464"/>
      <c r="DE1910" s="464"/>
      <c r="DF1910" s="464"/>
      <c r="DG1910" s="464"/>
      <c r="DH1910" s="464"/>
      <c r="DI1910" s="464"/>
      <c r="DJ1910" s="464"/>
      <c r="DK1910" s="464"/>
      <c r="DL1910" s="464"/>
      <c r="DM1910" s="464"/>
      <c r="DN1910" s="464"/>
      <c r="DO1910" s="464"/>
      <c r="DP1910" s="464"/>
      <c r="DQ1910" s="464"/>
      <c r="DR1910" s="464"/>
      <c r="DS1910" s="464"/>
      <c r="DT1910" s="464"/>
      <c r="DU1910" s="464"/>
      <c r="DV1910" s="464"/>
      <c r="DW1910" s="464"/>
      <c r="DX1910" s="464"/>
      <c r="DY1910" s="464"/>
    </row>
    <row r="1911" spans="1:129" s="45" customFormat="1" ht="30" x14ac:dyDescent="0.25">
      <c r="A1911" s="411"/>
      <c r="B1911" s="204" t="s">
        <v>433</v>
      </c>
      <c r="C1911" s="134"/>
      <c r="D1911" s="84"/>
      <c r="E1911" s="196"/>
      <c r="F1911" s="430"/>
      <c r="G1911" s="136"/>
      <c r="H1911" s="72" t="s">
        <v>38</v>
      </c>
      <c r="I1911" s="78" t="s">
        <v>39</v>
      </c>
      <c r="J1911" s="83">
        <v>746380.07</v>
      </c>
      <c r="K1911" s="123">
        <f>J1911</f>
        <v>746380.07</v>
      </c>
      <c r="L1911" s="123"/>
      <c r="M1911" s="123"/>
      <c r="N1911" s="123"/>
      <c r="O1911" s="387">
        <f t="shared" si="968"/>
        <v>746380.07</v>
      </c>
      <c r="P1911" s="463"/>
      <c r="Q1911" s="464"/>
      <c r="R1911" s="464"/>
      <c r="S1911" s="464"/>
      <c r="T1911" s="464"/>
      <c r="U1911" s="464"/>
      <c r="V1911" s="464"/>
      <c r="W1911" s="464"/>
      <c r="X1911" s="464"/>
      <c r="Y1911" s="464"/>
      <c r="Z1911" s="464"/>
      <c r="AA1911" s="464"/>
      <c r="AB1911" s="464"/>
      <c r="AC1911" s="464"/>
      <c r="AD1911" s="464"/>
      <c r="AE1911" s="464"/>
      <c r="AF1911" s="464"/>
      <c r="AG1911" s="464"/>
      <c r="AH1911" s="464"/>
      <c r="AI1911" s="464"/>
      <c r="AJ1911" s="464"/>
      <c r="AK1911" s="464"/>
      <c r="AL1911" s="464"/>
      <c r="AM1911" s="464"/>
      <c r="AN1911" s="464"/>
      <c r="AO1911" s="464"/>
      <c r="AP1911" s="464"/>
      <c r="AQ1911" s="464"/>
      <c r="AR1911" s="464"/>
      <c r="AS1911" s="464"/>
      <c r="AT1911" s="464"/>
      <c r="AU1911" s="464"/>
      <c r="AV1911" s="464"/>
      <c r="AW1911" s="464"/>
      <c r="AX1911" s="464"/>
      <c r="AY1911" s="464"/>
      <c r="AZ1911" s="464"/>
      <c r="BA1911" s="464"/>
      <c r="BB1911" s="464"/>
      <c r="BC1911" s="464"/>
      <c r="BD1911" s="464"/>
      <c r="BE1911" s="464"/>
      <c r="BF1911" s="464"/>
      <c r="BG1911" s="464"/>
      <c r="BH1911" s="464"/>
      <c r="BI1911" s="464"/>
      <c r="BJ1911" s="464"/>
      <c r="BK1911" s="464"/>
      <c r="BL1911" s="464"/>
      <c r="BM1911" s="464"/>
      <c r="BN1911" s="464"/>
      <c r="BO1911" s="464"/>
      <c r="BP1911" s="464"/>
      <c r="BQ1911" s="464"/>
      <c r="BR1911" s="464"/>
      <c r="BS1911" s="464"/>
      <c r="BT1911" s="464"/>
      <c r="BU1911" s="464"/>
      <c r="BV1911" s="464"/>
      <c r="BW1911" s="464"/>
      <c r="BX1911" s="464"/>
      <c r="BY1911" s="464"/>
      <c r="BZ1911" s="464"/>
      <c r="CA1911" s="464"/>
      <c r="CB1911" s="464"/>
      <c r="CC1911" s="464"/>
      <c r="CD1911" s="464"/>
      <c r="CE1911" s="464"/>
      <c r="CF1911" s="464"/>
      <c r="CG1911" s="464"/>
      <c r="CH1911" s="464"/>
      <c r="CI1911" s="464"/>
      <c r="CJ1911" s="464"/>
      <c r="CK1911" s="464"/>
      <c r="CL1911" s="464"/>
      <c r="CM1911" s="464"/>
      <c r="CN1911" s="464"/>
      <c r="CO1911" s="464"/>
      <c r="CP1911" s="464"/>
      <c r="CQ1911" s="464"/>
      <c r="CR1911" s="464"/>
      <c r="CS1911" s="464"/>
      <c r="CT1911" s="464"/>
      <c r="CU1911" s="464"/>
      <c r="CV1911" s="464"/>
      <c r="CW1911" s="464"/>
      <c r="CX1911" s="464"/>
      <c r="CY1911" s="464"/>
      <c r="CZ1911" s="464"/>
      <c r="DA1911" s="464"/>
      <c r="DB1911" s="464"/>
      <c r="DC1911" s="464"/>
      <c r="DD1911" s="464"/>
      <c r="DE1911" s="464"/>
      <c r="DF1911" s="464"/>
      <c r="DG1911" s="464"/>
      <c r="DH1911" s="464"/>
      <c r="DI1911" s="464"/>
      <c r="DJ1911" s="464"/>
      <c r="DK1911" s="464"/>
      <c r="DL1911" s="464"/>
      <c r="DM1911" s="464"/>
      <c r="DN1911" s="464"/>
      <c r="DO1911" s="464"/>
      <c r="DP1911" s="464"/>
      <c r="DQ1911" s="464"/>
      <c r="DR1911" s="464"/>
      <c r="DS1911" s="464"/>
      <c r="DT1911" s="464"/>
      <c r="DU1911" s="464"/>
      <c r="DV1911" s="464"/>
      <c r="DW1911" s="464"/>
      <c r="DX1911" s="464"/>
      <c r="DY1911" s="464"/>
    </row>
    <row r="1912" spans="1:129" s="45" customFormat="1" ht="15.75" x14ac:dyDescent="0.25">
      <c r="A1912" s="411"/>
      <c r="B1912" s="204" t="s">
        <v>433</v>
      </c>
      <c r="C1912" s="134"/>
      <c r="D1912" s="84"/>
      <c r="E1912" s="84"/>
      <c r="F1912" s="316"/>
      <c r="G1912" s="82"/>
      <c r="H1912" s="72" t="s">
        <v>35</v>
      </c>
      <c r="I1912" s="78">
        <v>21</v>
      </c>
      <c r="J1912" s="123">
        <v>15972.533498000001</v>
      </c>
      <c r="K1912" s="123">
        <f>J1912</f>
        <v>15972.533498000001</v>
      </c>
      <c r="L1912" s="123"/>
      <c r="M1912" s="123"/>
      <c r="N1912" s="123"/>
      <c r="O1912" s="387">
        <f t="shared" si="968"/>
        <v>15972.533498000001</v>
      </c>
      <c r="P1912" s="463"/>
      <c r="Q1912" s="464"/>
      <c r="R1912" s="464"/>
      <c r="S1912" s="464"/>
      <c r="T1912" s="464"/>
      <c r="U1912" s="464"/>
      <c r="V1912" s="464"/>
      <c r="W1912" s="464"/>
      <c r="X1912" s="464"/>
      <c r="Y1912" s="464"/>
      <c r="Z1912" s="464"/>
      <c r="AA1912" s="464"/>
      <c r="AB1912" s="464"/>
      <c r="AC1912" s="464"/>
      <c r="AD1912" s="464"/>
      <c r="AE1912" s="464"/>
      <c r="AF1912" s="464"/>
      <c r="AG1912" s="464"/>
      <c r="AH1912" s="464"/>
      <c r="AI1912" s="464"/>
      <c r="AJ1912" s="464"/>
      <c r="AK1912" s="464"/>
      <c r="AL1912" s="464"/>
      <c r="AM1912" s="464"/>
      <c r="AN1912" s="464"/>
      <c r="AO1912" s="464"/>
      <c r="AP1912" s="464"/>
      <c r="AQ1912" s="464"/>
      <c r="AR1912" s="464"/>
      <c r="AS1912" s="464"/>
      <c r="AT1912" s="464"/>
      <c r="AU1912" s="464"/>
      <c r="AV1912" s="464"/>
      <c r="AW1912" s="464"/>
      <c r="AX1912" s="464"/>
      <c r="AY1912" s="464"/>
      <c r="AZ1912" s="464"/>
      <c r="BA1912" s="464"/>
      <c r="BB1912" s="464"/>
      <c r="BC1912" s="464"/>
      <c r="BD1912" s="464"/>
      <c r="BE1912" s="464"/>
      <c r="BF1912" s="464"/>
      <c r="BG1912" s="464"/>
      <c r="BH1912" s="464"/>
      <c r="BI1912" s="464"/>
      <c r="BJ1912" s="464"/>
      <c r="BK1912" s="464"/>
      <c r="BL1912" s="464"/>
      <c r="BM1912" s="464"/>
      <c r="BN1912" s="464"/>
      <c r="BO1912" s="464"/>
      <c r="BP1912" s="464"/>
      <c r="BQ1912" s="464"/>
      <c r="BR1912" s="464"/>
      <c r="BS1912" s="464"/>
      <c r="BT1912" s="464"/>
      <c r="BU1912" s="464"/>
      <c r="BV1912" s="464"/>
      <c r="BW1912" s="464"/>
      <c r="BX1912" s="464"/>
      <c r="BY1912" s="464"/>
      <c r="BZ1912" s="464"/>
      <c r="CA1912" s="464"/>
      <c r="CB1912" s="464"/>
      <c r="CC1912" s="464"/>
      <c r="CD1912" s="464"/>
      <c r="CE1912" s="464"/>
      <c r="CF1912" s="464"/>
      <c r="CG1912" s="464"/>
      <c r="CH1912" s="464"/>
      <c r="CI1912" s="464"/>
      <c r="CJ1912" s="464"/>
      <c r="CK1912" s="464"/>
      <c r="CL1912" s="464"/>
      <c r="CM1912" s="464"/>
      <c r="CN1912" s="464"/>
      <c r="CO1912" s="464"/>
      <c r="CP1912" s="464"/>
      <c r="CQ1912" s="464"/>
      <c r="CR1912" s="464"/>
      <c r="CS1912" s="464"/>
      <c r="CT1912" s="464"/>
      <c r="CU1912" s="464"/>
      <c r="CV1912" s="464"/>
      <c r="CW1912" s="464"/>
      <c r="CX1912" s="464"/>
      <c r="CY1912" s="464"/>
      <c r="CZ1912" s="464"/>
      <c r="DA1912" s="464"/>
      <c r="DB1912" s="464"/>
      <c r="DC1912" s="464"/>
      <c r="DD1912" s="464"/>
      <c r="DE1912" s="464"/>
      <c r="DF1912" s="464"/>
      <c r="DG1912" s="464"/>
      <c r="DH1912" s="464"/>
      <c r="DI1912" s="464"/>
      <c r="DJ1912" s="464"/>
      <c r="DK1912" s="464"/>
      <c r="DL1912" s="464"/>
      <c r="DM1912" s="464"/>
      <c r="DN1912" s="464"/>
      <c r="DO1912" s="464"/>
      <c r="DP1912" s="464"/>
      <c r="DQ1912" s="464"/>
      <c r="DR1912" s="464"/>
      <c r="DS1912" s="464"/>
      <c r="DT1912" s="464"/>
      <c r="DU1912" s="464"/>
      <c r="DV1912" s="464"/>
      <c r="DW1912" s="464"/>
      <c r="DX1912" s="464"/>
      <c r="DY1912" s="464"/>
    </row>
    <row r="1913" spans="1:129" s="45" customFormat="1" ht="15.75" x14ac:dyDescent="0.25">
      <c r="A1913" s="410">
        <v>13</v>
      </c>
      <c r="B1913" s="204" t="s">
        <v>433</v>
      </c>
      <c r="C1913" s="134" t="s">
        <v>3</v>
      </c>
      <c r="D1913" s="134" t="s">
        <v>63</v>
      </c>
      <c r="E1913" s="196">
        <v>1</v>
      </c>
      <c r="F1913" s="430">
        <v>2286.3000000000002</v>
      </c>
      <c r="G1913" s="136">
        <v>113</v>
      </c>
      <c r="H1913" s="121" t="s">
        <v>30</v>
      </c>
      <c r="I1913" s="66" t="s">
        <v>1</v>
      </c>
      <c r="J1913" s="123">
        <f>J1914+J1915</f>
        <v>295250</v>
      </c>
      <c r="K1913" s="123">
        <f t="shared" ref="K1913:N1913" si="989">K1914+K1915</f>
        <v>45250</v>
      </c>
      <c r="L1913" s="123">
        <f t="shared" si="989"/>
        <v>0</v>
      </c>
      <c r="M1913" s="123">
        <f t="shared" si="989"/>
        <v>237500</v>
      </c>
      <c r="N1913" s="123">
        <f t="shared" si="989"/>
        <v>12500</v>
      </c>
      <c r="O1913" s="387">
        <f t="shared" si="968"/>
        <v>295250</v>
      </c>
      <c r="P1913" s="463"/>
      <c r="Q1913" s="464"/>
      <c r="R1913" s="464"/>
      <c r="S1913" s="464"/>
      <c r="T1913" s="464"/>
      <c r="U1913" s="464"/>
      <c r="V1913" s="464"/>
      <c r="W1913" s="464"/>
      <c r="X1913" s="464"/>
      <c r="Y1913" s="464"/>
      <c r="Z1913" s="464"/>
      <c r="AA1913" s="464"/>
      <c r="AB1913" s="464"/>
      <c r="AC1913" s="464"/>
      <c r="AD1913" s="464"/>
      <c r="AE1913" s="464"/>
      <c r="AF1913" s="464"/>
      <c r="AG1913" s="464"/>
      <c r="AH1913" s="464"/>
      <c r="AI1913" s="464"/>
      <c r="AJ1913" s="464"/>
      <c r="AK1913" s="464"/>
      <c r="AL1913" s="464"/>
      <c r="AM1913" s="464"/>
      <c r="AN1913" s="464"/>
      <c r="AO1913" s="464"/>
      <c r="AP1913" s="464"/>
      <c r="AQ1913" s="464"/>
      <c r="AR1913" s="464"/>
      <c r="AS1913" s="464"/>
      <c r="AT1913" s="464"/>
      <c r="AU1913" s="464"/>
      <c r="AV1913" s="464"/>
      <c r="AW1913" s="464"/>
      <c r="AX1913" s="464"/>
      <c r="AY1913" s="464"/>
      <c r="AZ1913" s="464"/>
      <c r="BA1913" s="464"/>
      <c r="BB1913" s="464"/>
      <c r="BC1913" s="464"/>
      <c r="BD1913" s="464"/>
      <c r="BE1913" s="464"/>
      <c r="BF1913" s="464"/>
      <c r="BG1913" s="464"/>
      <c r="BH1913" s="464"/>
      <c r="BI1913" s="464"/>
      <c r="BJ1913" s="464"/>
      <c r="BK1913" s="464"/>
      <c r="BL1913" s="464"/>
      <c r="BM1913" s="464"/>
      <c r="BN1913" s="464"/>
      <c r="BO1913" s="464"/>
      <c r="BP1913" s="464"/>
      <c r="BQ1913" s="464"/>
      <c r="BR1913" s="464"/>
      <c r="BS1913" s="464"/>
      <c r="BT1913" s="464"/>
      <c r="BU1913" s="464"/>
      <c r="BV1913" s="464"/>
      <c r="BW1913" s="464"/>
      <c r="BX1913" s="464"/>
      <c r="BY1913" s="464"/>
      <c r="BZ1913" s="464"/>
      <c r="CA1913" s="464"/>
      <c r="CB1913" s="464"/>
      <c r="CC1913" s="464"/>
      <c r="CD1913" s="464"/>
      <c r="CE1913" s="464"/>
      <c r="CF1913" s="464"/>
      <c r="CG1913" s="464"/>
      <c r="CH1913" s="464"/>
      <c r="CI1913" s="464"/>
      <c r="CJ1913" s="464"/>
      <c r="CK1913" s="464"/>
      <c r="CL1913" s="464"/>
      <c r="CM1913" s="464"/>
      <c r="CN1913" s="464"/>
      <c r="CO1913" s="464"/>
      <c r="CP1913" s="464"/>
      <c r="CQ1913" s="464"/>
      <c r="CR1913" s="464"/>
      <c r="CS1913" s="464"/>
      <c r="CT1913" s="464"/>
      <c r="CU1913" s="464"/>
      <c r="CV1913" s="464"/>
      <c r="CW1913" s="464"/>
      <c r="CX1913" s="464"/>
      <c r="CY1913" s="464"/>
      <c r="CZ1913" s="464"/>
      <c r="DA1913" s="464"/>
      <c r="DB1913" s="464"/>
      <c r="DC1913" s="464"/>
      <c r="DD1913" s="464"/>
      <c r="DE1913" s="464"/>
      <c r="DF1913" s="464"/>
      <c r="DG1913" s="464"/>
      <c r="DH1913" s="464"/>
      <c r="DI1913" s="464"/>
      <c r="DJ1913" s="464"/>
      <c r="DK1913" s="464"/>
      <c r="DL1913" s="464"/>
      <c r="DM1913" s="464"/>
      <c r="DN1913" s="464"/>
      <c r="DO1913" s="464"/>
      <c r="DP1913" s="464"/>
      <c r="DQ1913" s="464"/>
      <c r="DR1913" s="464"/>
      <c r="DS1913" s="464"/>
      <c r="DT1913" s="464"/>
      <c r="DU1913" s="464"/>
      <c r="DV1913" s="464"/>
      <c r="DW1913" s="464"/>
      <c r="DX1913" s="464"/>
      <c r="DY1913" s="464"/>
    </row>
    <row r="1914" spans="1:129" s="45" customFormat="1" ht="75" x14ac:dyDescent="0.25">
      <c r="A1914" s="411"/>
      <c r="B1914" s="204" t="s">
        <v>433</v>
      </c>
      <c r="C1914" s="134"/>
      <c r="D1914" s="134"/>
      <c r="E1914" s="196"/>
      <c r="F1914" s="430"/>
      <c r="G1914" s="136"/>
      <c r="H1914" s="72" t="s">
        <v>57</v>
      </c>
      <c r="I1914" s="78" t="s">
        <v>136</v>
      </c>
      <c r="J1914" s="83">
        <v>45250</v>
      </c>
      <c r="K1914" s="123">
        <f>J1914</f>
        <v>45250</v>
      </c>
      <c r="L1914" s="123"/>
      <c r="M1914" s="123"/>
      <c r="N1914" s="123"/>
      <c r="O1914" s="387">
        <f t="shared" si="968"/>
        <v>45250</v>
      </c>
      <c r="P1914" s="463"/>
      <c r="Q1914" s="464"/>
      <c r="R1914" s="464"/>
      <c r="S1914" s="464"/>
      <c r="T1914" s="464"/>
      <c r="U1914" s="464"/>
      <c r="V1914" s="464"/>
      <c r="W1914" s="464"/>
      <c r="X1914" s="464"/>
      <c r="Y1914" s="464"/>
      <c r="Z1914" s="464"/>
      <c r="AA1914" s="464"/>
      <c r="AB1914" s="464"/>
      <c r="AC1914" s="464"/>
      <c r="AD1914" s="464"/>
      <c r="AE1914" s="464"/>
      <c r="AF1914" s="464"/>
      <c r="AG1914" s="464"/>
      <c r="AH1914" s="464"/>
      <c r="AI1914" s="464"/>
      <c r="AJ1914" s="464"/>
      <c r="AK1914" s="464"/>
      <c r="AL1914" s="464"/>
      <c r="AM1914" s="464"/>
      <c r="AN1914" s="464"/>
      <c r="AO1914" s="464"/>
      <c r="AP1914" s="464"/>
      <c r="AQ1914" s="464"/>
      <c r="AR1914" s="464"/>
      <c r="AS1914" s="464"/>
      <c r="AT1914" s="464"/>
      <c r="AU1914" s="464"/>
      <c r="AV1914" s="464"/>
      <c r="AW1914" s="464"/>
      <c r="AX1914" s="464"/>
      <c r="AY1914" s="464"/>
      <c r="AZ1914" s="464"/>
      <c r="BA1914" s="464"/>
      <c r="BB1914" s="464"/>
      <c r="BC1914" s="464"/>
      <c r="BD1914" s="464"/>
      <c r="BE1914" s="464"/>
      <c r="BF1914" s="464"/>
      <c r="BG1914" s="464"/>
      <c r="BH1914" s="464"/>
      <c r="BI1914" s="464"/>
      <c r="BJ1914" s="464"/>
      <c r="BK1914" s="464"/>
      <c r="BL1914" s="464"/>
      <c r="BM1914" s="464"/>
      <c r="BN1914" s="464"/>
      <c r="BO1914" s="464"/>
      <c r="BP1914" s="464"/>
      <c r="BQ1914" s="464"/>
      <c r="BR1914" s="464"/>
      <c r="BS1914" s="464"/>
      <c r="BT1914" s="464"/>
      <c r="BU1914" s="464"/>
      <c r="BV1914" s="464"/>
      <c r="BW1914" s="464"/>
      <c r="BX1914" s="464"/>
      <c r="BY1914" s="464"/>
      <c r="BZ1914" s="464"/>
      <c r="CA1914" s="464"/>
      <c r="CB1914" s="464"/>
      <c r="CC1914" s="464"/>
      <c r="CD1914" s="464"/>
      <c r="CE1914" s="464"/>
      <c r="CF1914" s="464"/>
      <c r="CG1914" s="464"/>
      <c r="CH1914" s="464"/>
      <c r="CI1914" s="464"/>
      <c r="CJ1914" s="464"/>
      <c r="CK1914" s="464"/>
      <c r="CL1914" s="464"/>
      <c r="CM1914" s="464"/>
      <c r="CN1914" s="464"/>
      <c r="CO1914" s="464"/>
      <c r="CP1914" s="464"/>
      <c r="CQ1914" s="464"/>
      <c r="CR1914" s="464"/>
      <c r="CS1914" s="464"/>
      <c r="CT1914" s="464"/>
      <c r="CU1914" s="464"/>
      <c r="CV1914" s="464"/>
      <c r="CW1914" s="464"/>
      <c r="CX1914" s="464"/>
      <c r="CY1914" s="464"/>
      <c r="CZ1914" s="464"/>
      <c r="DA1914" s="464"/>
      <c r="DB1914" s="464"/>
      <c r="DC1914" s="464"/>
      <c r="DD1914" s="464"/>
      <c r="DE1914" s="464"/>
      <c r="DF1914" s="464"/>
      <c r="DG1914" s="464"/>
      <c r="DH1914" s="464"/>
      <c r="DI1914" s="464"/>
      <c r="DJ1914" s="464"/>
      <c r="DK1914" s="464"/>
      <c r="DL1914" s="464"/>
      <c r="DM1914" s="464"/>
      <c r="DN1914" s="464"/>
      <c r="DO1914" s="464"/>
      <c r="DP1914" s="464"/>
      <c r="DQ1914" s="464"/>
      <c r="DR1914" s="464"/>
      <c r="DS1914" s="464"/>
      <c r="DT1914" s="464"/>
      <c r="DU1914" s="464"/>
      <c r="DV1914" s="464"/>
      <c r="DW1914" s="464"/>
      <c r="DX1914" s="464"/>
      <c r="DY1914" s="464"/>
    </row>
    <row r="1915" spans="1:129" s="45" customFormat="1" ht="45" x14ac:dyDescent="0.25">
      <c r="A1915" s="411"/>
      <c r="B1915" s="204" t="s">
        <v>433</v>
      </c>
      <c r="C1915" s="134"/>
      <c r="D1915" s="134"/>
      <c r="E1915" s="196"/>
      <c r="F1915" s="430"/>
      <c r="G1915" s="136"/>
      <c r="H1915" s="72" t="s">
        <v>58</v>
      </c>
      <c r="I1915" s="78" t="s">
        <v>31</v>
      </c>
      <c r="J1915" s="123">
        <v>250000</v>
      </c>
      <c r="K1915" s="123"/>
      <c r="L1915" s="123"/>
      <c r="M1915" s="123">
        <v>237500</v>
      </c>
      <c r="N1915" s="123">
        <v>12500</v>
      </c>
      <c r="O1915" s="387">
        <f t="shared" si="968"/>
        <v>250000</v>
      </c>
      <c r="P1915" s="463"/>
      <c r="Q1915" s="464"/>
      <c r="R1915" s="464"/>
      <c r="S1915" s="464"/>
      <c r="T1915" s="464"/>
      <c r="U1915" s="464"/>
      <c r="V1915" s="464"/>
      <c r="W1915" s="464"/>
      <c r="X1915" s="464"/>
      <c r="Y1915" s="464"/>
      <c r="Z1915" s="464"/>
      <c r="AA1915" s="464"/>
      <c r="AB1915" s="464"/>
      <c r="AC1915" s="464"/>
      <c r="AD1915" s="464"/>
      <c r="AE1915" s="464"/>
      <c r="AF1915" s="464"/>
      <c r="AG1915" s="464"/>
      <c r="AH1915" s="464"/>
      <c r="AI1915" s="464"/>
      <c r="AJ1915" s="464"/>
      <c r="AK1915" s="464"/>
      <c r="AL1915" s="464"/>
      <c r="AM1915" s="464"/>
      <c r="AN1915" s="464"/>
      <c r="AO1915" s="464"/>
      <c r="AP1915" s="464"/>
      <c r="AQ1915" s="464"/>
      <c r="AR1915" s="464"/>
      <c r="AS1915" s="464"/>
      <c r="AT1915" s="464"/>
      <c r="AU1915" s="464"/>
      <c r="AV1915" s="464"/>
      <c r="AW1915" s="464"/>
      <c r="AX1915" s="464"/>
      <c r="AY1915" s="464"/>
      <c r="AZ1915" s="464"/>
      <c r="BA1915" s="464"/>
      <c r="BB1915" s="464"/>
      <c r="BC1915" s="464"/>
      <c r="BD1915" s="464"/>
      <c r="BE1915" s="464"/>
      <c r="BF1915" s="464"/>
      <c r="BG1915" s="464"/>
      <c r="BH1915" s="464"/>
      <c r="BI1915" s="464"/>
      <c r="BJ1915" s="464"/>
      <c r="BK1915" s="464"/>
      <c r="BL1915" s="464"/>
      <c r="BM1915" s="464"/>
      <c r="BN1915" s="464"/>
      <c r="BO1915" s="464"/>
      <c r="BP1915" s="464"/>
      <c r="BQ1915" s="464"/>
      <c r="BR1915" s="464"/>
      <c r="BS1915" s="464"/>
      <c r="BT1915" s="464"/>
      <c r="BU1915" s="464"/>
      <c r="BV1915" s="464"/>
      <c r="BW1915" s="464"/>
      <c r="BX1915" s="464"/>
      <c r="BY1915" s="464"/>
      <c r="BZ1915" s="464"/>
      <c r="CA1915" s="464"/>
      <c r="CB1915" s="464"/>
      <c r="CC1915" s="464"/>
      <c r="CD1915" s="464"/>
      <c r="CE1915" s="464"/>
      <c r="CF1915" s="464"/>
      <c r="CG1915" s="464"/>
      <c r="CH1915" s="464"/>
      <c r="CI1915" s="464"/>
      <c r="CJ1915" s="464"/>
      <c r="CK1915" s="464"/>
      <c r="CL1915" s="464"/>
      <c r="CM1915" s="464"/>
      <c r="CN1915" s="464"/>
      <c r="CO1915" s="464"/>
      <c r="CP1915" s="464"/>
      <c r="CQ1915" s="464"/>
      <c r="CR1915" s="464"/>
      <c r="CS1915" s="464"/>
      <c r="CT1915" s="464"/>
      <c r="CU1915" s="464"/>
      <c r="CV1915" s="464"/>
      <c r="CW1915" s="464"/>
      <c r="CX1915" s="464"/>
      <c r="CY1915" s="464"/>
      <c r="CZ1915" s="464"/>
      <c r="DA1915" s="464"/>
      <c r="DB1915" s="464"/>
      <c r="DC1915" s="464"/>
      <c r="DD1915" s="464"/>
      <c r="DE1915" s="464"/>
      <c r="DF1915" s="464"/>
      <c r="DG1915" s="464"/>
      <c r="DH1915" s="464"/>
      <c r="DI1915" s="464"/>
      <c r="DJ1915" s="464"/>
      <c r="DK1915" s="464"/>
      <c r="DL1915" s="464"/>
      <c r="DM1915" s="464"/>
      <c r="DN1915" s="464"/>
      <c r="DO1915" s="464"/>
      <c r="DP1915" s="464"/>
      <c r="DQ1915" s="464"/>
      <c r="DR1915" s="464"/>
      <c r="DS1915" s="464"/>
      <c r="DT1915" s="464"/>
      <c r="DU1915" s="464"/>
      <c r="DV1915" s="464"/>
      <c r="DW1915" s="464"/>
      <c r="DX1915" s="464"/>
      <c r="DY1915" s="464"/>
    </row>
    <row r="1916" spans="1:129" s="45" customFormat="1" ht="15.75" x14ac:dyDescent="0.25">
      <c r="A1916" s="410">
        <v>14</v>
      </c>
      <c r="B1916" s="204" t="s">
        <v>433</v>
      </c>
      <c r="C1916" s="134" t="s">
        <v>3</v>
      </c>
      <c r="D1916" s="84" t="s">
        <v>63</v>
      </c>
      <c r="E1916" s="131">
        <v>3</v>
      </c>
      <c r="F1916" s="316">
        <v>2143.6</v>
      </c>
      <c r="G1916" s="82">
        <v>110</v>
      </c>
      <c r="H1916" s="121" t="s">
        <v>30</v>
      </c>
      <c r="I1916" s="66" t="s">
        <v>1</v>
      </c>
      <c r="J1916" s="123">
        <f>J1917+J1918</f>
        <v>295250</v>
      </c>
      <c r="K1916" s="123">
        <f t="shared" ref="K1916:N1916" si="990">K1917+K1918</f>
        <v>45250</v>
      </c>
      <c r="L1916" s="123">
        <f t="shared" si="990"/>
        <v>0</v>
      </c>
      <c r="M1916" s="123">
        <f t="shared" si="990"/>
        <v>237500</v>
      </c>
      <c r="N1916" s="123">
        <f t="shared" si="990"/>
        <v>12500</v>
      </c>
      <c r="O1916" s="387">
        <f t="shared" si="968"/>
        <v>295250</v>
      </c>
      <c r="P1916" s="463"/>
      <c r="Q1916" s="464"/>
      <c r="R1916" s="464"/>
      <c r="S1916" s="464"/>
      <c r="T1916" s="464"/>
      <c r="U1916" s="464"/>
      <c r="V1916" s="464"/>
      <c r="W1916" s="464"/>
      <c r="X1916" s="464"/>
      <c r="Y1916" s="464"/>
      <c r="Z1916" s="464"/>
      <c r="AA1916" s="464"/>
      <c r="AB1916" s="464"/>
      <c r="AC1916" s="464"/>
      <c r="AD1916" s="464"/>
      <c r="AE1916" s="464"/>
      <c r="AF1916" s="464"/>
      <c r="AG1916" s="464"/>
      <c r="AH1916" s="464"/>
      <c r="AI1916" s="464"/>
      <c r="AJ1916" s="464"/>
      <c r="AK1916" s="464"/>
      <c r="AL1916" s="464"/>
      <c r="AM1916" s="464"/>
      <c r="AN1916" s="464"/>
      <c r="AO1916" s="464"/>
      <c r="AP1916" s="464"/>
      <c r="AQ1916" s="464"/>
      <c r="AR1916" s="464"/>
      <c r="AS1916" s="464"/>
      <c r="AT1916" s="464"/>
      <c r="AU1916" s="464"/>
      <c r="AV1916" s="464"/>
      <c r="AW1916" s="464"/>
      <c r="AX1916" s="464"/>
      <c r="AY1916" s="464"/>
      <c r="AZ1916" s="464"/>
      <c r="BA1916" s="464"/>
      <c r="BB1916" s="464"/>
      <c r="BC1916" s="464"/>
      <c r="BD1916" s="464"/>
      <c r="BE1916" s="464"/>
      <c r="BF1916" s="464"/>
      <c r="BG1916" s="464"/>
      <c r="BH1916" s="464"/>
      <c r="BI1916" s="464"/>
      <c r="BJ1916" s="464"/>
      <c r="BK1916" s="464"/>
      <c r="BL1916" s="464"/>
      <c r="BM1916" s="464"/>
      <c r="BN1916" s="464"/>
      <c r="BO1916" s="464"/>
      <c r="BP1916" s="464"/>
      <c r="BQ1916" s="464"/>
      <c r="BR1916" s="464"/>
      <c r="BS1916" s="464"/>
      <c r="BT1916" s="464"/>
      <c r="BU1916" s="464"/>
      <c r="BV1916" s="464"/>
      <c r="BW1916" s="464"/>
      <c r="BX1916" s="464"/>
      <c r="BY1916" s="464"/>
      <c r="BZ1916" s="464"/>
      <c r="CA1916" s="464"/>
      <c r="CB1916" s="464"/>
      <c r="CC1916" s="464"/>
      <c r="CD1916" s="464"/>
      <c r="CE1916" s="464"/>
      <c r="CF1916" s="464"/>
      <c r="CG1916" s="464"/>
      <c r="CH1916" s="464"/>
      <c r="CI1916" s="464"/>
      <c r="CJ1916" s="464"/>
      <c r="CK1916" s="464"/>
      <c r="CL1916" s="464"/>
      <c r="CM1916" s="464"/>
      <c r="CN1916" s="464"/>
      <c r="CO1916" s="464"/>
      <c r="CP1916" s="464"/>
      <c r="CQ1916" s="464"/>
      <c r="CR1916" s="464"/>
      <c r="CS1916" s="464"/>
      <c r="CT1916" s="464"/>
      <c r="CU1916" s="464"/>
      <c r="CV1916" s="464"/>
      <c r="CW1916" s="464"/>
      <c r="CX1916" s="464"/>
      <c r="CY1916" s="464"/>
      <c r="CZ1916" s="464"/>
      <c r="DA1916" s="464"/>
      <c r="DB1916" s="464"/>
      <c r="DC1916" s="464"/>
      <c r="DD1916" s="464"/>
      <c r="DE1916" s="464"/>
      <c r="DF1916" s="464"/>
      <c r="DG1916" s="464"/>
      <c r="DH1916" s="464"/>
      <c r="DI1916" s="464"/>
      <c r="DJ1916" s="464"/>
      <c r="DK1916" s="464"/>
      <c r="DL1916" s="464"/>
      <c r="DM1916" s="464"/>
      <c r="DN1916" s="464"/>
      <c r="DO1916" s="464"/>
      <c r="DP1916" s="464"/>
      <c r="DQ1916" s="464"/>
      <c r="DR1916" s="464"/>
      <c r="DS1916" s="464"/>
      <c r="DT1916" s="464"/>
      <c r="DU1916" s="464"/>
      <c r="DV1916" s="464"/>
      <c r="DW1916" s="464"/>
      <c r="DX1916" s="464"/>
      <c r="DY1916" s="464"/>
    </row>
    <row r="1917" spans="1:129" s="45" customFormat="1" ht="75" x14ac:dyDescent="0.25">
      <c r="A1917" s="411"/>
      <c r="B1917" s="204" t="s">
        <v>433</v>
      </c>
      <c r="C1917" s="134"/>
      <c r="D1917" s="134"/>
      <c r="E1917" s="196"/>
      <c r="F1917" s="430"/>
      <c r="G1917" s="136"/>
      <c r="H1917" s="72" t="s">
        <v>57</v>
      </c>
      <c r="I1917" s="78" t="s">
        <v>136</v>
      </c>
      <c r="J1917" s="83">
        <v>45250</v>
      </c>
      <c r="K1917" s="123">
        <f>J1917</f>
        <v>45250</v>
      </c>
      <c r="L1917" s="123"/>
      <c r="M1917" s="123"/>
      <c r="N1917" s="123"/>
      <c r="O1917" s="387">
        <f t="shared" si="968"/>
        <v>45250</v>
      </c>
      <c r="P1917" s="463"/>
      <c r="Q1917" s="464"/>
      <c r="R1917" s="464"/>
      <c r="S1917" s="464"/>
      <c r="T1917" s="464"/>
      <c r="U1917" s="464"/>
      <c r="V1917" s="464"/>
      <c r="W1917" s="464"/>
      <c r="X1917" s="464"/>
      <c r="Y1917" s="464"/>
      <c r="Z1917" s="464"/>
      <c r="AA1917" s="464"/>
      <c r="AB1917" s="464"/>
      <c r="AC1917" s="464"/>
      <c r="AD1917" s="464"/>
      <c r="AE1917" s="464"/>
      <c r="AF1917" s="464"/>
      <c r="AG1917" s="464"/>
      <c r="AH1917" s="464"/>
      <c r="AI1917" s="464"/>
      <c r="AJ1917" s="464"/>
      <c r="AK1917" s="464"/>
      <c r="AL1917" s="464"/>
      <c r="AM1917" s="464"/>
      <c r="AN1917" s="464"/>
      <c r="AO1917" s="464"/>
      <c r="AP1917" s="464"/>
      <c r="AQ1917" s="464"/>
      <c r="AR1917" s="464"/>
      <c r="AS1917" s="464"/>
      <c r="AT1917" s="464"/>
      <c r="AU1917" s="464"/>
      <c r="AV1917" s="464"/>
      <c r="AW1917" s="464"/>
      <c r="AX1917" s="464"/>
      <c r="AY1917" s="464"/>
      <c r="AZ1917" s="464"/>
      <c r="BA1917" s="464"/>
      <c r="BB1917" s="464"/>
      <c r="BC1917" s="464"/>
      <c r="BD1917" s="464"/>
      <c r="BE1917" s="464"/>
      <c r="BF1917" s="464"/>
      <c r="BG1917" s="464"/>
      <c r="BH1917" s="464"/>
      <c r="BI1917" s="464"/>
      <c r="BJ1917" s="464"/>
      <c r="BK1917" s="464"/>
      <c r="BL1917" s="464"/>
      <c r="BM1917" s="464"/>
      <c r="BN1917" s="464"/>
      <c r="BO1917" s="464"/>
      <c r="BP1917" s="464"/>
      <c r="BQ1917" s="464"/>
      <c r="BR1917" s="464"/>
      <c r="BS1917" s="464"/>
      <c r="BT1917" s="464"/>
      <c r="BU1917" s="464"/>
      <c r="BV1917" s="464"/>
      <c r="BW1917" s="464"/>
      <c r="BX1917" s="464"/>
      <c r="BY1917" s="464"/>
      <c r="BZ1917" s="464"/>
      <c r="CA1917" s="464"/>
      <c r="CB1917" s="464"/>
      <c r="CC1917" s="464"/>
      <c r="CD1917" s="464"/>
      <c r="CE1917" s="464"/>
      <c r="CF1917" s="464"/>
      <c r="CG1917" s="464"/>
      <c r="CH1917" s="464"/>
      <c r="CI1917" s="464"/>
      <c r="CJ1917" s="464"/>
      <c r="CK1917" s="464"/>
      <c r="CL1917" s="464"/>
      <c r="CM1917" s="464"/>
      <c r="CN1917" s="464"/>
      <c r="CO1917" s="464"/>
      <c r="CP1917" s="464"/>
      <c r="CQ1917" s="464"/>
      <c r="CR1917" s="464"/>
      <c r="CS1917" s="464"/>
      <c r="CT1917" s="464"/>
      <c r="CU1917" s="464"/>
      <c r="CV1917" s="464"/>
      <c r="CW1917" s="464"/>
      <c r="CX1917" s="464"/>
      <c r="CY1917" s="464"/>
      <c r="CZ1917" s="464"/>
      <c r="DA1917" s="464"/>
      <c r="DB1917" s="464"/>
      <c r="DC1917" s="464"/>
      <c r="DD1917" s="464"/>
      <c r="DE1917" s="464"/>
      <c r="DF1917" s="464"/>
      <c r="DG1917" s="464"/>
      <c r="DH1917" s="464"/>
      <c r="DI1917" s="464"/>
      <c r="DJ1917" s="464"/>
      <c r="DK1917" s="464"/>
      <c r="DL1917" s="464"/>
      <c r="DM1917" s="464"/>
      <c r="DN1917" s="464"/>
      <c r="DO1917" s="464"/>
      <c r="DP1917" s="464"/>
      <c r="DQ1917" s="464"/>
      <c r="DR1917" s="464"/>
      <c r="DS1917" s="464"/>
      <c r="DT1917" s="464"/>
      <c r="DU1917" s="464"/>
      <c r="DV1917" s="464"/>
      <c r="DW1917" s="464"/>
      <c r="DX1917" s="464"/>
      <c r="DY1917" s="464"/>
    </row>
    <row r="1918" spans="1:129" s="45" customFormat="1" ht="45" x14ac:dyDescent="0.25">
      <c r="A1918" s="411"/>
      <c r="B1918" s="204" t="s">
        <v>433</v>
      </c>
      <c r="C1918" s="134"/>
      <c r="D1918" s="134"/>
      <c r="E1918" s="196"/>
      <c r="F1918" s="430"/>
      <c r="G1918" s="136"/>
      <c r="H1918" s="72" t="s">
        <v>58</v>
      </c>
      <c r="I1918" s="78" t="s">
        <v>31</v>
      </c>
      <c r="J1918" s="74">
        <v>250000</v>
      </c>
      <c r="K1918" s="74"/>
      <c r="L1918" s="123"/>
      <c r="M1918" s="123">
        <v>237500</v>
      </c>
      <c r="N1918" s="123">
        <v>12500</v>
      </c>
      <c r="O1918" s="387">
        <f t="shared" si="968"/>
        <v>250000</v>
      </c>
      <c r="P1918" s="463"/>
      <c r="Q1918" s="464"/>
      <c r="R1918" s="464"/>
      <c r="S1918" s="464"/>
      <c r="T1918" s="464"/>
      <c r="U1918" s="464"/>
      <c r="V1918" s="464"/>
      <c r="W1918" s="464"/>
      <c r="X1918" s="464"/>
      <c r="Y1918" s="464"/>
      <c r="Z1918" s="464"/>
      <c r="AA1918" s="464"/>
      <c r="AB1918" s="464"/>
      <c r="AC1918" s="464"/>
      <c r="AD1918" s="464"/>
      <c r="AE1918" s="464"/>
      <c r="AF1918" s="464"/>
      <c r="AG1918" s="464"/>
      <c r="AH1918" s="464"/>
      <c r="AI1918" s="464"/>
      <c r="AJ1918" s="464"/>
      <c r="AK1918" s="464"/>
      <c r="AL1918" s="464"/>
      <c r="AM1918" s="464"/>
      <c r="AN1918" s="464"/>
      <c r="AO1918" s="464"/>
      <c r="AP1918" s="464"/>
      <c r="AQ1918" s="464"/>
      <c r="AR1918" s="464"/>
      <c r="AS1918" s="464"/>
      <c r="AT1918" s="464"/>
      <c r="AU1918" s="464"/>
      <c r="AV1918" s="464"/>
      <c r="AW1918" s="464"/>
      <c r="AX1918" s="464"/>
      <c r="AY1918" s="464"/>
      <c r="AZ1918" s="464"/>
      <c r="BA1918" s="464"/>
      <c r="BB1918" s="464"/>
      <c r="BC1918" s="464"/>
      <c r="BD1918" s="464"/>
      <c r="BE1918" s="464"/>
      <c r="BF1918" s="464"/>
      <c r="BG1918" s="464"/>
      <c r="BH1918" s="464"/>
      <c r="BI1918" s="464"/>
      <c r="BJ1918" s="464"/>
      <c r="BK1918" s="464"/>
      <c r="BL1918" s="464"/>
      <c r="BM1918" s="464"/>
      <c r="BN1918" s="464"/>
      <c r="BO1918" s="464"/>
      <c r="BP1918" s="464"/>
      <c r="BQ1918" s="464"/>
      <c r="BR1918" s="464"/>
      <c r="BS1918" s="464"/>
      <c r="BT1918" s="464"/>
      <c r="BU1918" s="464"/>
      <c r="BV1918" s="464"/>
      <c r="BW1918" s="464"/>
      <c r="BX1918" s="464"/>
      <c r="BY1918" s="464"/>
      <c r="BZ1918" s="464"/>
      <c r="CA1918" s="464"/>
      <c r="CB1918" s="464"/>
      <c r="CC1918" s="464"/>
      <c r="CD1918" s="464"/>
      <c r="CE1918" s="464"/>
      <c r="CF1918" s="464"/>
      <c r="CG1918" s="464"/>
      <c r="CH1918" s="464"/>
      <c r="CI1918" s="464"/>
      <c r="CJ1918" s="464"/>
      <c r="CK1918" s="464"/>
      <c r="CL1918" s="464"/>
      <c r="CM1918" s="464"/>
      <c r="CN1918" s="464"/>
      <c r="CO1918" s="464"/>
      <c r="CP1918" s="464"/>
      <c r="CQ1918" s="464"/>
      <c r="CR1918" s="464"/>
      <c r="CS1918" s="464"/>
      <c r="CT1918" s="464"/>
      <c r="CU1918" s="464"/>
      <c r="CV1918" s="464"/>
      <c r="CW1918" s="464"/>
      <c r="CX1918" s="464"/>
      <c r="CY1918" s="464"/>
      <c r="CZ1918" s="464"/>
      <c r="DA1918" s="464"/>
      <c r="DB1918" s="464"/>
      <c r="DC1918" s="464"/>
      <c r="DD1918" s="464"/>
      <c r="DE1918" s="464"/>
      <c r="DF1918" s="464"/>
      <c r="DG1918" s="464"/>
      <c r="DH1918" s="464"/>
      <c r="DI1918" s="464"/>
      <c r="DJ1918" s="464"/>
      <c r="DK1918" s="464"/>
      <c r="DL1918" s="464"/>
      <c r="DM1918" s="464"/>
      <c r="DN1918" s="464"/>
      <c r="DO1918" s="464"/>
      <c r="DP1918" s="464"/>
      <c r="DQ1918" s="464"/>
      <c r="DR1918" s="464"/>
      <c r="DS1918" s="464"/>
      <c r="DT1918" s="464"/>
      <c r="DU1918" s="464"/>
      <c r="DV1918" s="464"/>
      <c r="DW1918" s="464"/>
      <c r="DX1918" s="464"/>
      <c r="DY1918" s="464"/>
    </row>
    <row r="1919" spans="1:129" s="45" customFormat="1" ht="15.75" x14ac:dyDescent="0.25">
      <c r="A1919" s="410">
        <v>15</v>
      </c>
      <c r="B1919" s="204" t="s">
        <v>433</v>
      </c>
      <c r="C1919" s="134" t="s">
        <v>3</v>
      </c>
      <c r="D1919" s="134" t="s">
        <v>63</v>
      </c>
      <c r="E1919" s="196">
        <v>4</v>
      </c>
      <c r="F1919" s="430">
        <v>2207.39</v>
      </c>
      <c r="G1919" s="136">
        <v>121</v>
      </c>
      <c r="H1919" s="121" t="s">
        <v>30</v>
      </c>
      <c r="I1919" s="66" t="s">
        <v>1</v>
      </c>
      <c r="J1919" s="123">
        <f>J1920+J1921</f>
        <v>295250</v>
      </c>
      <c r="K1919" s="123">
        <f t="shared" ref="K1919:N1919" si="991">K1920+K1921</f>
        <v>45250</v>
      </c>
      <c r="L1919" s="123">
        <f t="shared" si="991"/>
        <v>0</v>
      </c>
      <c r="M1919" s="123">
        <f t="shared" si="991"/>
        <v>237500</v>
      </c>
      <c r="N1919" s="123">
        <f t="shared" si="991"/>
        <v>12500</v>
      </c>
      <c r="O1919" s="387">
        <f t="shared" si="968"/>
        <v>295250</v>
      </c>
      <c r="P1919" s="463"/>
      <c r="Q1919" s="464"/>
      <c r="R1919" s="464"/>
      <c r="S1919" s="464"/>
      <c r="T1919" s="464"/>
      <c r="U1919" s="464"/>
      <c r="V1919" s="464"/>
      <c r="W1919" s="464"/>
      <c r="X1919" s="464"/>
      <c r="Y1919" s="464"/>
      <c r="Z1919" s="464"/>
      <c r="AA1919" s="464"/>
      <c r="AB1919" s="464"/>
      <c r="AC1919" s="464"/>
      <c r="AD1919" s="464"/>
      <c r="AE1919" s="464"/>
      <c r="AF1919" s="464"/>
      <c r="AG1919" s="464"/>
      <c r="AH1919" s="464"/>
      <c r="AI1919" s="464"/>
      <c r="AJ1919" s="464"/>
      <c r="AK1919" s="464"/>
      <c r="AL1919" s="464"/>
      <c r="AM1919" s="464"/>
      <c r="AN1919" s="464"/>
      <c r="AO1919" s="464"/>
      <c r="AP1919" s="464"/>
      <c r="AQ1919" s="464"/>
      <c r="AR1919" s="464"/>
      <c r="AS1919" s="464"/>
      <c r="AT1919" s="464"/>
      <c r="AU1919" s="464"/>
      <c r="AV1919" s="464"/>
      <c r="AW1919" s="464"/>
      <c r="AX1919" s="464"/>
      <c r="AY1919" s="464"/>
      <c r="AZ1919" s="464"/>
      <c r="BA1919" s="464"/>
      <c r="BB1919" s="464"/>
      <c r="BC1919" s="464"/>
      <c r="BD1919" s="464"/>
      <c r="BE1919" s="464"/>
      <c r="BF1919" s="464"/>
      <c r="BG1919" s="464"/>
      <c r="BH1919" s="464"/>
      <c r="BI1919" s="464"/>
      <c r="BJ1919" s="464"/>
      <c r="BK1919" s="464"/>
      <c r="BL1919" s="464"/>
      <c r="BM1919" s="464"/>
      <c r="BN1919" s="464"/>
      <c r="BO1919" s="464"/>
      <c r="BP1919" s="464"/>
      <c r="BQ1919" s="464"/>
      <c r="BR1919" s="464"/>
      <c r="BS1919" s="464"/>
      <c r="BT1919" s="464"/>
      <c r="BU1919" s="464"/>
      <c r="BV1919" s="464"/>
      <c r="BW1919" s="464"/>
      <c r="BX1919" s="464"/>
      <c r="BY1919" s="464"/>
      <c r="BZ1919" s="464"/>
      <c r="CA1919" s="464"/>
      <c r="CB1919" s="464"/>
      <c r="CC1919" s="464"/>
      <c r="CD1919" s="464"/>
      <c r="CE1919" s="464"/>
      <c r="CF1919" s="464"/>
      <c r="CG1919" s="464"/>
      <c r="CH1919" s="464"/>
      <c r="CI1919" s="464"/>
      <c r="CJ1919" s="464"/>
      <c r="CK1919" s="464"/>
      <c r="CL1919" s="464"/>
      <c r="CM1919" s="464"/>
      <c r="CN1919" s="464"/>
      <c r="CO1919" s="464"/>
      <c r="CP1919" s="464"/>
      <c r="CQ1919" s="464"/>
      <c r="CR1919" s="464"/>
      <c r="CS1919" s="464"/>
      <c r="CT1919" s="464"/>
      <c r="CU1919" s="464"/>
      <c r="CV1919" s="464"/>
      <c r="CW1919" s="464"/>
      <c r="CX1919" s="464"/>
      <c r="CY1919" s="464"/>
      <c r="CZ1919" s="464"/>
      <c r="DA1919" s="464"/>
      <c r="DB1919" s="464"/>
      <c r="DC1919" s="464"/>
      <c r="DD1919" s="464"/>
      <c r="DE1919" s="464"/>
      <c r="DF1919" s="464"/>
      <c r="DG1919" s="464"/>
      <c r="DH1919" s="464"/>
      <c r="DI1919" s="464"/>
      <c r="DJ1919" s="464"/>
      <c r="DK1919" s="464"/>
      <c r="DL1919" s="464"/>
      <c r="DM1919" s="464"/>
      <c r="DN1919" s="464"/>
      <c r="DO1919" s="464"/>
      <c r="DP1919" s="464"/>
      <c r="DQ1919" s="464"/>
      <c r="DR1919" s="464"/>
      <c r="DS1919" s="464"/>
      <c r="DT1919" s="464"/>
      <c r="DU1919" s="464"/>
      <c r="DV1919" s="464"/>
      <c r="DW1919" s="464"/>
      <c r="DX1919" s="464"/>
      <c r="DY1919" s="464"/>
    </row>
    <row r="1920" spans="1:129" s="45" customFormat="1" ht="75" x14ac:dyDescent="0.25">
      <c r="A1920" s="411"/>
      <c r="B1920" s="204" t="s">
        <v>433</v>
      </c>
      <c r="C1920" s="134"/>
      <c r="D1920" s="84"/>
      <c r="E1920" s="84"/>
      <c r="F1920" s="316"/>
      <c r="G1920" s="82"/>
      <c r="H1920" s="72" t="s">
        <v>57</v>
      </c>
      <c r="I1920" s="78" t="s">
        <v>136</v>
      </c>
      <c r="J1920" s="83">
        <v>45250</v>
      </c>
      <c r="K1920" s="123">
        <f>J1920</f>
        <v>45250</v>
      </c>
      <c r="L1920" s="123"/>
      <c r="M1920" s="123"/>
      <c r="N1920" s="123"/>
      <c r="O1920" s="387">
        <f t="shared" ref="O1920:O1983" si="992">K1920+L1920+M1920+N1920</f>
        <v>45250</v>
      </c>
      <c r="P1920" s="463"/>
      <c r="Q1920" s="464"/>
      <c r="R1920" s="464"/>
      <c r="S1920" s="464"/>
      <c r="T1920" s="464"/>
      <c r="U1920" s="464"/>
      <c r="V1920" s="464"/>
      <c r="W1920" s="464"/>
      <c r="X1920" s="464"/>
      <c r="Y1920" s="464"/>
      <c r="Z1920" s="464"/>
      <c r="AA1920" s="464"/>
      <c r="AB1920" s="464"/>
      <c r="AC1920" s="464"/>
      <c r="AD1920" s="464"/>
      <c r="AE1920" s="464"/>
      <c r="AF1920" s="464"/>
      <c r="AG1920" s="464"/>
      <c r="AH1920" s="464"/>
      <c r="AI1920" s="464"/>
      <c r="AJ1920" s="464"/>
      <c r="AK1920" s="464"/>
      <c r="AL1920" s="464"/>
      <c r="AM1920" s="464"/>
      <c r="AN1920" s="464"/>
      <c r="AO1920" s="464"/>
      <c r="AP1920" s="464"/>
      <c r="AQ1920" s="464"/>
      <c r="AR1920" s="464"/>
      <c r="AS1920" s="464"/>
      <c r="AT1920" s="464"/>
      <c r="AU1920" s="464"/>
      <c r="AV1920" s="464"/>
      <c r="AW1920" s="464"/>
      <c r="AX1920" s="464"/>
      <c r="AY1920" s="464"/>
      <c r="AZ1920" s="464"/>
      <c r="BA1920" s="464"/>
      <c r="BB1920" s="464"/>
      <c r="BC1920" s="464"/>
      <c r="BD1920" s="464"/>
      <c r="BE1920" s="464"/>
      <c r="BF1920" s="464"/>
      <c r="BG1920" s="464"/>
      <c r="BH1920" s="464"/>
      <c r="BI1920" s="464"/>
      <c r="BJ1920" s="464"/>
      <c r="BK1920" s="464"/>
      <c r="BL1920" s="464"/>
      <c r="BM1920" s="464"/>
      <c r="BN1920" s="464"/>
      <c r="BO1920" s="464"/>
      <c r="BP1920" s="464"/>
      <c r="BQ1920" s="464"/>
      <c r="BR1920" s="464"/>
      <c r="BS1920" s="464"/>
      <c r="BT1920" s="464"/>
      <c r="BU1920" s="464"/>
      <c r="BV1920" s="464"/>
      <c r="BW1920" s="464"/>
      <c r="BX1920" s="464"/>
      <c r="BY1920" s="464"/>
      <c r="BZ1920" s="464"/>
      <c r="CA1920" s="464"/>
      <c r="CB1920" s="464"/>
      <c r="CC1920" s="464"/>
      <c r="CD1920" s="464"/>
      <c r="CE1920" s="464"/>
      <c r="CF1920" s="464"/>
      <c r="CG1920" s="464"/>
      <c r="CH1920" s="464"/>
      <c r="CI1920" s="464"/>
      <c r="CJ1920" s="464"/>
      <c r="CK1920" s="464"/>
      <c r="CL1920" s="464"/>
      <c r="CM1920" s="464"/>
      <c r="CN1920" s="464"/>
      <c r="CO1920" s="464"/>
      <c r="CP1920" s="464"/>
      <c r="CQ1920" s="464"/>
      <c r="CR1920" s="464"/>
      <c r="CS1920" s="464"/>
      <c r="CT1920" s="464"/>
      <c r="CU1920" s="464"/>
      <c r="CV1920" s="464"/>
      <c r="CW1920" s="464"/>
      <c r="CX1920" s="464"/>
      <c r="CY1920" s="464"/>
      <c r="CZ1920" s="464"/>
      <c r="DA1920" s="464"/>
      <c r="DB1920" s="464"/>
      <c r="DC1920" s="464"/>
      <c r="DD1920" s="464"/>
      <c r="DE1920" s="464"/>
      <c r="DF1920" s="464"/>
      <c r="DG1920" s="464"/>
      <c r="DH1920" s="464"/>
      <c r="DI1920" s="464"/>
      <c r="DJ1920" s="464"/>
      <c r="DK1920" s="464"/>
      <c r="DL1920" s="464"/>
      <c r="DM1920" s="464"/>
      <c r="DN1920" s="464"/>
      <c r="DO1920" s="464"/>
      <c r="DP1920" s="464"/>
      <c r="DQ1920" s="464"/>
      <c r="DR1920" s="464"/>
      <c r="DS1920" s="464"/>
      <c r="DT1920" s="464"/>
      <c r="DU1920" s="464"/>
      <c r="DV1920" s="464"/>
      <c r="DW1920" s="464"/>
      <c r="DX1920" s="464"/>
      <c r="DY1920" s="464"/>
    </row>
    <row r="1921" spans="1:129" s="45" customFormat="1" ht="45" x14ac:dyDescent="0.25">
      <c r="A1921" s="411"/>
      <c r="B1921" s="204" t="s">
        <v>433</v>
      </c>
      <c r="C1921" s="134"/>
      <c r="D1921" s="134"/>
      <c r="E1921" s="196"/>
      <c r="F1921" s="430"/>
      <c r="G1921" s="136"/>
      <c r="H1921" s="72" t="s">
        <v>58</v>
      </c>
      <c r="I1921" s="78" t="s">
        <v>31</v>
      </c>
      <c r="J1921" s="123">
        <v>250000</v>
      </c>
      <c r="K1921" s="123"/>
      <c r="L1921" s="123"/>
      <c r="M1921" s="126">
        <v>237500</v>
      </c>
      <c r="N1921" s="126">
        <v>12500</v>
      </c>
      <c r="O1921" s="387">
        <f t="shared" si="992"/>
        <v>250000</v>
      </c>
      <c r="P1921" s="463"/>
      <c r="Q1921" s="464"/>
      <c r="R1921" s="464"/>
      <c r="S1921" s="464"/>
      <c r="T1921" s="464"/>
      <c r="U1921" s="464"/>
      <c r="V1921" s="464"/>
      <c r="W1921" s="464"/>
      <c r="X1921" s="464"/>
      <c r="Y1921" s="464"/>
      <c r="Z1921" s="464"/>
      <c r="AA1921" s="464"/>
      <c r="AB1921" s="464"/>
      <c r="AC1921" s="464"/>
      <c r="AD1921" s="464"/>
      <c r="AE1921" s="464"/>
      <c r="AF1921" s="464"/>
      <c r="AG1921" s="464"/>
      <c r="AH1921" s="464"/>
      <c r="AI1921" s="464"/>
      <c r="AJ1921" s="464"/>
      <c r="AK1921" s="464"/>
      <c r="AL1921" s="464"/>
      <c r="AM1921" s="464"/>
      <c r="AN1921" s="464"/>
      <c r="AO1921" s="464"/>
      <c r="AP1921" s="464"/>
      <c r="AQ1921" s="464"/>
      <c r="AR1921" s="464"/>
      <c r="AS1921" s="464"/>
      <c r="AT1921" s="464"/>
      <c r="AU1921" s="464"/>
      <c r="AV1921" s="464"/>
      <c r="AW1921" s="464"/>
      <c r="AX1921" s="464"/>
      <c r="AY1921" s="464"/>
      <c r="AZ1921" s="464"/>
      <c r="BA1921" s="464"/>
      <c r="BB1921" s="464"/>
      <c r="BC1921" s="464"/>
      <c r="BD1921" s="464"/>
      <c r="BE1921" s="464"/>
      <c r="BF1921" s="464"/>
      <c r="BG1921" s="464"/>
      <c r="BH1921" s="464"/>
      <c r="BI1921" s="464"/>
      <c r="BJ1921" s="464"/>
      <c r="BK1921" s="464"/>
      <c r="BL1921" s="464"/>
      <c r="BM1921" s="464"/>
      <c r="BN1921" s="464"/>
      <c r="BO1921" s="464"/>
      <c r="BP1921" s="464"/>
      <c r="BQ1921" s="464"/>
      <c r="BR1921" s="464"/>
      <c r="BS1921" s="464"/>
      <c r="BT1921" s="464"/>
      <c r="BU1921" s="464"/>
      <c r="BV1921" s="464"/>
      <c r="BW1921" s="464"/>
      <c r="BX1921" s="464"/>
      <c r="BY1921" s="464"/>
      <c r="BZ1921" s="464"/>
      <c r="CA1921" s="464"/>
      <c r="CB1921" s="464"/>
      <c r="CC1921" s="464"/>
      <c r="CD1921" s="464"/>
      <c r="CE1921" s="464"/>
      <c r="CF1921" s="464"/>
      <c r="CG1921" s="464"/>
      <c r="CH1921" s="464"/>
      <c r="CI1921" s="464"/>
      <c r="CJ1921" s="464"/>
      <c r="CK1921" s="464"/>
      <c r="CL1921" s="464"/>
      <c r="CM1921" s="464"/>
      <c r="CN1921" s="464"/>
      <c r="CO1921" s="464"/>
      <c r="CP1921" s="464"/>
      <c r="CQ1921" s="464"/>
      <c r="CR1921" s="464"/>
      <c r="CS1921" s="464"/>
      <c r="CT1921" s="464"/>
      <c r="CU1921" s="464"/>
      <c r="CV1921" s="464"/>
      <c r="CW1921" s="464"/>
      <c r="CX1921" s="464"/>
      <c r="CY1921" s="464"/>
      <c r="CZ1921" s="464"/>
      <c r="DA1921" s="464"/>
      <c r="DB1921" s="464"/>
      <c r="DC1921" s="464"/>
      <c r="DD1921" s="464"/>
      <c r="DE1921" s="464"/>
      <c r="DF1921" s="464"/>
      <c r="DG1921" s="464"/>
      <c r="DH1921" s="464"/>
      <c r="DI1921" s="464"/>
      <c r="DJ1921" s="464"/>
      <c r="DK1921" s="464"/>
      <c r="DL1921" s="464"/>
      <c r="DM1921" s="464"/>
      <c r="DN1921" s="464"/>
      <c r="DO1921" s="464"/>
      <c r="DP1921" s="464"/>
      <c r="DQ1921" s="464"/>
      <c r="DR1921" s="464"/>
      <c r="DS1921" s="464"/>
      <c r="DT1921" s="464"/>
      <c r="DU1921" s="464"/>
      <c r="DV1921" s="464"/>
      <c r="DW1921" s="464"/>
      <c r="DX1921" s="464"/>
      <c r="DY1921" s="464"/>
    </row>
    <row r="1922" spans="1:129" s="45" customFormat="1" ht="15.75" x14ac:dyDescent="0.25">
      <c r="A1922" s="410">
        <v>16</v>
      </c>
      <c r="B1922" s="204" t="s">
        <v>433</v>
      </c>
      <c r="C1922" s="84" t="s">
        <v>3</v>
      </c>
      <c r="D1922" s="84" t="s">
        <v>63</v>
      </c>
      <c r="E1922" s="82">
        <v>10</v>
      </c>
      <c r="F1922" s="316">
        <v>2149.6</v>
      </c>
      <c r="G1922" s="82">
        <v>65</v>
      </c>
      <c r="H1922" s="121" t="s">
        <v>30</v>
      </c>
      <c r="I1922" s="66" t="s">
        <v>1</v>
      </c>
      <c r="J1922" s="123">
        <f>J1923+J1924</f>
        <v>295250</v>
      </c>
      <c r="K1922" s="123">
        <f t="shared" ref="K1922:N1922" si="993">K1923+K1924</f>
        <v>45250</v>
      </c>
      <c r="L1922" s="123">
        <f t="shared" si="993"/>
        <v>0</v>
      </c>
      <c r="M1922" s="123">
        <f t="shared" si="993"/>
        <v>237500</v>
      </c>
      <c r="N1922" s="123">
        <f t="shared" si="993"/>
        <v>12500</v>
      </c>
      <c r="O1922" s="387">
        <f t="shared" si="992"/>
        <v>295250</v>
      </c>
      <c r="P1922" s="463"/>
      <c r="Q1922" s="464"/>
      <c r="R1922" s="464"/>
      <c r="S1922" s="464"/>
      <c r="T1922" s="464"/>
      <c r="U1922" s="464"/>
      <c r="V1922" s="464"/>
      <c r="W1922" s="464"/>
      <c r="X1922" s="464"/>
      <c r="Y1922" s="464"/>
      <c r="Z1922" s="464"/>
      <c r="AA1922" s="464"/>
      <c r="AB1922" s="464"/>
      <c r="AC1922" s="464"/>
      <c r="AD1922" s="464"/>
      <c r="AE1922" s="464"/>
      <c r="AF1922" s="464"/>
      <c r="AG1922" s="464"/>
      <c r="AH1922" s="464"/>
      <c r="AI1922" s="464"/>
      <c r="AJ1922" s="464"/>
      <c r="AK1922" s="464"/>
      <c r="AL1922" s="464"/>
      <c r="AM1922" s="464"/>
      <c r="AN1922" s="464"/>
      <c r="AO1922" s="464"/>
      <c r="AP1922" s="464"/>
      <c r="AQ1922" s="464"/>
      <c r="AR1922" s="464"/>
      <c r="AS1922" s="464"/>
      <c r="AT1922" s="464"/>
      <c r="AU1922" s="464"/>
      <c r="AV1922" s="464"/>
      <c r="AW1922" s="464"/>
      <c r="AX1922" s="464"/>
      <c r="AY1922" s="464"/>
      <c r="AZ1922" s="464"/>
      <c r="BA1922" s="464"/>
      <c r="BB1922" s="464"/>
      <c r="BC1922" s="464"/>
      <c r="BD1922" s="464"/>
      <c r="BE1922" s="464"/>
      <c r="BF1922" s="464"/>
      <c r="BG1922" s="464"/>
      <c r="BH1922" s="464"/>
      <c r="BI1922" s="464"/>
      <c r="BJ1922" s="464"/>
      <c r="BK1922" s="464"/>
      <c r="BL1922" s="464"/>
      <c r="BM1922" s="464"/>
      <c r="BN1922" s="464"/>
      <c r="BO1922" s="464"/>
      <c r="BP1922" s="464"/>
      <c r="BQ1922" s="464"/>
      <c r="BR1922" s="464"/>
      <c r="BS1922" s="464"/>
      <c r="BT1922" s="464"/>
      <c r="BU1922" s="464"/>
      <c r="BV1922" s="464"/>
      <c r="BW1922" s="464"/>
      <c r="BX1922" s="464"/>
      <c r="BY1922" s="464"/>
      <c r="BZ1922" s="464"/>
      <c r="CA1922" s="464"/>
      <c r="CB1922" s="464"/>
      <c r="CC1922" s="464"/>
      <c r="CD1922" s="464"/>
      <c r="CE1922" s="464"/>
      <c r="CF1922" s="464"/>
      <c r="CG1922" s="464"/>
      <c r="CH1922" s="464"/>
      <c r="CI1922" s="464"/>
      <c r="CJ1922" s="464"/>
      <c r="CK1922" s="464"/>
      <c r="CL1922" s="464"/>
      <c r="CM1922" s="464"/>
      <c r="CN1922" s="464"/>
      <c r="CO1922" s="464"/>
      <c r="CP1922" s="464"/>
      <c r="CQ1922" s="464"/>
      <c r="CR1922" s="464"/>
      <c r="CS1922" s="464"/>
      <c r="CT1922" s="464"/>
      <c r="CU1922" s="464"/>
      <c r="CV1922" s="464"/>
      <c r="CW1922" s="464"/>
      <c r="CX1922" s="464"/>
      <c r="CY1922" s="464"/>
      <c r="CZ1922" s="464"/>
      <c r="DA1922" s="464"/>
      <c r="DB1922" s="464"/>
      <c r="DC1922" s="464"/>
      <c r="DD1922" s="464"/>
      <c r="DE1922" s="464"/>
      <c r="DF1922" s="464"/>
      <c r="DG1922" s="464"/>
      <c r="DH1922" s="464"/>
      <c r="DI1922" s="464"/>
      <c r="DJ1922" s="464"/>
      <c r="DK1922" s="464"/>
      <c r="DL1922" s="464"/>
      <c r="DM1922" s="464"/>
      <c r="DN1922" s="464"/>
      <c r="DO1922" s="464"/>
      <c r="DP1922" s="464"/>
      <c r="DQ1922" s="464"/>
      <c r="DR1922" s="464"/>
      <c r="DS1922" s="464"/>
      <c r="DT1922" s="464"/>
      <c r="DU1922" s="464"/>
      <c r="DV1922" s="464"/>
      <c r="DW1922" s="464"/>
      <c r="DX1922" s="464"/>
      <c r="DY1922" s="464"/>
    </row>
    <row r="1923" spans="1:129" s="45" customFormat="1" ht="75" x14ac:dyDescent="0.25">
      <c r="A1923" s="411"/>
      <c r="B1923" s="204" t="s">
        <v>433</v>
      </c>
      <c r="C1923" s="84"/>
      <c r="D1923" s="84"/>
      <c r="E1923" s="84"/>
      <c r="F1923" s="316"/>
      <c r="G1923" s="82"/>
      <c r="H1923" s="72" t="s">
        <v>57</v>
      </c>
      <c r="I1923" s="78" t="s">
        <v>136</v>
      </c>
      <c r="J1923" s="83">
        <v>45250</v>
      </c>
      <c r="K1923" s="123">
        <f>J1923</f>
        <v>45250</v>
      </c>
      <c r="L1923" s="123"/>
      <c r="M1923" s="123"/>
      <c r="N1923" s="123"/>
      <c r="O1923" s="387">
        <f t="shared" si="992"/>
        <v>45250</v>
      </c>
      <c r="P1923" s="463"/>
      <c r="Q1923" s="464"/>
      <c r="R1923" s="464"/>
      <c r="S1923" s="464"/>
      <c r="T1923" s="464"/>
      <c r="U1923" s="464"/>
      <c r="V1923" s="464"/>
      <c r="W1923" s="464"/>
      <c r="X1923" s="464"/>
      <c r="Y1923" s="464"/>
      <c r="Z1923" s="464"/>
      <c r="AA1923" s="464"/>
      <c r="AB1923" s="464"/>
      <c r="AC1923" s="464"/>
      <c r="AD1923" s="464"/>
      <c r="AE1923" s="464"/>
      <c r="AF1923" s="464"/>
      <c r="AG1923" s="464"/>
      <c r="AH1923" s="464"/>
      <c r="AI1923" s="464"/>
      <c r="AJ1923" s="464"/>
      <c r="AK1923" s="464"/>
      <c r="AL1923" s="464"/>
      <c r="AM1923" s="464"/>
      <c r="AN1923" s="464"/>
      <c r="AO1923" s="464"/>
      <c r="AP1923" s="464"/>
      <c r="AQ1923" s="464"/>
      <c r="AR1923" s="464"/>
      <c r="AS1923" s="464"/>
      <c r="AT1923" s="464"/>
      <c r="AU1923" s="464"/>
      <c r="AV1923" s="464"/>
      <c r="AW1923" s="464"/>
      <c r="AX1923" s="464"/>
      <c r="AY1923" s="464"/>
      <c r="AZ1923" s="464"/>
      <c r="BA1923" s="464"/>
      <c r="BB1923" s="464"/>
      <c r="BC1923" s="464"/>
      <c r="BD1923" s="464"/>
      <c r="BE1923" s="464"/>
      <c r="BF1923" s="464"/>
      <c r="BG1923" s="464"/>
      <c r="BH1923" s="464"/>
      <c r="BI1923" s="464"/>
      <c r="BJ1923" s="464"/>
      <c r="BK1923" s="464"/>
      <c r="BL1923" s="464"/>
      <c r="BM1923" s="464"/>
      <c r="BN1923" s="464"/>
      <c r="BO1923" s="464"/>
      <c r="BP1923" s="464"/>
      <c r="BQ1923" s="464"/>
      <c r="BR1923" s="464"/>
      <c r="BS1923" s="464"/>
      <c r="BT1923" s="464"/>
      <c r="BU1923" s="464"/>
      <c r="BV1923" s="464"/>
      <c r="BW1923" s="464"/>
      <c r="BX1923" s="464"/>
      <c r="BY1923" s="464"/>
      <c r="BZ1923" s="464"/>
      <c r="CA1923" s="464"/>
      <c r="CB1923" s="464"/>
      <c r="CC1923" s="464"/>
      <c r="CD1923" s="464"/>
      <c r="CE1923" s="464"/>
      <c r="CF1923" s="464"/>
      <c r="CG1923" s="464"/>
      <c r="CH1923" s="464"/>
      <c r="CI1923" s="464"/>
      <c r="CJ1923" s="464"/>
      <c r="CK1923" s="464"/>
      <c r="CL1923" s="464"/>
      <c r="CM1923" s="464"/>
      <c r="CN1923" s="464"/>
      <c r="CO1923" s="464"/>
      <c r="CP1923" s="464"/>
      <c r="CQ1923" s="464"/>
      <c r="CR1923" s="464"/>
      <c r="CS1923" s="464"/>
      <c r="CT1923" s="464"/>
      <c r="CU1923" s="464"/>
      <c r="CV1923" s="464"/>
      <c r="CW1923" s="464"/>
      <c r="CX1923" s="464"/>
      <c r="CY1923" s="464"/>
      <c r="CZ1923" s="464"/>
      <c r="DA1923" s="464"/>
      <c r="DB1923" s="464"/>
      <c r="DC1923" s="464"/>
      <c r="DD1923" s="464"/>
      <c r="DE1923" s="464"/>
      <c r="DF1923" s="464"/>
      <c r="DG1923" s="464"/>
      <c r="DH1923" s="464"/>
      <c r="DI1923" s="464"/>
      <c r="DJ1923" s="464"/>
      <c r="DK1923" s="464"/>
      <c r="DL1923" s="464"/>
      <c r="DM1923" s="464"/>
      <c r="DN1923" s="464"/>
      <c r="DO1923" s="464"/>
      <c r="DP1923" s="464"/>
      <c r="DQ1923" s="464"/>
      <c r="DR1923" s="464"/>
      <c r="DS1923" s="464"/>
      <c r="DT1923" s="464"/>
      <c r="DU1923" s="464"/>
      <c r="DV1923" s="464"/>
      <c r="DW1923" s="464"/>
      <c r="DX1923" s="464"/>
      <c r="DY1923" s="464"/>
    </row>
    <row r="1924" spans="1:129" s="45" customFormat="1" ht="45" x14ac:dyDescent="0.25">
      <c r="A1924" s="411"/>
      <c r="B1924" s="204" t="s">
        <v>433</v>
      </c>
      <c r="C1924" s="134"/>
      <c r="D1924" s="134"/>
      <c r="E1924" s="196"/>
      <c r="F1924" s="430"/>
      <c r="G1924" s="136"/>
      <c r="H1924" s="72" t="s">
        <v>58</v>
      </c>
      <c r="I1924" s="78" t="s">
        <v>31</v>
      </c>
      <c r="J1924" s="123">
        <v>250000</v>
      </c>
      <c r="K1924" s="123"/>
      <c r="L1924" s="123"/>
      <c r="M1924" s="123">
        <v>237500</v>
      </c>
      <c r="N1924" s="123">
        <v>12500</v>
      </c>
      <c r="O1924" s="387">
        <f t="shared" si="992"/>
        <v>250000</v>
      </c>
      <c r="P1924" s="463"/>
      <c r="Q1924" s="464"/>
      <c r="R1924" s="464"/>
      <c r="S1924" s="464"/>
      <c r="T1924" s="464"/>
      <c r="U1924" s="464"/>
      <c r="V1924" s="464"/>
      <c r="W1924" s="464"/>
      <c r="X1924" s="464"/>
      <c r="Y1924" s="464"/>
      <c r="Z1924" s="464"/>
      <c r="AA1924" s="464"/>
      <c r="AB1924" s="464"/>
      <c r="AC1924" s="464"/>
      <c r="AD1924" s="464"/>
      <c r="AE1924" s="464"/>
      <c r="AF1924" s="464"/>
      <c r="AG1924" s="464"/>
      <c r="AH1924" s="464"/>
      <c r="AI1924" s="464"/>
      <c r="AJ1924" s="464"/>
      <c r="AK1924" s="464"/>
      <c r="AL1924" s="464"/>
      <c r="AM1924" s="464"/>
      <c r="AN1924" s="464"/>
      <c r="AO1924" s="464"/>
      <c r="AP1924" s="464"/>
      <c r="AQ1924" s="464"/>
      <c r="AR1924" s="464"/>
      <c r="AS1924" s="464"/>
      <c r="AT1924" s="464"/>
      <c r="AU1924" s="464"/>
      <c r="AV1924" s="464"/>
      <c r="AW1924" s="464"/>
      <c r="AX1924" s="464"/>
      <c r="AY1924" s="464"/>
      <c r="AZ1924" s="464"/>
      <c r="BA1924" s="464"/>
      <c r="BB1924" s="464"/>
      <c r="BC1924" s="464"/>
      <c r="BD1924" s="464"/>
      <c r="BE1924" s="464"/>
      <c r="BF1924" s="464"/>
      <c r="BG1924" s="464"/>
      <c r="BH1924" s="464"/>
      <c r="BI1924" s="464"/>
      <c r="BJ1924" s="464"/>
      <c r="BK1924" s="464"/>
      <c r="BL1924" s="464"/>
      <c r="BM1924" s="464"/>
      <c r="BN1924" s="464"/>
      <c r="BO1924" s="464"/>
      <c r="BP1924" s="464"/>
      <c r="BQ1924" s="464"/>
      <c r="BR1924" s="464"/>
      <c r="BS1924" s="464"/>
      <c r="BT1924" s="464"/>
      <c r="BU1924" s="464"/>
      <c r="BV1924" s="464"/>
      <c r="BW1924" s="464"/>
      <c r="BX1924" s="464"/>
      <c r="BY1924" s="464"/>
      <c r="BZ1924" s="464"/>
      <c r="CA1924" s="464"/>
      <c r="CB1924" s="464"/>
      <c r="CC1924" s="464"/>
      <c r="CD1924" s="464"/>
      <c r="CE1924" s="464"/>
      <c r="CF1924" s="464"/>
      <c r="CG1924" s="464"/>
      <c r="CH1924" s="464"/>
      <c r="CI1924" s="464"/>
      <c r="CJ1924" s="464"/>
      <c r="CK1924" s="464"/>
      <c r="CL1924" s="464"/>
      <c r="CM1924" s="464"/>
      <c r="CN1924" s="464"/>
      <c r="CO1924" s="464"/>
      <c r="CP1924" s="464"/>
      <c r="CQ1924" s="464"/>
      <c r="CR1924" s="464"/>
      <c r="CS1924" s="464"/>
      <c r="CT1924" s="464"/>
      <c r="CU1924" s="464"/>
      <c r="CV1924" s="464"/>
      <c r="CW1924" s="464"/>
      <c r="CX1924" s="464"/>
      <c r="CY1924" s="464"/>
      <c r="CZ1924" s="464"/>
      <c r="DA1924" s="464"/>
      <c r="DB1924" s="464"/>
      <c r="DC1924" s="464"/>
      <c r="DD1924" s="464"/>
      <c r="DE1924" s="464"/>
      <c r="DF1924" s="464"/>
      <c r="DG1924" s="464"/>
      <c r="DH1924" s="464"/>
      <c r="DI1924" s="464"/>
      <c r="DJ1924" s="464"/>
      <c r="DK1924" s="464"/>
      <c r="DL1924" s="464"/>
      <c r="DM1924" s="464"/>
      <c r="DN1924" s="464"/>
      <c r="DO1924" s="464"/>
      <c r="DP1924" s="464"/>
      <c r="DQ1924" s="464"/>
      <c r="DR1924" s="464"/>
      <c r="DS1924" s="464"/>
      <c r="DT1924" s="464"/>
      <c r="DU1924" s="464"/>
      <c r="DV1924" s="464"/>
      <c r="DW1924" s="464"/>
      <c r="DX1924" s="464"/>
      <c r="DY1924" s="464"/>
    </row>
    <row r="1925" spans="1:129" s="45" customFormat="1" ht="15.75" x14ac:dyDescent="0.25">
      <c r="A1925" s="410">
        <v>17</v>
      </c>
      <c r="B1925" s="204" t="s">
        <v>433</v>
      </c>
      <c r="C1925" s="134" t="s">
        <v>3</v>
      </c>
      <c r="D1925" s="84" t="s">
        <v>63</v>
      </c>
      <c r="E1925" s="131">
        <v>15</v>
      </c>
      <c r="F1925" s="316">
        <v>3542.2</v>
      </c>
      <c r="G1925" s="82">
        <v>103</v>
      </c>
      <c r="H1925" s="121" t="s">
        <v>30</v>
      </c>
      <c r="I1925" s="66" t="s">
        <v>1</v>
      </c>
      <c r="J1925" s="123">
        <f>J1926+J1927</f>
        <v>295250</v>
      </c>
      <c r="K1925" s="123">
        <f t="shared" ref="K1925:N1925" si="994">K1926+K1927</f>
        <v>45250</v>
      </c>
      <c r="L1925" s="123">
        <f t="shared" si="994"/>
        <v>0</v>
      </c>
      <c r="M1925" s="123">
        <f t="shared" si="994"/>
        <v>237500</v>
      </c>
      <c r="N1925" s="123">
        <f t="shared" si="994"/>
        <v>12500</v>
      </c>
      <c r="O1925" s="387">
        <f t="shared" si="992"/>
        <v>295250</v>
      </c>
      <c r="P1925" s="463"/>
      <c r="Q1925" s="464"/>
      <c r="R1925" s="464"/>
      <c r="S1925" s="464"/>
      <c r="T1925" s="464"/>
      <c r="U1925" s="464"/>
      <c r="V1925" s="464"/>
      <c r="W1925" s="464"/>
      <c r="X1925" s="464"/>
      <c r="Y1925" s="464"/>
      <c r="Z1925" s="464"/>
      <c r="AA1925" s="464"/>
      <c r="AB1925" s="464"/>
      <c r="AC1925" s="464"/>
      <c r="AD1925" s="464"/>
      <c r="AE1925" s="464"/>
      <c r="AF1925" s="464"/>
      <c r="AG1925" s="464"/>
      <c r="AH1925" s="464"/>
      <c r="AI1925" s="464"/>
      <c r="AJ1925" s="464"/>
      <c r="AK1925" s="464"/>
      <c r="AL1925" s="464"/>
      <c r="AM1925" s="464"/>
      <c r="AN1925" s="464"/>
      <c r="AO1925" s="464"/>
      <c r="AP1925" s="464"/>
      <c r="AQ1925" s="464"/>
      <c r="AR1925" s="464"/>
      <c r="AS1925" s="464"/>
      <c r="AT1925" s="464"/>
      <c r="AU1925" s="464"/>
      <c r="AV1925" s="464"/>
      <c r="AW1925" s="464"/>
      <c r="AX1925" s="464"/>
      <c r="AY1925" s="464"/>
      <c r="AZ1925" s="464"/>
      <c r="BA1925" s="464"/>
      <c r="BB1925" s="464"/>
      <c r="BC1925" s="464"/>
      <c r="BD1925" s="464"/>
      <c r="BE1925" s="464"/>
      <c r="BF1925" s="464"/>
      <c r="BG1925" s="464"/>
      <c r="BH1925" s="464"/>
      <c r="BI1925" s="464"/>
      <c r="BJ1925" s="464"/>
      <c r="BK1925" s="464"/>
      <c r="BL1925" s="464"/>
      <c r="BM1925" s="464"/>
      <c r="BN1925" s="464"/>
      <c r="BO1925" s="464"/>
      <c r="BP1925" s="464"/>
      <c r="BQ1925" s="464"/>
      <c r="BR1925" s="464"/>
      <c r="BS1925" s="464"/>
      <c r="BT1925" s="464"/>
      <c r="BU1925" s="464"/>
      <c r="BV1925" s="464"/>
      <c r="BW1925" s="464"/>
      <c r="BX1925" s="464"/>
      <c r="BY1925" s="464"/>
      <c r="BZ1925" s="464"/>
      <c r="CA1925" s="464"/>
      <c r="CB1925" s="464"/>
      <c r="CC1925" s="464"/>
      <c r="CD1925" s="464"/>
      <c r="CE1925" s="464"/>
      <c r="CF1925" s="464"/>
      <c r="CG1925" s="464"/>
      <c r="CH1925" s="464"/>
      <c r="CI1925" s="464"/>
      <c r="CJ1925" s="464"/>
      <c r="CK1925" s="464"/>
      <c r="CL1925" s="464"/>
      <c r="CM1925" s="464"/>
      <c r="CN1925" s="464"/>
      <c r="CO1925" s="464"/>
      <c r="CP1925" s="464"/>
      <c r="CQ1925" s="464"/>
      <c r="CR1925" s="464"/>
      <c r="CS1925" s="464"/>
      <c r="CT1925" s="464"/>
      <c r="CU1925" s="464"/>
      <c r="CV1925" s="464"/>
      <c r="CW1925" s="464"/>
      <c r="CX1925" s="464"/>
      <c r="CY1925" s="464"/>
      <c r="CZ1925" s="464"/>
      <c r="DA1925" s="464"/>
      <c r="DB1925" s="464"/>
      <c r="DC1925" s="464"/>
      <c r="DD1925" s="464"/>
      <c r="DE1925" s="464"/>
      <c r="DF1925" s="464"/>
      <c r="DG1925" s="464"/>
      <c r="DH1925" s="464"/>
      <c r="DI1925" s="464"/>
      <c r="DJ1925" s="464"/>
      <c r="DK1925" s="464"/>
      <c r="DL1925" s="464"/>
      <c r="DM1925" s="464"/>
      <c r="DN1925" s="464"/>
      <c r="DO1925" s="464"/>
      <c r="DP1925" s="464"/>
      <c r="DQ1925" s="464"/>
      <c r="DR1925" s="464"/>
      <c r="DS1925" s="464"/>
      <c r="DT1925" s="464"/>
      <c r="DU1925" s="464"/>
      <c r="DV1925" s="464"/>
      <c r="DW1925" s="464"/>
      <c r="DX1925" s="464"/>
      <c r="DY1925" s="464"/>
    </row>
    <row r="1926" spans="1:129" s="45" customFormat="1" ht="75" x14ac:dyDescent="0.25">
      <c r="A1926" s="411"/>
      <c r="B1926" s="204" t="s">
        <v>433</v>
      </c>
      <c r="C1926" s="134"/>
      <c r="D1926" s="134"/>
      <c r="E1926" s="196"/>
      <c r="F1926" s="430"/>
      <c r="G1926" s="136"/>
      <c r="H1926" s="72" t="s">
        <v>57</v>
      </c>
      <c r="I1926" s="78" t="s">
        <v>136</v>
      </c>
      <c r="J1926" s="83">
        <v>45250</v>
      </c>
      <c r="K1926" s="123">
        <f>J1926</f>
        <v>45250</v>
      </c>
      <c r="L1926" s="123"/>
      <c r="M1926" s="123"/>
      <c r="N1926" s="123"/>
      <c r="O1926" s="387">
        <f t="shared" si="992"/>
        <v>45250</v>
      </c>
      <c r="P1926" s="463"/>
      <c r="Q1926" s="464"/>
      <c r="R1926" s="464"/>
      <c r="S1926" s="464"/>
      <c r="T1926" s="464"/>
      <c r="U1926" s="464"/>
      <c r="V1926" s="464"/>
      <c r="W1926" s="464"/>
      <c r="X1926" s="464"/>
      <c r="Y1926" s="464"/>
      <c r="Z1926" s="464"/>
      <c r="AA1926" s="464"/>
      <c r="AB1926" s="464"/>
      <c r="AC1926" s="464"/>
      <c r="AD1926" s="464"/>
      <c r="AE1926" s="464"/>
      <c r="AF1926" s="464"/>
      <c r="AG1926" s="464"/>
      <c r="AH1926" s="464"/>
      <c r="AI1926" s="464"/>
      <c r="AJ1926" s="464"/>
      <c r="AK1926" s="464"/>
      <c r="AL1926" s="464"/>
      <c r="AM1926" s="464"/>
      <c r="AN1926" s="464"/>
      <c r="AO1926" s="464"/>
      <c r="AP1926" s="464"/>
      <c r="AQ1926" s="464"/>
      <c r="AR1926" s="464"/>
      <c r="AS1926" s="464"/>
      <c r="AT1926" s="464"/>
      <c r="AU1926" s="464"/>
      <c r="AV1926" s="464"/>
      <c r="AW1926" s="464"/>
      <c r="AX1926" s="464"/>
      <c r="AY1926" s="464"/>
      <c r="AZ1926" s="464"/>
      <c r="BA1926" s="464"/>
      <c r="BB1926" s="464"/>
      <c r="BC1926" s="464"/>
      <c r="BD1926" s="464"/>
      <c r="BE1926" s="464"/>
      <c r="BF1926" s="464"/>
      <c r="BG1926" s="464"/>
      <c r="BH1926" s="464"/>
      <c r="BI1926" s="464"/>
      <c r="BJ1926" s="464"/>
      <c r="BK1926" s="464"/>
      <c r="BL1926" s="464"/>
      <c r="BM1926" s="464"/>
      <c r="BN1926" s="464"/>
      <c r="BO1926" s="464"/>
      <c r="BP1926" s="464"/>
      <c r="BQ1926" s="464"/>
      <c r="BR1926" s="464"/>
      <c r="BS1926" s="464"/>
      <c r="BT1926" s="464"/>
      <c r="BU1926" s="464"/>
      <c r="BV1926" s="464"/>
      <c r="BW1926" s="464"/>
      <c r="BX1926" s="464"/>
      <c r="BY1926" s="464"/>
      <c r="BZ1926" s="464"/>
      <c r="CA1926" s="464"/>
      <c r="CB1926" s="464"/>
      <c r="CC1926" s="464"/>
      <c r="CD1926" s="464"/>
      <c r="CE1926" s="464"/>
      <c r="CF1926" s="464"/>
      <c r="CG1926" s="464"/>
      <c r="CH1926" s="464"/>
      <c r="CI1926" s="464"/>
      <c r="CJ1926" s="464"/>
      <c r="CK1926" s="464"/>
      <c r="CL1926" s="464"/>
      <c r="CM1926" s="464"/>
      <c r="CN1926" s="464"/>
      <c r="CO1926" s="464"/>
      <c r="CP1926" s="464"/>
      <c r="CQ1926" s="464"/>
      <c r="CR1926" s="464"/>
      <c r="CS1926" s="464"/>
      <c r="CT1926" s="464"/>
      <c r="CU1926" s="464"/>
      <c r="CV1926" s="464"/>
      <c r="CW1926" s="464"/>
      <c r="CX1926" s="464"/>
      <c r="CY1926" s="464"/>
      <c r="CZ1926" s="464"/>
      <c r="DA1926" s="464"/>
      <c r="DB1926" s="464"/>
      <c r="DC1926" s="464"/>
      <c r="DD1926" s="464"/>
      <c r="DE1926" s="464"/>
      <c r="DF1926" s="464"/>
      <c r="DG1926" s="464"/>
      <c r="DH1926" s="464"/>
      <c r="DI1926" s="464"/>
      <c r="DJ1926" s="464"/>
      <c r="DK1926" s="464"/>
      <c r="DL1926" s="464"/>
      <c r="DM1926" s="464"/>
      <c r="DN1926" s="464"/>
      <c r="DO1926" s="464"/>
      <c r="DP1926" s="464"/>
      <c r="DQ1926" s="464"/>
      <c r="DR1926" s="464"/>
      <c r="DS1926" s="464"/>
      <c r="DT1926" s="464"/>
      <c r="DU1926" s="464"/>
      <c r="DV1926" s="464"/>
      <c r="DW1926" s="464"/>
      <c r="DX1926" s="464"/>
      <c r="DY1926" s="464"/>
    </row>
    <row r="1927" spans="1:129" s="45" customFormat="1" ht="45" x14ac:dyDescent="0.25">
      <c r="A1927" s="412"/>
      <c r="B1927" s="204" t="s">
        <v>433</v>
      </c>
      <c r="C1927" s="134"/>
      <c r="D1927" s="134"/>
      <c r="E1927" s="196"/>
      <c r="F1927" s="430"/>
      <c r="G1927" s="136"/>
      <c r="H1927" s="72" t="s">
        <v>58</v>
      </c>
      <c r="I1927" s="78" t="s">
        <v>31</v>
      </c>
      <c r="J1927" s="123">
        <v>250000</v>
      </c>
      <c r="K1927" s="123"/>
      <c r="L1927" s="123"/>
      <c r="M1927" s="123">
        <v>237500</v>
      </c>
      <c r="N1927" s="123">
        <v>12500</v>
      </c>
      <c r="O1927" s="389">
        <f t="shared" si="992"/>
        <v>250000</v>
      </c>
      <c r="P1927" s="463"/>
      <c r="Q1927" s="464"/>
      <c r="R1927" s="464"/>
      <c r="S1927" s="464"/>
      <c r="T1927" s="464"/>
      <c r="U1927" s="464"/>
      <c r="V1927" s="464"/>
      <c r="W1927" s="464"/>
      <c r="X1927" s="464"/>
      <c r="Y1927" s="464"/>
      <c r="Z1927" s="464"/>
      <c r="AA1927" s="464"/>
      <c r="AB1927" s="464"/>
      <c r="AC1927" s="464"/>
      <c r="AD1927" s="464"/>
      <c r="AE1927" s="464"/>
      <c r="AF1927" s="464"/>
      <c r="AG1927" s="464"/>
      <c r="AH1927" s="464"/>
      <c r="AI1927" s="464"/>
      <c r="AJ1927" s="464"/>
      <c r="AK1927" s="464"/>
      <c r="AL1927" s="464"/>
      <c r="AM1927" s="464"/>
      <c r="AN1927" s="464"/>
      <c r="AO1927" s="464"/>
      <c r="AP1927" s="464"/>
      <c r="AQ1927" s="464"/>
      <c r="AR1927" s="464"/>
      <c r="AS1927" s="464"/>
      <c r="AT1927" s="464"/>
      <c r="AU1927" s="464"/>
      <c r="AV1927" s="464"/>
      <c r="AW1927" s="464"/>
      <c r="AX1927" s="464"/>
      <c r="AY1927" s="464"/>
      <c r="AZ1927" s="464"/>
      <c r="BA1927" s="464"/>
      <c r="BB1927" s="464"/>
      <c r="BC1927" s="464"/>
      <c r="BD1927" s="464"/>
      <c r="BE1927" s="464"/>
      <c r="BF1927" s="464"/>
      <c r="BG1927" s="464"/>
      <c r="BH1927" s="464"/>
      <c r="BI1927" s="464"/>
      <c r="BJ1927" s="464"/>
      <c r="BK1927" s="464"/>
      <c r="BL1927" s="464"/>
      <c r="BM1927" s="464"/>
      <c r="BN1927" s="464"/>
      <c r="BO1927" s="464"/>
      <c r="BP1927" s="464"/>
      <c r="BQ1927" s="464"/>
      <c r="BR1927" s="464"/>
      <c r="BS1927" s="464"/>
      <c r="BT1927" s="464"/>
      <c r="BU1927" s="464"/>
      <c r="BV1927" s="464"/>
      <c r="BW1927" s="464"/>
      <c r="BX1927" s="464"/>
      <c r="BY1927" s="464"/>
      <c r="BZ1927" s="464"/>
      <c r="CA1927" s="464"/>
      <c r="CB1927" s="464"/>
      <c r="CC1927" s="464"/>
      <c r="CD1927" s="464"/>
      <c r="CE1927" s="464"/>
      <c r="CF1927" s="464"/>
      <c r="CG1927" s="464"/>
      <c r="CH1927" s="464"/>
      <c r="CI1927" s="464"/>
      <c r="CJ1927" s="464"/>
      <c r="CK1927" s="464"/>
      <c r="CL1927" s="464"/>
      <c r="CM1927" s="464"/>
      <c r="CN1927" s="464"/>
      <c r="CO1927" s="464"/>
      <c r="CP1927" s="464"/>
      <c r="CQ1927" s="464"/>
      <c r="CR1927" s="464"/>
      <c r="CS1927" s="464"/>
      <c r="CT1927" s="464"/>
      <c r="CU1927" s="464"/>
      <c r="CV1927" s="464"/>
      <c r="CW1927" s="464"/>
      <c r="CX1927" s="464"/>
      <c r="CY1927" s="464"/>
      <c r="CZ1927" s="464"/>
      <c r="DA1927" s="464"/>
      <c r="DB1927" s="464"/>
      <c r="DC1927" s="464"/>
      <c r="DD1927" s="464"/>
      <c r="DE1927" s="464"/>
      <c r="DF1927" s="464"/>
      <c r="DG1927" s="464"/>
      <c r="DH1927" s="464"/>
      <c r="DI1927" s="464"/>
      <c r="DJ1927" s="464"/>
      <c r="DK1927" s="464"/>
      <c r="DL1927" s="464"/>
      <c r="DM1927" s="464"/>
      <c r="DN1927" s="464"/>
      <c r="DO1927" s="464"/>
      <c r="DP1927" s="464"/>
      <c r="DQ1927" s="464"/>
      <c r="DR1927" s="464"/>
      <c r="DS1927" s="464"/>
      <c r="DT1927" s="464"/>
      <c r="DU1927" s="464"/>
      <c r="DV1927" s="464"/>
      <c r="DW1927" s="464"/>
      <c r="DX1927" s="464"/>
      <c r="DY1927" s="464"/>
    </row>
    <row r="1928" spans="1:129" x14ac:dyDescent="0.25">
      <c r="A1928" s="492" t="s">
        <v>444</v>
      </c>
      <c r="B1928" s="484"/>
      <c r="C1928" s="484"/>
      <c r="D1928" s="485"/>
      <c r="E1928" s="64">
        <v>3</v>
      </c>
      <c r="F1928" s="65">
        <f>F1930+F1933+F1936</f>
        <v>6201.7</v>
      </c>
      <c r="G1928" s="88">
        <f>G1930+G1933+G1936</f>
        <v>221</v>
      </c>
      <c r="H1928" s="63" t="s">
        <v>1</v>
      </c>
      <c r="I1928" s="66" t="s">
        <v>1</v>
      </c>
      <c r="J1928" s="65">
        <f>J1930+J1933+J1936</f>
        <v>7679842.5100000007</v>
      </c>
      <c r="K1928" s="65">
        <f t="shared" ref="K1928:N1928" si="995">K1930+K1933+K1936</f>
        <v>7147399.4000000004</v>
      </c>
      <c r="L1928" s="65">
        <f t="shared" si="995"/>
        <v>0</v>
      </c>
      <c r="M1928" s="65">
        <f>M1930+M1933+M1936+M1929</f>
        <v>506000</v>
      </c>
      <c r="N1928" s="65">
        <f t="shared" si="995"/>
        <v>26622.15</v>
      </c>
      <c r="O1928" s="389">
        <f t="shared" si="992"/>
        <v>7680021.5500000007</v>
      </c>
      <c r="P1928" s="355"/>
    </row>
    <row r="1929" spans="1:129" x14ac:dyDescent="0.25">
      <c r="A1929" s="514" t="s">
        <v>342</v>
      </c>
      <c r="B1929" s="520"/>
      <c r="C1929" s="520"/>
      <c r="D1929" s="520"/>
      <c r="E1929" s="520"/>
      <c r="F1929" s="520"/>
      <c r="G1929" s="521"/>
      <c r="H1929" s="63" t="s">
        <v>1</v>
      </c>
      <c r="I1929" s="66" t="s">
        <v>1</v>
      </c>
      <c r="J1929" s="89"/>
      <c r="K1929" s="89"/>
      <c r="L1929" s="89"/>
      <c r="M1929" s="89">
        <v>179.04000000003725</v>
      </c>
      <c r="N1929" s="89"/>
      <c r="O1929" s="389">
        <f t="shared" si="992"/>
        <v>179.04000000003725</v>
      </c>
      <c r="P1929" s="553"/>
    </row>
    <row r="1930" spans="1:129" s="29" customFormat="1" x14ac:dyDescent="0.25">
      <c r="A1930" s="275">
        <v>1</v>
      </c>
      <c r="B1930" s="134" t="s">
        <v>326</v>
      </c>
      <c r="C1930" s="121" t="s">
        <v>341</v>
      </c>
      <c r="D1930" s="134" t="s">
        <v>32</v>
      </c>
      <c r="E1930" s="196">
        <v>14</v>
      </c>
      <c r="F1930" s="135">
        <v>1298.5</v>
      </c>
      <c r="G1930" s="136">
        <v>40</v>
      </c>
      <c r="H1930" s="121" t="s">
        <v>30</v>
      </c>
      <c r="I1930" s="66" t="s">
        <v>1</v>
      </c>
      <c r="J1930" s="159">
        <f>J1931+J1932</f>
        <v>7056899.4000000004</v>
      </c>
      <c r="K1930" s="159">
        <f t="shared" ref="K1930:N1930" si="996">K1931+K1932</f>
        <v>7056899.4000000004</v>
      </c>
      <c r="L1930" s="159">
        <f t="shared" si="996"/>
        <v>0</v>
      </c>
      <c r="M1930" s="159">
        <f t="shared" si="996"/>
        <v>0</v>
      </c>
      <c r="N1930" s="159">
        <f t="shared" si="996"/>
        <v>0</v>
      </c>
      <c r="O1930" s="389">
        <f t="shared" si="992"/>
        <v>7056899.4000000004</v>
      </c>
      <c r="P1930" s="355"/>
      <c r="Q1930" s="23"/>
      <c r="R1930" s="23"/>
      <c r="S1930" s="23"/>
      <c r="T1930" s="23"/>
      <c r="U1930" s="23"/>
      <c r="V1930" s="23"/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/>
      <c r="AL1930" s="23"/>
      <c r="AM1930" s="23"/>
      <c r="AN1930" s="23"/>
      <c r="AO1930" s="23"/>
      <c r="AP1930" s="23"/>
      <c r="AQ1930" s="23"/>
      <c r="AR1930" s="23"/>
      <c r="AS1930" s="23"/>
      <c r="AT1930" s="23"/>
      <c r="AU1930" s="23"/>
      <c r="AV1930" s="23"/>
      <c r="AW1930" s="23"/>
      <c r="AX1930" s="23"/>
      <c r="AY1930" s="23"/>
      <c r="AZ1930" s="23"/>
      <c r="BA1930" s="23"/>
      <c r="BB1930" s="23"/>
      <c r="BC1930" s="23"/>
      <c r="BD1930" s="23"/>
      <c r="BE1930" s="23"/>
      <c r="BF1930" s="23"/>
      <c r="BG1930" s="23"/>
      <c r="BH1930" s="23"/>
      <c r="BI1930" s="23"/>
      <c r="BJ1930" s="23"/>
      <c r="BK1930" s="23"/>
      <c r="BL1930" s="23"/>
      <c r="BM1930" s="23"/>
      <c r="BN1930" s="23"/>
      <c r="BO1930" s="23"/>
      <c r="BP1930" s="23"/>
      <c r="BQ1930" s="23"/>
      <c r="BR1930" s="23"/>
      <c r="BS1930" s="23"/>
      <c r="BT1930" s="23"/>
      <c r="BU1930" s="23"/>
      <c r="BV1930" s="23"/>
      <c r="BW1930" s="23"/>
      <c r="BX1930" s="23"/>
      <c r="BY1930" s="23"/>
      <c r="BZ1930" s="23"/>
      <c r="CA1930" s="23"/>
      <c r="CB1930" s="23"/>
      <c r="CC1930" s="23"/>
      <c r="CD1930" s="23"/>
      <c r="CE1930" s="23"/>
      <c r="CF1930" s="23"/>
      <c r="CG1930" s="23"/>
      <c r="CH1930" s="23"/>
      <c r="CI1930" s="23"/>
      <c r="CJ1930" s="23"/>
      <c r="CK1930" s="23"/>
      <c r="CL1930" s="23"/>
      <c r="CM1930" s="23"/>
      <c r="CN1930" s="23"/>
      <c r="CO1930" s="23"/>
      <c r="CP1930" s="23"/>
      <c r="CQ1930" s="23"/>
      <c r="CR1930" s="23"/>
      <c r="CS1930" s="23"/>
      <c r="CT1930" s="23"/>
      <c r="CU1930" s="23"/>
      <c r="CV1930" s="23"/>
      <c r="CW1930" s="23"/>
      <c r="CX1930" s="23"/>
      <c r="CY1930" s="23"/>
      <c r="CZ1930" s="23"/>
      <c r="DA1930" s="23"/>
      <c r="DB1930" s="23"/>
      <c r="DC1930" s="23"/>
      <c r="DD1930" s="23"/>
      <c r="DE1930" s="23"/>
      <c r="DF1930" s="23"/>
      <c r="DG1930" s="23"/>
      <c r="DH1930" s="23"/>
      <c r="DI1930" s="23"/>
      <c r="DJ1930" s="23"/>
      <c r="DK1930" s="23"/>
      <c r="DL1930" s="23"/>
      <c r="DM1930" s="23"/>
      <c r="DN1930" s="23"/>
      <c r="DO1930" s="23"/>
      <c r="DP1930" s="23"/>
      <c r="DQ1930" s="23"/>
      <c r="DR1930" s="23"/>
      <c r="DS1930" s="23"/>
      <c r="DT1930" s="23"/>
      <c r="DU1930" s="23"/>
      <c r="DV1930" s="23"/>
      <c r="DW1930" s="23"/>
      <c r="DX1930" s="23"/>
      <c r="DY1930" s="23"/>
    </row>
    <row r="1931" spans="1:129" s="29" customFormat="1" x14ac:dyDescent="0.25">
      <c r="A1931" s="276"/>
      <c r="B1931" s="134" t="s">
        <v>326</v>
      </c>
      <c r="C1931" s="134"/>
      <c r="D1931" s="134"/>
      <c r="E1931" s="196"/>
      <c r="F1931" s="135"/>
      <c r="G1931" s="136"/>
      <c r="H1931" s="72" t="s">
        <v>34</v>
      </c>
      <c r="I1931" s="78">
        <v>10</v>
      </c>
      <c r="J1931" s="123">
        <v>6909045.8200000003</v>
      </c>
      <c r="K1931" s="123">
        <f>J1931</f>
        <v>6909045.8200000003</v>
      </c>
      <c r="L1931" s="123"/>
      <c r="M1931" s="123"/>
      <c r="N1931" s="123"/>
      <c r="O1931" s="389">
        <f t="shared" si="992"/>
        <v>6909045.8200000003</v>
      </c>
      <c r="P1931" s="355"/>
      <c r="Q1931" s="23"/>
      <c r="R1931" s="23"/>
      <c r="S1931" s="23"/>
      <c r="T1931" s="23"/>
      <c r="U1931" s="23"/>
      <c r="V1931" s="23"/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/>
      <c r="AL1931" s="23"/>
      <c r="AM1931" s="23"/>
      <c r="AN1931" s="23"/>
      <c r="AO1931" s="23"/>
      <c r="AP1931" s="23"/>
      <c r="AQ1931" s="23"/>
      <c r="AR1931" s="23"/>
      <c r="AS1931" s="23"/>
      <c r="AT1931" s="23"/>
      <c r="AU1931" s="23"/>
      <c r="AV1931" s="23"/>
      <c r="AW1931" s="23"/>
      <c r="AX1931" s="23"/>
      <c r="AY1931" s="23"/>
      <c r="AZ1931" s="23"/>
      <c r="BA1931" s="23"/>
      <c r="BB1931" s="23"/>
      <c r="BC1931" s="23"/>
      <c r="BD1931" s="23"/>
      <c r="BE1931" s="23"/>
      <c r="BF1931" s="23"/>
      <c r="BG1931" s="23"/>
      <c r="BH1931" s="23"/>
      <c r="BI1931" s="23"/>
      <c r="BJ1931" s="23"/>
      <c r="BK1931" s="23"/>
      <c r="BL1931" s="23"/>
      <c r="BM1931" s="23"/>
      <c r="BN1931" s="23"/>
      <c r="BO1931" s="23"/>
      <c r="BP1931" s="23"/>
      <c r="BQ1931" s="23"/>
      <c r="BR1931" s="23"/>
      <c r="BS1931" s="23"/>
      <c r="BT1931" s="23"/>
      <c r="BU1931" s="23"/>
      <c r="BV1931" s="23"/>
      <c r="BW1931" s="23"/>
      <c r="BX1931" s="23"/>
      <c r="BY1931" s="23"/>
      <c r="BZ1931" s="23"/>
      <c r="CA1931" s="23"/>
      <c r="CB1931" s="23"/>
      <c r="CC1931" s="23"/>
      <c r="CD1931" s="23"/>
      <c r="CE1931" s="23"/>
      <c r="CF1931" s="23"/>
      <c r="CG1931" s="23"/>
      <c r="CH1931" s="23"/>
      <c r="CI1931" s="23"/>
      <c r="CJ1931" s="23"/>
      <c r="CK1931" s="23"/>
      <c r="CL1931" s="23"/>
      <c r="CM1931" s="23"/>
      <c r="CN1931" s="23"/>
      <c r="CO1931" s="23"/>
      <c r="CP1931" s="23"/>
      <c r="CQ1931" s="23"/>
      <c r="CR1931" s="23"/>
      <c r="CS1931" s="23"/>
      <c r="CT1931" s="23"/>
      <c r="CU1931" s="23"/>
      <c r="CV1931" s="23"/>
      <c r="CW1931" s="23"/>
      <c r="CX1931" s="23"/>
      <c r="CY1931" s="23"/>
      <c r="CZ1931" s="23"/>
      <c r="DA1931" s="23"/>
      <c r="DB1931" s="23"/>
      <c r="DC1931" s="23"/>
      <c r="DD1931" s="23"/>
      <c r="DE1931" s="23"/>
      <c r="DF1931" s="23"/>
      <c r="DG1931" s="23"/>
      <c r="DH1931" s="23"/>
      <c r="DI1931" s="23"/>
      <c r="DJ1931" s="23"/>
      <c r="DK1931" s="23"/>
      <c r="DL1931" s="23"/>
      <c r="DM1931" s="23"/>
      <c r="DN1931" s="23"/>
      <c r="DO1931" s="23"/>
      <c r="DP1931" s="23"/>
      <c r="DQ1931" s="23"/>
      <c r="DR1931" s="23"/>
      <c r="DS1931" s="23"/>
      <c r="DT1931" s="23"/>
      <c r="DU1931" s="23"/>
      <c r="DV1931" s="23"/>
      <c r="DW1931" s="23"/>
      <c r="DX1931" s="23"/>
      <c r="DY1931" s="23"/>
    </row>
    <row r="1932" spans="1:129" s="29" customFormat="1" x14ac:dyDescent="0.25">
      <c r="A1932" s="277"/>
      <c r="B1932" s="134" t="s">
        <v>326</v>
      </c>
      <c r="C1932" s="134"/>
      <c r="D1932" s="134"/>
      <c r="E1932" s="196"/>
      <c r="F1932" s="273"/>
      <c r="G1932" s="136"/>
      <c r="H1932" s="72" t="s">
        <v>35</v>
      </c>
      <c r="I1932" s="78">
        <v>21</v>
      </c>
      <c r="J1932" s="83">
        <v>147853.57999999999</v>
      </c>
      <c r="K1932" s="123">
        <f>J1932</f>
        <v>147853.57999999999</v>
      </c>
      <c r="L1932" s="123"/>
      <c r="M1932" s="123"/>
      <c r="N1932" s="123"/>
      <c r="O1932" s="389">
        <f t="shared" si="992"/>
        <v>147853.57999999999</v>
      </c>
      <c r="P1932" s="355"/>
      <c r="Q1932" s="23"/>
      <c r="R1932" s="23"/>
      <c r="S1932" s="23"/>
      <c r="T1932" s="23"/>
      <c r="U1932" s="23"/>
      <c r="V1932" s="23"/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/>
      <c r="AL1932" s="23"/>
      <c r="AM1932" s="23"/>
      <c r="AN1932" s="23"/>
      <c r="AO1932" s="23"/>
      <c r="AP1932" s="23"/>
      <c r="AQ1932" s="23"/>
      <c r="AR1932" s="23"/>
      <c r="AS1932" s="23"/>
      <c r="AT1932" s="23"/>
      <c r="AU1932" s="23"/>
      <c r="AV1932" s="23"/>
      <c r="AW1932" s="23"/>
      <c r="AX1932" s="23"/>
      <c r="AY1932" s="23"/>
      <c r="AZ1932" s="23"/>
      <c r="BA1932" s="23"/>
      <c r="BB1932" s="23"/>
      <c r="BC1932" s="23"/>
      <c r="BD1932" s="23"/>
      <c r="BE1932" s="23"/>
      <c r="BF1932" s="23"/>
      <c r="BG1932" s="23"/>
      <c r="BH1932" s="23"/>
      <c r="BI1932" s="23"/>
      <c r="BJ1932" s="23"/>
      <c r="BK1932" s="23"/>
      <c r="BL1932" s="23"/>
      <c r="BM1932" s="23"/>
      <c r="BN1932" s="23"/>
      <c r="BO1932" s="23"/>
      <c r="BP1932" s="23"/>
      <c r="BQ1932" s="23"/>
      <c r="BR1932" s="23"/>
      <c r="BS1932" s="23"/>
      <c r="BT1932" s="23"/>
      <c r="BU1932" s="23"/>
      <c r="BV1932" s="23"/>
      <c r="BW1932" s="23"/>
      <c r="BX1932" s="23"/>
      <c r="BY1932" s="23"/>
      <c r="BZ1932" s="23"/>
      <c r="CA1932" s="23"/>
      <c r="CB1932" s="23"/>
      <c r="CC1932" s="23"/>
      <c r="CD1932" s="23"/>
      <c r="CE1932" s="23"/>
      <c r="CF1932" s="23"/>
      <c r="CG1932" s="23"/>
      <c r="CH1932" s="23"/>
      <c r="CI1932" s="23"/>
      <c r="CJ1932" s="23"/>
      <c r="CK1932" s="23"/>
      <c r="CL1932" s="23"/>
      <c r="CM1932" s="23"/>
      <c r="CN1932" s="23"/>
      <c r="CO1932" s="23"/>
      <c r="CP1932" s="23"/>
      <c r="CQ1932" s="23"/>
      <c r="CR1932" s="23"/>
      <c r="CS1932" s="23"/>
      <c r="CT1932" s="23"/>
      <c r="CU1932" s="23"/>
      <c r="CV1932" s="23"/>
      <c r="CW1932" s="23"/>
      <c r="CX1932" s="23"/>
      <c r="CY1932" s="23"/>
      <c r="CZ1932" s="23"/>
      <c r="DA1932" s="23"/>
      <c r="DB1932" s="23"/>
      <c r="DC1932" s="23"/>
      <c r="DD1932" s="23"/>
      <c r="DE1932" s="23"/>
      <c r="DF1932" s="23"/>
      <c r="DG1932" s="23"/>
      <c r="DH1932" s="23"/>
      <c r="DI1932" s="23"/>
      <c r="DJ1932" s="23"/>
      <c r="DK1932" s="23"/>
      <c r="DL1932" s="23"/>
      <c r="DM1932" s="23"/>
      <c r="DN1932" s="23"/>
      <c r="DO1932" s="23"/>
      <c r="DP1932" s="23"/>
      <c r="DQ1932" s="23"/>
      <c r="DR1932" s="23"/>
      <c r="DS1932" s="23"/>
      <c r="DT1932" s="23"/>
      <c r="DU1932" s="23"/>
      <c r="DV1932" s="23"/>
      <c r="DW1932" s="23"/>
      <c r="DX1932" s="23"/>
      <c r="DY1932" s="23"/>
    </row>
    <row r="1933" spans="1:129" s="29" customFormat="1" x14ac:dyDescent="0.25">
      <c r="A1933" s="275">
        <v>2</v>
      </c>
      <c r="B1933" s="134" t="s">
        <v>326</v>
      </c>
      <c r="C1933" s="121" t="s">
        <v>144</v>
      </c>
      <c r="D1933" s="134" t="s">
        <v>138</v>
      </c>
      <c r="E1933" s="196">
        <v>9</v>
      </c>
      <c r="F1933" s="135">
        <v>2115.6999999999998</v>
      </c>
      <c r="G1933" s="136">
        <v>110</v>
      </c>
      <c r="H1933" s="121" t="s">
        <v>30</v>
      </c>
      <c r="I1933" s="66" t="s">
        <v>1</v>
      </c>
      <c r="J1933" s="159">
        <f>J1934+J1935</f>
        <v>284347</v>
      </c>
      <c r="K1933" s="159">
        <f t="shared" ref="K1933:N1933" si="997">K1934+K1935</f>
        <v>45250</v>
      </c>
      <c r="L1933" s="159">
        <f t="shared" si="997"/>
        <v>0</v>
      </c>
      <c r="M1933" s="159">
        <f t="shared" si="997"/>
        <v>227142.15</v>
      </c>
      <c r="N1933" s="159">
        <f t="shared" si="997"/>
        <v>11954.85</v>
      </c>
      <c r="O1933" s="389">
        <f t="shared" si="992"/>
        <v>284347</v>
      </c>
      <c r="P1933" s="355"/>
      <c r="Q1933" s="23"/>
      <c r="R1933" s="23"/>
      <c r="S1933" s="23"/>
      <c r="T1933" s="23"/>
      <c r="U1933" s="23"/>
      <c r="V1933" s="23"/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/>
      <c r="AL1933" s="23"/>
      <c r="AM1933" s="23"/>
      <c r="AN1933" s="23"/>
      <c r="AO1933" s="23"/>
      <c r="AP1933" s="23"/>
      <c r="AQ1933" s="23"/>
      <c r="AR1933" s="23"/>
      <c r="AS1933" s="23"/>
      <c r="AT1933" s="23"/>
      <c r="AU1933" s="23"/>
      <c r="AV1933" s="23"/>
      <c r="AW1933" s="23"/>
      <c r="AX1933" s="23"/>
      <c r="AY1933" s="23"/>
      <c r="AZ1933" s="23"/>
      <c r="BA1933" s="23"/>
      <c r="BB1933" s="23"/>
      <c r="BC1933" s="23"/>
      <c r="BD1933" s="23"/>
      <c r="BE1933" s="23"/>
      <c r="BF1933" s="23"/>
      <c r="BG1933" s="23"/>
      <c r="BH1933" s="23"/>
      <c r="BI1933" s="23"/>
      <c r="BJ1933" s="23"/>
      <c r="BK1933" s="23"/>
      <c r="BL1933" s="23"/>
      <c r="BM1933" s="23"/>
      <c r="BN1933" s="23"/>
      <c r="BO1933" s="23"/>
      <c r="BP1933" s="23"/>
      <c r="BQ1933" s="23"/>
      <c r="BR1933" s="23"/>
      <c r="BS1933" s="23"/>
      <c r="BT1933" s="23"/>
      <c r="BU1933" s="23"/>
      <c r="BV1933" s="23"/>
      <c r="BW1933" s="23"/>
      <c r="BX1933" s="23"/>
      <c r="BY1933" s="23"/>
      <c r="BZ1933" s="23"/>
      <c r="CA1933" s="23"/>
      <c r="CB1933" s="23"/>
      <c r="CC1933" s="23"/>
      <c r="CD1933" s="23"/>
      <c r="CE1933" s="23"/>
      <c r="CF1933" s="23"/>
      <c r="CG1933" s="23"/>
      <c r="CH1933" s="23"/>
      <c r="CI1933" s="23"/>
      <c r="CJ1933" s="23"/>
      <c r="CK1933" s="23"/>
      <c r="CL1933" s="23"/>
      <c r="CM1933" s="23"/>
      <c r="CN1933" s="23"/>
      <c r="CO1933" s="23"/>
      <c r="CP1933" s="23"/>
      <c r="CQ1933" s="23"/>
      <c r="CR1933" s="23"/>
      <c r="CS1933" s="23"/>
      <c r="CT1933" s="23"/>
      <c r="CU1933" s="23"/>
      <c r="CV1933" s="23"/>
      <c r="CW1933" s="23"/>
      <c r="CX1933" s="23"/>
      <c r="CY1933" s="23"/>
      <c r="CZ1933" s="23"/>
      <c r="DA1933" s="23"/>
      <c r="DB1933" s="23"/>
      <c r="DC1933" s="23"/>
      <c r="DD1933" s="23"/>
      <c r="DE1933" s="23"/>
      <c r="DF1933" s="23"/>
      <c r="DG1933" s="23"/>
      <c r="DH1933" s="23"/>
      <c r="DI1933" s="23"/>
      <c r="DJ1933" s="23"/>
      <c r="DK1933" s="23"/>
      <c r="DL1933" s="23"/>
      <c r="DM1933" s="23"/>
      <c r="DN1933" s="23"/>
      <c r="DO1933" s="23"/>
      <c r="DP1933" s="23"/>
      <c r="DQ1933" s="23"/>
      <c r="DR1933" s="23"/>
      <c r="DS1933" s="23"/>
      <c r="DT1933" s="23"/>
      <c r="DU1933" s="23"/>
      <c r="DV1933" s="23"/>
      <c r="DW1933" s="23"/>
      <c r="DX1933" s="23"/>
      <c r="DY1933" s="23"/>
    </row>
    <row r="1934" spans="1:129" s="29" customFormat="1" ht="45" x14ac:dyDescent="0.25">
      <c r="A1934" s="276"/>
      <c r="B1934" s="134" t="s">
        <v>326</v>
      </c>
      <c r="C1934" s="134"/>
      <c r="D1934" s="134"/>
      <c r="E1934" s="196"/>
      <c r="F1934" s="135"/>
      <c r="G1934" s="136"/>
      <c r="H1934" s="72" t="s">
        <v>58</v>
      </c>
      <c r="I1934" s="78" t="s">
        <v>31</v>
      </c>
      <c r="J1934" s="123">
        <v>239097</v>
      </c>
      <c r="K1934" s="123"/>
      <c r="L1934" s="123"/>
      <c r="M1934" s="123">
        <v>227142.15</v>
      </c>
      <c r="N1934" s="123">
        <v>11954.85</v>
      </c>
      <c r="O1934" s="389">
        <f t="shared" si="992"/>
        <v>239097</v>
      </c>
      <c r="P1934" s="355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/>
      <c r="AL1934" s="23"/>
      <c r="AM1934" s="23"/>
      <c r="AN1934" s="23"/>
      <c r="AO1934" s="23"/>
      <c r="AP1934" s="23"/>
      <c r="AQ1934" s="23"/>
      <c r="AR1934" s="23"/>
      <c r="AS1934" s="23"/>
      <c r="AT1934" s="23"/>
      <c r="AU1934" s="23"/>
      <c r="AV1934" s="23"/>
      <c r="AW1934" s="23"/>
      <c r="AX1934" s="23"/>
      <c r="AY1934" s="23"/>
      <c r="AZ1934" s="23"/>
      <c r="BA1934" s="23"/>
      <c r="BB1934" s="23"/>
      <c r="BC1934" s="23"/>
      <c r="BD1934" s="23"/>
      <c r="BE1934" s="23"/>
      <c r="BF1934" s="23"/>
      <c r="BG1934" s="23"/>
      <c r="BH1934" s="23"/>
      <c r="BI1934" s="23"/>
      <c r="BJ1934" s="23"/>
      <c r="BK1934" s="23"/>
      <c r="BL1934" s="23"/>
      <c r="BM1934" s="23"/>
      <c r="BN1934" s="23"/>
      <c r="BO1934" s="23"/>
      <c r="BP1934" s="23"/>
      <c r="BQ1934" s="23"/>
      <c r="BR1934" s="23"/>
      <c r="BS1934" s="23"/>
      <c r="BT1934" s="23"/>
      <c r="BU1934" s="23"/>
      <c r="BV1934" s="23"/>
      <c r="BW1934" s="23"/>
      <c r="BX1934" s="23"/>
      <c r="BY1934" s="23"/>
      <c r="BZ1934" s="23"/>
      <c r="CA1934" s="23"/>
      <c r="CB1934" s="23"/>
      <c r="CC1934" s="23"/>
      <c r="CD1934" s="23"/>
      <c r="CE1934" s="23"/>
      <c r="CF1934" s="23"/>
      <c r="CG1934" s="23"/>
      <c r="CH1934" s="23"/>
      <c r="CI1934" s="23"/>
      <c r="CJ1934" s="23"/>
      <c r="CK1934" s="23"/>
      <c r="CL1934" s="23"/>
      <c r="CM1934" s="23"/>
      <c r="CN1934" s="23"/>
      <c r="CO1934" s="23"/>
      <c r="CP1934" s="23"/>
      <c r="CQ1934" s="23"/>
      <c r="CR1934" s="23"/>
      <c r="CS1934" s="23"/>
      <c r="CT1934" s="23"/>
      <c r="CU1934" s="23"/>
      <c r="CV1934" s="23"/>
      <c r="CW1934" s="23"/>
      <c r="CX1934" s="23"/>
      <c r="CY1934" s="23"/>
      <c r="CZ1934" s="23"/>
      <c r="DA1934" s="23"/>
      <c r="DB1934" s="23"/>
      <c r="DC1934" s="23"/>
      <c r="DD1934" s="23"/>
      <c r="DE1934" s="23"/>
      <c r="DF1934" s="23"/>
      <c r="DG1934" s="23"/>
      <c r="DH1934" s="23"/>
      <c r="DI1934" s="23"/>
      <c r="DJ1934" s="23"/>
      <c r="DK1934" s="23"/>
      <c r="DL1934" s="23"/>
      <c r="DM1934" s="23"/>
      <c r="DN1934" s="23"/>
      <c r="DO1934" s="23"/>
      <c r="DP1934" s="23"/>
      <c r="DQ1934" s="23"/>
      <c r="DR1934" s="23"/>
      <c r="DS1934" s="23"/>
      <c r="DT1934" s="23"/>
      <c r="DU1934" s="23"/>
      <c r="DV1934" s="23"/>
      <c r="DW1934" s="23"/>
      <c r="DX1934" s="23"/>
      <c r="DY1934" s="23"/>
    </row>
    <row r="1935" spans="1:129" s="29" customFormat="1" ht="75" x14ac:dyDescent="0.25">
      <c r="A1935" s="277"/>
      <c r="B1935" s="134" t="s">
        <v>326</v>
      </c>
      <c r="C1935" s="134"/>
      <c r="D1935" s="134"/>
      <c r="E1935" s="196"/>
      <c r="F1935" s="273"/>
      <c r="G1935" s="136"/>
      <c r="H1935" s="72" t="s">
        <v>57</v>
      </c>
      <c r="I1935" s="78" t="s">
        <v>136</v>
      </c>
      <c r="J1935" s="83">
        <v>45250</v>
      </c>
      <c r="K1935" s="123">
        <f>J1935</f>
        <v>45250</v>
      </c>
      <c r="L1935" s="220"/>
      <c r="M1935" s="220"/>
      <c r="N1935" s="220"/>
      <c r="O1935" s="389">
        <f t="shared" si="992"/>
        <v>45250</v>
      </c>
      <c r="P1935" s="355"/>
      <c r="Q1935" s="23"/>
      <c r="R1935" s="23"/>
      <c r="S1935" s="23"/>
      <c r="T1935" s="23"/>
      <c r="U1935" s="23"/>
      <c r="V1935" s="23"/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/>
      <c r="AL1935" s="23"/>
      <c r="AM1935" s="23"/>
      <c r="AN1935" s="23"/>
      <c r="AO1935" s="23"/>
      <c r="AP1935" s="23"/>
      <c r="AQ1935" s="23"/>
      <c r="AR1935" s="23"/>
      <c r="AS1935" s="23"/>
      <c r="AT1935" s="23"/>
      <c r="AU1935" s="23"/>
      <c r="AV1935" s="23"/>
      <c r="AW1935" s="23"/>
      <c r="AX1935" s="23"/>
      <c r="AY1935" s="23"/>
      <c r="AZ1935" s="23"/>
      <c r="BA1935" s="23"/>
      <c r="BB1935" s="23"/>
      <c r="BC1935" s="23"/>
      <c r="BD1935" s="23"/>
      <c r="BE1935" s="23"/>
      <c r="BF1935" s="23"/>
      <c r="BG1935" s="23"/>
      <c r="BH1935" s="23"/>
      <c r="BI1935" s="23"/>
      <c r="BJ1935" s="23"/>
      <c r="BK1935" s="23"/>
      <c r="BL1935" s="23"/>
      <c r="BM1935" s="23"/>
      <c r="BN1935" s="23"/>
      <c r="BO1935" s="23"/>
      <c r="BP1935" s="23"/>
      <c r="BQ1935" s="23"/>
      <c r="BR1935" s="23"/>
      <c r="BS1935" s="23"/>
      <c r="BT1935" s="23"/>
      <c r="BU1935" s="23"/>
      <c r="BV1935" s="23"/>
      <c r="BW1935" s="23"/>
      <c r="BX1935" s="23"/>
      <c r="BY1935" s="23"/>
      <c r="BZ1935" s="23"/>
      <c r="CA1935" s="23"/>
      <c r="CB1935" s="23"/>
      <c r="CC1935" s="23"/>
      <c r="CD1935" s="23"/>
      <c r="CE1935" s="23"/>
      <c r="CF1935" s="23"/>
      <c r="CG1935" s="23"/>
      <c r="CH1935" s="23"/>
      <c r="CI1935" s="23"/>
      <c r="CJ1935" s="23"/>
      <c r="CK1935" s="23"/>
      <c r="CL1935" s="23"/>
      <c r="CM1935" s="23"/>
      <c r="CN1935" s="23"/>
      <c r="CO1935" s="23"/>
      <c r="CP1935" s="23"/>
      <c r="CQ1935" s="23"/>
      <c r="CR1935" s="23"/>
      <c r="CS1935" s="23"/>
      <c r="CT1935" s="23"/>
      <c r="CU1935" s="23"/>
      <c r="CV1935" s="23"/>
      <c r="CW1935" s="23"/>
      <c r="CX1935" s="23"/>
      <c r="CY1935" s="23"/>
      <c r="CZ1935" s="23"/>
      <c r="DA1935" s="23"/>
      <c r="DB1935" s="23"/>
      <c r="DC1935" s="23"/>
      <c r="DD1935" s="23"/>
      <c r="DE1935" s="23"/>
      <c r="DF1935" s="23"/>
      <c r="DG1935" s="23"/>
      <c r="DH1935" s="23"/>
      <c r="DI1935" s="23"/>
      <c r="DJ1935" s="23"/>
      <c r="DK1935" s="23"/>
      <c r="DL1935" s="23"/>
      <c r="DM1935" s="23"/>
      <c r="DN1935" s="23"/>
      <c r="DO1935" s="23"/>
      <c r="DP1935" s="23"/>
      <c r="DQ1935" s="23"/>
      <c r="DR1935" s="23"/>
      <c r="DS1935" s="23"/>
      <c r="DT1935" s="23"/>
      <c r="DU1935" s="23"/>
      <c r="DV1935" s="23"/>
      <c r="DW1935" s="23"/>
      <c r="DX1935" s="23"/>
      <c r="DY1935" s="23"/>
    </row>
    <row r="1936" spans="1:129" x14ac:dyDescent="0.25">
      <c r="A1936" s="275">
        <v>3</v>
      </c>
      <c r="B1936" s="134" t="s">
        <v>326</v>
      </c>
      <c r="C1936" s="121" t="s">
        <v>340</v>
      </c>
      <c r="D1936" s="134" t="s">
        <v>339</v>
      </c>
      <c r="E1936" s="196">
        <v>29</v>
      </c>
      <c r="F1936" s="135">
        <v>2787.5</v>
      </c>
      <c r="G1936" s="136">
        <v>71</v>
      </c>
      <c r="H1936" s="121" t="s">
        <v>30</v>
      </c>
      <c r="I1936" s="66" t="s">
        <v>1</v>
      </c>
      <c r="J1936" s="159">
        <f>J1937+J1938</f>
        <v>338596.11</v>
      </c>
      <c r="K1936" s="159">
        <f t="shared" ref="K1936:N1936" si="998">K1937+K1938</f>
        <v>45250</v>
      </c>
      <c r="L1936" s="159">
        <f t="shared" si="998"/>
        <v>0</v>
      </c>
      <c r="M1936" s="159">
        <f t="shared" si="998"/>
        <v>278678.81</v>
      </c>
      <c r="N1936" s="159">
        <f t="shared" si="998"/>
        <v>14667.3</v>
      </c>
      <c r="O1936" s="389">
        <f t="shared" si="992"/>
        <v>338596.11</v>
      </c>
      <c r="P1936" s="355"/>
    </row>
    <row r="1937" spans="1:129" ht="45" x14ac:dyDescent="0.25">
      <c r="A1937" s="276"/>
      <c r="B1937" s="134" t="s">
        <v>326</v>
      </c>
      <c r="C1937" s="134"/>
      <c r="D1937" s="134"/>
      <c r="E1937" s="196"/>
      <c r="F1937" s="135"/>
      <c r="G1937" s="136"/>
      <c r="H1937" s="72" t="s">
        <v>58</v>
      </c>
      <c r="I1937" s="78" t="s">
        <v>31</v>
      </c>
      <c r="J1937" s="123">
        <v>293346.11</v>
      </c>
      <c r="K1937" s="123"/>
      <c r="L1937" s="123"/>
      <c r="M1937" s="123">
        <v>278678.81</v>
      </c>
      <c r="N1937" s="123">
        <v>14667.3</v>
      </c>
      <c r="O1937" s="389">
        <f t="shared" si="992"/>
        <v>293346.11</v>
      </c>
      <c r="P1937" s="355"/>
    </row>
    <row r="1938" spans="1:129" ht="75" x14ac:dyDescent="0.25">
      <c r="A1938" s="277"/>
      <c r="B1938" s="134" t="s">
        <v>326</v>
      </c>
      <c r="C1938" s="134"/>
      <c r="D1938" s="134"/>
      <c r="E1938" s="196"/>
      <c r="F1938" s="273"/>
      <c r="G1938" s="136"/>
      <c r="H1938" s="72" t="s">
        <v>57</v>
      </c>
      <c r="I1938" s="78" t="s">
        <v>136</v>
      </c>
      <c r="J1938" s="83">
        <v>45250</v>
      </c>
      <c r="K1938" s="123">
        <f>J1938</f>
        <v>45250</v>
      </c>
      <c r="L1938" s="123"/>
      <c r="M1938" s="123"/>
      <c r="N1938" s="123"/>
      <c r="O1938" s="389">
        <f t="shared" si="992"/>
        <v>45250</v>
      </c>
      <c r="P1938" s="355"/>
    </row>
    <row r="1939" spans="1:129" ht="15.75" customHeight="1" x14ac:dyDescent="0.25">
      <c r="A1939" s="492" t="s">
        <v>438</v>
      </c>
      <c r="B1939" s="484"/>
      <c r="C1939" s="484"/>
      <c r="D1939" s="485"/>
      <c r="E1939" s="64">
        <v>18</v>
      </c>
      <c r="F1939" s="65">
        <f>F1941+F1945+F1950+F1955+F1960+F1965+F1968+F1971+F1974+F1977+F1980+F1983+F1986+F1989+F1992+F1995+F1998+F2001</f>
        <v>12244.1</v>
      </c>
      <c r="G1939" s="64">
        <f>G1941+G1945+G1950+G1955+G1960+G1965+G1968+G1971+G1974+G1977+G1980+G1983+G1986+G1989+G1992+G1995+G1998+G2001</f>
        <v>561</v>
      </c>
      <c r="H1939" s="63" t="s">
        <v>1</v>
      </c>
      <c r="I1939" s="66" t="s">
        <v>1</v>
      </c>
      <c r="J1939" s="65">
        <f>J1941+J1945+J1950+J1955+J1960+J1965+J1968+J1971+J1974+J1977+J1980+J1983+J1986+J1989+J1992+J1995+J1998+J2001</f>
        <v>15543584.710000001</v>
      </c>
      <c r="K1939" s="65">
        <f>K1941+K1945+K1950+K1955+K1960+K1965+K1968+K1971+K1974+K1977+K1980+K1983+K1986+K1989+K1992+K1995+K1998+K2001</f>
        <v>11643584.710000001</v>
      </c>
      <c r="L1939" s="65">
        <f>L1941+L1945+L1950+L1955+L1960+L1965+L1968+L1971+L1974+L1977+L1980+L1983+L1986+L1989+L1992+L1995+L1998+L2001</f>
        <v>0</v>
      </c>
      <c r="M1939" s="65">
        <f>M1941+M1945+M1950+M1955+M1960+M1965+M1968+M1971+M1974+M1977+M1980+M1983+M1986+M1989+M1992+M1995+M1998+M2001+M1940</f>
        <v>3705000</v>
      </c>
      <c r="N1939" s="65">
        <f>N1941+N1945+N1950+N1955+N1960+N1965+N1968+N1971+N1974+N1977+N1980+N1983+N1986+N1989+N1992+N1995+N1998+N2001</f>
        <v>195000</v>
      </c>
      <c r="O1939" s="387">
        <f t="shared" si="992"/>
        <v>15543584.710000001</v>
      </c>
      <c r="P1939" s="355"/>
    </row>
    <row r="1940" spans="1:129" s="29" customFormat="1" ht="15.75" customHeight="1" x14ac:dyDescent="0.25">
      <c r="A1940" s="483" t="s">
        <v>437</v>
      </c>
      <c r="B1940" s="484"/>
      <c r="C1940" s="484"/>
      <c r="D1940" s="484"/>
      <c r="E1940" s="484"/>
      <c r="F1940" s="484"/>
      <c r="G1940" s="485"/>
      <c r="H1940" s="180"/>
      <c r="I1940" s="122"/>
      <c r="J1940" s="126"/>
      <c r="K1940" s="126"/>
      <c r="L1940" s="126"/>
      <c r="M1940" s="126">
        <v>0</v>
      </c>
      <c r="N1940" s="126"/>
      <c r="O1940" s="389">
        <f t="shared" si="992"/>
        <v>0</v>
      </c>
      <c r="P1940" s="355"/>
      <c r="Q1940" s="23"/>
      <c r="R1940" s="23"/>
      <c r="S1940" s="23"/>
      <c r="T1940" s="23"/>
      <c r="U1940" s="23"/>
      <c r="V1940" s="23"/>
      <c r="W1940" s="23"/>
      <c r="X1940" s="23"/>
      <c r="Y1940" s="23"/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/>
      <c r="AL1940" s="23"/>
      <c r="AM1940" s="23"/>
      <c r="AN1940" s="23"/>
      <c r="AO1940" s="23"/>
      <c r="AP1940" s="23"/>
      <c r="AQ1940" s="23"/>
      <c r="AR1940" s="23"/>
      <c r="AS1940" s="23"/>
      <c r="AT1940" s="23"/>
      <c r="AU1940" s="23"/>
      <c r="AV1940" s="23"/>
      <c r="AW1940" s="23"/>
      <c r="AX1940" s="23"/>
      <c r="AY1940" s="23"/>
      <c r="AZ1940" s="23"/>
      <c r="BA1940" s="23"/>
      <c r="BB1940" s="23"/>
      <c r="BC1940" s="23"/>
      <c r="BD1940" s="23"/>
      <c r="BE1940" s="23"/>
      <c r="BF1940" s="23"/>
      <c r="BG1940" s="23"/>
      <c r="BH1940" s="23"/>
      <c r="BI1940" s="23"/>
      <c r="BJ1940" s="23"/>
      <c r="BK1940" s="23"/>
      <c r="BL1940" s="23"/>
      <c r="BM1940" s="23"/>
      <c r="BN1940" s="23"/>
      <c r="BO1940" s="23"/>
      <c r="BP1940" s="23"/>
      <c r="BQ1940" s="23"/>
      <c r="BR1940" s="23"/>
      <c r="BS1940" s="23"/>
      <c r="BT1940" s="23"/>
      <c r="BU1940" s="23"/>
      <c r="BV1940" s="23"/>
      <c r="BW1940" s="23"/>
      <c r="BX1940" s="23"/>
      <c r="BY1940" s="23"/>
      <c r="BZ1940" s="23"/>
      <c r="CA1940" s="23"/>
      <c r="CB1940" s="23"/>
      <c r="CC1940" s="23"/>
      <c r="CD1940" s="23"/>
      <c r="CE1940" s="23"/>
      <c r="CF1940" s="23"/>
      <c r="CG1940" s="23"/>
      <c r="CH1940" s="23"/>
      <c r="CI1940" s="23"/>
      <c r="CJ1940" s="23"/>
      <c r="CK1940" s="23"/>
      <c r="CL1940" s="23"/>
      <c r="CM1940" s="23"/>
      <c r="CN1940" s="23"/>
      <c r="CO1940" s="23"/>
      <c r="CP1940" s="23"/>
      <c r="CQ1940" s="23"/>
      <c r="CR1940" s="23"/>
      <c r="CS1940" s="23"/>
      <c r="CT1940" s="23"/>
      <c r="CU1940" s="23"/>
      <c r="CV1940" s="23"/>
      <c r="CW1940" s="23"/>
      <c r="CX1940" s="23"/>
      <c r="CY1940" s="23"/>
      <c r="CZ1940" s="23"/>
      <c r="DA1940" s="23"/>
      <c r="DB1940" s="23"/>
      <c r="DC1940" s="23"/>
      <c r="DD1940" s="23"/>
      <c r="DE1940" s="23"/>
      <c r="DF1940" s="23"/>
      <c r="DG1940" s="23"/>
      <c r="DH1940" s="23"/>
      <c r="DI1940" s="23"/>
      <c r="DJ1940" s="23"/>
      <c r="DK1940" s="23"/>
      <c r="DL1940" s="23"/>
      <c r="DM1940" s="23"/>
      <c r="DN1940" s="23"/>
      <c r="DO1940" s="23"/>
      <c r="DP1940" s="23"/>
      <c r="DQ1940" s="23"/>
      <c r="DR1940" s="23"/>
      <c r="DS1940" s="23"/>
      <c r="DT1940" s="23"/>
      <c r="DU1940" s="23"/>
      <c r="DV1940" s="23"/>
      <c r="DW1940" s="23"/>
      <c r="DX1940" s="23"/>
      <c r="DY1940" s="23"/>
    </row>
    <row r="1941" spans="1:129" s="29" customFormat="1" x14ac:dyDescent="0.25">
      <c r="A1941" s="119">
        <v>1</v>
      </c>
      <c r="B1941" s="121" t="s">
        <v>344</v>
      </c>
      <c r="C1941" s="84" t="s">
        <v>0</v>
      </c>
      <c r="D1941" s="76" t="s">
        <v>149</v>
      </c>
      <c r="E1941" s="82" t="s">
        <v>300</v>
      </c>
      <c r="F1941" s="83">
        <v>1956.5</v>
      </c>
      <c r="G1941" s="82">
        <v>72</v>
      </c>
      <c r="H1941" s="121" t="s">
        <v>30</v>
      </c>
      <c r="I1941" s="66" t="s">
        <v>1</v>
      </c>
      <c r="J1941" s="83">
        <f>J1942+J1943+J1944</f>
        <v>3935851.9299999997</v>
      </c>
      <c r="K1941" s="83">
        <f t="shared" ref="K1941:N1941" si="999">K1942+K1943+K1944</f>
        <v>3935851.9299999997</v>
      </c>
      <c r="L1941" s="83">
        <f t="shared" si="999"/>
        <v>0</v>
      </c>
      <c r="M1941" s="83">
        <f t="shared" si="999"/>
        <v>0</v>
      </c>
      <c r="N1941" s="83">
        <f t="shared" si="999"/>
        <v>0</v>
      </c>
      <c r="O1941" s="389">
        <f t="shared" si="992"/>
        <v>3935851.9299999997</v>
      </c>
      <c r="P1941" s="355"/>
      <c r="Q1941" s="23"/>
      <c r="R1941" s="23"/>
      <c r="S1941" s="23"/>
      <c r="T1941" s="23"/>
      <c r="U1941" s="23"/>
      <c r="V1941" s="23"/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/>
      <c r="AL1941" s="23"/>
      <c r="AM1941" s="23"/>
      <c r="AN1941" s="23"/>
      <c r="AO1941" s="23"/>
      <c r="AP1941" s="23"/>
      <c r="AQ1941" s="23"/>
      <c r="AR1941" s="23"/>
      <c r="AS1941" s="23"/>
      <c r="AT1941" s="23"/>
      <c r="AU1941" s="23"/>
      <c r="AV1941" s="23"/>
      <c r="AW1941" s="23"/>
      <c r="AX1941" s="23"/>
      <c r="AY1941" s="23"/>
      <c r="AZ1941" s="23"/>
      <c r="BA1941" s="23"/>
      <c r="BB1941" s="23"/>
      <c r="BC1941" s="23"/>
      <c r="BD1941" s="23"/>
      <c r="BE1941" s="23"/>
      <c r="BF1941" s="23"/>
      <c r="BG1941" s="23"/>
      <c r="BH1941" s="23"/>
      <c r="BI1941" s="23"/>
      <c r="BJ1941" s="23"/>
      <c r="BK1941" s="23"/>
      <c r="BL1941" s="23"/>
      <c r="BM1941" s="23"/>
      <c r="BN1941" s="23"/>
      <c r="BO1941" s="23"/>
      <c r="BP1941" s="23"/>
      <c r="BQ1941" s="23"/>
      <c r="BR1941" s="23"/>
      <c r="BS1941" s="23"/>
      <c r="BT1941" s="23"/>
      <c r="BU1941" s="23"/>
      <c r="BV1941" s="23"/>
      <c r="BW1941" s="23"/>
      <c r="BX1941" s="23"/>
      <c r="BY1941" s="23"/>
      <c r="BZ1941" s="23"/>
      <c r="CA1941" s="23"/>
      <c r="CB1941" s="23"/>
      <c r="CC1941" s="23"/>
      <c r="CD1941" s="23"/>
      <c r="CE1941" s="23"/>
      <c r="CF1941" s="23"/>
      <c r="CG1941" s="23"/>
      <c r="CH1941" s="23"/>
      <c r="CI1941" s="23"/>
      <c r="CJ1941" s="23"/>
      <c r="CK1941" s="23"/>
      <c r="CL1941" s="23"/>
      <c r="CM1941" s="23"/>
      <c r="CN1941" s="23"/>
      <c r="CO1941" s="23"/>
      <c r="CP1941" s="23"/>
      <c r="CQ1941" s="23"/>
      <c r="CR1941" s="23"/>
      <c r="CS1941" s="23"/>
      <c r="CT1941" s="23"/>
      <c r="CU1941" s="23"/>
      <c r="CV1941" s="23"/>
      <c r="CW1941" s="23"/>
      <c r="CX1941" s="23"/>
      <c r="CY1941" s="23"/>
      <c r="CZ1941" s="23"/>
      <c r="DA1941" s="23"/>
      <c r="DB1941" s="23"/>
      <c r="DC1941" s="23"/>
      <c r="DD1941" s="23"/>
      <c r="DE1941" s="23"/>
      <c r="DF1941" s="23"/>
      <c r="DG1941" s="23"/>
      <c r="DH1941" s="23"/>
      <c r="DI1941" s="23"/>
      <c r="DJ1941" s="23"/>
      <c r="DK1941" s="23"/>
      <c r="DL1941" s="23"/>
      <c r="DM1941" s="23"/>
      <c r="DN1941" s="23"/>
      <c r="DO1941" s="23"/>
      <c r="DP1941" s="23"/>
      <c r="DQ1941" s="23"/>
      <c r="DR1941" s="23"/>
      <c r="DS1941" s="23"/>
      <c r="DT1941" s="23"/>
      <c r="DU1941" s="23"/>
      <c r="DV1941" s="23"/>
      <c r="DW1941" s="23"/>
      <c r="DX1941" s="23"/>
      <c r="DY1941" s="23"/>
    </row>
    <row r="1942" spans="1:129" s="29" customFormat="1" ht="31.5" customHeight="1" x14ac:dyDescent="0.25">
      <c r="A1942" s="124"/>
      <c r="B1942" s="121" t="s">
        <v>344</v>
      </c>
      <c r="C1942" s="72"/>
      <c r="D1942" s="72"/>
      <c r="E1942" s="73"/>
      <c r="F1942" s="74"/>
      <c r="G1942" s="136"/>
      <c r="H1942" s="121" t="s">
        <v>40</v>
      </c>
      <c r="I1942" s="78" t="s">
        <v>41</v>
      </c>
      <c r="J1942" s="83">
        <v>870035.99</v>
      </c>
      <c r="K1942" s="98">
        <f t="shared" ref="K1942:K1944" si="1000">J1942</f>
        <v>870035.99</v>
      </c>
      <c r="L1942" s="126"/>
      <c r="M1942" s="126"/>
      <c r="N1942" s="126"/>
      <c r="O1942" s="389">
        <f t="shared" si="992"/>
        <v>870035.99</v>
      </c>
      <c r="P1942" s="355"/>
      <c r="Q1942" s="23"/>
      <c r="R1942" s="23"/>
      <c r="S1942" s="23"/>
      <c r="T1942" s="23"/>
      <c r="U1942" s="23"/>
      <c r="V1942" s="23"/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/>
      <c r="AL1942" s="23"/>
      <c r="AM1942" s="23"/>
      <c r="AN1942" s="23"/>
      <c r="AO1942" s="23"/>
      <c r="AP1942" s="23"/>
      <c r="AQ1942" s="23"/>
      <c r="AR1942" s="23"/>
      <c r="AS1942" s="23"/>
      <c r="AT1942" s="23"/>
      <c r="AU1942" s="23"/>
      <c r="AV1942" s="23"/>
      <c r="AW1942" s="23"/>
      <c r="AX1942" s="23"/>
      <c r="AY1942" s="23"/>
      <c r="AZ1942" s="23"/>
      <c r="BA1942" s="23"/>
      <c r="BB1942" s="23"/>
      <c r="BC1942" s="23"/>
      <c r="BD1942" s="23"/>
      <c r="BE1942" s="23"/>
      <c r="BF1942" s="23"/>
      <c r="BG1942" s="23"/>
      <c r="BH1942" s="23"/>
      <c r="BI1942" s="23"/>
      <c r="BJ1942" s="23"/>
      <c r="BK1942" s="23"/>
      <c r="BL1942" s="23"/>
      <c r="BM1942" s="23"/>
      <c r="BN1942" s="23"/>
      <c r="BO1942" s="23"/>
      <c r="BP1942" s="23"/>
      <c r="BQ1942" s="23"/>
      <c r="BR1942" s="23"/>
      <c r="BS1942" s="23"/>
      <c r="BT1942" s="23"/>
      <c r="BU1942" s="23"/>
      <c r="BV1942" s="23"/>
      <c r="BW1942" s="23"/>
      <c r="BX1942" s="23"/>
      <c r="BY1942" s="23"/>
      <c r="BZ1942" s="23"/>
      <c r="CA1942" s="23"/>
      <c r="CB1942" s="23"/>
      <c r="CC1942" s="23"/>
      <c r="CD1942" s="23"/>
      <c r="CE1942" s="23"/>
      <c r="CF1942" s="23"/>
      <c r="CG1942" s="23"/>
      <c r="CH1942" s="23"/>
      <c r="CI1942" s="23"/>
      <c r="CJ1942" s="23"/>
      <c r="CK1942" s="23"/>
      <c r="CL1942" s="23"/>
      <c r="CM1942" s="23"/>
      <c r="CN1942" s="23"/>
      <c r="CO1942" s="23"/>
      <c r="CP1942" s="23"/>
      <c r="CQ1942" s="23"/>
      <c r="CR1942" s="23"/>
      <c r="CS1942" s="23"/>
      <c r="CT1942" s="23"/>
      <c r="CU1942" s="23"/>
      <c r="CV1942" s="23"/>
      <c r="CW1942" s="23"/>
      <c r="CX1942" s="23"/>
      <c r="CY1942" s="23"/>
      <c r="CZ1942" s="23"/>
      <c r="DA1942" s="23"/>
      <c r="DB1942" s="23"/>
      <c r="DC1942" s="23"/>
      <c r="DD1942" s="23"/>
      <c r="DE1942" s="23"/>
      <c r="DF1942" s="23"/>
      <c r="DG1942" s="23"/>
      <c r="DH1942" s="23"/>
      <c r="DI1942" s="23"/>
      <c r="DJ1942" s="23"/>
      <c r="DK1942" s="23"/>
      <c r="DL1942" s="23"/>
      <c r="DM1942" s="23"/>
      <c r="DN1942" s="23"/>
      <c r="DO1942" s="23"/>
      <c r="DP1942" s="23"/>
      <c r="DQ1942" s="23"/>
      <c r="DR1942" s="23"/>
      <c r="DS1942" s="23"/>
      <c r="DT1942" s="23"/>
      <c r="DU1942" s="23"/>
      <c r="DV1942" s="23"/>
      <c r="DW1942" s="23"/>
      <c r="DX1942" s="23"/>
      <c r="DY1942" s="23"/>
    </row>
    <row r="1943" spans="1:129" s="29" customFormat="1" ht="31.5" customHeight="1" x14ac:dyDescent="0.25">
      <c r="A1943" s="124"/>
      <c r="B1943" s="121" t="s">
        <v>344</v>
      </c>
      <c r="C1943" s="72"/>
      <c r="D1943" s="72"/>
      <c r="E1943" s="73"/>
      <c r="F1943" s="74"/>
      <c r="G1943" s="136"/>
      <c r="H1943" s="121" t="s">
        <v>45</v>
      </c>
      <c r="I1943" s="138" t="s">
        <v>129</v>
      </c>
      <c r="J1943" s="83">
        <v>3065815.94</v>
      </c>
      <c r="K1943" s="98">
        <f t="shared" si="1000"/>
        <v>3065815.94</v>
      </c>
      <c r="L1943" s="126"/>
      <c r="M1943" s="126"/>
      <c r="N1943" s="126"/>
      <c r="O1943" s="389">
        <f t="shared" si="992"/>
        <v>3065815.94</v>
      </c>
      <c r="P1943" s="355"/>
      <c r="Q1943" s="23"/>
      <c r="R1943" s="23"/>
      <c r="S1943" s="23"/>
      <c r="T1943" s="23"/>
      <c r="U1943" s="23"/>
      <c r="V1943" s="23"/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23"/>
      <c r="AL1943" s="23"/>
      <c r="AM1943" s="23"/>
      <c r="AN1943" s="23"/>
      <c r="AO1943" s="23"/>
      <c r="AP1943" s="23"/>
      <c r="AQ1943" s="23"/>
      <c r="AR1943" s="23"/>
      <c r="AS1943" s="23"/>
      <c r="AT1943" s="23"/>
      <c r="AU1943" s="23"/>
      <c r="AV1943" s="23"/>
      <c r="AW1943" s="23"/>
      <c r="AX1943" s="23"/>
      <c r="AY1943" s="23"/>
      <c r="AZ1943" s="23"/>
      <c r="BA1943" s="23"/>
      <c r="BB1943" s="23"/>
      <c r="BC1943" s="23"/>
      <c r="BD1943" s="23"/>
      <c r="BE1943" s="23"/>
      <c r="BF1943" s="23"/>
      <c r="BG1943" s="23"/>
      <c r="BH1943" s="23"/>
      <c r="BI1943" s="23"/>
      <c r="BJ1943" s="23"/>
      <c r="BK1943" s="23"/>
      <c r="BL1943" s="23"/>
      <c r="BM1943" s="23"/>
      <c r="BN1943" s="23"/>
      <c r="BO1943" s="23"/>
      <c r="BP1943" s="23"/>
      <c r="BQ1943" s="23"/>
      <c r="BR1943" s="23"/>
      <c r="BS1943" s="23"/>
      <c r="BT1943" s="23"/>
      <c r="BU1943" s="23"/>
      <c r="BV1943" s="23"/>
      <c r="BW1943" s="23"/>
      <c r="BX1943" s="23"/>
      <c r="BY1943" s="23"/>
      <c r="BZ1943" s="23"/>
      <c r="CA1943" s="23"/>
      <c r="CB1943" s="23"/>
      <c r="CC1943" s="23"/>
      <c r="CD1943" s="23"/>
      <c r="CE1943" s="23"/>
      <c r="CF1943" s="23"/>
      <c r="CG1943" s="23"/>
      <c r="CH1943" s="23"/>
      <c r="CI1943" s="23"/>
      <c r="CJ1943" s="23"/>
      <c r="CK1943" s="23"/>
      <c r="CL1943" s="23"/>
      <c r="CM1943" s="23"/>
      <c r="CN1943" s="23"/>
      <c r="CO1943" s="23"/>
      <c r="CP1943" s="23"/>
      <c r="CQ1943" s="23"/>
      <c r="CR1943" s="23"/>
      <c r="CS1943" s="23"/>
      <c r="CT1943" s="23"/>
      <c r="CU1943" s="23"/>
      <c r="CV1943" s="23"/>
      <c r="CW1943" s="23"/>
      <c r="CX1943" s="23"/>
      <c r="CY1943" s="23"/>
      <c r="CZ1943" s="23"/>
      <c r="DA1943" s="23"/>
      <c r="DB1943" s="23"/>
      <c r="DC1943" s="23"/>
      <c r="DD1943" s="23"/>
      <c r="DE1943" s="23"/>
      <c r="DF1943" s="23"/>
      <c r="DG1943" s="23"/>
      <c r="DH1943" s="23"/>
      <c r="DI1943" s="23"/>
      <c r="DJ1943" s="23"/>
      <c r="DK1943" s="23"/>
      <c r="DL1943" s="23"/>
      <c r="DM1943" s="23"/>
      <c r="DN1943" s="23"/>
      <c r="DO1943" s="23"/>
      <c r="DP1943" s="23"/>
      <c r="DQ1943" s="23"/>
      <c r="DR1943" s="23"/>
      <c r="DS1943" s="23"/>
      <c r="DT1943" s="23"/>
      <c r="DU1943" s="23"/>
      <c r="DV1943" s="23"/>
      <c r="DW1943" s="23"/>
      <c r="DX1943" s="23"/>
      <c r="DY1943" s="23"/>
    </row>
    <row r="1944" spans="1:129" s="29" customFormat="1" ht="31.5" customHeight="1" x14ac:dyDescent="0.25">
      <c r="A1944" s="130"/>
      <c r="B1944" s="121" t="s">
        <v>344</v>
      </c>
      <c r="C1944" s="72"/>
      <c r="D1944" s="72"/>
      <c r="E1944" s="73"/>
      <c r="F1944" s="74"/>
      <c r="G1944" s="136"/>
      <c r="H1944" s="121" t="s">
        <v>35</v>
      </c>
      <c r="I1944" s="78" t="s">
        <v>52</v>
      </c>
      <c r="J1944" s="83">
        <v>0</v>
      </c>
      <c r="K1944" s="98">
        <f t="shared" si="1000"/>
        <v>0</v>
      </c>
      <c r="L1944" s="126"/>
      <c r="M1944" s="126"/>
      <c r="N1944" s="126"/>
      <c r="O1944" s="389">
        <f t="shared" si="992"/>
        <v>0</v>
      </c>
      <c r="P1944" s="355"/>
      <c r="Q1944" s="23"/>
      <c r="R1944" s="23"/>
      <c r="S1944" s="23"/>
      <c r="T1944" s="23"/>
      <c r="U1944" s="23"/>
      <c r="V1944" s="23"/>
      <c r="W1944" s="23"/>
      <c r="X1944" s="23"/>
      <c r="Y1944" s="23"/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/>
      <c r="AL1944" s="23"/>
      <c r="AM1944" s="23"/>
      <c r="AN1944" s="23"/>
      <c r="AO1944" s="23"/>
      <c r="AP1944" s="23"/>
      <c r="AQ1944" s="23"/>
      <c r="AR1944" s="23"/>
      <c r="AS1944" s="23"/>
      <c r="AT1944" s="23"/>
      <c r="AU1944" s="23"/>
      <c r="AV1944" s="23"/>
      <c r="AW1944" s="23"/>
      <c r="AX1944" s="23"/>
      <c r="AY1944" s="23"/>
      <c r="AZ1944" s="23"/>
      <c r="BA1944" s="23"/>
      <c r="BB1944" s="23"/>
      <c r="BC1944" s="23"/>
      <c r="BD1944" s="23"/>
      <c r="BE1944" s="23"/>
      <c r="BF1944" s="23"/>
      <c r="BG1944" s="23"/>
      <c r="BH1944" s="23"/>
      <c r="BI1944" s="23"/>
      <c r="BJ1944" s="23"/>
      <c r="BK1944" s="23"/>
      <c r="BL1944" s="23"/>
      <c r="BM1944" s="23"/>
      <c r="BN1944" s="23"/>
      <c r="BO1944" s="23"/>
      <c r="BP1944" s="23"/>
      <c r="BQ1944" s="23"/>
      <c r="BR1944" s="23"/>
      <c r="BS1944" s="23"/>
      <c r="BT1944" s="23"/>
      <c r="BU1944" s="23"/>
      <c r="BV1944" s="23"/>
      <c r="BW1944" s="23"/>
      <c r="BX1944" s="23"/>
      <c r="BY1944" s="23"/>
      <c r="BZ1944" s="23"/>
      <c r="CA1944" s="23"/>
      <c r="CB1944" s="23"/>
      <c r="CC1944" s="23"/>
      <c r="CD1944" s="23"/>
      <c r="CE1944" s="23"/>
      <c r="CF1944" s="23"/>
      <c r="CG1944" s="23"/>
      <c r="CH1944" s="23"/>
      <c r="CI1944" s="23"/>
      <c r="CJ1944" s="23"/>
      <c r="CK1944" s="23"/>
      <c r="CL1944" s="23"/>
      <c r="CM1944" s="23"/>
      <c r="CN1944" s="23"/>
      <c r="CO1944" s="23"/>
      <c r="CP1944" s="23"/>
      <c r="CQ1944" s="23"/>
      <c r="CR1944" s="23"/>
      <c r="CS1944" s="23"/>
      <c r="CT1944" s="23"/>
      <c r="CU1944" s="23"/>
      <c r="CV1944" s="23"/>
      <c r="CW1944" s="23"/>
      <c r="CX1944" s="23"/>
      <c r="CY1944" s="23"/>
      <c r="CZ1944" s="23"/>
      <c r="DA1944" s="23"/>
      <c r="DB1944" s="23"/>
      <c r="DC1944" s="23"/>
      <c r="DD1944" s="23"/>
      <c r="DE1944" s="23"/>
      <c r="DF1944" s="23"/>
      <c r="DG1944" s="23"/>
      <c r="DH1944" s="23"/>
      <c r="DI1944" s="23"/>
      <c r="DJ1944" s="23"/>
      <c r="DK1944" s="23"/>
      <c r="DL1944" s="23"/>
      <c r="DM1944" s="23"/>
      <c r="DN1944" s="23"/>
      <c r="DO1944" s="23"/>
      <c r="DP1944" s="23"/>
      <c r="DQ1944" s="23"/>
      <c r="DR1944" s="23"/>
      <c r="DS1944" s="23"/>
      <c r="DT1944" s="23"/>
      <c r="DU1944" s="23"/>
      <c r="DV1944" s="23"/>
      <c r="DW1944" s="23"/>
      <c r="DX1944" s="23"/>
      <c r="DY1944" s="23"/>
    </row>
    <row r="1945" spans="1:129" s="29" customFormat="1" x14ac:dyDescent="0.25">
      <c r="A1945" s="119">
        <v>2</v>
      </c>
      <c r="B1945" s="121" t="s">
        <v>344</v>
      </c>
      <c r="C1945" s="84" t="s">
        <v>0</v>
      </c>
      <c r="D1945" s="76" t="s">
        <v>149</v>
      </c>
      <c r="E1945" s="73">
        <v>20</v>
      </c>
      <c r="F1945" s="74">
        <v>475.9</v>
      </c>
      <c r="G1945" s="136">
        <v>20</v>
      </c>
      <c r="H1945" s="121" t="s">
        <v>30</v>
      </c>
      <c r="I1945" s="66" t="s">
        <v>1</v>
      </c>
      <c r="J1945" s="83">
        <f>J1946+J1947+J1948+J1949</f>
        <v>1651154.0799999998</v>
      </c>
      <c r="K1945" s="83">
        <f t="shared" ref="K1945:N1945" si="1001">K1946+K1947+K1948+K1949</f>
        <v>1651154.0799999998</v>
      </c>
      <c r="L1945" s="83">
        <f t="shared" si="1001"/>
        <v>0</v>
      </c>
      <c r="M1945" s="83">
        <f t="shared" si="1001"/>
        <v>0</v>
      </c>
      <c r="N1945" s="83">
        <f t="shared" si="1001"/>
        <v>0</v>
      </c>
      <c r="O1945" s="389">
        <f t="shared" si="992"/>
        <v>1651154.0799999998</v>
      </c>
      <c r="P1945" s="355"/>
      <c r="Q1945" s="23"/>
      <c r="R1945" s="23"/>
      <c r="S1945" s="23"/>
      <c r="T1945" s="23"/>
      <c r="U1945" s="23"/>
      <c r="V1945" s="23"/>
      <c r="W1945" s="23"/>
      <c r="X1945" s="23"/>
      <c r="Y1945" s="23"/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/>
      <c r="AL1945" s="23"/>
      <c r="AM1945" s="23"/>
      <c r="AN1945" s="23"/>
      <c r="AO1945" s="23"/>
      <c r="AP1945" s="23"/>
      <c r="AQ1945" s="23"/>
      <c r="AR1945" s="23"/>
      <c r="AS1945" s="23"/>
      <c r="AT1945" s="23"/>
      <c r="AU1945" s="23"/>
      <c r="AV1945" s="23"/>
      <c r="AW1945" s="23"/>
      <c r="AX1945" s="23"/>
      <c r="AY1945" s="23"/>
      <c r="AZ1945" s="23"/>
      <c r="BA1945" s="23"/>
      <c r="BB1945" s="23"/>
      <c r="BC1945" s="23"/>
      <c r="BD1945" s="23"/>
      <c r="BE1945" s="23"/>
      <c r="BF1945" s="23"/>
      <c r="BG1945" s="23"/>
      <c r="BH1945" s="23"/>
      <c r="BI1945" s="23"/>
      <c r="BJ1945" s="23"/>
      <c r="BK1945" s="23"/>
      <c r="BL1945" s="23"/>
      <c r="BM1945" s="23"/>
      <c r="BN1945" s="23"/>
      <c r="BO1945" s="23"/>
      <c r="BP1945" s="23"/>
      <c r="BQ1945" s="23"/>
      <c r="BR1945" s="23"/>
      <c r="BS1945" s="23"/>
      <c r="BT1945" s="23"/>
      <c r="BU1945" s="23"/>
      <c r="BV1945" s="23"/>
      <c r="BW1945" s="23"/>
      <c r="BX1945" s="23"/>
      <c r="BY1945" s="23"/>
      <c r="BZ1945" s="23"/>
      <c r="CA1945" s="23"/>
      <c r="CB1945" s="23"/>
      <c r="CC1945" s="23"/>
      <c r="CD1945" s="23"/>
      <c r="CE1945" s="23"/>
      <c r="CF1945" s="23"/>
      <c r="CG1945" s="23"/>
      <c r="CH1945" s="23"/>
      <c r="CI1945" s="23"/>
      <c r="CJ1945" s="23"/>
      <c r="CK1945" s="23"/>
      <c r="CL1945" s="23"/>
      <c r="CM1945" s="23"/>
      <c r="CN1945" s="23"/>
      <c r="CO1945" s="23"/>
      <c r="CP1945" s="23"/>
      <c r="CQ1945" s="23"/>
      <c r="CR1945" s="23"/>
      <c r="CS1945" s="23"/>
      <c r="CT1945" s="23"/>
      <c r="CU1945" s="23"/>
      <c r="CV1945" s="23"/>
      <c r="CW1945" s="23"/>
      <c r="CX1945" s="23"/>
      <c r="CY1945" s="23"/>
      <c r="CZ1945" s="23"/>
      <c r="DA1945" s="23"/>
      <c r="DB1945" s="23"/>
      <c r="DC1945" s="23"/>
      <c r="DD1945" s="23"/>
      <c r="DE1945" s="23"/>
      <c r="DF1945" s="23"/>
      <c r="DG1945" s="23"/>
      <c r="DH1945" s="23"/>
      <c r="DI1945" s="23"/>
      <c r="DJ1945" s="23"/>
      <c r="DK1945" s="23"/>
      <c r="DL1945" s="23"/>
      <c r="DM1945" s="23"/>
      <c r="DN1945" s="23"/>
      <c r="DO1945" s="23"/>
      <c r="DP1945" s="23"/>
      <c r="DQ1945" s="23"/>
      <c r="DR1945" s="23"/>
      <c r="DS1945" s="23"/>
      <c r="DT1945" s="23"/>
      <c r="DU1945" s="23"/>
      <c r="DV1945" s="23"/>
      <c r="DW1945" s="23"/>
      <c r="DX1945" s="23"/>
      <c r="DY1945" s="23"/>
    </row>
    <row r="1946" spans="1:129" s="29" customFormat="1" ht="31.5" customHeight="1" x14ac:dyDescent="0.25">
      <c r="A1946" s="124"/>
      <c r="B1946" s="121" t="s">
        <v>344</v>
      </c>
      <c r="C1946" s="72"/>
      <c r="D1946" s="72"/>
      <c r="E1946" s="73"/>
      <c r="F1946" s="74"/>
      <c r="G1946" s="136"/>
      <c r="H1946" s="121" t="s">
        <v>40</v>
      </c>
      <c r="I1946" s="78" t="s">
        <v>41</v>
      </c>
      <c r="J1946" s="83">
        <v>288999.78999999998</v>
      </c>
      <c r="K1946" s="98">
        <f t="shared" ref="K1946:K1949" si="1002">J1946</f>
        <v>288999.78999999998</v>
      </c>
      <c r="L1946" s="126"/>
      <c r="M1946" s="126"/>
      <c r="N1946" s="126"/>
      <c r="O1946" s="389">
        <f t="shared" si="992"/>
        <v>288999.78999999998</v>
      </c>
      <c r="P1946" s="355"/>
      <c r="Q1946" s="23"/>
      <c r="R1946" s="23"/>
      <c r="S1946" s="23"/>
      <c r="T1946" s="23"/>
      <c r="U1946" s="23"/>
      <c r="V1946" s="23"/>
      <c r="W1946" s="23"/>
      <c r="X1946" s="23"/>
      <c r="Y1946" s="23"/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/>
      <c r="AL1946" s="23"/>
      <c r="AM1946" s="23"/>
      <c r="AN1946" s="23"/>
      <c r="AO1946" s="23"/>
      <c r="AP1946" s="23"/>
      <c r="AQ1946" s="23"/>
      <c r="AR1946" s="23"/>
      <c r="AS1946" s="23"/>
      <c r="AT1946" s="23"/>
      <c r="AU1946" s="23"/>
      <c r="AV1946" s="23"/>
      <c r="AW1946" s="23"/>
      <c r="AX1946" s="23"/>
      <c r="AY1946" s="23"/>
      <c r="AZ1946" s="23"/>
      <c r="BA1946" s="23"/>
      <c r="BB1946" s="23"/>
      <c r="BC1946" s="23"/>
      <c r="BD1946" s="23"/>
      <c r="BE1946" s="23"/>
      <c r="BF1946" s="23"/>
      <c r="BG1946" s="23"/>
      <c r="BH1946" s="23"/>
      <c r="BI1946" s="23"/>
      <c r="BJ1946" s="23"/>
      <c r="BK1946" s="23"/>
      <c r="BL1946" s="23"/>
      <c r="BM1946" s="23"/>
      <c r="BN1946" s="23"/>
      <c r="BO1946" s="23"/>
      <c r="BP1946" s="23"/>
      <c r="BQ1946" s="23"/>
      <c r="BR1946" s="23"/>
      <c r="BS1946" s="23"/>
      <c r="BT1946" s="23"/>
      <c r="BU1946" s="23"/>
      <c r="BV1946" s="23"/>
      <c r="BW1946" s="23"/>
      <c r="BX1946" s="23"/>
      <c r="BY1946" s="23"/>
      <c r="BZ1946" s="23"/>
      <c r="CA1946" s="23"/>
      <c r="CB1946" s="23"/>
      <c r="CC1946" s="23"/>
      <c r="CD1946" s="23"/>
      <c r="CE1946" s="23"/>
      <c r="CF1946" s="23"/>
      <c r="CG1946" s="23"/>
      <c r="CH1946" s="23"/>
      <c r="CI1946" s="23"/>
      <c r="CJ1946" s="23"/>
      <c r="CK1946" s="23"/>
      <c r="CL1946" s="23"/>
      <c r="CM1946" s="23"/>
      <c r="CN1946" s="23"/>
      <c r="CO1946" s="23"/>
      <c r="CP1946" s="23"/>
      <c r="CQ1946" s="23"/>
      <c r="CR1946" s="23"/>
      <c r="CS1946" s="23"/>
      <c r="CT1946" s="23"/>
      <c r="CU1946" s="23"/>
      <c r="CV1946" s="23"/>
      <c r="CW1946" s="23"/>
      <c r="CX1946" s="23"/>
      <c r="CY1946" s="23"/>
      <c r="CZ1946" s="23"/>
      <c r="DA1946" s="23"/>
      <c r="DB1946" s="23"/>
      <c r="DC1946" s="23"/>
      <c r="DD1946" s="23"/>
      <c r="DE1946" s="23"/>
      <c r="DF1946" s="23"/>
      <c r="DG1946" s="23"/>
      <c r="DH1946" s="23"/>
      <c r="DI1946" s="23"/>
      <c r="DJ1946" s="23"/>
      <c r="DK1946" s="23"/>
      <c r="DL1946" s="23"/>
      <c r="DM1946" s="23"/>
      <c r="DN1946" s="23"/>
      <c r="DO1946" s="23"/>
      <c r="DP1946" s="23"/>
      <c r="DQ1946" s="23"/>
      <c r="DR1946" s="23"/>
      <c r="DS1946" s="23"/>
      <c r="DT1946" s="23"/>
      <c r="DU1946" s="23"/>
      <c r="DV1946" s="23"/>
      <c r="DW1946" s="23"/>
      <c r="DX1946" s="23"/>
      <c r="DY1946" s="23"/>
    </row>
    <row r="1947" spans="1:129" s="29" customFormat="1" ht="31.5" customHeight="1" x14ac:dyDescent="0.25">
      <c r="A1947" s="124"/>
      <c r="B1947" s="121" t="s">
        <v>344</v>
      </c>
      <c r="C1947" s="72"/>
      <c r="D1947" s="72"/>
      <c r="E1947" s="73"/>
      <c r="F1947" s="74"/>
      <c r="G1947" s="136"/>
      <c r="H1947" s="121" t="s">
        <v>45</v>
      </c>
      <c r="I1947" s="138" t="s">
        <v>129</v>
      </c>
      <c r="J1947" s="83">
        <v>910196.82</v>
      </c>
      <c r="K1947" s="98">
        <f t="shared" si="1002"/>
        <v>910196.82</v>
      </c>
      <c r="L1947" s="126"/>
      <c r="M1947" s="126"/>
      <c r="N1947" s="126"/>
      <c r="O1947" s="389">
        <f t="shared" si="992"/>
        <v>910196.82</v>
      </c>
      <c r="P1947" s="355"/>
      <c r="Q1947" s="23"/>
      <c r="R1947" s="23"/>
      <c r="S1947" s="23"/>
      <c r="T1947" s="23"/>
      <c r="U1947" s="23"/>
      <c r="V1947" s="23"/>
      <c r="W1947" s="23"/>
      <c r="X1947" s="23"/>
      <c r="Y1947" s="23"/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/>
      <c r="AL1947" s="23"/>
      <c r="AM1947" s="23"/>
      <c r="AN1947" s="23"/>
      <c r="AO1947" s="23"/>
      <c r="AP1947" s="23"/>
      <c r="AQ1947" s="23"/>
      <c r="AR1947" s="23"/>
      <c r="AS1947" s="23"/>
      <c r="AT1947" s="23"/>
      <c r="AU1947" s="23"/>
      <c r="AV1947" s="23"/>
      <c r="AW1947" s="23"/>
      <c r="AX1947" s="23"/>
      <c r="AY1947" s="23"/>
      <c r="AZ1947" s="23"/>
      <c r="BA1947" s="23"/>
      <c r="BB1947" s="23"/>
      <c r="BC1947" s="23"/>
      <c r="BD1947" s="23"/>
      <c r="BE1947" s="23"/>
      <c r="BF1947" s="23"/>
      <c r="BG1947" s="23"/>
      <c r="BH1947" s="23"/>
      <c r="BI1947" s="23"/>
      <c r="BJ1947" s="23"/>
      <c r="BK1947" s="23"/>
      <c r="BL1947" s="23"/>
      <c r="BM1947" s="23"/>
      <c r="BN1947" s="23"/>
      <c r="BO1947" s="23"/>
      <c r="BP1947" s="23"/>
      <c r="BQ1947" s="23"/>
      <c r="BR1947" s="23"/>
      <c r="BS1947" s="23"/>
      <c r="BT1947" s="23"/>
      <c r="BU1947" s="23"/>
      <c r="BV1947" s="23"/>
      <c r="BW1947" s="23"/>
      <c r="BX1947" s="23"/>
      <c r="BY1947" s="23"/>
      <c r="BZ1947" s="23"/>
      <c r="CA1947" s="23"/>
      <c r="CB1947" s="23"/>
      <c r="CC1947" s="23"/>
      <c r="CD1947" s="23"/>
      <c r="CE1947" s="23"/>
      <c r="CF1947" s="23"/>
      <c r="CG1947" s="23"/>
      <c r="CH1947" s="23"/>
      <c r="CI1947" s="23"/>
      <c r="CJ1947" s="23"/>
      <c r="CK1947" s="23"/>
      <c r="CL1947" s="23"/>
      <c r="CM1947" s="23"/>
      <c r="CN1947" s="23"/>
      <c r="CO1947" s="23"/>
      <c r="CP1947" s="23"/>
      <c r="CQ1947" s="23"/>
      <c r="CR1947" s="23"/>
      <c r="CS1947" s="23"/>
      <c r="CT1947" s="23"/>
      <c r="CU1947" s="23"/>
      <c r="CV1947" s="23"/>
      <c r="CW1947" s="23"/>
      <c r="CX1947" s="23"/>
      <c r="CY1947" s="23"/>
      <c r="CZ1947" s="23"/>
      <c r="DA1947" s="23"/>
      <c r="DB1947" s="23"/>
      <c r="DC1947" s="23"/>
      <c r="DD1947" s="23"/>
      <c r="DE1947" s="23"/>
      <c r="DF1947" s="23"/>
      <c r="DG1947" s="23"/>
      <c r="DH1947" s="23"/>
      <c r="DI1947" s="23"/>
      <c r="DJ1947" s="23"/>
      <c r="DK1947" s="23"/>
      <c r="DL1947" s="23"/>
      <c r="DM1947" s="23"/>
      <c r="DN1947" s="23"/>
      <c r="DO1947" s="23"/>
      <c r="DP1947" s="23"/>
      <c r="DQ1947" s="23"/>
      <c r="DR1947" s="23"/>
      <c r="DS1947" s="23"/>
      <c r="DT1947" s="23"/>
      <c r="DU1947" s="23"/>
      <c r="DV1947" s="23"/>
      <c r="DW1947" s="23"/>
      <c r="DX1947" s="23"/>
      <c r="DY1947" s="23"/>
    </row>
    <row r="1948" spans="1:129" s="29" customFormat="1" ht="31.5" customHeight="1" x14ac:dyDescent="0.25">
      <c r="A1948" s="124"/>
      <c r="B1948" s="121" t="s">
        <v>344</v>
      </c>
      <c r="C1948" s="72"/>
      <c r="D1948" s="72"/>
      <c r="E1948" s="73"/>
      <c r="F1948" s="74"/>
      <c r="G1948" s="136"/>
      <c r="H1948" s="121" t="s">
        <v>38</v>
      </c>
      <c r="I1948" s="105" t="s">
        <v>39</v>
      </c>
      <c r="J1948" s="83">
        <v>451957.47</v>
      </c>
      <c r="K1948" s="98">
        <f t="shared" si="1002"/>
        <v>451957.47</v>
      </c>
      <c r="L1948" s="126"/>
      <c r="M1948" s="126"/>
      <c r="N1948" s="126"/>
      <c r="O1948" s="389">
        <f t="shared" si="992"/>
        <v>451957.47</v>
      </c>
      <c r="P1948" s="355"/>
      <c r="Q1948" s="23"/>
      <c r="R1948" s="23"/>
      <c r="S1948" s="23"/>
      <c r="T1948" s="23"/>
      <c r="U1948" s="23"/>
      <c r="V1948" s="23"/>
      <c r="W1948" s="23"/>
      <c r="X1948" s="23"/>
      <c r="Y1948" s="23"/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/>
      <c r="AL1948" s="23"/>
      <c r="AM1948" s="23"/>
      <c r="AN1948" s="23"/>
      <c r="AO1948" s="23"/>
      <c r="AP1948" s="23"/>
      <c r="AQ1948" s="23"/>
      <c r="AR1948" s="23"/>
      <c r="AS1948" s="23"/>
      <c r="AT1948" s="23"/>
      <c r="AU1948" s="23"/>
      <c r="AV1948" s="23"/>
      <c r="AW1948" s="23"/>
      <c r="AX1948" s="23"/>
      <c r="AY1948" s="23"/>
      <c r="AZ1948" s="23"/>
      <c r="BA1948" s="23"/>
      <c r="BB1948" s="23"/>
      <c r="BC1948" s="23"/>
      <c r="BD1948" s="23"/>
      <c r="BE1948" s="23"/>
      <c r="BF1948" s="23"/>
      <c r="BG1948" s="23"/>
      <c r="BH1948" s="23"/>
      <c r="BI1948" s="23"/>
      <c r="BJ1948" s="23"/>
      <c r="BK1948" s="23"/>
      <c r="BL1948" s="23"/>
      <c r="BM1948" s="23"/>
      <c r="BN1948" s="23"/>
      <c r="BO1948" s="23"/>
      <c r="BP1948" s="23"/>
      <c r="BQ1948" s="23"/>
      <c r="BR1948" s="23"/>
      <c r="BS1948" s="23"/>
      <c r="BT1948" s="23"/>
      <c r="BU1948" s="23"/>
      <c r="BV1948" s="23"/>
      <c r="BW1948" s="23"/>
      <c r="BX1948" s="23"/>
      <c r="BY1948" s="23"/>
      <c r="BZ1948" s="23"/>
      <c r="CA1948" s="23"/>
      <c r="CB1948" s="23"/>
      <c r="CC1948" s="23"/>
      <c r="CD1948" s="23"/>
      <c r="CE1948" s="23"/>
      <c r="CF1948" s="23"/>
      <c r="CG1948" s="23"/>
      <c r="CH1948" s="23"/>
      <c r="CI1948" s="23"/>
      <c r="CJ1948" s="23"/>
      <c r="CK1948" s="23"/>
      <c r="CL1948" s="23"/>
      <c r="CM1948" s="23"/>
      <c r="CN1948" s="23"/>
      <c r="CO1948" s="23"/>
      <c r="CP1948" s="23"/>
      <c r="CQ1948" s="23"/>
      <c r="CR1948" s="23"/>
      <c r="CS1948" s="23"/>
      <c r="CT1948" s="23"/>
      <c r="CU1948" s="23"/>
      <c r="CV1948" s="23"/>
      <c r="CW1948" s="23"/>
      <c r="CX1948" s="23"/>
      <c r="CY1948" s="23"/>
      <c r="CZ1948" s="23"/>
      <c r="DA1948" s="23"/>
      <c r="DB1948" s="23"/>
      <c r="DC1948" s="23"/>
      <c r="DD1948" s="23"/>
      <c r="DE1948" s="23"/>
      <c r="DF1948" s="23"/>
      <c r="DG1948" s="23"/>
      <c r="DH1948" s="23"/>
      <c r="DI1948" s="23"/>
      <c r="DJ1948" s="23"/>
      <c r="DK1948" s="23"/>
      <c r="DL1948" s="23"/>
      <c r="DM1948" s="23"/>
      <c r="DN1948" s="23"/>
      <c r="DO1948" s="23"/>
      <c r="DP1948" s="23"/>
      <c r="DQ1948" s="23"/>
      <c r="DR1948" s="23"/>
      <c r="DS1948" s="23"/>
      <c r="DT1948" s="23"/>
      <c r="DU1948" s="23"/>
      <c r="DV1948" s="23"/>
      <c r="DW1948" s="23"/>
      <c r="DX1948" s="23"/>
      <c r="DY1948" s="23"/>
    </row>
    <row r="1949" spans="1:129" s="29" customFormat="1" ht="31.5" customHeight="1" x14ac:dyDescent="0.25">
      <c r="A1949" s="130"/>
      <c r="B1949" s="121" t="s">
        <v>344</v>
      </c>
      <c r="C1949" s="72"/>
      <c r="D1949" s="72"/>
      <c r="E1949" s="73"/>
      <c r="F1949" s="74"/>
      <c r="G1949" s="136"/>
      <c r="H1949" s="121" t="s">
        <v>35</v>
      </c>
      <c r="I1949" s="78" t="s">
        <v>52</v>
      </c>
      <c r="J1949" s="83">
        <v>0</v>
      </c>
      <c r="K1949" s="98">
        <f t="shared" si="1002"/>
        <v>0</v>
      </c>
      <c r="L1949" s="126"/>
      <c r="M1949" s="126"/>
      <c r="N1949" s="126"/>
      <c r="O1949" s="389">
        <f t="shared" si="992"/>
        <v>0</v>
      </c>
      <c r="P1949" s="355"/>
      <c r="Q1949" s="23"/>
      <c r="R1949" s="23"/>
      <c r="S1949" s="23"/>
      <c r="T1949" s="23"/>
      <c r="U1949" s="23"/>
      <c r="V1949" s="23"/>
      <c r="W1949" s="23"/>
      <c r="X1949" s="23"/>
      <c r="Y1949" s="23"/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/>
      <c r="AL1949" s="23"/>
      <c r="AM1949" s="23"/>
      <c r="AN1949" s="23"/>
      <c r="AO1949" s="23"/>
      <c r="AP1949" s="23"/>
      <c r="AQ1949" s="23"/>
      <c r="AR1949" s="23"/>
      <c r="AS1949" s="23"/>
      <c r="AT1949" s="23"/>
      <c r="AU1949" s="23"/>
      <c r="AV1949" s="23"/>
      <c r="AW1949" s="23"/>
      <c r="AX1949" s="23"/>
      <c r="AY1949" s="23"/>
      <c r="AZ1949" s="23"/>
      <c r="BA1949" s="23"/>
      <c r="BB1949" s="23"/>
      <c r="BC1949" s="23"/>
      <c r="BD1949" s="23"/>
      <c r="BE1949" s="23"/>
      <c r="BF1949" s="23"/>
      <c r="BG1949" s="23"/>
      <c r="BH1949" s="23"/>
      <c r="BI1949" s="23"/>
      <c r="BJ1949" s="23"/>
      <c r="BK1949" s="23"/>
      <c r="BL1949" s="23"/>
      <c r="BM1949" s="23"/>
      <c r="BN1949" s="23"/>
      <c r="BO1949" s="23"/>
      <c r="BP1949" s="23"/>
      <c r="BQ1949" s="23"/>
      <c r="BR1949" s="23"/>
      <c r="BS1949" s="23"/>
      <c r="BT1949" s="23"/>
      <c r="BU1949" s="23"/>
      <c r="BV1949" s="23"/>
      <c r="BW1949" s="23"/>
      <c r="BX1949" s="23"/>
      <c r="BY1949" s="23"/>
      <c r="BZ1949" s="23"/>
      <c r="CA1949" s="23"/>
      <c r="CB1949" s="23"/>
      <c r="CC1949" s="23"/>
      <c r="CD1949" s="23"/>
      <c r="CE1949" s="23"/>
      <c r="CF1949" s="23"/>
      <c r="CG1949" s="23"/>
      <c r="CH1949" s="23"/>
      <c r="CI1949" s="23"/>
      <c r="CJ1949" s="23"/>
      <c r="CK1949" s="23"/>
      <c r="CL1949" s="23"/>
      <c r="CM1949" s="23"/>
      <c r="CN1949" s="23"/>
      <c r="CO1949" s="23"/>
      <c r="CP1949" s="23"/>
      <c r="CQ1949" s="23"/>
      <c r="CR1949" s="23"/>
      <c r="CS1949" s="23"/>
      <c r="CT1949" s="23"/>
      <c r="CU1949" s="23"/>
      <c r="CV1949" s="23"/>
      <c r="CW1949" s="23"/>
      <c r="CX1949" s="23"/>
      <c r="CY1949" s="23"/>
      <c r="CZ1949" s="23"/>
      <c r="DA1949" s="23"/>
      <c r="DB1949" s="23"/>
      <c r="DC1949" s="23"/>
      <c r="DD1949" s="23"/>
      <c r="DE1949" s="23"/>
      <c r="DF1949" s="23"/>
      <c r="DG1949" s="23"/>
      <c r="DH1949" s="23"/>
      <c r="DI1949" s="23"/>
      <c r="DJ1949" s="23"/>
      <c r="DK1949" s="23"/>
      <c r="DL1949" s="23"/>
      <c r="DM1949" s="23"/>
      <c r="DN1949" s="23"/>
      <c r="DO1949" s="23"/>
      <c r="DP1949" s="23"/>
      <c r="DQ1949" s="23"/>
      <c r="DR1949" s="23"/>
      <c r="DS1949" s="23"/>
      <c r="DT1949" s="23"/>
      <c r="DU1949" s="23"/>
      <c r="DV1949" s="23"/>
      <c r="DW1949" s="23"/>
      <c r="DX1949" s="23"/>
      <c r="DY1949" s="23"/>
    </row>
    <row r="1950" spans="1:129" s="29" customFormat="1" x14ac:dyDescent="0.25">
      <c r="A1950" s="119">
        <v>3</v>
      </c>
      <c r="B1950" s="121" t="s">
        <v>344</v>
      </c>
      <c r="C1950" s="84" t="s">
        <v>0</v>
      </c>
      <c r="D1950" s="76" t="s">
        <v>149</v>
      </c>
      <c r="E1950" s="73">
        <v>34</v>
      </c>
      <c r="F1950" s="74">
        <v>475.9</v>
      </c>
      <c r="G1950" s="136">
        <v>14</v>
      </c>
      <c r="H1950" s="121" t="s">
        <v>30</v>
      </c>
      <c r="I1950" s="66" t="s">
        <v>1</v>
      </c>
      <c r="J1950" s="83">
        <f>J1951+J1952+J1953+J1954</f>
        <v>1758709.8199999998</v>
      </c>
      <c r="K1950" s="83">
        <f t="shared" ref="K1950:N1950" si="1003">K1951+K1952+K1953+K1954</f>
        <v>1758709.8199999998</v>
      </c>
      <c r="L1950" s="83">
        <f t="shared" si="1003"/>
        <v>0</v>
      </c>
      <c r="M1950" s="83">
        <f t="shared" si="1003"/>
        <v>0</v>
      </c>
      <c r="N1950" s="83">
        <f t="shared" si="1003"/>
        <v>0</v>
      </c>
      <c r="O1950" s="389">
        <f t="shared" si="992"/>
        <v>1758709.8199999998</v>
      </c>
      <c r="P1950" s="355"/>
      <c r="Q1950" s="23"/>
      <c r="R1950" s="23"/>
      <c r="S1950" s="23"/>
      <c r="T1950" s="23"/>
      <c r="U1950" s="23"/>
      <c r="V1950" s="23"/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/>
      <c r="AL1950" s="23"/>
      <c r="AM1950" s="23"/>
      <c r="AN1950" s="23"/>
      <c r="AO1950" s="23"/>
      <c r="AP1950" s="23"/>
      <c r="AQ1950" s="23"/>
      <c r="AR1950" s="23"/>
      <c r="AS1950" s="23"/>
      <c r="AT1950" s="23"/>
      <c r="AU1950" s="23"/>
      <c r="AV1950" s="23"/>
      <c r="AW1950" s="23"/>
      <c r="AX1950" s="23"/>
      <c r="AY1950" s="23"/>
      <c r="AZ1950" s="23"/>
      <c r="BA1950" s="23"/>
      <c r="BB1950" s="23"/>
      <c r="BC1950" s="23"/>
      <c r="BD1950" s="23"/>
      <c r="BE1950" s="23"/>
      <c r="BF1950" s="23"/>
      <c r="BG1950" s="23"/>
      <c r="BH1950" s="23"/>
      <c r="BI1950" s="23"/>
      <c r="BJ1950" s="23"/>
      <c r="BK1950" s="23"/>
      <c r="BL1950" s="23"/>
      <c r="BM1950" s="23"/>
      <c r="BN1950" s="23"/>
      <c r="BO1950" s="23"/>
      <c r="BP1950" s="23"/>
      <c r="BQ1950" s="23"/>
      <c r="BR1950" s="23"/>
      <c r="BS1950" s="23"/>
      <c r="BT1950" s="23"/>
      <c r="BU1950" s="23"/>
      <c r="BV1950" s="23"/>
      <c r="BW1950" s="23"/>
      <c r="BX1950" s="23"/>
      <c r="BY1950" s="23"/>
      <c r="BZ1950" s="23"/>
      <c r="CA1950" s="23"/>
      <c r="CB1950" s="23"/>
      <c r="CC1950" s="23"/>
      <c r="CD1950" s="23"/>
      <c r="CE1950" s="23"/>
      <c r="CF1950" s="23"/>
      <c r="CG1950" s="23"/>
      <c r="CH1950" s="23"/>
      <c r="CI1950" s="23"/>
      <c r="CJ1950" s="23"/>
      <c r="CK1950" s="23"/>
      <c r="CL1950" s="23"/>
      <c r="CM1950" s="23"/>
      <c r="CN1950" s="23"/>
      <c r="CO1950" s="23"/>
      <c r="CP1950" s="23"/>
      <c r="CQ1950" s="23"/>
      <c r="CR1950" s="23"/>
      <c r="CS1950" s="23"/>
      <c r="CT1950" s="23"/>
      <c r="CU1950" s="23"/>
      <c r="CV1950" s="23"/>
      <c r="CW1950" s="23"/>
      <c r="CX1950" s="23"/>
      <c r="CY1950" s="23"/>
      <c r="CZ1950" s="23"/>
      <c r="DA1950" s="23"/>
      <c r="DB1950" s="23"/>
      <c r="DC1950" s="23"/>
      <c r="DD1950" s="23"/>
      <c r="DE1950" s="23"/>
      <c r="DF1950" s="23"/>
      <c r="DG1950" s="23"/>
      <c r="DH1950" s="23"/>
      <c r="DI1950" s="23"/>
      <c r="DJ1950" s="23"/>
      <c r="DK1950" s="23"/>
      <c r="DL1950" s="23"/>
      <c r="DM1950" s="23"/>
      <c r="DN1950" s="23"/>
      <c r="DO1950" s="23"/>
      <c r="DP1950" s="23"/>
      <c r="DQ1950" s="23"/>
      <c r="DR1950" s="23"/>
      <c r="DS1950" s="23"/>
      <c r="DT1950" s="23"/>
      <c r="DU1950" s="23"/>
      <c r="DV1950" s="23"/>
      <c r="DW1950" s="23"/>
      <c r="DX1950" s="23"/>
      <c r="DY1950" s="23"/>
    </row>
    <row r="1951" spans="1:129" s="29" customFormat="1" ht="31.5" customHeight="1" x14ac:dyDescent="0.25">
      <c r="A1951" s="124"/>
      <c r="B1951" s="121" t="s">
        <v>344</v>
      </c>
      <c r="C1951" s="72"/>
      <c r="D1951" s="72"/>
      <c r="E1951" s="73"/>
      <c r="F1951" s="74"/>
      <c r="G1951" s="136"/>
      <c r="H1951" s="121" t="s">
        <v>40</v>
      </c>
      <c r="I1951" s="78" t="s">
        <v>41</v>
      </c>
      <c r="J1951" s="83">
        <v>307825.15999999997</v>
      </c>
      <c r="K1951" s="98">
        <f t="shared" ref="K1951:K1954" si="1004">J1951</f>
        <v>307825.15999999997</v>
      </c>
      <c r="L1951" s="126"/>
      <c r="M1951" s="126"/>
      <c r="N1951" s="126"/>
      <c r="O1951" s="389">
        <f t="shared" si="992"/>
        <v>307825.15999999997</v>
      </c>
      <c r="P1951" s="355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/>
      <c r="AL1951" s="23"/>
      <c r="AM1951" s="23"/>
      <c r="AN1951" s="23"/>
      <c r="AO1951" s="23"/>
      <c r="AP1951" s="23"/>
      <c r="AQ1951" s="23"/>
      <c r="AR1951" s="23"/>
      <c r="AS1951" s="23"/>
      <c r="AT1951" s="23"/>
      <c r="AU1951" s="23"/>
      <c r="AV1951" s="23"/>
      <c r="AW1951" s="23"/>
      <c r="AX1951" s="23"/>
      <c r="AY1951" s="23"/>
      <c r="AZ1951" s="23"/>
      <c r="BA1951" s="23"/>
      <c r="BB1951" s="23"/>
      <c r="BC1951" s="23"/>
      <c r="BD1951" s="23"/>
      <c r="BE1951" s="23"/>
      <c r="BF1951" s="23"/>
      <c r="BG1951" s="23"/>
      <c r="BH1951" s="23"/>
      <c r="BI1951" s="23"/>
      <c r="BJ1951" s="23"/>
      <c r="BK1951" s="23"/>
      <c r="BL1951" s="23"/>
      <c r="BM1951" s="23"/>
      <c r="BN1951" s="23"/>
      <c r="BO1951" s="23"/>
      <c r="BP1951" s="23"/>
      <c r="BQ1951" s="23"/>
      <c r="BR1951" s="23"/>
      <c r="BS1951" s="23"/>
      <c r="BT1951" s="23"/>
      <c r="BU1951" s="23"/>
      <c r="BV1951" s="23"/>
      <c r="BW1951" s="23"/>
      <c r="BX1951" s="23"/>
      <c r="BY1951" s="23"/>
      <c r="BZ1951" s="23"/>
      <c r="CA1951" s="23"/>
      <c r="CB1951" s="23"/>
      <c r="CC1951" s="23"/>
      <c r="CD1951" s="23"/>
      <c r="CE1951" s="23"/>
      <c r="CF1951" s="23"/>
      <c r="CG1951" s="23"/>
      <c r="CH1951" s="23"/>
      <c r="CI1951" s="23"/>
      <c r="CJ1951" s="23"/>
      <c r="CK1951" s="23"/>
      <c r="CL1951" s="23"/>
      <c r="CM1951" s="23"/>
      <c r="CN1951" s="23"/>
      <c r="CO1951" s="23"/>
      <c r="CP1951" s="23"/>
      <c r="CQ1951" s="23"/>
      <c r="CR1951" s="23"/>
      <c r="CS1951" s="23"/>
      <c r="CT1951" s="23"/>
      <c r="CU1951" s="23"/>
      <c r="CV1951" s="23"/>
      <c r="CW1951" s="23"/>
      <c r="CX1951" s="23"/>
      <c r="CY1951" s="23"/>
      <c r="CZ1951" s="23"/>
      <c r="DA1951" s="23"/>
      <c r="DB1951" s="23"/>
      <c r="DC1951" s="23"/>
      <c r="DD1951" s="23"/>
      <c r="DE1951" s="23"/>
      <c r="DF1951" s="23"/>
      <c r="DG1951" s="23"/>
      <c r="DH1951" s="23"/>
      <c r="DI1951" s="23"/>
      <c r="DJ1951" s="23"/>
      <c r="DK1951" s="23"/>
      <c r="DL1951" s="23"/>
      <c r="DM1951" s="23"/>
      <c r="DN1951" s="23"/>
      <c r="DO1951" s="23"/>
      <c r="DP1951" s="23"/>
      <c r="DQ1951" s="23"/>
      <c r="DR1951" s="23"/>
      <c r="DS1951" s="23"/>
      <c r="DT1951" s="23"/>
      <c r="DU1951" s="23"/>
      <c r="DV1951" s="23"/>
      <c r="DW1951" s="23"/>
      <c r="DX1951" s="23"/>
      <c r="DY1951" s="23"/>
    </row>
    <row r="1952" spans="1:129" s="29" customFormat="1" ht="31.5" customHeight="1" x14ac:dyDescent="0.25">
      <c r="A1952" s="124"/>
      <c r="B1952" s="121" t="s">
        <v>344</v>
      </c>
      <c r="C1952" s="72"/>
      <c r="D1952" s="72"/>
      <c r="E1952" s="73"/>
      <c r="F1952" s="74"/>
      <c r="G1952" s="136"/>
      <c r="H1952" s="121" t="s">
        <v>45</v>
      </c>
      <c r="I1952" s="138" t="s">
        <v>129</v>
      </c>
      <c r="J1952" s="83">
        <v>969486.8</v>
      </c>
      <c r="K1952" s="98">
        <f t="shared" si="1004"/>
        <v>969486.8</v>
      </c>
      <c r="L1952" s="126"/>
      <c r="M1952" s="126"/>
      <c r="N1952" s="126"/>
      <c r="O1952" s="389">
        <f t="shared" si="992"/>
        <v>969486.8</v>
      </c>
      <c r="P1952" s="355"/>
      <c r="Q1952" s="23"/>
      <c r="R1952" s="23"/>
      <c r="S1952" s="23"/>
      <c r="T1952" s="23"/>
      <c r="U1952" s="23"/>
      <c r="V1952" s="23"/>
      <c r="W1952" s="23"/>
      <c r="X1952" s="23"/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/>
      <c r="AL1952" s="23"/>
      <c r="AM1952" s="23"/>
      <c r="AN1952" s="23"/>
      <c r="AO1952" s="23"/>
      <c r="AP1952" s="23"/>
      <c r="AQ1952" s="23"/>
      <c r="AR1952" s="23"/>
      <c r="AS1952" s="23"/>
      <c r="AT1952" s="23"/>
      <c r="AU1952" s="23"/>
      <c r="AV1952" s="23"/>
      <c r="AW1952" s="23"/>
      <c r="AX1952" s="23"/>
      <c r="AY1952" s="23"/>
      <c r="AZ1952" s="23"/>
      <c r="BA1952" s="23"/>
      <c r="BB1952" s="23"/>
      <c r="BC1952" s="23"/>
      <c r="BD1952" s="23"/>
      <c r="BE1952" s="23"/>
      <c r="BF1952" s="23"/>
      <c r="BG1952" s="23"/>
      <c r="BH1952" s="23"/>
      <c r="BI1952" s="23"/>
      <c r="BJ1952" s="23"/>
      <c r="BK1952" s="23"/>
      <c r="BL1952" s="23"/>
      <c r="BM1952" s="23"/>
      <c r="BN1952" s="23"/>
      <c r="BO1952" s="23"/>
      <c r="BP1952" s="23"/>
      <c r="BQ1952" s="23"/>
      <c r="BR1952" s="23"/>
      <c r="BS1952" s="23"/>
      <c r="BT1952" s="23"/>
      <c r="BU1952" s="23"/>
      <c r="BV1952" s="23"/>
      <c r="BW1952" s="23"/>
      <c r="BX1952" s="23"/>
      <c r="BY1952" s="23"/>
      <c r="BZ1952" s="23"/>
      <c r="CA1952" s="23"/>
      <c r="CB1952" s="23"/>
      <c r="CC1952" s="23"/>
      <c r="CD1952" s="23"/>
      <c r="CE1952" s="23"/>
      <c r="CF1952" s="23"/>
      <c r="CG1952" s="23"/>
      <c r="CH1952" s="23"/>
      <c r="CI1952" s="23"/>
      <c r="CJ1952" s="23"/>
      <c r="CK1952" s="23"/>
      <c r="CL1952" s="23"/>
      <c r="CM1952" s="23"/>
      <c r="CN1952" s="23"/>
      <c r="CO1952" s="23"/>
      <c r="CP1952" s="23"/>
      <c r="CQ1952" s="23"/>
      <c r="CR1952" s="23"/>
      <c r="CS1952" s="23"/>
      <c r="CT1952" s="23"/>
      <c r="CU1952" s="23"/>
      <c r="CV1952" s="23"/>
      <c r="CW1952" s="23"/>
      <c r="CX1952" s="23"/>
      <c r="CY1952" s="23"/>
      <c r="CZ1952" s="23"/>
      <c r="DA1952" s="23"/>
      <c r="DB1952" s="23"/>
      <c r="DC1952" s="23"/>
      <c r="DD1952" s="23"/>
      <c r="DE1952" s="23"/>
      <c r="DF1952" s="23"/>
      <c r="DG1952" s="23"/>
      <c r="DH1952" s="23"/>
      <c r="DI1952" s="23"/>
      <c r="DJ1952" s="23"/>
      <c r="DK1952" s="23"/>
      <c r="DL1952" s="23"/>
      <c r="DM1952" s="23"/>
      <c r="DN1952" s="23"/>
      <c r="DO1952" s="23"/>
      <c r="DP1952" s="23"/>
      <c r="DQ1952" s="23"/>
      <c r="DR1952" s="23"/>
      <c r="DS1952" s="23"/>
      <c r="DT1952" s="23"/>
      <c r="DU1952" s="23"/>
      <c r="DV1952" s="23"/>
      <c r="DW1952" s="23"/>
      <c r="DX1952" s="23"/>
      <c r="DY1952" s="23"/>
    </row>
    <row r="1953" spans="1:129" s="29" customFormat="1" ht="31.5" customHeight="1" x14ac:dyDescent="0.25">
      <c r="A1953" s="124"/>
      <c r="B1953" s="121" t="s">
        <v>344</v>
      </c>
      <c r="C1953" s="72"/>
      <c r="D1953" s="72"/>
      <c r="E1953" s="73"/>
      <c r="F1953" s="74"/>
      <c r="G1953" s="136"/>
      <c r="H1953" s="121" t="s">
        <v>38</v>
      </c>
      <c r="I1953" s="105" t="s">
        <v>39</v>
      </c>
      <c r="J1953" s="83">
        <v>481397.86</v>
      </c>
      <c r="K1953" s="98">
        <f t="shared" si="1004"/>
        <v>481397.86</v>
      </c>
      <c r="L1953" s="126"/>
      <c r="M1953" s="126"/>
      <c r="N1953" s="126"/>
      <c r="O1953" s="389">
        <f t="shared" si="992"/>
        <v>481397.86</v>
      </c>
      <c r="P1953" s="355"/>
      <c r="Q1953" s="23"/>
      <c r="R1953" s="23"/>
      <c r="S1953" s="23"/>
      <c r="T1953" s="23"/>
      <c r="U1953" s="23"/>
      <c r="V1953" s="23"/>
      <c r="W1953" s="23"/>
      <c r="X1953" s="23"/>
      <c r="Y1953" s="23"/>
      <c r="Z1953" s="23"/>
      <c r="AA1953" s="23"/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/>
      <c r="AL1953" s="23"/>
      <c r="AM1953" s="23"/>
      <c r="AN1953" s="23"/>
      <c r="AO1953" s="23"/>
      <c r="AP1953" s="23"/>
      <c r="AQ1953" s="23"/>
      <c r="AR1953" s="23"/>
      <c r="AS1953" s="23"/>
      <c r="AT1953" s="23"/>
      <c r="AU1953" s="23"/>
      <c r="AV1953" s="23"/>
      <c r="AW1953" s="23"/>
      <c r="AX1953" s="23"/>
      <c r="AY1953" s="23"/>
      <c r="AZ1953" s="23"/>
      <c r="BA1953" s="23"/>
      <c r="BB1953" s="23"/>
      <c r="BC1953" s="23"/>
      <c r="BD1953" s="23"/>
      <c r="BE1953" s="23"/>
      <c r="BF1953" s="23"/>
      <c r="BG1953" s="23"/>
      <c r="BH1953" s="23"/>
      <c r="BI1953" s="23"/>
      <c r="BJ1953" s="23"/>
      <c r="BK1953" s="23"/>
      <c r="BL1953" s="23"/>
      <c r="BM1953" s="23"/>
      <c r="BN1953" s="23"/>
      <c r="BO1953" s="23"/>
      <c r="BP1953" s="23"/>
      <c r="BQ1953" s="23"/>
      <c r="BR1953" s="23"/>
      <c r="BS1953" s="23"/>
      <c r="BT1953" s="23"/>
      <c r="BU1953" s="23"/>
      <c r="BV1953" s="23"/>
      <c r="BW1953" s="23"/>
      <c r="BX1953" s="23"/>
      <c r="BY1953" s="23"/>
      <c r="BZ1953" s="23"/>
      <c r="CA1953" s="23"/>
      <c r="CB1953" s="23"/>
      <c r="CC1953" s="23"/>
      <c r="CD1953" s="23"/>
      <c r="CE1953" s="23"/>
      <c r="CF1953" s="23"/>
      <c r="CG1953" s="23"/>
      <c r="CH1953" s="23"/>
      <c r="CI1953" s="23"/>
      <c r="CJ1953" s="23"/>
      <c r="CK1953" s="23"/>
      <c r="CL1953" s="23"/>
      <c r="CM1953" s="23"/>
      <c r="CN1953" s="23"/>
      <c r="CO1953" s="23"/>
      <c r="CP1953" s="23"/>
      <c r="CQ1953" s="23"/>
      <c r="CR1953" s="23"/>
      <c r="CS1953" s="23"/>
      <c r="CT1953" s="23"/>
      <c r="CU1953" s="23"/>
      <c r="CV1953" s="23"/>
      <c r="CW1953" s="23"/>
      <c r="CX1953" s="23"/>
      <c r="CY1953" s="23"/>
      <c r="CZ1953" s="23"/>
      <c r="DA1953" s="23"/>
      <c r="DB1953" s="23"/>
      <c r="DC1953" s="23"/>
      <c r="DD1953" s="23"/>
      <c r="DE1953" s="23"/>
      <c r="DF1953" s="23"/>
      <c r="DG1953" s="23"/>
      <c r="DH1953" s="23"/>
      <c r="DI1953" s="23"/>
      <c r="DJ1953" s="23"/>
      <c r="DK1953" s="23"/>
      <c r="DL1953" s="23"/>
      <c r="DM1953" s="23"/>
      <c r="DN1953" s="23"/>
      <c r="DO1953" s="23"/>
      <c r="DP1953" s="23"/>
      <c r="DQ1953" s="23"/>
      <c r="DR1953" s="23"/>
      <c r="DS1953" s="23"/>
      <c r="DT1953" s="23"/>
      <c r="DU1953" s="23"/>
      <c r="DV1953" s="23"/>
      <c r="DW1953" s="23"/>
      <c r="DX1953" s="23"/>
      <c r="DY1953" s="23"/>
    </row>
    <row r="1954" spans="1:129" s="29" customFormat="1" ht="31.5" customHeight="1" x14ac:dyDescent="0.25">
      <c r="A1954" s="130"/>
      <c r="B1954" s="121" t="s">
        <v>344</v>
      </c>
      <c r="C1954" s="72"/>
      <c r="D1954" s="72"/>
      <c r="E1954" s="73"/>
      <c r="F1954" s="74"/>
      <c r="G1954" s="136"/>
      <c r="H1954" s="121" t="s">
        <v>35</v>
      </c>
      <c r="I1954" s="78" t="s">
        <v>52</v>
      </c>
      <c r="J1954" s="83">
        <v>0</v>
      </c>
      <c r="K1954" s="98">
        <f t="shared" si="1004"/>
        <v>0</v>
      </c>
      <c r="L1954" s="126"/>
      <c r="M1954" s="126"/>
      <c r="N1954" s="126"/>
      <c r="O1954" s="389">
        <f t="shared" si="992"/>
        <v>0</v>
      </c>
      <c r="P1954" s="355"/>
      <c r="Q1954" s="23"/>
      <c r="R1954" s="23"/>
      <c r="S1954" s="23"/>
      <c r="T1954" s="23"/>
      <c r="U1954" s="23"/>
      <c r="V1954" s="23"/>
      <c r="W1954" s="23"/>
      <c r="X1954" s="23"/>
      <c r="Y1954" s="23"/>
      <c r="Z1954" s="23"/>
      <c r="AA1954" s="23"/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/>
      <c r="AL1954" s="23"/>
      <c r="AM1954" s="23"/>
      <c r="AN1954" s="23"/>
      <c r="AO1954" s="23"/>
      <c r="AP1954" s="23"/>
      <c r="AQ1954" s="23"/>
      <c r="AR1954" s="23"/>
      <c r="AS1954" s="23"/>
      <c r="AT1954" s="23"/>
      <c r="AU1954" s="23"/>
      <c r="AV1954" s="23"/>
      <c r="AW1954" s="23"/>
      <c r="AX1954" s="23"/>
      <c r="AY1954" s="23"/>
      <c r="AZ1954" s="23"/>
      <c r="BA1954" s="23"/>
      <c r="BB1954" s="23"/>
      <c r="BC1954" s="23"/>
      <c r="BD1954" s="23"/>
      <c r="BE1954" s="23"/>
      <c r="BF1954" s="23"/>
      <c r="BG1954" s="23"/>
      <c r="BH1954" s="23"/>
      <c r="BI1954" s="23"/>
      <c r="BJ1954" s="23"/>
      <c r="BK1954" s="23"/>
      <c r="BL1954" s="23"/>
      <c r="BM1954" s="23"/>
      <c r="BN1954" s="23"/>
      <c r="BO1954" s="23"/>
      <c r="BP1954" s="23"/>
      <c r="BQ1954" s="23"/>
      <c r="BR1954" s="23"/>
      <c r="BS1954" s="23"/>
      <c r="BT1954" s="23"/>
      <c r="BU1954" s="23"/>
      <c r="BV1954" s="23"/>
      <c r="BW1954" s="23"/>
      <c r="BX1954" s="23"/>
      <c r="BY1954" s="23"/>
      <c r="BZ1954" s="23"/>
      <c r="CA1954" s="23"/>
      <c r="CB1954" s="23"/>
      <c r="CC1954" s="23"/>
      <c r="CD1954" s="23"/>
      <c r="CE1954" s="23"/>
      <c r="CF1954" s="23"/>
      <c r="CG1954" s="23"/>
      <c r="CH1954" s="23"/>
      <c r="CI1954" s="23"/>
      <c r="CJ1954" s="23"/>
      <c r="CK1954" s="23"/>
      <c r="CL1954" s="23"/>
      <c r="CM1954" s="23"/>
      <c r="CN1954" s="23"/>
      <c r="CO1954" s="23"/>
      <c r="CP1954" s="23"/>
      <c r="CQ1954" s="23"/>
      <c r="CR1954" s="23"/>
      <c r="CS1954" s="23"/>
      <c r="CT1954" s="23"/>
      <c r="CU1954" s="23"/>
      <c r="CV1954" s="23"/>
      <c r="CW1954" s="23"/>
      <c r="CX1954" s="23"/>
      <c r="CY1954" s="23"/>
      <c r="CZ1954" s="23"/>
      <c r="DA1954" s="23"/>
      <c r="DB1954" s="23"/>
      <c r="DC1954" s="23"/>
      <c r="DD1954" s="23"/>
      <c r="DE1954" s="23"/>
      <c r="DF1954" s="23"/>
      <c r="DG1954" s="23"/>
      <c r="DH1954" s="23"/>
      <c r="DI1954" s="23"/>
      <c r="DJ1954" s="23"/>
      <c r="DK1954" s="23"/>
      <c r="DL1954" s="23"/>
      <c r="DM1954" s="23"/>
      <c r="DN1954" s="23"/>
      <c r="DO1954" s="23"/>
      <c r="DP1954" s="23"/>
      <c r="DQ1954" s="23"/>
      <c r="DR1954" s="23"/>
      <c r="DS1954" s="23"/>
      <c r="DT1954" s="23"/>
      <c r="DU1954" s="23"/>
      <c r="DV1954" s="23"/>
      <c r="DW1954" s="23"/>
      <c r="DX1954" s="23"/>
      <c r="DY1954" s="23"/>
    </row>
    <row r="1955" spans="1:129" s="29" customFormat="1" x14ac:dyDescent="0.25">
      <c r="A1955" s="119">
        <v>4</v>
      </c>
      <c r="B1955" s="121" t="s">
        <v>344</v>
      </c>
      <c r="C1955" s="72" t="s">
        <v>0</v>
      </c>
      <c r="D1955" s="72" t="s">
        <v>301</v>
      </c>
      <c r="E1955" s="73">
        <v>27</v>
      </c>
      <c r="F1955" s="74">
        <v>668</v>
      </c>
      <c r="G1955" s="136">
        <v>44</v>
      </c>
      <c r="H1955" s="121" t="s">
        <v>30</v>
      </c>
      <c r="I1955" s="66" t="s">
        <v>1</v>
      </c>
      <c r="J1955" s="83">
        <f>J1956+J1957+J1958+J1959</f>
        <v>1814074.24</v>
      </c>
      <c r="K1955" s="83">
        <f t="shared" ref="K1955:N1955" si="1005">K1956+K1957+K1958+K1959</f>
        <v>1814074.24</v>
      </c>
      <c r="L1955" s="83">
        <f t="shared" si="1005"/>
        <v>0</v>
      </c>
      <c r="M1955" s="83">
        <f t="shared" si="1005"/>
        <v>0</v>
      </c>
      <c r="N1955" s="83">
        <f t="shared" si="1005"/>
        <v>0</v>
      </c>
      <c r="O1955" s="389">
        <f t="shared" si="992"/>
        <v>1814074.24</v>
      </c>
      <c r="P1955" s="355"/>
      <c r="Q1955" s="23"/>
      <c r="R1955" s="23"/>
      <c r="S1955" s="23"/>
      <c r="T1955" s="23"/>
      <c r="U1955" s="23"/>
      <c r="V1955" s="23"/>
      <c r="W1955" s="23"/>
      <c r="X1955" s="23"/>
      <c r="Y1955" s="23"/>
      <c r="Z1955" s="23"/>
      <c r="AA1955" s="23"/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/>
      <c r="AL1955" s="23"/>
      <c r="AM1955" s="23"/>
      <c r="AN1955" s="23"/>
      <c r="AO1955" s="23"/>
      <c r="AP1955" s="23"/>
      <c r="AQ1955" s="23"/>
      <c r="AR1955" s="23"/>
      <c r="AS1955" s="23"/>
      <c r="AT1955" s="23"/>
      <c r="AU1955" s="23"/>
      <c r="AV1955" s="23"/>
      <c r="AW1955" s="23"/>
      <c r="AX1955" s="23"/>
      <c r="AY1955" s="23"/>
      <c r="AZ1955" s="23"/>
      <c r="BA1955" s="23"/>
      <c r="BB1955" s="23"/>
      <c r="BC1955" s="23"/>
      <c r="BD1955" s="23"/>
      <c r="BE1955" s="23"/>
      <c r="BF1955" s="23"/>
      <c r="BG1955" s="23"/>
      <c r="BH1955" s="23"/>
      <c r="BI1955" s="23"/>
      <c r="BJ1955" s="23"/>
      <c r="BK1955" s="23"/>
      <c r="BL1955" s="23"/>
      <c r="BM1955" s="23"/>
      <c r="BN1955" s="23"/>
      <c r="BO1955" s="23"/>
      <c r="BP1955" s="23"/>
      <c r="BQ1955" s="23"/>
      <c r="BR1955" s="23"/>
      <c r="BS1955" s="23"/>
      <c r="BT1955" s="23"/>
      <c r="BU1955" s="23"/>
      <c r="BV1955" s="23"/>
      <c r="BW1955" s="23"/>
      <c r="BX1955" s="23"/>
      <c r="BY1955" s="23"/>
      <c r="BZ1955" s="23"/>
      <c r="CA1955" s="23"/>
      <c r="CB1955" s="23"/>
      <c r="CC1955" s="23"/>
      <c r="CD1955" s="23"/>
      <c r="CE1955" s="23"/>
      <c r="CF1955" s="23"/>
      <c r="CG1955" s="23"/>
      <c r="CH1955" s="23"/>
      <c r="CI1955" s="23"/>
      <c r="CJ1955" s="23"/>
      <c r="CK1955" s="23"/>
      <c r="CL1955" s="23"/>
      <c r="CM1955" s="23"/>
      <c r="CN1955" s="23"/>
      <c r="CO1955" s="23"/>
      <c r="CP1955" s="23"/>
      <c r="CQ1955" s="23"/>
      <c r="CR1955" s="23"/>
      <c r="CS1955" s="23"/>
      <c r="CT1955" s="23"/>
      <c r="CU1955" s="23"/>
      <c r="CV1955" s="23"/>
      <c r="CW1955" s="23"/>
      <c r="CX1955" s="23"/>
      <c r="CY1955" s="23"/>
      <c r="CZ1955" s="23"/>
      <c r="DA1955" s="23"/>
      <c r="DB1955" s="23"/>
      <c r="DC1955" s="23"/>
      <c r="DD1955" s="23"/>
      <c r="DE1955" s="23"/>
      <c r="DF1955" s="23"/>
      <c r="DG1955" s="23"/>
      <c r="DH1955" s="23"/>
      <c r="DI1955" s="23"/>
      <c r="DJ1955" s="23"/>
      <c r="DK1955" s="23"/>
      <c r="DL1955" s="23"/>
      <c r="DM1955" s="23"/>
      <c r="DN1955" s="23"/>
      <c r="DO1955" s="23"/>
      <c r="DP1955" s="23"/>
      <c r="DQ1955" s="23"/>
      <c r="DR1955" s="23"/>
      <c r="DS1955" s="23"/>
      <c r="DT1955" s="23"/>
      <c r="DU1955" s="23"/>
      <c r="DV1955" s="23"/>
      <c r="DW1955" s="23"/>
      <c r="DX1955" s="23"/>
      <c r="DY1955" s="23"/>
    </row>
    <row r="1956" spans="1:129" s="29" customFormat="1" ht="31.5" customHeight="1" x14ac:dyDescent="0.25">
      <c r="A1956" s="124"/>
      <c r="B1956" s="121" t="s">
        <v>344</v>
      </c>
      <c r="C1956" s="72"/>
      <c r="D1956" s="72"/>
      <c r="E1956" s="73"/>
      <c r="F1956" s="74"/>
      <c r="G1956" s="136"/>
      <c r="H1956" s="121" t="s">
        <v>40</v>
      </c>
      <c r="I1956" s="78" t="s">
        <v>41</v>
      </c>
      <c r="J1956" s="83">
        <v>297052.92</v>
      </c>
      <c r="K1956" s="98">
        <f t="shared" ref="K1956:K1959" si="1006">J1956</f>
        <v>297052.92</v>
      </c>
      <c r="L1956" s="126"/>
      <c r="M1956" s="126"/>
      <c r="N1956" s="126"/>
      <c r="O1956" s="389">
        <f t="shared" si="992"/>
        <v>297052.92</v>
      </c>
      <c r="P1956" s="355"/>
      <c r="Q1956" s="23"/>
      <c r="R1956" s="23"/>
      <c r="S1956" s="23"/>
      <c r="T1956" s="23"/>
      <c r="U1956" s="23"/>
      <c r="V1956" s="23"/>
      <c r="W1956" s="23"/>
      <c r="X1956" s="23"/>
      <c r="Y1956" s="23"/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/>
      <c r="AL1956" s="23"/>
      <c r="AM1956" s="23"/>
      <c r="AN1956" s="23"/>
      <c r="AO1956" s="23"/>
      <c r="AP1956" s="23"/>
      <c r="AQ1956" s="23"/>
      <c r="AR1956" s="23"/>
      <c r="AS1956" s="23"/>
      <c r="AT1956" s="23"/>
      <c r="AU1956" s="23"/>
      <c r="AV1956" s="23"/>
      <c r="AW1956" s="23"/>
      <c r="AX1956" s="23"/>
      <c r="AY1956" s="23"/>
      <c r="AZ1956" s="23"/>
      <c r="BA1956" s="23"/>
      <c r="BB1956" s="23"/>
      <c r="BC1956" s="23"/>
      <c r="BD1956" s="23"/>
      <c r="BE1956" s="23"/>
      <c r="BF1956" s="23"/>
      <c r="BG1956" s="23"/>
      <c r="BH1956" s="23"/>
      <c r="BI1956" s="23"/>
      <c r="BJ1956" s="23"/>
      <c r="BK1956" s="23"/>
      <c r="BL1956" s="23"/>
      <c r="BM1956" s="23"/>
      <c r="BN1956" s="23"/>
      <c r="BO1956" s="23"/>
      <c r="BP1956" s="23"/>
      <c r="BQ1956" s="23"/>
      <c r="BR1956" s="23"/>
      <c r="BS1956" s="23"/>
      <c r="BT1956" s="23"/>
      <c r="BU1956" s="23"/>
      <c r="BV1956" s="23"/>
      <c r="BW1956" s="23"/>
      <c r="BX1956" s="23"/>
      <c r="BY1956" s="23"/>
      <c r="BZ1956" s="23"/>
      <c r="CA1956" s="23"/>
      <c r="CB1956" s="23"/>
      <c r="CC1956" s="23"/>
      <c r="CD1956" s="23"/>
      <c r="CE1956" s="23"/>
      <c r="CF1956" s="23"/>
      <c r="CG1956" s="23"/>
      <c r="CH1956" s="23"/>
      <c r="CI1956" s="23"/>
      <c r="CJ1956" s="23"/>
      <c r="CK1956" s="23"/>
      <c r="CL1956" s="23"/>
      <c r="CM1956" s="23"/>
      <c r="CN1956" s="23"/>
      <c r="CO1956" s="23"/>
      <c r="CP1956" s="23"/>
      <c r="CQ1956" s="23"/>
      <c r="CR1956" s="23"/>
      <c r="CS1956" s="23"/>
      <c r="CT1956" s="23"/>
      <c r="CU1956" s="23"/>
      <c r="CV1956" s="23"/>
      <c r="CW1956" s="23"/>
      <c r="CX1956" s="23"/>
      <c r="CY1956" s="23"/>
      <c r="CZ1956" s="23"/>
      <c r="DA1956" s="23"/>
      <c r="DB1956" s="23"/>
      <c r="DC1956" s="23"/>
      <c r="DD1956" s="23"/>
      <c r="DE1956" s="23"/>
      <c r="DF1956" s="23"/>
      <c r="DG1956" s="23"/>
      <c r="DH1956" s="23"/>
      <c r="DI1956" s="23"/>
      <c r="DJ1956" s="23"/>
      <c r="DK1956" s="23"/>
      <c r="DL1956" s="23"/>
      <c r="DM1956" s="23"/>
      <c r="DN1956" s="23"/>
      <c r="DO1956" s="23"/>
      <c r="DP1956" s="23"/>
      <c r="DQ1956" s="23"/>
      <c r="DR1956" s="23"/>
      <c r="DS1956" s="23"/>
      <c r="DT1956" s="23"/>
      <c r="DU1956" s="23"/>
      <c r="DV1956" s="23"/>
      <c r="DW1956" s="23"/>
      <c r="DX1956" s="23"/>
      <c r="DY1956" s="23"/>
    </row>
    <row r="1957" spans="1:129" s="29" customFormat="1" ht="31.5" customHeight="1" x14ac:dyDescent="0.25">
      <c r="A1957" s="124"/>
      <c r="B1957" s="121" t="s">
        <v>344</v>
      </c>
      <c r="C1957" s="72"/>
      <c r="D1957" s="72"/>
      <c r="E1957" s="73"/>
      <c r="F1957" s="74"/>
      <c r="G1957" s="136"/>
      <c r="H1957" s="121" t="s">
        <v>45</v>
      </c>
      <c r="I1957" s="138" t="s">
        <v>129</v>
      </c>
      <c r="J1957" s="83">
        <v>1046749.32</v>
      </c>
      <c r="K1957" s="98">
        <f t="shared" si="1006"/>
        <v>1046749.32</v>
      </c>
      <c r="L1957" s="126"/>
      <c r="M1957" s="126"/>
      <c r="N1957" s="126"/>
      <c r="O1957" s="389">
        <f t="shared" si="992"/>
        <v>1046749.32</v>
      </c>
      <c r="P1957" s="355"/>
      <c r="Q1957" s="23"/>
      <c r="R1957" s="23"/>
      <c r="S1957" s="23"/>
      <c r="T1957" s="23"/>
      <c r="U1957" s="23"/>
      <c r="V1957" s="23"/>
      <c r="W1957" s="23"/>
      <c r="X1957" s="23"/>
      <c r="Y1957" s="23"/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/>
      <c r="AL1957" s="23"/>
      <c r="AM1957" s="23"/>
      <c r="AN1957" s="23"/>
      <c r="AO1957" s="23"/>
      <c r="AP1957" s="23"/>
      <c r="AQ1957" s="23"/>
      <c r="AR1957" s="23"/>
      <c r="AS1957" s="23"/>
      <c r="AT1957" s="23"/>
      <c r="AU1957" s="23"/>
      <c r="AV1957" s="23"/>
      <c r="AW1957" s="23"/>
      <c r="AX1957" s="23"/>
      <c r="AY1957" s="23"/>
      <c r="AZ1957" s="23"/>
      <c r="BA1957" s="23"/>
      <c r="BB1957" s="23"/>
      <c r="BC1957" s="23"/>
      <c r="BD1957" s="23"/>
      <c r="BE1957" s="23"/>
      <c r="BF1957" s="23"/>
      <c r="BG1957" s="23"/>
      <c r="BH1957" s="23"/>
      <c r="BI1957" s="23"/>
      <c r="BJ1957" s="23"/>
      <c r="BK1957" s="23"/>
      <c r="BL1957" s="23"/>
      <c r="BM1957" s="23"/>
      <c r="BN1957" s="23"/>
      <c r="BO1957" s="23"/>
      <c r="BP1957" s="23"/>
      <c r="BQ1957" s="23"/>
      <c r="BR1957" s="23"/>
      <c r="BS1957" s="23"/>
      <c r="BT1957" s="23"/>
      <c r="BU1957" s="23"/>
      <c r="BV1957" s="23"/>
      <c r="BW1957" s="23"/>
      <c r="BX1957" s="23"/>
      <c r="BY1957" s="23"/>
      <c r="BZ1957" s="23"/>
      <c r="CA1957" s="23"/>
      <c r="CB1957" s="23"/>
      <c r="CC1957" s="23"/>
      <c r="CD1957" s="23"/>
      <c r="CE1957" s="23"/>
      <c r="CF1957" s="23"/>
      <c r="CG1957" s="23"/>
      <c r="CH1957" s="23"/>
      <c r="CI1957" s="23"/>
      <c r="CJ1957" s="23"/>
      <c r="CK1957" s="23"/>
      <c r="CL1957" s="23"/>
      <c r="CM1957" s="23"/>
      <c r="CN1957" s="23"/>
      <c r="CO1957" s="23"/>
      <c r="CP1957" s="23"/>
      <c r="CQ1957" s="23"/>
      <c r="CR1957" s="23"/>
      <c r="CS1957" s="23"/>
      <c r="CT1957" s="23"/>
      <c r="CU1957" s="23"/>
      <c r="CV1957" s="23"/>
      <c r="CW1957" s="23"/>
      <c r="CX1957" s="23"/>
      <c r="CY1957" s="23"/>
      <c r="CZ1957" s="23"/>
      <c r="DA1957" s="23"/>
      <c r="DB1957" s="23"/>
      <c r="DC1957" s="23"/>
      <c r="DD1957" s="23"/>
      <c r="DE1957" s="23"/>
      <c r="DF1957" s="23"/>
      <c r="DG1957" s="23"/>
      <c r="DH1957" s="23"/>
      <c r="DI1957" s="23"/>
      <c r="DJ1957" s="23"/>
      <c r="DK1957" s="23"/>
      <c r="DL1957" s="23"/>
      <c r="DM1957" s="23"/>
      <c r="DN1957" s="23"/>
      <c r="DO1957" s="23"/>
      <c r="DP1957" s="23"/>
      <c r="DQ1957" s="23"/>
      <c r="DR1957" s="23"/>
      <c r="DS1957" s="23"/>
      <c r="DT1957" s="23"/>
      <c r="DU1957" s="23"/>
      <c r="DV1957" s="23"/>
      <c r="DW1957" s="23"/>
      <c r="DX1957" s="23"/>
      <c r="DY1957" s="23"/>
    </row>
    <row r="1958" spans="1:129" s="29" customFormat="1" ht="31.5" customHeight="1" x14ac:dyDescent="0.25">
      <c r="A1958" s="124"/>
      <c r="B1958" s="121" t="s">
        <v>344</v>
      </c>
      <c r="C1958" s="72"/>
      <c r="D1958" s="72"/>
      <c r="E1958" s="73"/>
      <c r="F1958" s="74"/>
      <c r="G1958" s="136"/>
      <c r="H1958" s="121" t="s">
        <v>38</v>
      </c>
      <c r="I1958" s="105" t="s">
        <v>39</v>
      </c>
      <c r="J1958" s="83">
        <v>470272</v>
      </c>
      <c r="K1958" s="98">
        <f t="shared" si="1006"/>
        <v>470272</v>
      </c>
      <c r="L1958" s="126"/>
      <c r="M1958" s="126"/>
      <c r="N1958" s="126"/>
      <c r="O1958" s="389">
        <f t="shared" si="992"/>
        <v>470272</v>
      </c>
      <c r="P1958" s="355"/>
      <c r="Q1958" s="23"/>
      <c r="R1958" s="23"/>
      <c r="S1958" s="23"/>
      <c r="T1958" s="23"/>
      <c r="U1958" s="23"/>
      <c r="V1958" s="23"/>
      <c r="W1958" s="23"/>
      <c r="X1958" s="23"/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/>
      <c r="AL1958" s="23"/>
      <c r="AM1958" s="23"/>
      <c r="AN1958" s="23"/>
      <c r="AO1958" s="23"/>
      <c r="AP1958" s="23"/>
      <c r="AQ1958" s="23"/>
      <c r="AR1958" s="23"/>
      <c r="AS1958" s="23"/>
      <c r="AT1958" s="23"/>
      <c r="AU1958" s="23"/>
      <c r="AV1958" s="23"/>
      <c r="AW1958" s="23"/>
      <c r="AX1958" s="23"/>
      <c r="AY1958" s="23"/>
      <c r="AZ1958" s="23"/>
      <c r="BA1958" s="23"/>
      <c r="BB1958" s="23"/>
      <c r="BC1958" s="23"/>
      <c r="BD1958" s="23"/>
      <c r="BE1958" s="23"/>
      <c r="BF1958" s="23"/>
      <c r="BG1958" s="23"/>
      <c r="BH1958" s="23"/>
      <c r="BI1958" s="23"/>
      <c r="BJ1958" s="23"/>
      <c r="BK1958" s="23"/>
      <c r="BL1958" s="23"/>
      <c r="BM1958" s="23"/>
      <c r="BN1958" s="23"/>
      <c r="BO1958" s="23"/>
      <c r="BP1958" s="23"/>
      <c r="BQ1958" s="23"/>
      <c r="BR1958" s="23"/>
      <c r="BS1958" s="23"/>
      <c r="BT1958" s="23"/>
      <c r="BU1958" s="23"/>
      <c r="BV1958" s="23"/>
      <c r="BW1958" s="23"/>
      <c r="BX1958" s="23"/>
      <c r="BY1958" s="23"/>
      <c r="BZ1958" s="23"/>
      <c r="CA1958" s="23"/>
      <c r="CB1958" s="23"/>
      <c r="CC1958" s="23"/>
      <c r="CD1958" s="23"/>
      <c r="CE1958" s="23"/>
      <c r="CF1958" s="23"/>
      <c r="CG1958" s="23"/>
      <c r="CH1958" s="23"/>
      <c r="CI1958" s="23"/>
      <c r="CJ1958" s="23"/>
      <c r="CK1958" s="23"/>
      <c r="CL1958" s="23"/>
      <c r="CM1958" s="23"/>
      <c r="CN1958" s="23"/>
      <c r="CO1958" s="23"/>
      <c r="CP1958" s="23"/>
      <c r="CQ1958" s="23"/>
      <c r="CR1958" s="23"/>
      <c r="CS1958" s="23"/>
      <c r="CT1958" s="23"/>
      <c r="CU1958" s="23"/>
      <c r="CV1958" s="23"/>
      <c r="CW1958" s="23"/>
      <c r="CX1958" s="23"/>
      <c r="CY1958" s="23"/>
      <c r="CZ1958" s="23"/>
      <c r="DA1958" s="23"/>
      <c r="DB1958" s="23"/>
      <c r="DC1958" s="23"/>
      <c r="DD1958" s="23"/>
      <c r="DE1958" s="23"/>
      <c r="DF1958" s="23"/>
      <c r="DG1958" s="23"/>
      <c r="DH1958" s="23"/>
      <c r="DI1958" s="23"/>
      <c r="DJ1958" s="23"/>
      <c r="DK1958" s="23"/>
      <c r="DL1958" s="23"/>
      <c r="DM1958" s="23"/>
      <c r="DN1958" s="23"/>
      <c r="DO1958" s="23"/>
      <c r="DP1958" s="23"/>
      <c r="DQ1958" s="23"/>
      <c r="DR1958" s="23"/>
      <c r="DS1958" s="23"/>
      <c r="DT1958" s="23"/>
      <c r="DU1958" s="23"/>
      <c r="DV1958" s="23"/>
      <c r="DW1958" s="23"/>
      <c r="DX1958" s="23"/>
      <c r="DY1958" s="23"/>
    </row>
    <row r="1959" spans="1:129" s="29" customFormat="1" ht="31.5" customHeight="1" x14ac:dyDescent="0.25">
      <c r="A1959" s="130"/>
      <c r="B1959" s="121" t="s">
        <v>344</v>
      </c>
      <c r="C1959" s="72"/>
      <c r="D1959" s="72"/>
      <c r="E1959" s="73"/>
      <c r="F1959" s="74"/>
      <c r="G1959" s="136"/>
      <c r="H1959" s="121" t="s">
        <v>35</v>
      </c>
      <c r="I1959" s="78" t="s">
        <v>52</v>
      </c>
      <c r="J1959" s="83">
        <v>0</v>
      </c>
      <c r="K1959" s="98">
        <f t="shared" si="1006"/>
        <v>0</v>
      </c>
      <c r="L1959" s="126"/>
      <c r="M1959" s="126"/>
      <c r="N1959" s="126"/>
      <c r="O1959" s="389">
        <f t="shared" si="992"/>
        <v>0</v>
      </c>
      <c r="P1959" s="355"/>
      <c r="Q1959" s="23"/>
      <c r="R1959" s="23"/>
      <c r="S1959" s="23"/>
      <c r="T1959" s="23"/>
      <c r="U1959" s="23"/>
      <c r="V1959" s="23"/>
      <c r="W1959" s="23"/>
      <c r="X1959" s="23"/>
      <c r="Y1959" s="23"/>
      <c r="Z1959" s="23"/>
      <c r="AA1959" s="23"/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/>
      <c r="AL1959" s="23"/>
      <c r="AM1959" s="23"/>
      <c r="AN1959" s="23"/>
      <c r="AO1959" s="23"/>
      <c r="AP1959" s="23"/>
      <c r="AQ1959" s="23"/>
      <c r="AR1959" s="23"/>
      <c r="AS1959" s="23"/>
      <c r="AT1959" s="23"/>
      <c r="AU1959" s="23"/>
      <c r="AV1959" s="23"/>
      <c r="AW1959" s="23"/>
      <c r="AX1959" s="23"/>
      <c r="AY1959" s="23"/>
      <c r="AZ1959" s="23"/>
      <c r="BA1959" s="23"/>
      <c r="BB1959" s="23"/>
      <c r="BC1959" s="23"/>
      <c r="BD1959" s="23"/>
      <c r="BE1959" s="23"/>
      <c r="BF1959" s="23"/>
      <c r="BG1959" s="23"/>
      <c r="BH1959" s="23"/>
      <c r="BI1959" s="23"/>
      <c r="BJ1959" s="23"/>
      <c r="BK1959" s="23"/>
      <c r="BL1959" s="23"/>
      <c r="BM1959" s="23"/>
      <c r="BN1959" s="23"/>
      <c r="BO1959" s="23"/>
      <c r="BP1959" s="23"/>
      <c r="BQ1959" s="23"/>
      <c r="BR1959" s="23"/>
      <c r="BS1959" s="23"/>
      <c r="BT1959" s="23"/>
      <c r="BU1959" s="23"/>
      <c r="BV1959" s="23"/>
      <c r="BW1959" s="23"/>
      <c r="BX1959" s="23"/>
      <c r="BY1959" s="23"/>
      <c r="BZ1959" s="23"/>
      <c r="CA1959" s="23"/>
      <c r="CB1959" s="23"/>
      <c r="CC1959" s="23"/>
      <c r="CD1959" s="23"/>
      <c r="CE1959" s="23"/>
      <c r="CF1959" s="23"/>
      <c r="CG1959" s="23"/>
      <c r="CH1959" s="23"/>
      <c r="CI1959" s="23"/>
      <c r="CJ1959" s="23"/>
      <c r="CK1959" s="23"/>
      <c r="CL1959" s="23"/>
      <c r="CM1959" s="23"/>
      <c r="CN1959" s="23"/>
      <c r="CO1959" s="23"/>
      <c r="CP1959" s="23"/>
      <c r="CQ1959" s="23"/>
      <c r="CR1959" s="23"/>
      <c r="CS1959" s="23"/>
      <c r="CT1959" s="23"/>
      <c r="CU1959" s="23"/>
      <c r="CV1959" s="23"/>
      <c r="CW1959" s="23"/>
      <c r="CX1959" s="23"/>
      <c r="CY1959" s="23"/>
      <c r="CZ1959" s="23"/>
      <c r="DA1959" s="23"/>
      <c r="DB1959" s="23"/>
      <c r="DC1959" s="23"/>
      <c r="DD1959" s="23"/>
      <c r="DE1959" s="23"/>
      <c r="DF1959" s="23"/>
      <c r="DG1959" s="23"/>
      <c r="DH1959" s="23"/>
      <c r="DI1959" s="23"/>
      <c r="DJ1959" s="23"/>
      <c r="DK1959" s="23"/>
      <c r="DL1959" s="23"/>
      <c r="DM1959" s="23"/>
      <c r="DN1959" s="23"/>
      <c r="DO1959" s="23"/>
      <c r="DP1959" s="23"/>
      <c r="DQ1959" s="23"/>
      <c r="DR1959" s="23"/>
      <c r="DS1959" s="23"/>
      <c r="DT1959" s="23"/>
      <c r="DU1959" s="23"/>
      <c r="DV1959" s="23"/>
      <c r="DW1959" s="23"/>
      <c r="DX1959" s="23"/>
      <c r="DY1959" s="23"/>
    </row>
    <row r="1960" spans="1:129" s="29" customFormat="1" x14ac:dyDescent="0.25">
      <c r="A1960" s="119">
        <v>5</v>
      </c>
      <c r="B1960" s="121" t="s">
        <v>344</v>
      </c>
      <c r="C1960" s="72" t="s">
        <v>0</v>
      </c>
      <c r="D1960" s="72" t="s">
        <v>301</v>
      </c>
      <c r="E1960" s="73">
        <v>29</v>
      </c>
      <c r="F1960" s="74">
        <v>698</v>
      </c>
      <c r="G1960" s="136">
        <v>31</v>
      </c>
      <c r="H1960" s="121" t="s">
        <v>30</v>
      </c>
      <c r="I1960" s="66" t="s">
        <v>1</v>
      </c>
      <c r="J1960" s="83">
        <f>J1961+J1962+J1963+J1964</f>
        <v>1895544.6400000001</v>
      </c>
      <c r="K1960" s="83">
        <f t="shared" ref="K1960:N1960" si="1007">K1961+K1962+K1963+K1964</f>
        <v>1895544.6400000001</v>
      </c>
      <c r="L1960" s="83">
        <f t="shared" si="1007"/>
        <v>0</v>
      </c>
      <c r="M1960" s="83">
        <f t="shared" si="1007"/>
        <v>0</v>
      </c>
      <c r="N1960" s="83">
        <f t="shared" si="1007"/>
        <v>0</v>
      </c>
      <c r="O1960" s="389">
        <f t="shared" si="992"/>
        <v>1895544.6400000001</v>
      </c>
      <c r="P1960" s="355"/>
      <c r="Q1960" s="23"/>
      <c r="R1960" s="23"/>
      <c r="S1960" s="23"/>
      <c r="T1960" s="23"/>
      <c r="U1960" s="23"/>
      <c r="V1960" s="23"/>
      <c r="W1960" s="23"/>
      <c r="X1960" s="23"/>
      <c r="Y1960" s="23"/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/>
      <c r="AL1960" s="23"/>
      <c r="AM1960" s="23"/>
      <c r="AN1960" s="23"/>
      <c r="AO1960" s="23"/>
      <c r="AP1960" s="23"/>
      <c r="AQ1960" s="23"/>
      <c r="AR1960" s="23"/>
      <c r="AS1960" s="23"/>
      <c r="AT1960" s="23"/>
      <c r="AU1960" s="23"/>
      <c r="AV1960" s="23"/>
      <c r="AW1960" s="23"/>
      <c r="AX1960" s="23"/>
      <c r="AY1960" s="23"/>
      <c r="AZ1960" s="23"/>
      <c r="BA1960" s="23"/>
      <c r="BB1960" s="23"/>
      <c r="BC1960" s="23"/>
      <c r="BD1960" s="23"/>
      <c r="BE1960" s="23"/>
      <c r="BF1960" s="23"/>
      <c r="BG1960" s="23"/>
      <c r="BH1960" s="23"/>
      <c r="BI1960" s="23"/>
      <c r="BJ1960" s="23"/>
      <c r="BK1960" s="23"/>
      <c r="BL1960" s="23"/>
      <c r="BM1960" s="23"/>
      <c r="BN1960" s="23"/>
      <c r="BO1960" s="23"/>
      <c r="BP1960" s="23"/>
      <c r="BQ1960" s="23"/>
      <c r="BR1960" s="23"/>
      <c r="BS1960" s="23"/>
      <c r="BT1960" s="23"/>
      <c r="BU1960" s="23"/>
      <c r="BV1960" s="23"/>
      <c r="BW1960" s="23"/>
      <c r="BX1960" s="23"/>
      <c r="BY1960" s="23"/>
      <c r="BZ1960" s="23"/>
      <c r="CA1960" s="23"/>
      <c r="CB1960" s="23"/>
      <c r="CC1960" s="23"/>
      <c r="CD1960" s="23"/>
      <c r="CE1960" s="23"/>
      <c r="CF1960" s="23"/>
      <c r="CG1960" s="23"/>
      <c r="CH1960" s="23"/>
      <c r="CI1960" s="23"/>
      <c r="CJ1960" s="23"/>
      <c r="CK1960" s="23"/>
      <c r="CL1960" s="23"/>
      <c r="CM1960" s="23"/>
      <c r="CN1960" s="23"/>
      <c r="CO1960" s="23"/>
      <c r="CP1960" s="23"/>
      <c r="CQ1960" s="23"/>
      <c r="CR1960" s="23"/>
      <c r="CS1960" s="23"/>
      <c r="CT1960" s="23"/>
      <c r="CU1960" s="23"/>
      <c r="CV1960" s="23"/>
      <c r="CW1960" s="23"/>
      <c r="CX1960" s="23"/>
      <c r="CY1960" s="23"/>
      <c r="CZ1960" s="23"/>
      <c r="DA1960" s="23"/>
      <c r="DB1960" s="23"/>
      <c r="DC1960" s="23"/>
      <c r="DD1960" s="23"/>
      <c r="DE1960" s="23"/>
      <c r="DF1960" s="23"/>
      <c r="DG1960" s="23"/>
      <c r="DH1960" s="23"/>
      <c r="DI1960" s="23"/>
      <c r="DJ1960" s="23"/>
      <c r="DK1960" s="23"/>
      <c r="DL1960" s="23"/>
      <c r="DM1960" s="23"/>
      <c r="DN1960" s="23"/>
      <c r="DO1960" s="23"/>
      <c r="DP1960" s="23"/>
      <c r="DQ1960" s="23"/>
      <c r="DR1960" s="23"/>
      <c r="DS1960" s="23"/>
      <c r="DT1960" s="23"/>
      <c r="DU1960" s="23"/>
      <c r="DV1960" s="23"/>
      <c r="DW1960" s="23"/>
      <c r="DX1960" s="23"/>
      <c r="DY1960" s="23"/>
    </row>
    <row r="1961" spans="1:129" s="29" customFormat="1" ht="31.5" customHeight="1" x14ac:dyDescent="0.25">
      <c r="A1961" s="124"/>
      <c r="B1961" s="121" t="s">
        <v>344</v>
      </c>
      <c r="C1961" s="72"/>
      <c r="D1961" s="72"/>
      <c r="E1961" s="73"/>
      <c r="F1961" s="74"/>
      <c r="G1961" s="136"/>
      <c r="H1961" s="121" t="s">
        <v>40</v>
      </c>
      <c r="I1961" s="78" t="s">
        <v>41</v>
      </c>
      <c r="J1961" s="83">
        <v>310393.62</v>
      </c>
      <c r="K1961" s="98">
        <f t="shared" ref="K1961:K1964" si="1008">J1961</f>
        <v>310393.62</v>
      </c>
      <c r="L1961" s="126"/>
      <c r="M1961" s="126"/>
      <c r="N1961" s="126"/>
      <c r="O1961" s="389">
        <f t="shared" si="992"/>
        <v>310393.62</v>
      </c>
      <c r="P1961" s="355"/>
      <c r="Q1961" s="23"/>
      <c r="R1961" s="23"/>
      <c r="S1961" s="23"/>
      <c r="T1961" s="23"/>
      <c r="U1961" s="23"/>
      <c r="V1961" s="23"/>
      <c r="W1961" s="23"/>
      <c r="X1961" s="23"/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/>
      <c r="AL1961" s="23"/>
      <c r="AM1961" s="23"/>
      <c r="AN1961" s="23"/>
      <c r="AO1961" s="23"/>
      <c r="AP1961" s="23"/>
      <c r="AQ1961" s="23"/>
      <c r="AR1961" s="23"/>
      <c r="AS1961" s="23"/>
      <c r="AT1961" s="23"/>
      <c r="AU1961" s="23"/>
      <c r="AV1961" s="23"/>
      <c r="AW1961" s="23"/>
      <c r="AX1961" s="23"/>
      <c r="AY1961" s="23"/>
      <c r="AZ1961" s="23"/>
      <c r="BA1961" s="23"/>
      <c r="BB1961" s="23"/>
      <c r="BC1961" s="23"/>
      <c r="BD1961" s="23"/>
      <c r="BE1961" s="23"/>
      <c r="BF1961" s="23"/>
      <c r="BG1961" s="23"/>
      <c r="BH1961" s="23"/>
      <c r="BI1961" s="23"/>
      <c r="BJ1961" s="23"/>
      <c r="BK1961" s="23"/>
      <c r="BL1961" s="23"/>
      <c r="BM1961" s="23"/>
      <c r="BN1961" s="23"/>
      <c r="BO1961" s="23"/>
      <c r="BP1961" s="23"/>
      <c r="BQ1961" s="23"/>
      <c r="BR1961" s="23"/>
      <c r="BS1961" s="23"/>
      <c r="BT1961" s="23"/>
      <c r="BU1961" s="23"/>
      <c r="BV1961" s="23"/>
      <c r="BW1961" s="23"/>
      <c r="BX1961" s="23"/>
      <c r="BY1961" s="23"/>
      <c r="BZ1961" s="23"/>
      <c r="CA1961" s="23"/>
      <c r="CB1961" s="23"/>
      <c r="CC1961" s="23"/>
      <c r="CD1961" s="23"/>
      <c r="CE1961" s="23"/>
      <c r="CF1961" s="23"/>
      <c r="CG1961" s="23"/>
      <c r="CH1961" s="23"/>
      <c r="CI1961" s="23"/>
      <c r="CJ1961" s="23"/>
      <c r="CK1961" s="23"/>
      <c r="CL1961" s="23"/>
      <c r="CM1961" s="23"/>
      <c r="CN1961" s="23"/>
      <c r="CO1961" s="23"/>
      <c r="CP1961" s="23"/>
      <c r="CQ1961" s="23"/>
      <c r="CR1961" s="23"/>
      <c r="CS1961" s="23"/>
      <c r="CT1961" s="23"/>
      <c r="CU1961" s="23"/>
      <c r="CV1961" s="23"/>
      <c r="CW1961" s="23"/>
      <c r="CX1961" s="23"/>
      <c r="CY1961" s="23"/>
      <c r="CZ1961" s="23"/>
      <c r="DA1961" s="23"/>
      <c r="DB1961" s="23"/>
      <c r="DC1961" s="23"/>
      <c r="DD1961" s="23"/>
      <c r="DE1961" s="23"/>
      <c r="DF1961" s="23"/>
      <c r="DG1961" s="23"/>
      <c r="DH1961" s="23"/>
      <c r="DI1961" s="23"/>
      <c r="DJ1961" s="23"/>
      <c r="DK1961" s="23"/>
      <c r="DL1961" s="23"/>
      <c r="DM1961" s="23"/>
      <c r="DN1961" s="23"/>
      <c r="DO1961" s="23"/>
      <c r="DP1961" s="23"/>
      <c r="DQ1961" s="23"/>
      <c r="DR1961" s="23"/>
      <c r="DS1961" s="23"/>
      <c r="DT1961" s="23"/>
      <c r="DU1961" s="23"/>
      <c r="DV1961" s="23"/>
      <c r="DW1961" s="23"/>
      <c r="DX1961" s="23"/>
      <c r="DY1961" s="23"/>
    </row>
    <row r="1962" spans="1:129" s="29" customFormat="1" ht="31.5" customHeight="1" x14ac:dyDescent="0.25">
      <c r="A1962" s="124"/>
      <c r="B1962" s="121" t="s">
        <v>344</v>
      </c>
      <c r="C1962" s="72"/>
      <c r="D1962" s="72"/>
      <c r="E1962" s="73"/>
      <c r="F1962" s="74"/>
      <c r="G1962" s="136"/>
      <c r="H1962" s="121" t="s">
        <v>45</v>
      </c>
      <c r="I1962" s="138" t="s">
        <v>129</v>
      </c>
      <c r="J1962" s="83">
        <v>1093759.02</v>
      </c>
      <c r="K1962" s="98">
        <f t="shared" si="1008"/>
        <v>1093759.02</v>
      </c>
      <c r="L1962" s="126"/>
      <c r="M1962" s="126"/>
      <c r="N1962" s="126"/>
      <c r="O1962" s="389">
        <f t="shared" si="992"/>
        <v>1093759.02</v>
      </c>
      <c r="P1962" s="355"/>
      <c r="Q1962" s="23"/>
      <c r="R1962" s="23"/>
      <c r="S1962" s="23"/>
      <c r="T1962" s="23"/>
      <c r="U1962" s="23"/>
      <c r="V1962" s="23"/>
      <c r="W1962" s="23"/>
      <c r="X1962" s="23"/>
      <c r="Y1962" s="23"/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/>
      <c r="AL1962" s="23"/>
      <c r="AM1962" s="23"/>
      <c r="AN1962" s="23"/>
      <c r="AO1962" s="23"/>
      <c r="AP1962" s="23"/>
      <c r="AQ1962" s="23"/>
      <c r="AR1962" s="23"/>
      <c r="AS1962" s="23"/>
      <c r="AT1962" s="23"/>
      <c r="AU1962" s="23"/>
      <c r="AV1962" s="23"/>
      <c r="AW1962" s="23"/>
      <c r="AX1962" s="23"/>
      <c r="AY1962" s="23"/>
      <c r="AZ1962" s="23"/>
      <c r="BA1962" s="23"/>
      <c r="BB1962" s="23"/>
      <c r="BC1962" s="23"/>
      <c r="BD1962" s="23"/>
      <c r="BE1962" s="23"/>
      <c r="BF1962" s="23"/>
      <c r="BG1962" s="23"/>
      <c r="BH1962" s="23"/>
      <c r="BI1962" s="23"/>
      <c r="BJ1962" s="23"/>
      <c r="BK1962" s="23"/>
      <c r="BL1962" s="23"/>
      <c r="BM1962" s="23"/>
      <c r="BN1962" s="23"/>
      <c r="BO1962" s="23"/>
      <c r="BP1962" s="23"/>
      <c r="BQ1962" s="23"/>
      <c r="BR1962" s="23"/>
      <c r="BS1962" s="23"/>
      <c r="BT1962" s="23"/>
      <c r="BU1962" s="23"/>
      <c r="BV1962" s="23"/>
      <c r="BW1962" s="23"/>
      <c r="BX1962" s="23"/>
      <c r="BY1962" s="23"/>
      <c r="BZ1962" s="23"/>
      <c r="CA1962" s="23"/>
      <c r="CB1962" s="23"/>
      <c r="CC1962" s="23"/>
      <c r="CD1962" s="23"/>
      <c r="CE1962" s="23"/>
      <c r="CF1962" s="23"/>
      <c r="CG1962" s="23"/>
      <c r="CH1962" s="23"/>
      <c r="CI1962" s="23"/>
      <c r="CJ1962" s="23"/>
      <c r="CK1962" s="23"/>
      <c r="CL1962" s="23"/>
      <c r="CM1962" s="23"/>
      <c r="CN1962" s="23"/>
      <c r="CO1962" s="23"/>
      <c r="CP1962" s="23"/>
      <c r="CQ1962" s="23"/>
      <c r="CR1962" s="23"/>
      <c r="CS1962" s="23"/>
      <c r="CT1962" s="23"/>
      <c r="CU1962" s="23"/>
      <c r="CV1962" s="23"/>
      <c r="CW1962" s="23"/>
      <c r="CX1962" s="23"/>
      <c r="CY1962" s="23"/>
      <c r="CZ1962" s="23"/>
      <c r="DA1962" s="23"/>
      <c r="DB1962" s="23"/>
      <c r="DC1962" s="23"/>
      <c r="DD1962" s="23"/>
      <c r="DE1962" s="23"/>
      <c r="DF1962" s="23"/>
      <c r="DG1962" s="23"/>
      <c r="DH1962" s="23"/>
      <c r="DI1962" s="23"/>
      <c r="DJ1962" s="23"/>
      <c r="DK1962" s="23"/>
      <c r="DL1962" s="23"/>
      <c r="DM1962" s="23"/>
      <c r="DN1962" s="23"/>
      <c r="DO1962" s="23"/>
      <c r="DP1962" s="23"/>
      <c r="DQ1962" s="23"/>
      <c r="DR1962" s="23"/>
      <c r="DS1962" s="23"/>
      <c r="DT1962" s="23"/>
      <c r="DU1962" s="23"/>
      <c r="DV1962" s="23"/>
      <c r="DW1962" s="23"/>
      <c r="DX1962" s="23"/>
      <c r="DY1962" s="23"/>
    </row>
    <row r="1963" spans="1:129" s="29" customFormat="1" ht="31.5" customHeight="1" x14ac:dyDescent="0.25">
      <c r="A1963" s="124"/>
      <c r="B1963" s="121" t="s">
        <v>344</v>
      </c>
      <c r="C1963" s="72"/>
      <c r="D1963" s="72"/>
      <c r="E1963" s="73"/>
      <c r="F1963" s="74"/>
      <c r="G1963" s="136"/>
      <c r="H1963" s="121" t="s">
        <v>38</v>
      </c>
      <c r="I1963" s="105" t="s">
        <v>39</v>
      </c>
      <c r="J1963" s="83">
        <v>491392</v>
      </c>
      <c r="K1963" s="98">
        <f t="shared" si="1008"/>
        <v>491392</v>
      </c>
      <c r="L1963" s="126"/>
      <c r="M1963" s="126"/>
      <c r="N1963" s="126"/>
      <c r="O1963" s="389">
        <f t="shared" si="992"/>
        <v>491392</v>
      </c>
      <c r="P1963" s="355"/>
      <c r="Q1963" s="23"/>
      <c r="R1963" s="23"/>
      <c r="S1963" s="23"/>
      <c r="T1963" s="23"/>
      <c r="U1963" s="23"/>
      <c r="V1963" s="23"/>
      <c r="W1963" s="23"/>
      <c r="X1963" s="23"/>
      <c r="Y1963" s="23"/>
      <c r="Z1963" s="23"/>
      <c r="AA1963" s="23"/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/>
      <c r="AL1963" s="23"/>
      <c r="AM1963" s="23"/>
      <c r="AN1963" s="23"/>
      <c r="AO1963" s="23"/>
      <c r="AP1963" s="23"/>
      <c r="AQ1963" s="23"/>
      <c r="AR1963" s="23"/>
      <c r="AS1963" s="23"/>
      <c r="AT1963" s="23"/>
      <c r="AU1963" s="23"/>
      <c r="AV1963" s="23"/>
      <c r="AW1963" s="23"/>
      <c r="AX1963" s="23"/>
      <c r="AY1963" s="23"/>
      <c r="AZ1963" s="23"/>
      <c r="BA1963" s="23"/>
      <c r="BB1963" s="23"/>
      <c r="BC1963" s="23"/>
      <c r="BD1963" s="23"/>
      <c r="BE1963" s="23"/>
      <c r="BF1963" s="23"/>
      <c r="BG1963" s="23"/>
      <c r="BH1963" s="23"/>
      <c r="BI1963" s="23"/>
      <c r="BJ1963" s="23"/>
      <c r="BK1963" s="23"/>
      <c r="BL1963" s="23"/>
      <c r="BM1963" s="23"/>
      <c r="BN1963" s="23"/>
      <c r="BO1963" s="23"/>
      <c r="BP1963" s="23"/>
      <c r="BQ1963" s="23"/>
      <c r="BR1963" s="23"/>
      <c r="BS1963" s="23"/>
      <c r="BT1963" s="23"/>
      <c r="BU1963" s="23"/>
      <c r="BV1963" s="23"/>
      <c r="BW1963" s="23"/>
      <c r="BX1963" s="23"/>
      <c r="BY1963" s="23"/>
      <c r="BZ1963" s="23"/>
      <c r="CA1963" s="23"/>
      <c r="CB1963" s="23"/>
      <c r="CC1963" s="23"/>
      <c r="CD1963" s="23"/>
      <c r="CE1963" s="23"/>
      <c r="CF1963" s="23"/>
      <c r="CG1963" s="23"/>
      <c r="CH1963" s="23"/>
      <c r="CI1963" s="23"/>
      <c r="CJ1963" s="23"/>
      <c r="CK1963" s="23"/>
      <c r="CL1963" s="23"/>
      <c r="CM1963" s="23"/>
      <c r="CN1963" s="23"/>
      <c r="CO1963" s="23"/>
      <c r="CP1963" s="23"/>
      <c r="CQ1963" s="23"/>
      <c r="CR1963" s="23"/>
      <c r="CS1963" s="23"/>
      <c r="CT1963" s="23"/>
      <c r="CU1963" s="23"/>
      <c r="CV1963" s="23"/>
      <c r="CW1963" s="23"/>
      <c r="CX1963" s="23"/>
      <c r="CY1963" s="23"/>
      <c r="CZ1963" s="23"/>
      <c r="DA1963" s="23"/>
      <c r="DB1963" s="23"/>
      <c r="DC1963" s="23"/>
      <c r="DD1963" s="23"/>
      <c r="DE1963" s="23"/>
      <c r="DF1963" s="23"/>
      <c r="DG1963" s="23"/>
      <c r="DH1963" s="23"/>
      <c r="DI1963" s="23"/>
      <c r="DJ1963" s="23"/>
      <c r="DK1963" s="23"/>
      <c r="DL1963" s="23"/>
      <c r="DM1963" s="23"/>
      <c r="DN1963" s="23"/>
      <c r="DO1963" s="23"/>
      <c r="DP1963" s="23"/>
      <c r="DQ1963" s="23"/>
      <c r="DR1963" s="23"/>
      <c r="DS1963" s="23"/>
      <c r="DT1963" s="23"/>
      <c r="DU1963" s="23"/>
      <c r="DV1963" s="23"/>
      <c r="DW1963" s="23"/>
      <c r="DX1963" s="23"/>
      <c r="DY1963" s="23"/>
    </row>
    <row r="1964" spans="1:129" s="29" customFormat="1" ht="31.5" customHeight="1" x14ac:dyDescent="0.25">
      <c r="A1964" s="130"/>
      <c r="B1964" s="121" t="s">
        <v>344</v>
      </c>
      <c r="C1964" s="72"/>
      <c r="D1964" s="72"/>
      <c r="E1964" s="73"/>
      <c r="F1964" s="74"/>
      <c r="G1964" s="136"/>
      <c r="H1964" s="121" t="s">
        <v>35</v>
      </c>
      <c r="I1964" s="78" t="s">
        <v>52</v>
      </c>
      <c r="J1964" s="83">
        <v>0</v>
      </c>
      <c r="K1964" s="98">
        <f t="shared" si="1008"/>
        <v>0</v>
      </c>
      <c r="L1964" s="126"/>
      <c r="M1964" s="126"/>
      <c r="N1964" s="126"/>
      <c r="O1964" s="389">
        <f t="shared" si="992"/>
        <v>0</v>
      </c>
      <c r="P1964" s="355"/>
      <c r="Q1964" s="23"/>
      <c r="R1964" s="23"/>
      <c r="S1964" s="23"/>
      <c r="T1964" s="23"/>
      <c r="U1964" s="23"/>
      <c r="V1964" s="23"/>
      <c r="W1964" s="23"/>
      <c r="X1964" s="23"/>
      <c r="Y1964" s="23"/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/>
      <c r="AL1964" s="23"/>
      <c r="AM1964" s="23"/>
      <c r="AN1964" s="23"/>
      <c r="AO1964" s="23"/>
      <c r="AP1964" s="23"/>
      <c r="AQ1964" s="23"/>
      <c r="AR1964" s="23"/>
      <c r="AS1964" s="23"/>
      <c r="AT1964" s="23"/>
      <c r="AU1964" s="23"/>
      <c r="AV1964" s="23"/>
      <c r="AW1964" s="23"/>
      <c r="AX1964" s="23"/>
      <c r="AY1964" s="23"/>
      <c r="AZ1964" s="23"/>
      <c r="BA1964" s="23"/>
      <c r="BB1964" s="23"/>
      <c r="BC1964" s="23"/>
      <c r="BD1964" s="23"/>
      <c r="BE1964" s="23"/>
      <c r="BF1964" s="23"/>
      <c r="BG1964" s="23"/>
      <c r="BH1964" s="23"/>
      <c r="BI1964" s="23"/>
      <c r="BJ1964" s="23"/>
      <c r="BK1964" s="23"/>
      <c r="BL1964" s="23"/>
      <c r="BM1964" s="23"/>
      <c r="BN1964" s="23"/>
      <c r="BO1964" s="23"/>
      <c r="BP1964" s="23"/>
      <c r="BQ1964" s="23"/>
      <c r="BR1964" s="23"/>
      <c r="BS1964" s="23"/>
      <c r="BT1964" s="23"/>
      <c r="BU1964" s="23"/>
      <c r="BV1964" s="23"/>
      <c r="BW1964" s="23"/>
      <c r="BX1964" s="23"/>
      <c r="BY1964" s="23"/>
      <c r="BZ1964" s="23"/>
      <c r="CA1964" s="23"/>
      <c r="CB1964" s="23"/>
      <c r="CC1964" s="23"/>
      <c r="CD1964" s="23"/>
      <c r="CE1964" s="23"/>
      <c r="CF1964" s="23"/>
      <c r="CG1964" s="23"/>
      <c r="CH1964" s="23"/>
      <c r="CI1964" s="23"/>
      <c r="CJ1964" s="23"/>
      <c r="CK1964" s="23"/>
      <c r="CL1964" s="23"/>
      <c r="CM1964" s="23"/>
      <c r="CN1964" s="23"/>
      <c r="CO1964" s="23"/>
      <c r="CP1964" s="23"/>
      <c r="CQ1964" s="23"/>
      <c r="CR1964" s="23"/>
      <c r="CS1964" s="23"/>
      <c r="CT1964" s="23"/>
      <c r="CU1964" s="23"/>
      <c r="CV1964" s="23"/>
      <c r="CW1964" s="23"/>
      <c r="CX1964" s="23"/>
      <c r="CY1964" s="23"/>
      <c r="CZ1964" s="23"/>
      <c r="DA1964" s="23"/>
      <c r="DB1964" s="23"/>
      <c r="DC1964" s="23"/>
      <c r="DD1964" s="23"/>
      <c r="DE1964" s="23"/>
      <c r="DF1964" s="23"/>
      <c r="DG1964" s="23"/>
      <c r="DH1964" s="23"/>
      <c r="DI1964" s="23"/>
      <c r="DJ1964" s="23"/>
      <c r="DK1964" s="23"/>
      <c r="DL1964" s="23"/>
      <c r="DM1964" s="23"/>
      <c r="DN1964" s="23"/>
      <c r="DO1964" s="23"/>
      <c r="DP1964" s="23"/>
      <c r="DQ1964" s="23"/>
      <c r="DR1964" s="23"/>
      <c r="DS1964" s="23"/>
      <c r="DT1964" s="23"/>
      <c r="DU1964" s="23"/>
      <c r="DV1964" s="23"/>
      <c r="DW1964" s="23"/>
      <c r="DX1964" s="23"/>
      <c r="DY1964" s="23"/>
    </row>
    <row r="1965" spans="1:129" s="29" customFormat="1" ht="30" x14ac:dyDescent="0.25">
      <c r="A1965" s="119">
        <v>6</v>
      </c>
      <c r="B1965" s="121" t="s">
        <v>344</v>
      </c>
      <c r="C1965" s="72" t="s">
        <v>0</v>
      </c>
      <c r="D1965" s="72" t="s">
        <v>304</v>
      </c>
      <c r="E1965" s="73" t="s">
        <v>303</v>
      </c>
      <c r="F1965" s="74">
        <v>702.1</v>
      </c>
      <c r="G1965" s="136">
        <v>35</v>
      </c>
      <c r="H1965" s="121" t="s">
        <v>30</v>
      </c>
      <c r="I1965" s="66" t="s">
        <v>1</v>
      </c>
      <c r="J1965" s="83">
        <f>J1966+J1967</f>
        <v>345250</v>
      </c>
      <c r="K1965" s="83">
        <f t="shared" ref="K1965:N1965" si="1009">K1966+K1967</f>
        <v>45250</v>
      </c>
      <c r="L1965" s="83">
        <f t="shared" si="1009"/>
        <v>0</v>
      </c>
      <c r="M1965" s="83">
        <f t="shared" si="1009"/>
        <v>285000</v>
      </c>
      <c r="N1965" s="83">
        <f t="shared" si="1009"/>
        <v>15000</v>
      </c>
      <c r="O1965" s="389">
        <f t="shared" si="992"/>
        <v>345250</v>
      </c>
      <c r="P1965" s="355"/>
      <c r="Q1965" s="23"/>
      <c r="R1965" s="23"/>
      <c r="S1965" s="23"/>
      <c r="T1965" s="23"/>
      <c r="U1965" s="23"/>
      <c r="V1965" s="23"/>
      <c r="W1965" s="23"/>
      <c r="X1965" s="23"/>
      <c r="Y1965" s="23"/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/>
      <c r="AL1965" s="23"/>
      <c r="AM1965" s="23"/>
      <c r="AN1965" s="23"/>
      <c r="AO1965" s="23"/>
      <c r="AP1965" s="23"/>
      <c r="AQ1965" s="23"/>
      <c r="AR1965" s="23"/>
      <c r="AS1965" s="23"/>
      <c r="AT1965" s="23"/>
      <c r="AU1965" s="23"/>
      <c r="AV1965" s="23"/>
      <c r="AW1965" s="23"/>
      <c r="AX1965" s="23"/>
      <c r="AY1965" s="23"/>
      <c r="AZ1965" s="23"/>
      <c r="BA1965" s="23"/>
      <c r="BB1965" s="23"/>
      <c r="BC1965" s="23"/>
      <c r="BD1965" s="23"/>
      <c r="BE1965" s="23"/>
      <c r="BF1965" s="23"/>
      <c r="BG1965" s="23"/>
      <c r="BH1965" s="23"/>
      <c r="BI1965" s="23"/>
      <c r="BJ1965" s="23"/>
      <c r="BK1965" s="23"/>
      <c r="BL1965" s="23"/>
      <c r="BM1965" s="23"/>
      <c r="BN1965" s="23"/>
      <c r="BO1965" s="23"/>
      <c r="BP1965" s="23"/>
      <c r="BQ1965" s="23"/>
      <c r="BR1965" s="23"/>
      <c r="BS1965" s="23"/>
      <c r="BT1965" s="23"/>
      <c r="BU1965" s="23"/>
      <c r="BV1965" s="23"/>
      <c r="BW1965" s="23"/>
      <c r="BX1965" s="23"/>
      <c r="BY1965" s="23"/>
      <c r="BZ1965" s="23"/>
      <c r="CA1965" s="23"/>
      <c r="CB1965" s="23"/>
      <c r="CC1965" s="23"/>
      <c r="CD1965" s="23"/>
      <c r="CE1965" s="23"/>
      <c r="CF1965" s="23"/>
      <c r="CG1965" s="23"/>
      <c r="CH1965" s="23"/>
      <c r="CI1965" s="23"/>
      <c r="CJ1965" s="23"/>
      <c r="CK1965" s="23"/>
      <c r="CL1965" s="23"/>
      <c r="CM1965" s="23"/>
      <c r="CN1965" s="23"/>
      <c r="CO1965" s="23"/>
      <c r="CP1965" s="23"/>
      <c r="CQ1965" s="23"/>
      <c r="CR1965" s="23"/>
      <c r="CS1965" s="23"/>
      <c r="CT1965" s="23"/>
      <c r="CU1965" s="23"/>
      <c r="CV1965" s="23"/>
      <c r="CW1965" s="23"/>
      <c r="CX1965" s="23"/>
      <c r="CY1965" s="23"/>
      <c r="CZ1965" s="23"/>
      <c r="DA1965" s="23"/>
      <c r="DB1965" s="23"/>
      <c r="DC1965" s="23"/>
      <c r="DD1965" s="23"/>
      <c r="DE1965" s="23"/>
      <c r="DF1965" s="23"/>
      <c r="DG1965" s="23"/>
      <c r="DH1965" s="23"/>
      <c r="DI1965" s="23"/>
      <c r="DJ1965" s="23"/>
      <c r="DK1965" s="23"/>
      <c r="DL1965" s="23"/>
      <c r="DM1965" s="23"/>
      <c r="DN1965" s="23"/>
      <c r="DO1965" s="23"/>
      <c r="DP1965" s="23"/>
      <c r="DQ1965" s="23"/>
      <c r="DR1965" s="23"/>
      <c r="DS1965" s="23"/>
      <c r="DT1965" s="23"/>
      <c r="DU1965" s="23"/>
      <c r="DV1965" s="23"/>
      <c r="DW1965" s="23"/>
      <c r="DX1965" s="23"/>
      <c r="DY1965" s="23"/>
    </row>
    <row r="1966" spans="1:129" s="29" customFormat="1" ht="45" x14ac:dyDescent="0.25">
      <c r="A1966" s="124"/>
      <c r="B1966" s="121" t="s">
        <v>344</v>
      </c>
      <c r="C1966" s="72"/>
      <c r="D1966" s="72"/>
      <c r="E1966" s="73"/>
      <c r="F1966" s="74"/>
      <c r="G1966" s="136"/>
      <c r="H1966" s="72" t="s">
        <v>58</v>
      </c>
      <c r="I1966" s="78" t="s">
        <v>31</v>
      </c>
      <c r="J1966" s="83">
        <v>300000</v>
      </c>
      <c r="K1966" s="126"/>
      <c r="L1966" s="126"/>
      <c r="M1966" s="126">
        <v>285000</v>
      </c>
      <c r="N1966" s="126">
        <v>15000</v>
      </c>
      <c r="O1966" s="389">
        <f t="shared" si="992"/>
        <v>300000</v>
      </c>
      <c r="P1966" s="355"/>
      <c r="Q1966" s="23"/>
      <c r="R1966" s="23"/>
      <c r="S1966" s="23"/>
      <c r="T1966" s="23"/>
      <c r="U1966" s="23"/>
      <c r="V1966" s="23"/>
      <c r="W1966" s="23"/>
      <c r="X1966" s="23"/>
      <c r="Y1966" s="23"/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/>
      <c r="AL1966" s="23"/>
      <c r="AM1966" s="23"/>
      <c r="AN1966" s="23"/>
      <c r="AO1966" s="23"/>
      <c r="AP1966" s="23"/>
      <c r="AQ1966" s="23"/>
      <c r="AR1966" s="23"/>
      <c r="AS1966" s="23"/>
      <c r="AT1966" s="23"/>
      <c r="AU1966" s="23"/>
      <c r="AV1966" s="23"/>
      <c r="AW1966" s="23"/>
      <c r="AX1966" s="23"/>
      <c r="AY1966" s="23"/>
      <c r="AZ1966" s="23"/>
      <c r="BA1966" s="23"/>
      <c r="BB1966" s="23"/>
      <c r="BC1966" s="23"/>
      <c r="BD1966" s="23"/>
      <c r="BE1966" s="23"/>
      <c r="BF1966" s="23"/>
      <c r="BG1966" s="23"/>
      <c r="BH1966" s="23"/>
      <c r="BI1966" s="23"/>
      <c r="BJ1966" s="23"/>
      <c r="BK1966" s="23"/>
      <c r="BL1966" s="23"/>
      <c r="BM1966" s="23"/>
      <c r="BN1966" s="23"/>
      <c r="BO1966" s="23"/>
      <c r="BP1966" s="23"/>
      <c r="BQ1966" s="23"/>
      <c r="BR1966" s="23"/>
      <c r="BS1966" s="23"/>
      <c r="BT1966" s="23"/>
      <c r="BU1966" s="23"/>
      <c r="BV1966" s="23"/>
      <c r="BW1966" s="23"/>
      <c r="BX1966" s="23"/>
      <c r="BY1966" s="23"/>
      <c r="BZ1966" s="23"/>
      <c r="CA1966" s="23"/>
      <c r="CB1966" s="23"/>
      <c r="CC1966" s="23"/>
      <c r="CD1966" s="23"/>
      <c r="CE1966" s="23"/>
      <c r="CF1966" s="23"/>
      <c r="CG1966" s="23"/>
      <c r="CH1966" s="23"/>
      <c r="CI1966" s="23"/>
      <c r="CJ1966" s="23"/>
      <c r="CK1966" s="23"/>
      <c r="CL1966" s="23"/>
      <c r="CM1966" s="23"/>
      <c r="CN1966" s="23"/>
      <c r="CO1966" s="23"/>
      <c r="CP1966" s="23"/>
      <c r="CQ1966" s="23"/>
      <c r="CR1966" s="23"/>
      <c r="CS1966" s="23"/>
      <c r="CT1966" s="23"/>
      <c r="CU1966" s="23"/>
      <c r="CV1966" s="23"/>
      <c r="CW1966" s="23"/>
      <c r="CX1966" s="23"/>
      <c r="CY1966" s="23"/>
      <c r="CZ1966" s="23"/>
      <c r="DA1966" s="23"/>
      <c r="DB1966" s="23"/>
      <c r="DC1966" s="23"/>
      <c r="DD1966" s="23"/>
      <c r="DE1966" s="23"/>
      <c r="DF1966" s="23"/>
      <c r="DG1966" s="23"/>
      <c r="DH1966" s="23"/>
      <c r="DI1966" s="23"/>
      <c r="DJ1966" s="23"/>
      <c r="DK1966" s="23"/>
      <c r="DL1966" s="23"/>
      <c r="DM1966" s="23"/>
      <c r="DN1966" s="23"/>
      <c r="DO1966" s="23"/>
      <c r="DP1966" s="23"/>
      <c r="DQ1966" s="23"/>
      <c r="DR1966" s="23"/>
      <c r="DS1966" s="23"/>
      <c r="DT1966" s="23"/>
      <c r="DU1966" s="23"/>
      <c r="DV1966" s="23"/>
      <c r="DW1966" s="23"/>
      <c r="DX1966" s="23"/>
      <c r="DY1966" s="23"/>
    </row>
    <row r="1967" spans="1:129" s="29" customFormat="1" ht="75" x14ac:dyDescent="0.25">
      <c r="A1967" s="130"/>
      <c r="B1967" s="121" t="s">
        <v>344</v>
      </c>
      <c r="C1967" s="72"/>
      <c r="D1967" s="72"/>
      <c r="E1967" s="73"/>
      <c r="F1967" s="74"/>
      <c r="G1967" s="136"/>
      <c r="H1967" s="72" t="s">
        <v>57</v>
      </c>
      <c r="I1967" s="78" t="s">
        <v>136</v>
      </c>
      <c r="J1967" s="83">
        <v>45250</v>
      </c>
      <c r="K1967" s="123">
        <f>J1967</f>
        <v>45250</v>
      </c>
      <c r="L1967" s="126"/>
      <c r="M1967" s="126"/>
      <c r="N1967" s="126"/>
      <c r="O1967" s="389">
        <f t="shared" si="992"/>
        <v>45250</v>
      </c>
      <c r="P1967" s="355"/>
      <c r="Q1967" s="23"/>
      <c r="R1967" s="23"/>
      <c r="S1967" s="23"/>
      <c r="T1967" s="23"/>
      <c r="U1967" s="23"/>
      <c r="V1967" s="23"/>
      <c r="W1967" s="23"/>
      <c r="X1967" s="23"/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/>
      <c r="AL1967" s="23"/>
      <c r="AM1967" s="23"/>
      <c r="AN1967" s="23"/>
      <c r="AO1967" s="23"/>
      <c r="AP1967" s="23"/>
      <c r="AQ1967" s="23"/>
      <c r="AR1967" s="23"/>
      <c r="AS1967" s="23"/>
      <c r="AT1967" s="23"/>
      <c r="AU1967" s="23"/>
      <c r="AV1967" s="23"/>
      <c r="AW1967" s="23"/>
      <c r="AX1967" s="23"/>
      <c r="AY1967" s="23"/>
      <c r="AZ1967" s="23"/>
      <c r="BA1967" s="23"/>
      <c r="BB1967" s="23"/>
      <c r="BC1967" s="23"/>
      <c r="BD1967" s="23"/>
      <c r="BE1967" s="23"/>
      <c r="BF1967" s="23"/>
      <c r="BG1967" s="23"/>
      <c r="BH1967" s="23"/>
      <c r="BI1967" s="23"/>
      <c r="BJ1967" s="23"/>
      <c r="BK1967" s="23"/>
      <c r="BL1967" s="23"/>
      <c r="BM1967" s="23"/>
      <c r="BN1967" s="23"/>
      <c r="BO1967" s="23"/>
      <c r="BP1967" s="23"/>
      <c r="BQ1967" s="23"/>
      <c r="BR1967" s="23"/>
      <c r="BS1967" s="23"/>
      <c r="BT1967" s="23"/>
      <c r="BU1967" s="23"/>
      <c r="BV1967" s="23"/>
      <c r="BW1967" s="23"/>
      <c r="BX1967" s="23"/>
      <c r="BY1967" s="23"/>
      <c r="BZ1967" s="23"/>
      <c r="CA1967" s="23"/>
      <c r="CB1967" s="23"/>
      <c r="CC1967" s="23"/>
      <c r="CD1967" s="23"/>
      <c r="CE1967" s="23"/>
      <c r="CF1967" s="23"/>
      <c r="CG1967" s="23"/>
      <c r="CH1967" s="23"/>
      <c r="CI1967" s="23"/>
      <c r="CJ1967" s="23"/>
      <c r="CK1967" s="23"/>
      <c r="CL1967" s="23"/>
      <c r="CM1967" s="23"/>
      <c r="CN1967" s="23"/>
      <c r="CO1967" s="23"/>
      <c r="CP1967" s="23"/>
      <c r="CQ1967" s="23"/>
      <c r="CR1967" s="23"/>
      <c r="CS1967" s="23"/>
      <c r="CT1967" s="23"/>
      <c r="CU1967" s="23"/>
      <c r="CV1967" s="23"/>
      <c r="CW1967" s="23"/>
      <c r="CX1967" s="23"/>
      <c r="CY1967" s="23"/>
      <c r="CZ1967" s="23"/>
      <c r="DA1967" s="23"/>
      <c r="DB1967" s="23"/>
      <c r="DC1967" s="23"/>
      <c r="DD1967" s="23"/>
      <c r="DE1967" s="23"/>
      <c r="DF1967" s="23"/>
      <c r="DG1967" s="23"/>
      <c r="DH1967" s="23"/>
      <c r="DI1967" s="23"/>
      <c r="DJ1967" s="23"/>
      <c r="DK1967" s="23"/>
      <c r="DL1967" s="23"/>
      <c r="DM1967" s="23"/>
      <c r="DN1967" s="23"/>
      <c r="DO1967" s="23"/>
      <c r="DP1967" s="23"/>
      <c r="DQ1967" s="23"/>
      <c r="DR1967" s="23"/>
      <c r="DS1967" s="23"/>
      <c r="DT1967" s="23"/>
      <c r="DU1967" s="23"/>
      <c r="DV1967" s="23"/>
      <c r="DW1967" s="23"/>
      <c r="DX1967" s="23"/>
      <c r="DY1967" s="23"/>
    </row>
    <row r="1968" spans="1:129" s="29" customFormat="1" ht="30" x14ac:dyDescent="0.25">
      <c r="A1968" s="119">
        <v>7</v>
      </c>
      <c r="B1968" s="121" t="s">
        <v>344</v>
      </c>
      <c r="C1968" s="72" t="s">
        <v>0</v>
      </c>
      <c r="D1968" s="72" t="s">
        <v>304</v>
      </c>
      <c r="E1968" s="73" t="s">
        <v>305</v>
      </c>
      <c r="F1968" s="74">
        <v>704.2</v>
      </c>
      <c r="G1968" s="136">
        <v>26</v>
      </c>
      <c r="H1968" s="121" t="s">
        <v>30</v>
      </c>
      <c r="I1968" s="66" t="s">
        <v>1</v>
      </c>
      <c r="J1968" s="83">
        <f>J1969+J1970</f>
        <v>345250</v>
      </c>
      <c r="K1968" s="83">
        <f t="shared" ref="K1968:N1968" si="1010">K1969+K1970</f>
        <v>45250</v>
      </c>
      <c r="L1968" s="83">
        <f t="shared" si="1010"/>
        <v>0</v>
      </c>
      <c r="M1968" s="83">
        <f t="shared" si="1010"/>
        <v>285000</v>
      </c>
      <c r="N1968" s="83">
        <f t="shared" si="1010"/>
        <v>15000</v>
      </c>
      <c r="O1968" s="389">
        <f t="shared" si="992"/>
        <v>345250</v>
      </c>
      <c r="P1968" s="355"/>
      <c r="Q1968" s="23"/>
      <c r="R1968" s="23"/>
      <c r="S1968" s="23"/>
      <c r="T1968" s="23"/>
      <c r="U1968" s="23"/>
      <c r="V1968" s="23"/>
      <c r="W1968" s="23"/>
      <c r="X1968" s="23"/>
      <c r="Y1968" s="23"/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/>
      <c r="AL1968" s="23"/>
      <c r="AM1968" s="23"/>
      <c r="AN1968" s="23"/>
      <c r="AO1968" s="23"/>
      <c r="AP1968" s="23"/>
      <c r="AQ1968" s="23"/>
      <c r="AR1968" s="23"/>
      <c r="AS1968" s="23"/>
      <c r="AT1968" s="23"/>
      <c r="AU1968" s="23"/>
      <c r="AV1968" s="23"/>
      <c r="AW1968" s="23"/>
      <c r="AX1968" s="23"/>
      <c r="AY1968" s="23"/>
      <c r="AZ1968" s="23"/>
      <c r="BA1968" s="23"/>
      <c r="BB1968" s="23"/>
      <c r="BC1968" s="23"/>
      <c r="BD1968" s="23"/>
      <c r="BE1968" s="23"/>
      <c r="BF1968" s="23"/>
      <c r="BG1968" s="23"/>
      <c r="BH1968" s="23"/>
      <c r="BI1968" s="23"/>
      <c r="BJ1968" s="23"/>
      <c r="BK1968" s="23"/>
      <c r="BL1968" s="23"/>
      <c r="BM1968" s="23"/>
      <c r="BN1968" s="23"/>
      <c r="BO1968" s="23"/>
      <c r="BP1968" s="23"/>
      <c r="BQ1968" s="23"/>
      <c r="BR1968" s="23"/>
      <c r="BS1968" s="23"/>
      <c r="BT1968" s="23"/>
      <c r="BU1968" s="23"/>
      <c r="BV1968" s="23"/>
      <c r="BW1968" s="23"/>
      <c r="BX1968" s="23"/>
      <c r="BY1968" s="23"/>
      <c r="BZ1968" s="23"/>
      <c r="CA1968" s="23"/>
      <c r="CB1968" s="23"/>
      <c r="CC1968" s="23"/>
      <c r="CD1968" s="23"/>
      <c r="CE1968" s="23"/>
      <c r="CF1968" s="23"/>
      <c r="CG1968" s="23"/>
      <c r="CH1968" s="23"/>
      <c r="CI1968" s="23"/>
      <c r="CJ1968" s="23"/>
      <c r="CK1968" s="23"/>
      <c r="CL1968" s="23"/>
      <c r="CM1968" s="23"/>
      <c r="CN1968" s="23"/>
      <c r="CO1968" s="23"/>
      <c r="CP1968" s="23"/>
      <c r="CQ1968" s="23"/>
      <c r="CR1968" s="23"/>
      <c r="CS1968" s="23"/>
      <c r="CT1968" s="23"/>
      <c r="CU1968" s="23"/>
      <c r="CV1968" s="23"/>
      <c r="CW1968" s="23"/>
      <c r="CX1968" s="23"/>
      <c r="CY1968" s="23"/>
      <c r="CZ1968" s="23"/>
      <c r="DA1968" s="23"/>
      <c r="DB1968" s="23"/>
      <c r="DC1968" s="23"/>
      <c r="DD1968" s="23"/>
      <c r="DE1968" s="23"/>
      <c r="DF1968" s="23"/>
      <c r="DG1968" s="23"/>
      <c r="DH1968" s="23"/>
      <c r="DI1968" s="23"/>
      <c r="DJ1968" s="23"/>
      <c r="DK1968" s="23"/>
      <c r="DL1968" s="23"/>
      <c r="DM1968" s="23"/>
      <c r="DN1968" s="23"/>
      <c r="DO1968" s="23"/>
      <c r="DP1968" s="23"/>
      <c r="DQ1968" s="23"/>
      <c r="DR1968" s="23"/>
      <c r="DS1968" s="23"/>
      <c r="DT1968" s="23"/>
      <c r="DU1968" s="23"/>
      <c r="DV1968" s="23"/>
      <c r="DW1968" s="23"/>
      <c r="DX1968" s="23"/>
      <c r="DY1968" s="23"/>
    </row>
    <row r="1969" spans="1:129" s="29" customFormat="1" ht="45" x14ac:dyDescent="0.25">
      <c r="A1969" s="124"/>
      <c r="B1969" s="121" t="s">
        <v>344</v>
      </c>
      <c r="C1969" s="72"/>
      <c r="D1969" s="72"/>
      <c r="E1969" s="73"/>
      <c r="F1969" s="74"/>
      <c r="G1969" s="136"/>
      <c r="H1969" s="72" t="s">
        <v>58</v>
      </c>
      <c r="I1969" s="78" t="s">
        <v>31</v>
      </c>
      <c r="J1969" s="83">
        <v>300000</v>
      </c>
      <c r="K1969" s="126"/>
      <c r="L1969" s="126"/>
      <c r="M1969" s="126">
        <v>285000</v>
      </c>
      <c r="N1969" s="126">
        <v>15000</v>
      </c>
      <c r="O1969" s="389">
        <f t="shared" si="992"/>
        <v>300000</v>
      </c>
      <c r="P1969" s="355"/>
      <c r="Q1969" s="23"/>
      <c r="R1969" s="23"/>
      <c r="S1969" s="23"/>
      <c r="T1969" s="23"/>
      <c r="U1969" s="23"/>
      <c r="V1969" s="23"/>
      <c r="W1969" s="23"/>
      <c r="X1969" s="23"/>
      <c r="Y1969" s="23"/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/>
      <c r="AL1969" s="23"/>
      <c r="AM1969" s="23"/>
      <c r="AN1969" s="23"/>
      <c r="AO1969" s="23"/>
      <c r="AP1969" s="23"/>
      <c r="AQ1969" s="23"/>
      <c r="AR1969" s="23"/>
      <c r="AS1969" s="23"/>
      <c r="AT1969" s="23"/>
      <c r="AU1969" s="23"/>
      <c r="AV1969" s="23"/>
      <c r="AW1969" s="23"/>
      <c r="AX1969" s="23"/>
      <c r="AY1969" s="23"/>
      <c r="AZ1969" s="23"/>
      <c r="BA1969" s="23"/>
      <c r="BB1969" s="23"/>
      <c r="BC1969" s="23"/>
      <c r="BD1969" s="23"/>
      <c r="BE1969" s="23"/>
      <c r="BF1969" s="23"/>
      <c r="BG1969" s="23"/>
      <c r="BH1969" s="23"/>
      <c r="BI1969" s="23"/>
      <c r="BJ1969" s="23"/>
      <c r="BK1969" s="23"/>
      <c r="BL1969" s="23"/>
      <c r="BM1969" s="23"/>
      <c r="BN1969" s="23"/>
      <c r="BO1969" s="23"/>
      <c r="BP1969" s="23"/>
      <c r="BQ1969" s="23"/>
      <c r="BR1969" s="23"/>
      <c r="BS1969" s="23"/>
      <c r="BT1969" s="23"/>
      <c r="BU1969" s="23"/>
      <c r="BV1969" s="23"/>
      <c r="BW1969" s="23"/>
      <c r="BX1969" s="23"/>
      <c r="BY1969" s="23"/>
      <c r="BZ1969" s="23"/>
      <c r="CA1969" s="23"/>
      <c r="CB1969" s="23"/>
      <c r="CC1969" s="23"/>
      <c r="CD1969" s="23"/>
      <c r="CE1969" s="23"/>
      <c r="CF1969" s="23"/>
      <c r="CG1969" s="23"/>
      <c r="CH1969" s="23"/>
      <c r="CI1969" s="23"/>
      <c r="CJ1969" s="23"/>
      <c r="CK1969" s="23"/>
      <c r="CL1969" s="23"/>
      <c r="CM1969" s="23"/>
      <c r="CN1969" s="23"/>
      <c r="CO1969" s="23"/>
      <c r="CP1969" s="23"/>
      <c r="CQ1969" s="23"/>
      <c r="CR1969" s="23"/>
      <c r="CS1969" s="23"/>
      <c r="CT1969" s="23"/>
      <c r="CU1969" s="23"/>
      <c r="CV1969" s="23"/>
      <c r="CW1969" s="23"/>
      <c r="CX1969" s="23"/>
      <c r="CY1969" s="23"/>
      <c r="CZ1969" s="23"/>
      <c r="DA1969" s="23"/>
      <c r="DB1969" s="23"/>
      <c r="DC1969" s="23"/>
      <c r="DD1969" s="23"/>
      <c r="DE1969" s="23"/>
      <c r="DF1969" s="23"/>
      <c r="DG1969" s="23"/>
      <c r="DH1969" s="23"/>
      <c r="DI1969" s="23"/>
      <c r="DJ1969" s="23"/>
      <c r="DK1969" s="23"/>
      <c r="DL1969" s="23"/>
      <c r="DM1969" s="23"/>
      <c r="DN1969" s="23"/>
      <c r="DO1969" s="23"/>
      <c r="DP1969" s="23"/>
      <c r="DQ1969" s="23"/>
      <c r="DR1969" s="23"/>
      <c r="DS1969" s="23"/>
      <c r="DT1969" s="23"/>
      <c r="DU1969" s="23"/>
      <c r="DV1969" s="23"/>
      <c r="DW1969" s="23"/>
      <c r="DX1969" s="23"/>
      <c r="DY1969" s="23"/>
    </row>
    <row r="1970" spans="1:129" s="29" customFormat="1" ht="75" x14ac:dyDescent="0.25">
      <c r="A1970" s="130"/>
      <c r="B1970" s="121" t="s">
        <v>344</v>
      </c>
      <c r="C1970" s="72"/>
      <c r="D1970" s="72"/>
      <c r="E1970" s="73"/>
      <c r="F1970" s="74"/>
      <c r="G1970" s="136"/>
      <c r="H1970" s="72" t="s">
        <v>57</v>
      </c>
      <c r="I1970" s="78" t="s">
        <v>136</v>
      </c>
      <c r="J1970" s="83">
        <v>45250</v>
      </c>
      <c r="K1970" s="123">
        <f>J1970</f>
        <v>45250</v>
      </c>
      <c r="L1970" s="126"/>
      <c r="M1970" s="126"/>
      <c r="N1970" s="126"/>
      <c r="O1970" s="389">
        <f t="shared" si="992"/>
        <v>45250</v>
      </c>
      <c r="P1970" s="355"/>
      <c r="Q1970" s="23"/>
      <c r="R1970" s="23"/>
      <c r="S1970" s="23"/>
      <c r="T1970" s="23"/>
      <c r="U1970" s="23"/>
      <c r="V1970" s="23"/>
      <c r="W1970" s="23"/>
      <c r="X1970" s="23"/>
      <c r="Y1970" s="23"/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/>
      <c r="AL1970" s="23"/>
      <c r="AM1970" s="23"/>
      <c r="AN1970" s="23"/>
      <c r="AO1970" s="23"/>
      <c r="AP1970" s="23"/>
      <c r="AQ1970" s="23"/>
      <c r="AR1970" s="23"/>
      <c r="AS1970" s="23"/>
      <c r="AT1970" s="23"/>
      <c r="AU1970" s="23"/>
      <c r="AV1970" s="23"/>
      <c r="AW1970" s="23"/>
      <c r="AX1970" s="23"/>
      <c r="AY1970" s="23"/>
      <c r="AZ1970" s="23"/>
      <c r="BA1970" s="23"/>
      <c r="BB1970" s="23"/>
      <c r="BC1970" s="23"/>
      <c r="BD1970" s="23"/>
      <c r="BE1970" s="23"/>
      <c r="BF1970" s="23"/>
      <c r="BG1970" s="23"/>
      <c r="BH1970" s="23"/>
      <c r="BI1970" s="23"/>
      <c r="BJ1970" s="23"/>
      <c r="BK1970" s="23"/>
      <c r="BL1970" s="23"/>
      <c r="BM1970" s="23"/>
      <c r="BN1970" s="23"/>
      <c r="BO1970" s="23"/>
      <c r="BP1970" s="23"/>
      <c r="BQ1970" s="23"/>
      <c r="BR1970" s="23"/>
      <c r="BS1970" s="23"/>
      <c r="BT1970" s="23"/>
      <c r="BU1970" s="23"/>
      <c r="BV1970" s="23"/>
      <c r="BW1970" s="23"/>
      <c r="BX1970" s="23"/>
      <c r="BY1970" s="23"/>
      <c r="BZ1970" s="23"/>
      <c r="CA1970" s="23"/>
      <c r="CB1970" s="23"/>
      <c r="CC1970" s="23"/>
      <c r="CD1970" s="23"/>
      <c r="CE1970" s="23"/>
      <c r="CF1970" s="23"/>
      <c r="CG1970" s="23"/>
      <c r="CH1970" s="23"/>
      <c r="CI1970" s="23"/>
      <c r="CJ1970" s="23"/>
      <c r="CK1970" s="23"/>
      <c r="CL1970" s="23"/>
      <c r="CM1970" s="23"/>
      <c r="CN1970" s="23"/>
      <c r="CO1970" s="23"/>
      <c r="CP1970" s="23"/>
      <c r="CQ1970" s="23"/>
      <c r="CR1970" s="23"/>
      <c r="CS1970" s="23"/>
      <c r="CT1970" s="23"/>
      <c r="CU1970" s="23"/>
      <c r="CV1970" s="23"/>
      <c r="CW1970" s="23"/>
      <c r="CX1970" s="23"/>
      <c r="CY1970" s="23"/>
      <c r="CZ1970" s="23"/>
      <c r="DA1970" s="23"/>
      <c r="DB1970" s="23"/>
      <c r="DC1970" s="23"/>
      <c r="DD1970" s="23"/>
      <c r="DE1970" s="23"/>
      <c r="DF1970" s="23"/>
      <c r="DG1970" s="23"/>
      <c r="DH1970" s="23"/>
      <c r="DI1970" s="23"/>
      <c r="DJ1970" s="23"/>
      <c r="DK1970" s="23"/>
      <c r="DL1970" s="23"/>
      <c r="DM1970" s="23"/>
      <c r="DN1970" s="23"/>
      <c r="DO1970" s="23"/>
      <c r="DP1970" s="23"/>
      <c r="DQ1970" s="23"/>
      <c r="DR1970" s="23"/>
      <c r="DS1970" s="23"/>
      <c r="DT1970" s="23"/>
      <c r="DU1970" s="23"/>
      <c r="DV1970" s="23"/>
      <c r="DW1970" s="23"/>
      <c r="DX1970" s="23"/>
      <c r="DY1970" s="23"/>
    </row>
    <row r="1971" spans="1:129" s="29" customFormat="1" x14ac:dyDescent="0.25">
      <c r="A1971" s="119">
        <v>8</v>
      </c>
      <c r="B1971" s="121" t="s">
        <v>344</v>
      </c>
      <c r="C1971" s="72" t="s">
        <v>0</v>
      </c>
      <c r="D1971" s="72" t="s">
        <v>149</v>
      </c>
      <c r="E1971" s="73">
        <v>12</v>
      </c>
      <c r="F1971" s="74">
        <v>598.20000000000005</v>
      </c>
      <c r="G1971" s="136">
        <v>17</v>
      </c>
      <c r="H1971" s="121" t="s">
        <v>30</v>
      </c>
      <c r="I1971" s="66" t="s">
        <v>1</v>
      </c>
      <c r="J1971" s="83">
        <f>J1972+J1973</f>
        <v>345250</v>
      </c>
      <c r="K1971" s="83">
        <f t="shared" ref="K1971:N1971" si="1011">K1972+K1973</f>
        <v>45250</v>
      </c>
      <c r="L1971" s="83">
        <f t="shared" si="1011"/>
        <v>0</v>
      </c>
      <c r="M1971" s="83">
        <f t="shared" si="1011"/>
        <v>285000</v>
      </c>
      <c r="N1971" s="83">
        <f t="shared" si="1011"/>
        <v>15000</v>
      </c>
      <c r="O1971" s="389">
        <f t="shared" si="992"/>
        <v>345250</v>
      </c>
      <c r="P1971" s="355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/>
      <c r="AL1971" s="23"/>
      <c r="AM1971" s="23"/>
      <c r="AN1971" s="23"/>
      <c r="AO1971" s="23"/>
      <c r="AP1971" s="23"/>
      <c r="AQ1971" s="23"/>
      <c r="AR1971" s="23"/>
      <c r="AS1971" s="23"/>
      <c r="AT1971" s="23"/>
      <c r="AU1971" s="23"/>
      <c r="AV1971" s="23"/>
      <c r="AW1971" s="23"/>
      <c r="AX1971" s="23"/>
      <c r="AY1971" s="23"/>
      <c r="AZ1971" s="23"/>
      <c r="BA1971" s="23"/>
      <c r="BB1971" s="23"/>
      <c r="BC1971" s="23"/>
      <c r="BD1971" s="23"/>
      <c r="BE1971" s="23"/>
      <c r="BF1971" s="23"/>
      <c r="BG1971" s="23"/>
      <c r="BH1971" s="23"/>
      <c r="BI1971" s="23"/>
      <c r="BJ1971" s="23"/>
      <c r="BK1971" s="23"/>
      <c r="BL1971" s="23"/>
      <c r="BM1971" s="23"/>
      <c r="BN1971" s="23"/>
      <c r="BO1971" s="23"/>
      <c r="BP1971" s="23"/>
      <c r="BQ1971" s="23"/>
      <c r="BR1971" s="23"/>
      <c r="BS1971" s="23"/>
      <c r="BT1971" s="23"/>
      <c r="BU1971" s="23"/>
      <c r="BV1971" s="23"/>
      <c r="BW1971" s="23"/>
      <c r="BX1971" s="23"/>
      <c r="BY1971" s="23"/>
      <c r="BZ1971" s="23"/>
      <c r="CA1971" s="23"/>
      <c r="CB1971" s="23"/>
      <c r="CC1971" s="23"/>
      <c r="CD1971" s="23"/>
      <c r="CE1971" s="23"/>
      <c r="CF1971" s="23"/>
      <c r="CG1971" s="23"/>
      <c r="CH1971" s="23"/>
      <c r="CI1971" s="23"/>
      <c r="CJ1971" s="23"/>
      <c r="CK1971" s="23"/>
      <c r="CL1971" s="23"/>
      <c r="CM1971" s="23"/>
      <c r="CN1971" s="23"/>
      <c r="CO1971" s="23"/>
      <c r="CP1971" s="23"/>
      <c r="CQ1971" s="23"/>
      <c r="CR1971" s="23"/>
      <c r="CS1971" s="23"/>
      <c r="CT1971" s="23"/>
      <c r="CU1971" s="23"/>
      <c r="CV1971" s="23"/>
      <c r="CW1971" s="23"/>
      <c r="CX1971" s="23"/>
      <c r="CY1971" s="23"/>
      <c r="CZ1971" s="23"/>
      <c r="DA1971" s="23"/>
      <c r="DB1971" s="23"/>
      <c r="DC1971" s="23"/>
      <c r="DD1971" s="23"/>
      <c r="DE1971" s="23"/>
      <c r="DF1971" s="23"/>
      <c r="DG1971" s="23"/>
      <c r="DH1971" s="23"/>
      <c r="DI1971" s="23"/>
      <c r="DJ1971" s="23"/>
      <c r="DK1971" s="23"/>
      <c r="DL1971" s="23"/>
      <c r="DM1971" s="23"/>
      <c r="DN1971" s="23"/>
      <c r="DO1971" s="23"/>
      <c r="DP1971" s="23"/>
      <c r="DQ1971" s="23"/>
      <c r="DR1971" s="23"/>
      <c r="DS1971" s="23"/>
      <c r="DT1971" s="23"/>
      <c r="DU1971" s="23"/>
      <c r="DV1971" s="23"/>
      <c r="DW1971" s="23"/>
      <c r="DX1971" s="23"/>
      <c r="DY1971" s="23"/>
    </row>
    <row r="1972" spans="1:129" s="29" customFormat="1" ht="45" x14ac:dyDescent="0.25">
      <c r="A1972" s="124"/>
      <c r="B1972" s="121" t="s">
        <v>344</v>
      </c>
      <c r="C1972" s="72"/>
      <c r="D1972" s="72"/>
      <c r="E1972" s="73"/>
      <c r="F1972" s="222"/>
      <c r="G1972" s="136"/>
      <c r="H1972" s="72" t="s">
        <v>58</v>
      </c>
      <c r="I1972" s="78" t="s">
        <v>31</v>
      </c>
      <c r="J1972" s="83">
        <v>300000</v>
      </c>
      <c r="K1972" s="126"/>
      <c r="L1972" s="126"/>
      <c r="M1972" s="126">
        <v>285000</v>
      </c>
      <c r="N1972" s="126">
        <v>15000</v>
      </c>
      <c r="O1972" s="389">
        <f t="shared" si="992"/>
        <v>300000</v>
      </c>
      <c r="P1972" s="355"/>
      <c r="Q1972" s="23"/>
      <c r="R1972" s="23"/>
      <c r="S1972" s="23"/>
      <c r="T1972" s="23"/>
      <c r="U1972" s="23"/>
      <c r="V1972" s="23"/>
      <c r="W1972" s="23"/>
      <c r="X1972" s="23"/>
      <c r="Y1972" s="23"/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/>
      <c r="AL1972" s="23"/>
      <c r="AM1972" s="23"/>
      <c r="AN1972" s="23"/>
      <c r="AO1972" s="23"/>
      <c r="AP1972" s="23"/>
      <c r="AQ1972" s="23"/>
      <c r="AR1972" s="23"/>
      <c r="AS1972" s="23"/>
      <c r="AT1972" s="23"/>
      <c r="AU1972" s="23"/>
      <c r="AV1972" s="23"/>
      <c r="AW1972" s="23"/>
      <c r="AX1972" s="23"/>
      <c r="AY1972" s="23"/>
      <c r="AZ1972" s="23"/>
      <c r="BA1972" s="23"/>
      <c r="BB1972" s="23"/>
      <c r="BC1972" s="23"/>
      <c r="BD1972" s="23"/>
      <c r="BE1972" s="23"/>
      <c r="BF1972" s="23"/>
      <c r="BG1972" s="23"/>
      <c r="BH1972" s="23"/>
      <c r="BI1972" s="23"/>
      <c r="BJ1972" s="23"/>
      <c r="BK1972" s="23"/>
      <c r="BL1972" s="23"/>
      <c r="BM1972" s="23"/>
      <c r="BN1972" s="23"/>
      <c r="BO1972" s="23"/>
      <c r="BP1972" s="23"/>
      <c r="BQ1972" s="23"/>
      <c r="BR1972" s="23"/>
      <c r="BS1972" s="23"/>
      <c r="BT1972" s="23"/>
      <c r="BU1972" s="23"/>
      <c r="BV1972" s="23"/>
      <c r="BW1972" s="23"/>
      <c r="BX1972" s="23"/>
      <c r="BY1972" s="23"/>
      <c r="BZ1972" s="23"/>
      <c r="CA1972" s="23"/>
      <c r="CB1972" s="23"/>
      <c r="CC1972" s="23"/>
      <c r="CD1972" s="23"/>
      <c r="CE1972" s="23"/>
      <c r="CF1972" s="23"/>
      <c r="CG1972" s="23"/>
      <c r="CH1972" s="23"/>
      <c r="CI1972" s="23"/>
      <c r="CJ1972" s="23"/>
      <c r="CK1972" s="23"/>
      <c r="CL1972" s="23"/>
      <c r="CM1972" s="23"/>
      <c r="CN1972" s="23"/>
      <c r="CO1972" s="23"/>
      <c r="CP1972" s="23"/>
      <c r="CQ1972" s="23"/>
      <c r="CR1972" s="23"/>
      <c r="CS1972" s="23"/>
      <c r="CT1972" s="23"/>
      <c r="CU1972" s="23"/>
      <c r="CV1972" s="23"/>
      <c r="CW1972" s="23"/>
      <c r="CX1972" s="23"/>
      <c r="CY1972" s="23"/>
      <c r="CZ1972" s="23"/>
      <c r="DA1972" s="23"/>
      <c r="DB1972" s="23"/>
      <c r="DC1972" s="23"/>
      <c r="DD1972" s="23"/>
      <c r="DE1972" s="23"/>
      <c r="DF1972" s="23"/>
      <c r="DG1972" s="23"/>
      <c r="DH1972" s="23"/>
      <c r="DI1972" s="23"/>
      <c r="DJ1972" s="23"/>
      <c r="DK1972" s="23"/>
      <c r="DL1972" s="23"/>
      <c r="DM1972" s="23"/>
      <c r="DN1972" s="23"/>
      <c r="DO1972" s="23"/>
      <c r="DP1972" s="23"/>
      <c r="DQ1972" s="23"/>
      <c r="DR1972" s="23"/>
      <c r="DS1972" s="23"/>
      <c r="DT1972" s="23"/>
      <c r="DU1972" s="23"/>
      <c r="DV1972" s="23"/>
      <c r="DW1972" s="23"/>
      <c r="DX1972" s="23"/>
      <c r="DY1972" s="23"/>
    </row>
    <row r="1973" spans="1:129" s="29" customFormat="1" ht="75" x14ac:dyDescent="0.25">
      <c r="A1973" s="124"/>
      <c r="B1973" s="121" t="s">
        <v>344</v>
      </c>
      <c r="C1973" s="84"/>
      <c r="D1973" s="84"/>
      <c r="E1973" s="82"/>
      <c r="F1973" s="125"/>
      <c r="G1973" s="82"/>
      <c r="H1973" s="72" t="s">
        <v>57</v>
      </c>
      <c r="I1973" s="78" t="s">
        <v>136</v>
      </c>
      <c r="J1973" s="83">
        <v>45250</v>
      </c>
      <c r="K1973" s="123">
        <f>J1973</f>
        <v>45250</v>
      </c>
      <c r="L1973" s="83"/>
      <c r="M1973" s="83"/>
      <c r="N1973" s="83"/>
      <c r="O1973" s="389">
        <f t="shared" si="992"/>
        <v>45250</v>
      </c>
      <c r="P1973" s="355"/>
      <c r="Q1973" s="23"/>
      <c r="R1973" s="23"/>
      <c r="S1973" s="23"/>
      <c r="T1973" s="23"/>
      <c r="U1973" s="23"/>
      <c r="V1973" s="23"/>
      <c r="W1973" s="23"/>
      <c r="X1973" s="23"/>
      <c r="Y1973" s="23"/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/>
      <c r="AL1973" s="23"/>
      <c r="AM1973" s="23"/>
      <c r="AN1973" s="23"/>
      <c r="AO1973" s="23"/>
      <c r="AP1973" s="23"/>
      <c r="AQ1973" s="23"/>
      <c r="AR1973" s="23"/>
      <c r="AS1973" s="23"/>
      <c r="AT1973" s="23"/>
      <c r="AU1973" s="23"/>
      <c r="AV1973" s="23"/>
      <c r="AW1973" s="23"/>
      <c r="AX1973" s="23"/>
      <c r="AY1973" s="23"/>
      <c r="AZ1973" s="23"/>
      <c r="BA1973" s="23"/>
      <c r="BB1973" s="23"/>
      <c r="BC1973" s="23"/>
      <c r="BD1973" s="23"/>
      <c r="BE1973" s="23"/>
      <c r="BF1973" s="23"/>
      <c r="BG1973" s="23"/>
      <c r="BH1973" s="23"/>
      <c r="BI1973" s="23"/>
      <c r="BJ1973" s="23"/>
      <c r="BK1973" s="23"/>
      <c r="BL1973" s="23"/>
      <c r="BM1973" s="23"/>
      <c r="BN1973" s="23"/>
      <c r="BO1973" s="23"/>
      <c r="BP1973" s="23"/>
      <c r="BQ1973" s="23"/>
      <c r="BR1973" s="23"/>
      <c r="BS1973" s="23"/>
      <c r="BT1973" s="23"/>
      <c r="BU1973" s="23"/>
      <c r="BV1973" s="23"/>
      <c r="BW1973" s="23"/>
      <c r="BX1973" s="23"/>
      <c r="BY1973" s="23"/>
      <c r="BZ1973" s="23"/>
      <c r="CA1973" s="23"/>
      <c r="CB1973" s="23"/>
      <c r="CC1973" s="23"/>
      <c r="CD1973" s="23"/>
      <c r="CE1973" s="23"/>
      <c r="CF1973" s="23"/>
      <c r="CG1973" s="23"/>
      <c r="CH1973" s="23"/>
      <c r="CI1973" s="23"/>
      <c r="CJ1973" s="23"/>
      <c r="CK1973" s="23"/>
      <c r="CL1973" s="23"/>
      <c r="CM1973" s="23"/>
      <c r="CN1973" s="23"/>
      <c r="CO1973" s="23"/>
      <c r="CP1973" s="23"/>
      <c r="CQ1973" s="23"/>
      <c r="CR1973" s="23"/>
      <c r="CS1973" s="23"/>
      <c r="CT1973" s="23"/>
      <c r="CU1973" s="23"/>
      <c r="CV1973" s="23"/>
      <c r="CW1973" s="23"/>
      <c r="CX1973" s="23"/>
      <c r="CY1973" s="23"/>
      <c r="CZ1973" s="23"/>
      <c r="DA1973" s="23"/>
      <c r="DB1973" s="23"/>
      <c r="DC1973" s="23"/>
      <c r="DD1973" s="23"/>
      <c r="DE1973" s="23"/>
      <c r="DF1973" s="23"/>
      <c r="DG1973" s="23"/>
      <c r="DH1973" s="23"/>
      <c r="DI1973" s="23"/>
      <c r="DJ1973" s="23"/>
      <c r="DK1973" s="23"/>
      <c r="DL1973" s="23"/>
      <c r="DM1973" s="23"/>
      <c r="DN1973" s="23"/>
      <c r="DO1973" s="23"/>
      <c r="DP1973" s="23"/>
      <c r="DQ1973" s="23"/>
      <c r="DR1973" s="23"/>
      <c r="DS1973" s="23"/>
      <c r="DT1973" s="23"/>
      <c r="DU1973" s="23"/>
      <c r="DV1973" s="23"/>
      <c r="DW1973" s="23"/>
      <c r="DX1973" s="23"/>
      <c r="DY1973" s="23"/>
    </row>
    <row r="1974" spans="1:129" s="46" customFormat="1" ht="15.75" x14ac:dyDescent="0.25">
      <c r="A1974" s="119">
        <v>9</v>
      </c>
      <c r="B1974" s="121" t="s">
        <v>344</v>
      </c>
      <c r="C1974" s="72" t="s">
        <v>0</v>
      </c>
      <c r="D1974" s="72" t="s">
        <v>149</v>
      </c>
      <c r="E1974" s="73">
        <v>27</v>
      </c>
      <c r="F1974" s="74">
        <v>464.2</v>
      </c>
      <c r="G1974" s="136">
        <v>18</v>
      </c>
      <c r="H1974" s="121" t="s">
        <v>30</v>
      </c>
      <c r="I1974" s="66" t="s">
        <v>1</v>
      </c>
      <c r="J1974" s="83">
        <f>J1975+J1976</f>
        <v>345250</v>
      </c>
      <c r="K1974" s="83">
        <f t="shared" ref="K1974:N1974" si="1012">K1975+K1976</f>
        <v>45250</v>
      </c>
      <c r="L1974" s="83">
        <f t="shared" si="1012"/>
        <v>0</v>
      </c>
      <c r="M1974" s="83">
        <f t="shared" si="1012"/>
        <v>285000</v>
      </c>
      <c r="N1974" s="83">
        <f t="shared" si="1012"/>
        <v>15000</v>
      </c>
      <c r="O1974" s="389">
        <f t="shared" si="992"/>
        <v>345250</v>
      </c>
      <c r="P1974" s="463"/>
      <c r="Q1974" s="465"/>
      <c r="R1974" s="465"/>
      <c r="S1974" s="465"/>
      <c r="T1974" s="465"/>
      <c r="U1974" s="465"/>
      <c r="V1974" s="465"/>
      <c r="W1974" s="465"/>
      <c r="X1974" s="465"/>
      <c r="Y1974" s="465"/>
      <c r="Z1974" s="465"/>
      <c r="AA1974" s="465"/>
      <c r="AB1974" s="465"/>
      <c r="AC1974" s="465"/>
      <c r="AD1974" s="465"/>
      <c r="AE1974" s="465"/>
      <c r="AF1974" s="465"/>
      <c r="AG1974" s="465"/>
      <c r="AH1974" s="465"/>
      <c r="AI1974" s="465"/>
      <c r="AJ1974" s="465"/>
      <c r="AK1974" s="465"/>
      <c r="AL1974" s="465"/>
      <c r="AM1974" s="465"/>
      <c r="AN1974" s="465"/>
      <c r="AO1974" s="465"/>
      <c r="AP1974" s="465"/>
      <c r="AQ1974" s="465"/>
      <c r="AR1974" s="465"/>
      <c r="AS1974" s="465"/>
      <c r="AT1974" s="465"/>
      <c r="AU1974" s="465"/>
      <c r="AV1974" s="465"/>
      <c r="AW1974" s="465"/>
      <c r="AX1974" s="465"/>
      <c r="AY1974" s="465"/>
      <c r="AZ1974" s="465"/>
      <c r="BA1974" s="465"/>
      <c r="BB1974" s="465"/>
      <c r="BC1974" s="465"/>
      <c r="BD1974" s="465"/>
      <c r="BE1974" s="465"/>
      <c r="BF1974" s="465"/>
      <c r="BG1974" s="465"/>
      <c r="BH1974" s="465"/>
      <c r="BI1974" s="465"/>
      <c r="BJ1974" s="465"/>
      <c r="BK1974" s="465"/>
      <c r="BL1974" s="465"/>
      <c r="BM1974" s="465"/>
      <c r="BN1974" s="465"/>
      <c r="BO1974" s="465"/>
      <c r="BP1974" s="465"/>
      <c r="BQ1974" s="465"/>
      <c r="BR1974" s="465"/>
      <c r="BS1974" s="465"/>
      <c r="BT1974" s="465"/>
      <c r="BU1974" s="465"/>
      <c r="BV1974" s="465"/>
      <c r="BW1974" s="465"/>
      <c r="BX1974" s="465"/>
      <c r="BY1974" s="465"/>
      <c r="BZ1974" s="465"/>
      <c r="CA1974" s="465"/>
      <c r="CB1974" s="465"/>
      <c r="CC1974" s="465"/>
      <c r="CD1974" s="465"/>
      <c r="CE1974" s="465"/>
      <c r="CF1974" s="465"/>
      <c r="CG1974" s="465"/>
      <c r="CH1974" s="465"/>
      <c r="CI1974" s="465"/>
      <c r="CJ1974" s="465"/>
      <c r="CK1974" s="465"/>
      <c r="CL1974" s="465"/>
      <c r="CM1974" s="465"/>
      <c r="CN1974" s="465"/>
      <c r="CO1974" s="465"/>
      <c r="CP1974" s="465"/>
      <c r="CQ1974" s="465"/>
      <c r="CR1974" s="465"/>
      <c r="CS1974" s="465"/>
      <c r="CT1974" s="465"/>
      <c r="CU1974" s="465"/>
      <c r="CV1974" s="465"/>
      <c r="CW1974" s="465"/>
      <c r="CX1974" s="465"/>
      <c r="CY1974" s="465"/>
      <c r="CZ1974" s="465"/>
      <c r="DA1974" s="465"/>
      <c r="DB1974" s="465"/>
      <c r="DC1974" s="465"/>
      <c r="DD1974" s="465"/>
      <c r="DE1974" s="465"/>
      <c r="DF1974" s="465"/>
      <c r="DG1974" s="465"/>
      <c r="DH1974" s="465"/>
      <c r="DI1974" s="465"/>
      <c r="DJ1974" s="465"/>
      <c r="DK1974" s="465"/>
      <c r="DL1974" s="465"/>
      <c r="DM1974" s="465"/>
      <c r="DN1974" s="465"/>
      <c r="DO1974" s="465"/>
      <c r="DP1974" s="465"/>
      <c r="DQ1974" s="465"/>
      <c r="DR1974" s="465"/>
      <c r="DS1974" s="465"/>
      <c r="DT1974" s="465"/>
      <c r="DU1974" s="465"/>
      <c r="DV1974" s="465"/>
      <c r="DW1974" s="465"/>
      <c r="DX1974" s="465"/>
      <c r="DY1974" s="465"/>
    </row>
    <row r="1975" spans="1:129" s="29" customFormat="1" ht="45" x14ac:dyDescent="0.25">
      <c r="A1975" s="124"/>
      <c r="B1975" s="121" t="s">
        <v>344</v>
      </c>
      <c r="C1975" s="84"/>
      <c r="D1975" s="84"/>
      <c r="E1975" s="82"/>
      <c r="F1975" s="83"/>
      <c r="G1975" s="82"/>
      <c r="H1975" s="72" t="s">
        <v>58</v>
      </c>
      <c r="I1975" s="78" t="s">
        <v>31</v>
      </c>
      <c r="J1975" s="83">
        <v>300000</v>
      </c>
      <c r="K1975" s="126"/>
      <c r="L1975" s="83"/>
      <c r="M1975" s="83">
        <v>285000</v>
      </c>
      <c r="N1975" s="83">
        <v>15000</v>
      </c>
      <c r="O1975" s="389">
        <f t="shared" si="992"/>
        <v>300000</v>
      </c>
      <c r="P1975" s="355"/>
      <c r="Q1975" s="23"/>
      <c r="R1975" s="23"/>
      <c r="S1975" s="23"/>
      <c r="T1975" s="23"/>
      <c r="U1975" s="23"/>
      <c r="V1975" s="23"/>
      <c r="W1975" s="23"/>
      <c r="X1975" s="23"/>
      <c r="Y1975" s="23"/>
      <c r="Z1975" s="23"/>
      <c r="AA1975" s="23"/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/>
      <c r="AL1975" s="23"/>
      <c r="AM1975" s="23"/>
      <c r="AN1975" s="23"/>
      <c r="AO1975" s="23"/>
      <c r="AP1975" s="23"/>
      <c r="AQ1975" s="23"/>
      <c r="AR1975" s="23"/>
      <c r="AS1975" s="23"/>
      <c r="AT1975" s="23"/>
      <c r="AU1975" s="23"/>
      <c r="AV1975" s="23"/>
      <c r="AW1975" s="23"/>
      <c r="AX1975" s="23"/>
      <c r="AY1975" s="23"/>
      <c r="AZ1975" s="23"/>
      <c r="BA1975" s="23"/>
      <c r="BB1975" s="23"/>
      <c r="BC1975" s="23"/>
      <c r="BD1975" s="23"/>
      <c r="BE1975" s="23"/>
      <c r="BF1975" s="23"/>
      <c r="BG1975" s="23"/>
      <c r="BH1975" s="23"/>
      <c r="BI1975" s="23"/>
      <c r="BJ1975" s="23"/>
      <c r="BK1975" s="23"/>
      <c r="BL1975" s="23"/>
      <c r="BM1975" s="23"/>
      <c r="BN1975" s="23"/>
      <c r="BO1975" s="23"/>
      <c r="BP1975" s="23"/>
      <c r="BQ1975" s="23"/>
      <c r="BR1975" s="23"/>
      <c r="BS1975" s="23"/>
      <c r="BT1975" s="23"/>
      <c r="BU1975" s="23"/>
      <c r="BV1975" s="23"/>
      <c r="BW1975" s="23"/>
      <c r="BX1975" s="23"/>
      <c r="BY1975" s="23"/>
      <c r="BZ1975" s="23"/>
      <c r="CA1975" s="23"/>
      <c r="CB1975" s="23"/>
      <c r="CC1975" s="23"/>
      <c r="CD1975" s="23"/>
      <c r="CE1975" s="23"/>
      <c r="CF1975" s="23"/>
      <c r="CG1975" s="23"/>
      <c r="CH1975" s="23"/>
      <c r="CI1975" s="23"/>
      <c r="CJ1975" s="23"/>
      <c r="CK1975" s="23"/>
      <c r="CL1975" s="23"/>
      <c r="CM1975" s="23"/>
      <c r="CN1975" s="23"/>
      <c r="CO1975" s="23"/>
      <c r="CP1975" s="23"/>
      <c r="CQ1975" s="23"/>
      <c r="CR1975" s="23"/>
      <c r="CS1975" s="23"/>
      <c r="CT1975" s="23"/>
      <c r="CU1975" s="23"/>
      <c r="CV1975" s="23"/>
      <c r="CW1975" s="23"/>
      <c r="CX1975" s="23"/>
      <c r="CY1975" s="23"/>
      <c r="CZ1975" s="23"/>
      <c r="DA1975" s="23"/>
      <c r="DB1975" s="23"/>
      <c r="DC1975" s="23"/>
      <c r="DD1975" s="23"/>
      <c r="DE1975" s="23"/>
      <c r="DF1975" s="23"/>
      <c r="DG1975" s="23"/>
      <c r="DH1975" s="23"/>
      <c r="DI1975" s="23"/>
      <c r="DJ1975" s="23"/>
      <c r="DK1975" s="23"/>
      <c r="DL1975" s="23"/>
      <c r="DM1975" s="23"/>
      <c r="DN1975" s="23"/>
      <c r="DO1975" s="23"/>
      <c r="DP1975" s="23"/>
      <c r="DQ1975" s="23"/>
      <c r="DR1975" s="23"/>
      <c r="DS1975" s="23"/>
      <c r="DT1975" s="23"/>
      <c r="DU1975" s="23"/>
      <c r="DV1975" s="23"/>
      <c r="DW1975" s="23"/>
      <c r="DX1975" s="23"/>
      <c r="DY1975" s="23"/>
    </row>
    <row r="1976" spans="1:129" s="29" customFormat="1" ht="75" x14ac:dyDescent="0.25">
      <c r="A1976" s="130"/>
      <c r="B1976" s="121" t="s">
        <v>344</v>
      </c>
      <c r="C1976" s="84"/>
      <c r="D1976" s="84"/>
      <c r="E1976" s="82"/>
      <c r="F1976" s="83"/>
      <c r="G1976" s="82"/>
      <c r="H1976" s="72" t="s">
        <v>57</v>
      </c>
      <c r="I1976" s="78" t="s">
        <v>136</v>
      </c>
      <c r="J1976" s="83">
        <v>45250</v>
      </c>
      <c r="K1976" s="123">
        <f>J1976</f>
        <v>45250</v>
      </c>
      <c r="L1976" s="83"/>
      <c r="M1976" s="83"/>
      <c r="N1976" s="83"/>
      <c r="O1976" s="389">
        <f t="shared" si="992"/>
        <v>45250</v>
      </c>
      <c r="P1976" s="355"/>
      <c r="Q1976" s="23"/>
      <c r="R1976" s="23"/>
      <c r="S1976" s="23"/>
      <c r="T1976" s="23"/>
      <c r="U1976" s="23"/>
      <c r="V1976" s="23"/>
      <c r="W1976" s="23"/>
      <c r="X1976" s="23"/>
      <c r="Y1976" s="23"/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/>
      <c r="AL1976" s="23"/>
      <c r="AM1976" s="23"/>
      <c r="AN1976" s="23"/>
      <c r="AO1976" s="23"/>
      <c r="AP1976" s="23"/>
      <c r="AQ1976" s="23"/>
      <c r="AR1976" s="23"/>
      <c r="AS1976" s="23"/>
      <c r="AT1976" s="23"/>
      <c r="AU1976" s="23"/>
      <c r="AV1976" s="23"/>
      <c r="AW1976" s="23"/>
      <c r="AX1976" s="23"/>
      <c r="AY1976" s="23"/>
      <c r="AZ1976" s="23"/>
      <c r="BA1976" s="23"/>
      <c r="BB1976" s="23"/>
      <c r="BC1976" s="23"/>
      <c r="BD1976" s="23"/>
      <c r="BE1976" s="23"/>
      <c r="BF1976" s="23"/>
      <c r="BG1976" s="23"/>
      <c r="BH1976" s="23"/>
      <c r="BI1976" s="23"/>
      <c r="BJ1976" s="23"/>
      <c r="BK1976" s="23"/>
      <c r="BL1976" s="23"/>
      <c r="BM1976" s="23"/>
      <c r="BN1976" s="23"/>
      <c r="BO1976" s="23"/>
      <c r="BP1976" s="23"/>
      <c r="BQ1976" s="23"/>
      <c r="BR1976" s="23"/>
      <c r="BS1976" s="23"/>
      <c r="BT1976" s="23"/>
      <c r="BU1976" s="23"/>
      <c r="BV1976" s="23"/>
      <c r="BW1976" s="23"/>
      <c r="BX1976" s="23"/>
      <c r="BY1976" s="23"/>
      <c r="BZ1976" s="23"/>
      <c r="CA1976" s="23"/>
      <c r="CB1976" s="23"/>
      <c r="CC1976" s="23"/>
      <c r="CD1976" s="23"/>
      <c r="CE1976" s="23"/>
      <c r="CF1976" s="23"/>
      <c r="CG1976" s="23"/>
      <c r="CH1976" s="23"/>
      <c r="CI1976" s="23"/>
      <c r="CJ1976" s="23"/>
      <c r="CK1976" s="23"/>
      <c r="CL1976" s="23"/>
      <c r="CM1976" s="23"/>
      <c r="CN1976" s="23"/>
      <c r="CO1976" s="23"/>
      <c r="CP1976" s="23"/>
      <c r="CQ1976" s="23"/>
      <c r="CR1976" s="23"/>
      <c r="CS1976" s="23"/>
      <c r="CT1976" s="23"/>
      <c r="CU1976" s="23"/>
      <c r="CV1976" s="23"/>
      <c r="CW1976" s="23"/>
      <c r="CX1976" s="23"/>
      <c r="CY1976" s="23"/>
      <c r="CZ1976" s="23"/>
      <c r="DA1976" s="23"/>
      <c r="DB1976" s="23"/>
      <c r="DC1976" s="23"/>
      <c r="DD1976" s="23"/>
      <c r="DE1976" s="23"/>
      <c r="DF1976" s="23"/>
      <c r="DG1976" s="23"/>
      <c r="DH1976" s="23"/>
      <c r="DI1976" s="23"/>
      <c r="DJ1976" s="23"/>
      <c r="DK1976" s="23"/>
      <c r="DL1976" s="23"/>
      <c r="DM1976" s="23"/>
      <c r="DN1976" s="23"/>
      <c r="DO1976" s="23"/>
      <c r="DP1976" s="23"/>
      <c r="DQ1976" s="23"/>
      <c r="DR1976" s="23"/>
      <c r="DS1976" s="23"/>
      <c r="DT1976" s="23"/>
      <c r="DU1976" s="23"/>
      <c r="DV1976" s="23"/>
      <c r="DW1976" s="23"/>
      <c r="DX1976" s="23"/>
      <c r="DY1976" s="23"/>
    </row>
    <row r="1977" spans="1:129" s="29" customFormat="1" x14ac:dyDescent="0.25">
      <c r="A1977" s="119">
        <v>10</v>
      </c>
      <c r="B1977" s="121" t="s">
        <v>344</v>
      </c>
      <c r="C1977" s="84" t="s">
        <v>302</v>
      </c>
      <c r="D1977" s="84" t="s">
        <v>332</v>
      </c>
      <c r="E1977" s="82">
        <v>1</v>
      </c>
      <c r="F1977" s="83">
        <v>684.5</v>
      </c>
      <c r="G1977" s="82">
        <v>45</v>
      </c>
      <c r="H1977" s="121" t="s">
        <v>30</v>
      </c>
      <c r="I1977" s="66" t="s">
        <v>1</v>
      </c>
      <c r="J1977" s="126">
        <f>J1978+J1979</f>
        <v>345250</v>
      </c>
      <c r="K1977" s="126">
        <f t="shared" ref="K1977:N1977" si="1013">K1978+K1979</f>
        <v>45250</v>
      </c>
      <c r="L1977" s="126">
        <f t="shared" si="1013"/>
        <v>0</v>
      </c>
      <c r="M1977" s="126">
        <f t="shared" si="1013"/>
        <v>285000</v>
      </c>
      <c r="N1977" s="126">
        <f t="shared" si="1013"/>
        <v>15000</v>
      </c>
      <c r="O1977" s="389">
        <f t="shared" si="992"/>
        <v>345250</v>
      </c>
      <c r="P1977" s="355"/>
      <c r="Q1977" s="23"/>
      <c r="R1977" s="23"/>
      <c r="S1977" s="23"/>
      <c r="T1977" s="23"/>
      <c r="U1977" s="23"/>
      <c r="V1977" s="23"/>
      <c r="W1977" s="23"/>
      <c r="X1977" s="23"/>
      <c r="Y1977" s="23"/>
      <c r="Z1977" s="23"/>
      <c r="AA1977" s="23"/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/>
      <c r="AL1977" s="23"/>
      <c r="AM1977" s="23"/>
      <c r="AN1977" s="23"/>
      <c r="AO1977" s="23"/>
      <c r="AP1977" s="23"/>
      <c r="AQ1977" s="23"/>
      <c r="AR1977" s="23"/>
      <c r="AS1977" s="23"/>
      <c r="AT1977" s="23"/>
      <c r="AU1977" s="23"/>
      <c r="AV1977" s="23"/>
      <c r="AW1977" s="23"/>
      <c r="AX1977" s="23"/>
      <c r="AY1977" s="23"/>
      <c r="AZ1977" s="23"/>
      <c r="BA1977" s="23"/>
      <c r="BB1977" s="23"/>
      <c r="BC1977" s="23"/>
      <c r="BD1977" s="23"/>
      <c r="BE1977" s="23"/>
      <c r="BF1977" s="23"/>
      <c r="BG1977" s="23"/>
      <c r="BH1977" s="23"/>
      <c r="BI1977" s="23"/>
      <c r="BJ1977" s="23"/>
      <c r="BK1977" s="23"/>
      <c r="BL1977" s="23"/>
      <c r="BM1977" s="23"/>
      <c r="BN1977" s="23"/>
      <c r="BO1977" s="23"/>
      <c r="BP1977" s="23"/>
      <c r="BQ1977" s="23"/>
      <c r="BR1977" s="23"/>
      <c r="BS1977" s="23"/>
      <c r="BT1977" s="23"/>
      <c r="BU1977" s="23"/>
      <c r="BV1977" s="23"/>
      <c r="BW1977" s="23"/>
      <c r="BX1977" s="23"/>
      <c r="BY1977" s="23"/>
      <c r="BZ1977" s="23"/>
      <c r="CA1977" s="23"/>
      <c r="CB1977" s="23"/>
      <c r="CC1977" s="23"/>
      <c r="CD1977" s="23"/>
      <c r="CE1977" s="23"/>
      <c r="CF1977" s="23"/>
      <c r="CG1977" s="23"/>
      <c r="CH1977" s="23"/>
      <c r="CI1977" s="23"/>
      <c r="CJ1977" s="23"/>
      <c r="CK1977" s="23"/>
      <c r="CL1977" s="23"/>
      <c r="CM1977" s="23"/>
      <c r="CN1977" s="23"/>
      <c r="CO1977" s="23"/>
      <c r="CP1977" s="23"/>
      <c r="CQ1977" s="23"/>
      <c r="CR1977" s="23"/>
      <c r="CS1977" s="23"/>
      <c r="CT1977" s="23"/>
      <c r="CU1977" s="23"/>
      <c r="CV1977" s="23"/>
      <c r="CW1977" s="23"/>
      <c r="CX1977" s="23"/>
      <c r="CY1977" s="23"/>
      <c r="CZ1977" s="23"/>
      <c r="DA1977" s="23"/>
      <c r="DB1977" s="23"/>
      <c r="DC1977" s="23"/>
      <c r="DD1977" s="23"/>
      <c r="DE1977" s="23"/>
      <c r="DF1977" s="23"/>
      <c r="DG1977" s="23"/>
      <c r="DH1977" s="23"/>
      <c r="DI1977" s="23"/>
      <c r="DJ1977" s="23"/>
      <c r="DK1977" s="23"/>
      <c r="DL1977" s="23"/>
      <c r="DM1977" s="23"/>
      <c r="DN1977" s="23"/>
      <c r="DO1977" s="23"/>
      <c r="DP1977" s="23"/>
      <c r="DQ1977" s="23"/>
      <c r="DR1977" s="23"/>
      <c r="DS1977" s="23"/>
      <c r="DT1977" s="23"/>
      <c r="DU1977" s="23"/>
      <c r="DV1977" s="23"/>
      <c r="DW1977" s="23"/>
      <c r="DX1977" s="23"/>
      <c r="DY1977" s="23"/>
    </row>
    <row r="1978" spans="1:129" s="29" customFormat="1" ht="45" x14ac:dyDescent="0.25">
      <c r="A1978" s="124"/>
      <c r="B1978" s="121" t="s">
        <v>344</v>
      </c>
      <c r="C1978" s="84"/>
      <c r="D1978" s="84"/>
      <c r="E1978" s="82"/>
      <c r="F1978" s="83"/>
      <c r="G1978" s="82"/>
      <c r="H1978" s="72" t="s">
        <v>58</v>
      </c>
      <c r="I1978" s="78" t="s">
        <v>31</v>
      </c>
      <c r="J1978" s="126">
        <v>300000</v>
      </c>
      <c r="K1978" s="126"/>
      <c r="L1978" s="126"/>
      <c r="M1978" s="126">
        <v>285000</v>
      </c>
      <c r="N1978" s="126">
        <v>15000</v>
      </c>
      <c r="O1978" s="389">
        <f t="shared" si="992"/>
        <v>300000</v>
      </c>
      <c r="P1978" s="355"/>
      <c r="Q1978" s="23"/>
      <c r="R1978" s="23"/>
      <c r="S1978" s="23"/>
      <c r="T1978" s="23"/>
      <c r="U1978" s="23"/>
      <c r="V1978" s="23"/>
      <c r="W1978" s="23"/>
      <c r="X1978" s="23"/>
      <c r="Y1978" s="23"/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/>
      <c r="AL1978" s="23"/>
      <c r="AM1978" s="23"/>
      <c r="AN1978" s="23"/>
      <c r="AO1978" s="23"/>
      <c r="AP1978" s="23"/>
      <c r="AQ1978" s="23"/>
      <c r="AR1978" s="23"/>
      <c r="AS1978" s="23"/>
      <c r="AT1978" s="23"/>
      <c r="AU1978" s="23"/>
      <c r="AV1978" s="23"/>
      <c r="AW1978" s="23"/>
      <c r="AX1978" s="23"/>
      <c r="AY1978" s="23"/>
      <c r="AZ1978" s="23"/>
      <c r="BA1978" s="23"/>
      <c r="BB1978" s="23"/>
      <c r="BC1978" s="23"/>
      <c r="BD1978" s="23"/>
      <c r="BE1978" s="23"/>
      <c r="BF1978" s="23"/>
      <c r="BG1978" s="23"/>
      <c r="BH1978" s="23"/>
      <c r="BI1978" s="23"/>
      <c r="BJ1978" s="23"/>
      <c r="BK1978" s="23"/>
      <c r="BL1978" s="23"/>
      <c r="BM1978" s="23"/>
      <c r="BN1978" s="23"/>
      <c r="BO1978" s="23"/>
      <c r="BP1978" s="23"/>
      <c r="BQ1978" s="23"/>
      <c r="BR1978" s="23"/>
      <c r="BS1978" s="23"/>
      <c r="BT1978" s="23"/>
      <c r="BU1978" s="23"/>
      <c r="BV1978" s="23"/>
      <c r="BW1978" s="23"/>
      <c r="BX1978" s="23"/>
      <c r="BY1978" s="23"/>
      <c r="BZ1978" s="23"/>
      <c r="CA1978" s="23"/>
      <c r="CB1978" s="23"/>
      <c r="CC1978" s="23"/>
      <c r="CD1978" s="23"/>
      <c r="CE1978" s="23"/>
      <c r="CF1978" s="23"/>
      <c r="CG1978" s="23"/>
      <c r="CH1978" s="23"/>
      <c r="CI1978" s="23"/>
      <c r="CJ1978" s="23"/>
      <c r="CK1978" s="23"/>
      <c r="CL1978" s="23"/>
      <c r="CM1978" s="23"/>
      <c r="CN1978" s="23"/>
      <c r="CO1978" s="23"/>
      <c r="CP1978" s="23"/>
      <c r="CQ1978" s="23"/>
      <c r="CR1978" s="23"/>
      <c r="CS1978" s="23"/>
      <c r="CT1978" s="23"/>
      <c r="CU1978" s="23"/>
      <c r="CV1978" s="23"/>
      <c r="CW1978" s="23"/>
      <c r="CX1978" s="23"/>
      <c r="CY1978" s="23"/>
      <c r="CZ1978" s="23"/>
      <c r="DA1978" s="23"/>
      <c r="DB1978" s="23"/>
      <c r="DC1978" s="23"/>
      <c r="DD1978" s="23"/>
      <c r="DE1978" s="23"/>
      <c r="DF1978" s="23"/>
      <c r="DG1978" s="23"/>
      <c r="DH1978" s="23"/>
      <c r="DI1978" s="23"/>
      <c r="DJ1978" s="23"/>
      <c r="DK1978" s="23"/>
      <c r="DL1978" s="23"/>
      <c r="DM1978" s="23"/>
      <c r="DN1978" s="23"/>
      <c r="DO1978" s="23"/>
      <c r="DP1978" s="23"/>
      <c r="DQ1978" s="23"/>
      <c r="DR1978" s="23"/>
      <c r="DS1978" s="23"/>
      <c r="DT1978" s="23"/>
      <c r="DU1978" s="23"/>
      <c r="DV1978" s="23"/>
      <c r="DW1978" s="23"/>
      <c r="DX1978" s="23"/>
      <c r="DY1978" s="23"/>
    </row>
    <row r="1979" spans="1:129" s="29" customFormat="1" ht="75" x14ac:dyDescent="0.25">
      <c r="A1979" s="130"/>
      <c r="B1979" s="121" t="s">
        <v>344</v>
      </c>
      <c r="C1979" s="84"/>
      <c r="D1979" s="84"/>
      <c r="E1979" s="82"/>
      <c r="F1979" s="83"/>
      <c r="G1979" s="82"/>
      <c r="H1979" s="72" t="s">
        <v>57</v>
      </c>
      <c r="I1979" s="78" t="s">
        <v>136</v>
      </c>
      <c r="J1979" s="83">
        <v>45250</v>
      </c>
      <c r="K1979" s="123">
        <f>J1979</f>
        <v>45250</v>
      </c>
      <c r="L1979" s="126"/>
      <c r="M1979" s="126"/>
      <c r="N1979" s="126"/>
      <c r="O1979" s="389">
        <f t="shared" si="992"/>
        <v>45250</v>
      </c>
      <c r="P1979" s="355"/>
      <c r="Q1979" s="23"/>
      <c r="R1979" s="23"/>
      <c r="S1979" s="23"/>
      <c r="T1979" s="23"/>
      <c r="U1979" s="23"/>
      <c r="V1979" s="23"/>
      <c r="W1979" s="23"/>
      <c r="X1979" s="23"/>
      <c r="Y1979" s="23"/>
      <c r="Z1979" s="23"/>
      <c r="AA1979" s="23"/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/>
      <c r="AL1979" s="23"/>
      <c r="AM1979" s="23"/>
      <c r="AN1979" s="23"/>
      <c r="AO1979" s="23"/>
      <c r="AP1979" s="23"/>
      <c r="AQ1979" s="23"/>
      <c r="AR1979" s="23"/>
      <c r="AS1979" s="23"/>
      <c r="AT1979" s="23"/>
      <c r="AU1979" s="23"/>
      <c r="AV1979" s="23"/>
      <c r="AW1979" s="23"/>
      <c r="AX1979" s="23"/>
      <c r="AY1979" s="23"/>
      <c r="AZ1979" s="23"/>
      <c r="BA1979" s="23"/>
      <c r="BB1979" s="23"/>
      <c r="BC1979" s="23"/>
      <c r="BD1979" s="23"/>
      <c r="BE1979" s="23"/>
      <c r="BF1979" s="23"/>
      <c r="BG1979" s="23"/>
      <c r="BH1979" s="23"/>
      <c r="BI1979" s="23"/>
      <c r="BJ1979" s="23"/>
      <c r="BK1979" s="23"/>
      <c r="BL1979" s="23"/>
      <c r="BM1979" s="23"/>
      <c r="BN1979" s="23"/>
      <c r="BO1979" s="23"/>
      <c r="BP1979" s="23"/>
      <c r="BQ1979" s="23"/>
      <c r="BR1979" s="23"/>
      <c r="BS1979" s="23"/>
      <c r="BT1979" s="23"/>
      <c r="BU1979" s="23"/>
      <c r="BV1979" s="23"/>
      <c r="BW1979" s="23"/>
      <c r="BX1979" s="23"/>
      <c r="BY1979" s="23"/>
      <c r="BZ1979" s="23"/>
      <c r="CA1979" s="23"/>
      <c r="CB1979" s="23"/>
      <c r="CC1979" s="23"/>
      <c r="CD1979" s="23"/>
      <c r="CE1979" s="23"/>
      <c r="CF1979" s="23"/>
      <c r="CG1979" s="23"/>
      <c r="CH1979" s="23"/>
      <c r="CI1979" s="23"/>
      <c r="CJ1979" s="23"/>
      <c r="CK1979" s="23"/>
      <c r="CL1979" s="23"/>
      <c r="CM1979" s="23"/>
      <c r="CN1979" s="23"/>
      <c r="CO1979" s="23"/>
      <c r="CP1979" s="23"/>
      <c r="CQ1979" s="23"/>
      <c r="CR1979" s="23"/>
      <c r="CS1979" s="23"/>
      <c r="CT1979" s="23"/>
      <c r="CU1979" s="23"/>
      <c r="CV1979" s="23"/>
      <c r="CW1979" s="23"/>
      <c r="CX1979" s="23"/>
      <c r="CY1979" s="23"/>
      <c r="CZ1979" s="23"/>
      <c r="DA1979" s="23"/>
      <c r="DB1979" s="23"/>
      <c r="DC1979" s="23"/>
      <c r="DD1979" s="23"/>
      <c r="DE1979" s="23"/>
      <c r="DF1979" s="23"/>
      <c r="DG1979" s="23"/>
      <c r="DH1979" s="23"/>
      <c r="DI1979" s="23"/>
      <c r="DJ1979" s="23"/>
      <c r="DK1979" s="23"/>
      <c r="DL1979" s="23"/>
      <c r="DM1979" s="23"/>
      <c r="DN1979" s="23"/>
      <c r="DO1979" s="23"/>
      <c r="DP1979" s="23"/>
      <c r="DQ1979" s="23"/>
      <c r="DR1979" s="23"/>
      <c r="DS1979" s="23"/>
      <c r="DT1979" s="23"/>
      <c r="DU1979" s="23"/>
      <c r="DV1979" s="23"/>
      <c r="DW1979" s="23"/>
      <c r="DX1979" s="23"/>
      <c r="DY1979" s="23"/>
    </row>
    <row r="1980" spans="1:129" s="29" customFormat="1" x14ac:dyDescent="0.25">
      <c r="A1980" s="119">
        <v>11</v>
      </c>
      <c r="B1980" s="121" t="s">
        <v>344</v>
      </c>
      <c r="C1980" s="84" t="s">
        <v>302</v>
      </c>
      <c r="D1980" s="84" t="s">
        <v>306</v>
      </c>
      <c r="E1980" s="82">
        <v>3</v>
      </c>
      <c r="F1980" s="83">
        <v>683.1</v>
      </c>
      <c r="G1980" s="82">
        <v>39</v>
      </c>
      <c r="H1980" s="121" t="s">
        <v>30</v>
      </c>
      <c r="I1980" s="66" t="s">
        <v>1</v>
      </c>
      <c r="J1980" s="126">
        <f>J1981+J1982</f>
        <v>345250</v>
      </c>
      <c r="K1980" s="126">
        <f t="shared" ref="K1980:N1980" si="1014">K1981+K1982</f>
        <v>45250</v>
      </c>
      <c r="L1980" s="126">
        <f t="shared" si="1014"/>
        <v>0</v>
      </c>
      <c r="M1980" s="126">
        <f t="shared" si="1014"/>
        <v>285000</v>
      </c>
      <c r="N1980" s="126">
        <f t="shared" si="1014"/>
        <v>15000</v>
      </c>
      <c r="O1980" s="389">
        <f t="shared" si="992"/>
        <v>345250</v>
      </c>
      <c r="P1980" s="355"/>
      <c r="Q1980" s="23"/>
      <c r="R1980" s="23"/>
      <c r="S1980" s="23"/>
      <c r="T1980" s="23"/>
      <c r="U1980" s="23"/>
      <c r="V1980" s="23"/>
      <c r="W1980" s="23"/>
      <c r="X1980" s="23"/>
      <c r="Y1980" s="23"/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/>
      <c r="AL1980" s="23"/>
      <c r="AM1980" s="23"/>
      <c r="AN1980" s="23"/>
      <c r="AO1980" s="23"/>
      <c r="AP1980" s="23"/>
      <c r="AQ1980" s="23"/>
      <c r="AR1980" s="23"/>
      <c r="AS1980" s="23"/>
      <c r="AT1980" s="23"/>
      <c r="AU1980" s="23"/>
      <c r="AV1980" s="23"/>
      <c r="AW1980" s="23"/>
      <c r="AX1980" s="23"/>
      <c r="AY1980" s="23"/>
      <c r="AZ1980" s="23"/>
      <c r="BA1980" s="23"/>
      <c r="BB1980" s="23"/>
      <c r="BC1980" s="23"/>
      <c r="BD1980" s="23"/>
      <c r="BE1980" s="23"/>
      <c r="BF1980" s="23"/>
      <c r="BG1980" s="23"/>
      <c r="BH1980" s="23"/>
      <c r="BI1980" s="23"/>
      <c r="BJ1980" s="23"/>
      <c r="BK1980" s="23"/>
      <c r="BL1980" s="23"/>
      <c r="BM1980" s="23"/>
      <c r="BN1980" s="23"/>
      <c r="BO1980" s="23"/>
      <c r="BP1980" s="23"/>
      <c r="BQ1980" s="23"/>
      <c r="BR1980" s="23"/>
      <c r="BS1980" s="23"/>
      <c r="BT1980" s="23"/>
      <c r="BU1980" s="23"/>
      <c r="BV1980" s="23"/>
      <c r="BW1980" s="23"/>
      <c r="BX1980" s="23"/>
      <c r="BY1980" s="23"/>
      <c r="BZ1980" s="23"/>
      <c r="CA1980" s="23"/>
      <c r="CB1980" s="23"/>
      <c r="CC1980" s="23"/>
      <c r="CD1980" s="23"/>
      <c r="CE1980" s="23"/>
      <c r="CF1980" s="23"/>
      <c r="CG1980" s="23"/>
      <c r="CH1980" s="23"/>
      <c r="CI1980" s="23"/>
      <c r="CJ1980" s="23"/>
      <c r="CK1980" s="23"/>
      <c r="CL1980" s="23"/>
      <c r="CM1980" s="23"/>
      <c r="CN1980" s="23"/>
      <c r="CO1980" s="23"/>
      <c r="CP1980" s="23"/>
      <c r="CQ1980" s="23"/>
      <c r="CR1980" s="23"/>
      <c r="CS1980" s="23"/>
      <c r="CT1980" s="23"/>
      <c r="CU1980" s="23"/>
      <c r="CV1980" s="23"/>
      <c r="CW1980" s="23"/>
      <c r="CX1980" s="23"/>
      <c r="CY1980" s="23"/>
      <c r="CZ1980" s="23"/>
      <c r="DA1980" s="23"/>
      <c r="DB1980" s="23"/>
      <c r="DC1980" s="23"/>
      <c r="DD1980" s="23"/>
      <c r="DE1980" s="23"/>
      <c r="DF1980" s="23"/>
      <c r="DG1980" s="23"/>
      <c r="DH1980" s="23"/>
      <c r="DI1980" s="23"/>
      <c r="DJ1980" s="23"/>
      <c r="DK1980" s="23"/>
      <c r="DL1980" s="23"/>
      <c r="DM1980" s="23"/>
      <c r="DN1980" s="23"/>
      <c r="DO1980" s="23"/>
      <c r="DP1980" s="23"/>
      <c r="DQ1980" s="23"/>
      <c r="DR1980" s="23"/>
      <c r="DS1980" s="23"/>
      <c r="DT1980" s="23"/>
      <c r="DU1980" s="23"/>
      <c r="DV1980" s="23"/>
      <c r="DW1980" s="23"/>
      <c r="DX1980" s="23"/>
      <c r="DY1980" s="23"/>
    </row>
    <row r="1981" spans="1:129" s="29" customFormat="1" ht="45" x14ac:dyDescent="0.25">
      <c r="A1981" s="124"/>
      <c r="B1981" s="121" t="s">
        <v>344</v>
      </c>
      <c r="C1981" s="84"/>
      <c r="D1981" s="84"/>
      <c r="E1981" s="82"/>
      <c r="F1981" s="83"/>
      <c r="G1981" s="82"/>
      <c r="H1981" s="72" t="s">
        <v>58</v>
      </c>
      <c r="I1981" s="78" t="s">
        <v>31</v>
      </c>
      <c r="J1981" s="126">
        <v>300000</v>
      </c>
      <c r="K1981" s="126"/>
      <c r="L1981" s="126"/>
      <c r="M1981" s="126">
        <v>285000</v>
      </c>
      <c r="N1981" s="126">
        <v>15000</v>
      </c>
      <c r="O1981" s="389">
        <f t="shared" si="992"/>
        <v>300000</v>
      </c>
      <c r="P1981" s="355"/>
      <c r="Q1981" s="23"/>
      <c r="R1981" s="23"/>
      <c r="S1981" s="23"/>
      <c r="T1981" s="23"/>
      <c r="U1981" s="23"/>
      <c r="V1981" s="23"/>
      <c r="W1981" s="23"/>
      <c r="X1981" s="23"/>
      <c r="Y1981" s="23"/>
      <c r="Z1981" s="23"/>
      <c r="AA1981" s="23"/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/>
      <c r="AL1981" s="23"/>
      <c r="AM1981" s="23"/>
      <c r="AN1981" s="23"/>
      <c r="AO1981" s="23"/>
      <c r="AP1981" s="23"/>
      <c r="AQ1981" s="23"/>
      <c r="AR1981" s="23"/>
      <c r="AS1981" s="23"/>
      <c r="AT1981" s="23"/>
      <c r="AU1981" s="23"/>
      <c r="AV1981" s="23"/>
      <c r="AW1981" s="23"/>
      <c r="AX1981" s="23"/>
      <c r="AY1981" s="23"/>
      <c r="AZ1981" s="23"/>
      <c r="BA1981" s="23"/>
      <c r="BB1981" s="23"/>
      <c r="BC1981" s="23"/>
      <c r="BD1981" s="23"/>
      <c r="BE1981" s="23"/>
      <c r="BF1981" s="23"/>
      <c r="BG1981" s="23"/>
      <c r="BH1981" s="23"/>
      <c r="BI1981" s="23"/>
      <c r="BJ1981" s="23"/>
      <c r="BK1981" s="23"/>
      <c r="BL1981" s="23"/>
      <c r="BM1981" s="23"/>
      <c r="BN1981" s="23"/>
      <c r="BO1981" s="23"/>
      <c r="BP1981" s="23"/>
      <c r="BQ1981" s="23"/>
      <c r="BR1981" s="23"/>
      <c r="BS1981" s="23"/>
      <c r="BT1981" s="23"/>
      <c r="BU1981" s="23"/>
      <c r="BV1981" s="23"/>
      <c r="BW1981" s="23"/>
      <c r="BX1981" s="23"/>
      <c r="BY1981" s="23"/>
      <c r="BZ1981" s="23"/>
      <c r="CA1981" s="23"/>
      <c r="CB1981" s="23"/>
      <c r="CC1981" s="23"/>
      <c r="CD1981" s="23"/>
      <c r="CE1981" s="23"/>
      <c r="CF1981" s="23"/>
      <c r="CG1981" s="23"/>
      <c r="CH1981" s="23"/>
      <c r="CI1981" s="23"/>
      <c r="CJ1981" s="23"/>
      <c r="CK1981" s="23"/>
      <c r="CL1981" s="23"/>
      <c r="CM1981" s="23"/>
      <c r="CN1981" s="23"/>
      <c r="CO1981" s="23"/>
      <c r="CP1981" s="23"/>
      <c r="CQ1981" s="23"/>
      <c r="CR1981" s="23"/>
      <c r="CS1981" s="23"/>
      <c r="CT1981" s="23"/>
      <c r="CU1981" s="23"/>
      <c r="CV1981" s="23"/>
      <c r="CW1981" s="23"/>
      <c r="CX1981" s="23"/>
      <c r="CY1981" s="23"/>
      <c r="CZ1981" s="23"/>
      <c r="DA1981" s="23"/>
      <c r="DB1981" s="23"/>
      <c r="DC1981" s="23"/>
      <c r="DD1981" s="23"/>
      <c r="DE1981" s="23"/>
      <c r="DF1981" s="23"/>
      <c r="DG1981" s="23"/>
      <c r="DH1981" s="23"/>
      <c r="DI1981" s="23"/>
      <c r="DJ1981" s="23"/>
      <c r="DK1981" s="23"/>
      <c r="DL1981" s="23"/>
      <c r="DM1981" s="23"/>
      <c r="DN1981" s="23"/>
      <c r="DO1981" s="23"/>
      <c r="DP1981" s="23"/>
      <c r="DQ1981" s="23"/>
      <c r="DR1981" s="23"/>
      <c r="DS1981" s="23"/>
      <c r="DT1981" s="23"/>
      <c r="DU1981" s="23"/>
      <c r="DV1981" s="23"/>
      <c r="DW1981" s="23"/>
      <c r="DX1981" s="23"/>
      <c r="DY1981" s="23"/>
    </row>
    <row r="1982" spans="1:129" s="29" customFormat="1" ht="75" x14ac:dyDescent="0.25">
      <c r="A1982" s="130"/>
      <c r="B1982" s="121" t="s">
        <v>344</v>
      </c>
      <c r="C1982" s="84"/>
      <c r="D1982" s="84"/>
      <c r="E1982" s="82"/>
      <c r="F1982" s="83"/>
      <c r="G1982" s="82"/>
      <c r="H1982" s="72" t="s">
        <v>57</v>
      </c>
      <c r="I1982" s="78" t="s">
        <v>136</v>
      </c>
      <c r="J1982" s="83">
        <v>45250</v>
      </c>
      <c r="K1982" s="123">
        <f>J1982</f>
        <v>45250</v>
      </c>
      <c r="L1982" s="126"/>
      <c r="M1982" s="126"/>
      <c r="N1982" s="126"/>
      <c r="O1982" s="389">
        <f t="shared" si="992"/>
        <v>45250</v>
      </c>
      <c r="P1982" s="355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/>
      <c r="AL1982" s="23"/>
      <c r="AM1982" s="23"/>
      <c r="AN1982" s="23"/>
      <c r="AO1982" s="23"/>
      <c r="AP1982" s="23"/>
      <c r="AQ1982" s="23"/>
      <c r="AR1982" s="23"/>
      <c r="AS1982" s="23"/>
      <c r="AT1982" s="23"/>
      <c r="AU1982" s="23"/>
      <c r="AV1982" s="23"/>
      <c r="AW1982" s="23"/>
      <c r="AX1982" s="23"/>
      <c r="AY1982" s="23"/>
      <c r="AZ1982" s="23"/>
      <c r="BA1982" s="23"/>
      <c r="BB1982" s="23"/>
      <c r="BC1982" s="23"/>
      <c r="BD1982" s="23"/>
      <c r="BE1982" s="23"/>
      <c r="BF1982" s="23"/>
      <c r="BG1982" s="23"/>
      <c r="BH1982" s="23"/>
      <c r="BI1982" s="23"/>
      <c r="BJ1982" s="23"/>
      <c r="BK1982" s="23"/>
      <c r="BL1982" s="23"/>
      <c r="BM1982" s="23"/>
      <c r="BN1982" s="23"/>
      <c r="BO1982" s="23"/>
      <c r="BP1982" s="23"/>
      <c r="BQ1982" s="23"/>
      <c r="BR1982" s="23"/>
      <c r="BS1982" s="23"/>
      <c r="BT1982" s="23"/>
      <c r="BU1982" s="23"/>
      <c r="BV1982" s="23"/>
      <c r="BW1982" s="23"/>
      <c r="BX1982" s="23"/>
      <c r="BY1982" s="23"/>
      <c r="BZ1982" s="23"/>
      <c r="CA1982" s="23"/>
      <c r="CB1982" s="23"/>
      <c r="CC1982" s="23"/>
      <c r="CD1982" s="23"/>
      <c r="CE1982" s="23"/>
      <c r="CF1982" s="23"/>
      <c r="CG1982" s="23"/>
      <c r="CH1982" s="23"/>
      <c r="CI1982" s="23"/>
      <c r="CJ1982" s="23"/>
      <c r="CK1982" s="23"/>
      <c r="CL1982" s="23"/>
      <c r="CM1982" s="23"/>
      <c r="CN1982" s="23"/>
      <c r="CO1982" s="23"/>
      <c r="CP1982" s="23"/>
      <c r="CQ1982" s="23"/>
      <c r="CR1982" s="23"/>
      <c r="CS1982" s="23"/>
      <c r="CT1982" s="23"/>
      <c r="CU1982" s="23"/>
      <c r="CV1982" s="23"/>
      <c r="CW1982" s="23"/>
      <c r="CX1982" s="23"/>
      <c r="CY1982" s="23"/>
      <c r="CZ1982" s="23"/>
      <c r="DA1982" s="23"/>
      <c r="DB1982" s="23"/>
      <c r="DC1982" s="23"/>
      <c r="DD1982" s="23"/>
      <c r="DE1982" s="23"/>
      <c r="DF1982" s="23"/>
      <c r="DG1982" s="23"/>
      <c r="DH1982" s="23"/>
      <c r="DI1982" s="23"/>
      <c r="DJ1982" s="23"/>
      <c r="DK1982" s="23"/>
      <c r="DL1982" s="23"/>
      <c r="DM1982" s="23"/>
      <c r="DN1982" s="23"/>
      <c r="DO1982" s="23"/>
      <c r="DP1982" s="23"/>
      <c r="DQ1982" s="23"/>
      <c r="DR1982" s="23"/>
      <c r="DS1982" s="23"/>
      <c r="DT1982" s="23"/>
      <c r="DU1982" s="23"/>
      <c r="DV1982" s="23"/>
      <c r="DW1982" s="23"/>
      <c r="DX1982" s="23"/>
      <c r="DY1982" s="23"/>
    </row>
    <row r="1983" spans="1:129" s="29" customFormat="1" x14ac:dyDescent="0.25">
      <c r="A1983" s="119">
        <v>12</v>
      </c>
      <c r="B1983" s="121" t="s">
        <v>344</v>
      </c>
      <c r="C1983" s="84" t="s">
        <v>302</v>
      </c>
      <c r="D1983" s="84" t="s">
        <v>149</v>
      </c>
      <c r="E1983" s="82">
        <v>15</v>
      </c>
      <c r="F1983" s="83">
        <v>699</v>
      </c>
      <c r="G1983" s="82">
        <v>41</v>
      </c>
      <c r="H1983" s="121" t="s">
        <v>30</v>
      </c>
      <c r="I1983" s="66" t="s">
        <v>1</v>
      </c>
      <c r="J1983" s="126">
        <f>J1984+J1985</f>
        <v>345250</v>
      </c>
      <c r="K1983" s="126">
        <f t="shared" ref="K1983:N1983" si="1015">K1984+K1985</f>
        <v>45250</v>
      </c>
      <c r="L1983" s="126">
        <f t="shared" si="1015"/>
        <v>0</v>
      </c>
      <c r="M1983" s="126">
        <f t="shared" si="1015"/>
        <v>285000</v>
      </c>
      <c r="N1983" s="126">
        <f t="shared" si="1015"/>
        <v>15000</v>
      </c>
      <c r="O1983" s="389">
        <f t="shared" si="992"/>
        <v>345250</v>
      </c>
      <c r="P1983" s="355"/>
      <c r="Q1983" s="23"/>
      <c r="R1983" s="23"/>
      <c r="S1983" s="23"/>
      <c r="T1983" s="23"/>
      <c r="U1983" s="23"/>
      <c r="V1983" s="23"/>
      <c r="W1983" s="23"/>
      <c r="X1983" s="23"/>
      <c r="Y1983" s="23"/>
      <c r="Z1983" s="23"/>
      <c r="AA1983" s="23"/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/>
      <c r="AL1983" s="23"/>
      <c r="AM1983" s="23"/>
      <c r="AN1983" s="23"/>
      <c r="AO1983" s="23"/>
      <c r="AP1983" s="23"/>
      <c r="AQ1983" s="23"/>
      <c r="AR1983" s="23"/>
      <c r="AS1983" s="23"/>
      <c r="AT1983" s="23"/>
      <c r="AU1983" s="23"/>
      <c r="AV1983" s="23"/>
      <c r="AW1983" s="23"/>
      <c r="AX1983" s="23"/>
      <c r="AY1983" s="23"/>
      <c r="AZ1983" s="23"/>
      <c r="BA1983" s="23"/>
      <c r="BB1983" s="23"/>
      <c r="BC1983" s="23"/>
      <c r="BD1983" s="23"/>
      <c r="BE1983" s="23"/>
      <c r="BF1983" s="23"/>
      <c r="BG1983" s="23"/>
      <c r="BH1983" s="23"/>
      <c r="BI1983" s="23"/>
      <c r="BJ1983" s="23"/>
      <c r="BK1983" s="23"/>
      <c r="BL1983" s="23"/>
      <c r="BM1983" s="23"/>
      <c r="BN1983" s="23"/>
      <c r="BO1983" s="23"/>
      <c r="BP1983" s="23"/>
      <c r="BQ1983" s="23"/>
      <c r="BR1983" s="23"/>
      <c r="BS1983" s="23"/>
      <c r="BT1983" s="23"/>
      <c r="BU1983" s="23"/>
      <c r="BV1983" s="23"/>
      <c r="BW1983" s="23"/>
      <c r="BX1983" s="23"/>
      <c r="BY1983" s="23"/>
      <c r="BZ1983" s="23"/>
      <c r="CA1983" s="23"/>
      <c r="CB1983" s="23"/>
      <c r="CC1983" s="23"/>
      <c r="CD1983" s="23"/>
      <c r="CE1983" s="23"/>
      <c r="CF1983" s="23"/>
      <c r="CG1983" s="23"/>
      <c r="CH1983" s="23"/>
      <c r="CI1983" s="23"/>
      <c r="CJ1983" s="23"/>
      <c r="CK1983" s="23"/>
      <c r="CL1983" s="23"/>
      <c r="CM1983" s="23"/>
      <c r="CN1983" s="23"/>
      <c r="CO1983" s="23"/>
      <c r="CP1983" s="23"/>
      <c r="CQ1983" s="23"/>
      <c r="CR1983" s="23"/>
      <c r="CS1983" s="23"/>
      <c r="CT1983" s="23"/>
      <c r="CU1983" s="23"/>
      <c r="CV1983" s="23"/>
      <c r="CW1983" s="23"/>
      <c r="CX1983" s="23"/>
      <c r="CY1983" s="23"/>
      <c r="CZ1983" s="23"/>
      <c r="DA1983" s="23"/>
      <c r="DB1983" s="23"/>
      <c r="DC1983" s="23"/>
      <c r="DD1983" s="23"/>
      <c r="DE1983" s="23"/>
      <c r="DF1983" s="23"/>
      <c r="DG1983" s="23"/>
      <c r="DH1983" s="23"/>
      <c r="DI1983" s="23"/>
      <c r="DJ1983" s="23"/>
      <c r="DK1983" s="23"/>
      <c r="DL1983" s="23"/>
      <c r="DM1983" s="23"/>
      <c r="DN1983" s="23"/>
      <c r="DO1983" s="23"/>
      <c r="DP1983" s="23"/>
      <c r="DQ1983" s="23"/>
      <c r="DR1983" s="23"/>
      <c r="DS1983" s="23"/>
      <c r="DT1983" s="23"/>
      <c r="DU1983" s="23"/>
      <c r="DV1983" s="23"/>
      <c r="DW1983" s="23"/>
      <c r="DX1983" s="23"/>
      <c r="DY1983" s="23"/>
    </row>
    <row r="1984" spans="1:129" s="29" customFormat="1" ht="45" x14ac:dyDescent="0.25">
      <c r="A1984" s="124"/>
      <c r="B1984" s="121" t="s">
        <v>344</v>
      </c>
      <c r="C1984" s="84"/>
      <c r="D1984" s="84"/>
      <c r="E1984" s="82"/>
      <c r="F1984" s="278"/>
      <c r="G1984" s="82"/>
      <c r="H1984" s="72" t="s">
        <v>58</v>
      </c>
      <c r="I1984" s="78" t="s">
        <v>31</v>
      </c>
      <c r="J1984" s="126">
        <v>300000</v>
      </c>
      <c r="K1984" s="126"/>
      <c r="L1984" s="126"/>
      <c r="M1984" s="126">
        <v>285000</v>
      </c>
      <c r="N1984" s="126">
        <v>15000</v>
      </c>
      <c r="O1984" s="389">
        <f t="shared" ref="O1984:O2003" si="1016">K1984+L1984+M1984+N1984</f>
        <v>300000</v>
      </c>
      <c r="P1984" s="355"/>
      <c r="Q1984" s="23"/>
      <c r="R1984" s="23"/>
      <c r="S1984" s="23"/>
      <c r="T1984" s="23"/>
      <c r="U1984" s="23"/>
      <c r="V1984" s="23"/>
      <c r="W1984" s="23"/>
      <c r="X1984" s="23"/>
      <c r="Y1984" s="23"/>
      <c r="Z1984" s="23"/>
      <c r="AA1984" s="23"/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/>
      <c r="AL1984" s="23"/>
      <c r="AM1984" s="23"/>
      <c r="AN1984" s="23"/>
      <c r="AO1984" s="23"/>
      <c r="AP1984" s="23"/>
      <c r="AQ1984" s="23"/>
      <c r="AR1984" s="23"/>
      <c r="AS1984" s="23"/>
      <c r="AT1984" s="23"/>
      <c r="AU1984" s="23"/>
      <c r="AV1984" s="23"/>
      <c r="AW1984" s="23"/>
      <c r="AX1984" s="23"/>
      <c r="AY1984" s="23"/>
      <c r="AZ1984" s="23"/>
      <c r="BA1984" s="23"/>
      <c r="BB1984" s="23"/>
      <c r="BC1984" s="23"/>
      <c r="BD1984" s="23"/>
      <c r="BE1984" s="23"/>
      <c r="BF1984" s="23"/>
      <c r="BG1984" s="23"/>
      <c r="BH1984" s="23"/>
      <c r="BI1984" s="23"/>
      <c r="BJ1984" s="23"/>
      <c r="BK1984" s="23"/>
      <c r="BL1984" s="23"/>
      <c r="BM1984" s="23"/>
      <c r="BN1984" s="23"/>
      <c r="BO1984" s="23"/>
      <c r="BP1984" s="23"/>
      <c r="BQ1984" s="23"/>
      <c r="BR1984" s="23"/>
      <c r="BS1984" s="23"/>
      <c r="BT1984" s="23"/>
      <c r="BU1984" s="23"/>
      <c r="BV1984" s="23"/>
      <c r="BW1984" s="23"/>
      <c r="BX1984" s="23"/>
      <c r="BY1984" s="23"/>
      <c r="BZ1984" s="23"/>
      <c r="CA1984" s="23"/>
      <c r="CB1984" s="23"/>
      <c r="CC1984" s="23"/>
      <c r="CD1984" s="23"/>
      <c r="CE1984" s="23"/>
      <c r="CF1984" s="23"/>
      <c r="CG1984" s="23"/>
      <c r="CH1984" s="23"/>
      <c r="CI1984" s="23"/>
      <c r="CJ1984" s="23"/>
      <c r="CK1984" s="23"/>
      <c r="CL1984" s="23"/>
      <c r="CM1984" s="23"/>
      <c r="CN1984" s="23"/>
      <c r="CO1984" s="23"/>
      <c r="CP1984" s="23"/>
      <c r="CQ1984" s="23"/>
      <c r="CR1984" s="23"/>
      <c r="CS1984" s="23"/>
      <c r="CT1984" s="23"/>
      <c r="CU1984" s="23"/>
      <c r="CV1984" s="23"/>
      <c r="CW1984" s="23"/>
      <c r="CX1984" s="23"/>
      <c r="CY1984" s="23"/>
      <c r="CZ1984" s="23"/>
      <c r="DA1984" s="23"/>
      <c r="DB1984" s="23"/>
      <c r="DC1984" s="23"/>
      <c r="DD1984" s="23"/>
      <c r="DE1984" s="23"/>
      <c r="DF1984" s="23"/>
      <c r="DG1984" s="23"/>
      <c r="DH1984" s="23"/>
      <c r="DI1984" s="23"/>
      <c r="DJ1984" s="23"/>
      <c r="DK1984" s="23"/>
      <c r="DL1984" s="23"/>
      <c r="DM1984" s="23"/>
      <c r="DN1984" s="23"/>
      <c r="DO1984" s="23"/>
      <c r="DP1984" s="23"/>
      <c r="DQ1984" s="23"/>
      <c r="DR1984" s="23"/>
      <c r="DS1984" s="23"/>
      <c r="DT1984" s="23"/>
      <c r="DU1984" s="23"/>
      <c r="DV1984" s="23"/>
      <c r="DW1984" s="23"/>
      <c r="DX1984" s="23"/>
      <c r="DY1984" s="23"/>
    </row>
    <row r="1985" spans="1:129" s="29" customFormat="1" ht="75" x14ac:dyDescent="0.25">
      <c r="A1985" s="130"/>
      <c r="B1985" s="121" t="s">
        <v>344</v>
      </c>
      <c r="C1985" s="84"/>
      <c r="D1985" s="84"/>
      <c r="E1985" s="82"/>
      <c r="F1985" s="278"/>
      <c r="G1985" s="82"/>
      <c r="H1985" s="72" t="s">
        <v>57</v>
      </c>
      <c r="I1985" s="78" t="s">
        <v>136</v>
      </c>
      <c r="J1985" s="83">
        <v>45250</v>
      </c>
      <c r="K1985" s="123">
        <f>J1985</f>
        <v>45250</v>
      </c>
      <c r="L1985" s="126"/>
      <c r="M1985" s="126"/>
      <c r="N1985" s="126"/>
      <c r="O1985" s="389">
        <f t="shared" si="1016"/>
        <v>45250</v>
      </c>
      <c r="P1985" s="355"/>
      <c r="Q1985" s="23"/>
      <c r="R1985" s="23"/>
      <c r="S1985" s="23"/>
      <c r="T1985" s="23"/>
      <c r="U1985" s="23"/>
      <c r="V1985" s="23"/>
      <c r="W1985" s="23"/>
      <c r="X1985" s="23"/>
      <c r="Y1985" s="23"/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23"/>
      <c r="AL1985" s="23"/>
      <c r="AM1985" s="23"/>
      <c r="AN1985" s="23"/>
      <c r="AO1985" s="23"/>
      <c r="AP1985" s="23"/>
      <c r="AQ1985" s="23"/>
      <c r="AR1985" s="23"/>
      <c r="AS1985" s="23"/>
      <c r="AT1985" s="23"/>
      <c r="AU1985" s="23"/>
      <c r="AV1985" s="23"/>
      <c r="AW1985" s="23"/>
      <c r="AX1985" s="23"/>
      <c r="AY1985" s="23"/>
      <c r="AZ1985" s="23"/>
      <c r="BA1985" s="23"/>
      <c r="BB1985" s="23"/>
      <c r="BC1985" s="23"/>
      <c r="BD1985" s="23"/>
      <c r="BE1985" s="23"/>
      <c r="BF1985" s="23"/>
      <c r="BG1985" s="23"/>
      <c r="BH1985" s="23"/>
      <c r="BI1985" s="23"/>
      <c r="BJ1985" s="23"/>
      <c r="BK1985" s="23"/>
      <c r="BL1985" s="23"/>
      <c r="BM1985" s="23"/>
      <c r="BN1985" s="23"/>
      <c r="BO1985" s="23"/>
      <c r="BP1985" s="23"/>
      <c r="BQ1985" s="23"/>
      <c r="BR1985" s="23"/>
      <c r="BS1985" s="23"/>
      <c r="BT1985" s="23"/>
      <c r="BU1985" s="23"/>
      <c r="BV1985" s="23"/>
      <c r="BW1985" s="23"/>
      <c r="BX1985" s="23"/>
      <c r="BY1985" s="23"/>
      <c r="BZ1985" s="23"/>
      <c r="CA1985" s="23"/>
      <c r="CB1985" s="23"/>
      <c r="CC1985" s="23"/>
      <c r="CD1985" s="23"/>
      <c r="CE1985" s="23"/>
      <c r="CF1985" s="23"/>
      <c r="CG1985" s="23"/>
      <c r="CH1985" s="23"/>
      <c r="CI1985" s="23"/>
      <c r="CJ1985" s="23"/>
      <c r="CK1985" s="23"/>
      <c r="CL1985" s="23"/>
      <c r="CM1985" s="23"/>
      <c r="CN1985" s="23"/>
      <c r="CO1985" s="23"/>
      <c r="CP1985" s="23"/>
      <c r="CQ1985" s="23"/>
      <c r="CR1985" s="23"/>
      <c r="CS1985" s="23"/>
      <c r="CT1985" s="23"/>
      <c r="CU1985" s="23"/>
      <c r="CV1985" s="23"/>
      <c r="CW1985" s="23"/>
      <c r="CX1985" s="23"/>
      <c r="CY1985" s="23"/>
      <c r="CZ1985" s="23"/>
      <c r="DA1985" s="23"/>
      <c r="DB1985" s="23"/>
      <c r="DC1985" s="23"/>
      <c r="DD1985" s="23"/>
      <c r="DE1985" s="23"/>
      <c r="DF1985" s="23"/>
      <c r="DG1985" s="23"/>
      <c r="DH1985" s="23"/>
      <c r="DI1985" s="23"/>
      <c r="DJ1985" s="23"/>
      <c r="DK1985" s="23"/>
      <c r="DL1985" s="23"/>
      <c r="DM1985" s="23"/>
      <c r="DN1985" s="23"/>
      <c r="DO1985" s="23"/>
      <c r="DP1985" s="23"/>
      <c r="DQ1985" s="23"/>
      <c r="DR1985" s="23"/>
      <c r="DS1985" s="23"/>
      <c r="DT1985" s="23"/>
      <c r="DU1985" s="23"/>
      <c r="DV1985" s="23"/>
      <c r="DW1985" s="23"/>
      <c r="DX1985" s="23"/>
      <c r="DY1985" s="23"/>
    </row>
    <row r="1986" spans="1:129" s="29" customFormat="1" x14ac:dyDescent="0.25">
      <c r="A1986" s="119">
        <v>13</v>
      </c>
      <c r="B1986" s="121" t="s">
        <v>344</v>
      </c>
      <c r="C1986" s="84" t="s">
        <v>302</v>
      </c>
      <c r="D1986" s="84" t="s">
        <v>313</v>
      </c>
      <c r="E1986" s="82" t="s">
        <v>308</v>
      </c>
      <c r="F1986" s="83">
        <v>514.79999999999995</v>
      </c>
      <c r="G1986" s="82">
        <v>23</v>
      </c>
      <c r="H1986" s="121" t="s">
        <v>30</v>
      </c>
      <c r="I1986" s="66" t="s">
        <v>1</v>
      </c>
      <c r="J1986" s="126">
        <f>J1987+J1988</f>
        <v>345250</v>
      </c>
      <c r="K1986" s="126">
        <f t="shared" ref="K1986:N1986" si="1017">K1987+K1988</f>
        <v>45250</v>
      </c>
      <c r="L1986" s="126">
        <f t="shared" si="1017"/>
        <v>0</v>
      </c>
      <c r="M1986" s="126">
        <f t="shared" si="1017"/>
        <v>285000</v>
      </c>
      <c r="N1986" s="126">
        <f t="shared" si="1017"/>
        <v>15000</v>
      </c>
      <c r="O1986" s="389">
        <f t="shared" si="1016"/>
        <v>345250</v>
      </c>
      <c r="P1986" s="355"/>
      <c r="Q1986" s="23"/>
      <c r="R1986" s="23"/>
      <c r="S1986" s="23"/>
      <c r="T1986" s="23"/>
      <c r="U1986" s="23"/>
      <c r="V1986" s="23"/>
      <c r="W1986" s="23"/>
      <c r="X1986" s="23"/>
      <c r="Y1986" s="23"/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/>
      <c r="AL1986" s="23"/>
      <c r="AM1986" s="23"/>
      <c r="AN1986" s="23"/>
      <c r="AO1986" s="23"/>
      <c r="AP1986" s="23"/>
      <c r="AQ1986" s="23"/>
      <c r="AR1986" s="23"/>
      <c r="AS1986" s="23"/>
      <c r="AT1986" s="23"/>
      <c r="AU1986" s="23"/>
      <c r="AV1986" s="23"/>
      <c r="AW1986" s="23"/>
      <c r="AX1986" s="23"/>
      <c r="AY1986" s="23"/>
      <c r="AZ1986" s="23"/>
      <c r="BA1986" s="23"/>
      <c r="BB1986" s="23"/>
      <c r="BC1986" s="23"/>
      <c r="BD1986" s="23"/>
      <c r="BE1986" s="23"/>
      <c r="BF1986" s="23"/>
      <c r="BG1986" s="23"/>
      <c r="BH1986" s="23"/>
      <c r="BI1986" s="23"/>
      <c r="BJ1986" s="23"/>
      <c r="BK1986" s="23"/>
      <c r="BL1986" s="23"/>
      <c r="BM1986" s="23"/>
      <c r="BN1986" s="23"/>
      <c r="BO1986" s="23"/>
      <c r="BP1986" s="23"/>
      <c r="BQ1986" s="23"/>
      <c r="BR1986" s="23"/>
      <c r="BS1986" s="23"/>
      <c r="BT1986" s="23"/>
      <c r="BU1986" s="23"/>
      <c r="BV1986" s="23"/>
      <c r="BW1986" s="23"/>
      <c r="BX1986" s="23"/>
      <c r="BY1986" s="23"/>
      <c r="BZ1986" s="23"/>
      <c r="CA1986" s="23"/>
      <c r="CB1986" s="23"/>
      <c r="CC1986" s="23"/>
      <c r="CD1986" s="23"/>
      <c r="CE1986" s="23"/>
      <c r="CF1986" s="23"/>
      <c r="CG1986" s="23"/>
      <c r="CH1986" s="23"/>
      <c r="CI1986" s="23"/>
      <c r="CJ1986" s="23"/>
      <c r="CK1986" s="23"/>
      <c r="CL1986" s="23"/>
      <c r="CM1986" s="23"/>
      <c r="CN1986" s="23"/>
      <c r="CO1986" s="23"/>
      <c r="CP1986" s="23"/>
      <c r="CQ1986" s="23"/>
      <c r="CR1986" s="23"/>
      <c r="CS1986" s="23"/>
      <c r="CT1986" s="23"/>
      <c r="CU1986" s="23"/>
      <c r="CV1986" s="23"/>
      <c r="CW1986" s="23"/>
      <c r="CX1986" s="23"/>
      <c r="CY1986" s="23"/>
      <c r="CZ1986" s="23"/>
      <c r="DA1986" s="23"/>
      <c r="DB1986" s="23"/>
      <c r="DC1986" s="23"/>
      <c r="DD1986" s="23"/>
      <c r="DE1986" s="23"/>
      <c r="DF1986" s="23"/>
      <c r="DG1986" s="23"/>
      <c r="DH1986" s="23"/>
      <c r="DI1986" s="23"/>
      <c r="DJ1986" s="23"/>
      <c r="DK1986" s="23"/>
      <c r="DL1986" s="23"/>
      <c r="DM1986" s="23"/>
      <c r="DN1986" s="23"/>
      <c r="DO1986" s="23"/>
      <c r="DP1986" s="23"/>
      <c r="DQ1986" s="23"/>
      <c r="DR1986" s="23"/>
      <c r="DS1986" s="23"/>
      <c r="DT1986" s="23"/>
      <c r="DU1986" s="23"/>
      <c r="DV1986" s="23"/>
      <c r="DW1986" s="23"/>
      <c r="DX1986" s="23"/>
      <c r="DY1986" s="23"/>
    </row>
    <row r="1987" spans="1:129" s="29" customFormat="1" ht="45" x14ac:dyDescent="0.25">
      <c r="A1987" s="124"/>
      <c r="B1987" s="121" t="s">
        <v>344</v>
      </c>
      <c r="C1987" s="84"/>
      <c r="D1987" s="84"/>
      <c r="E1987" s="82"/>
      <c r="F1987" s="83"/>
      <c r="G1987" s="82"/>
      <c r="H1987" s="72" t="s">
        <v>58</v>
      </c>
      <c r="I1987" s="78" t="s">
        <v>31</v>
      </c>
      <c r="J1987" s="126">
        <v>300000</v>
      </c>
      <c r="K1987" s="126"/>
      <c r="L1987" s="126"/>
      <c r="M1987" s="126">
        <v>285000</v>
      </c>
      <c r="N1987" s="126">
        <v>15000</v>
      </c>
      <c r="O1987" s="389">
        <f t="shared" si="1016"/>
        <v>300000</v>
      </c>
      <c r="P1987" s="355"/>
      <c r="Q1987" s="23"/>
      <c r="R1987" s="23"/>
      <c r="S1987" s="23"/>
      <c r="T1987" s="23"/>
      <c r="U1987" s="23"/>
      <c r="V1987" s="23"/>
      <c r="W1987" s="23"/>
      <c r="X1987" s="23"/>
      <c r="Y1987" s="23"/>
      <c r="Z1987" s="23"/>
      <c r="AA1987" s="23"/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/>
      <c r="AL1987" s="23"/>
      <c r="AM1987" s="23"/>
      <c r="AN1987" s="23"/>
      <c r="AO1987" s="23"/>
      <c r="AP1987" s="23"/>
      <c r="AQ1987" s="23"/>
      <c r="AR1987" s="23"/>
      <c r="AS1987" s="23"/>
      <c r="AT1987" s="23"/>
      <c r="AU1987" s="23"/>
      <c r="AV1987" s="23"/>
      <c r="AW1987" s="23"/>
      <c r="AX1987" s="23"/>
      <c r="AY1987" s="23"/>
      <c r="AZ1987" s="23"/>
      <c r="BA1987" s="23"/>
      <c r="BB1987" s="23"/>
      <c r="BC1987" s="23"/>
      <c r="BD1987" s="23"/>
      <c r="BE1987" s="23"/>
      <c r="BF1987" s="23"/>
      <c r="BG1987" s="23"/>
      <c r="BH1987" s="23"/>
      <c r="BI1987" s="23"/>
      <c r="BJ1987" s="23"/>
      <c r="BK1987" s="23"/>
      <c r="BL1987" s="23"/>
      <c r="BM1987" s="23"/>
      <c r="BN1987" s="23"/>
      <c r="BO1987" s="23"/>
      <c r="BP1987" s="23"/>
      <c r="BQ1987" s="23"/>
      <c r="BR1987" s="23"/>
      <c r="BS1987" s="23"/>
      <c r="BT1987" s="23"/>
      <c r="BU1987" s="23"/>
      <c r="BV1987" s="23"/>
      <c r="BW1987" s="23"/>
      <c r="BX1987" s="23"/>
      <c r="BY1987" s="23"/>
      <c r="BZ1987" s="23"/>
      <c r="CA1987" s="23"/>
      <c r="CB1987" s="23"/>
      <c r="CC1987" s="23"/>
      <c r="CD1987" s="23"/>
      <c r="CE1987" s="23"/>
      <c r="CF1987" s="23"/>
      <c r="CG1987" s="23"/>
      <c r="CH1987" s="23"/>
      <c r="CI1987" s="23"/>
      <c r="CJ1987" s="23"/>
      <c r="CK1987" s="23"/>
      <c r="CL1987" s="23"/>
      <c r="CM1987" s="23"/>
      <c r="CN1987" s="23"/>
      <c r="CO1987" s="23"/>
      <c r="CP1987" s="23"/>
      <c r="CQ1987" s="23"/>
      <c r="CR1987" s="23"/>
      <c r="CS1987" s="23"/>
      <c r="CT1987" s="23"/>
      <c r="CU1987" s="23"/>
      <c r="CV1987" s="23"/>
      <c r="CW1987" s="23"/>
      <c r="CX1987" s="23"/>
      <c r="CY1987" s="23"/>
      <c r="CZ1987" s="23"/>
      <c r="DA1987" s="23"/>
      <c r="DB1987" s="23"/>
      <c r="DC1987" s="23"/>
      <c r="DD1987" s="23"/>
      <c r="DE1987" s="23"/>
      <c r="DF1987" s="23"/>
      <c r="DG1987" s="23"/>
      <c r="DH1987" s="23"/>
      <c r="DI1987" s="23"/>
      <c r="DJ1987" s="23"/>
      <c r="DK1987" s="23"/>
      <c r="DL1987" s="23"/>
      <c r="DM1987" s="23"/>
      <c r="DN1987" s="23"/>
      <c r="DO1987" s="23"/>
      <c r="DP1987" s="23"/>
      <c r="DQ1987" s="23"/>
      <c r="DR1987" s="23"/>
      <c r="DS1987" s="23"/>
      <c r="DT1987" s="23"/>
      <c r="DU1987" s="23"/>
      <c r="DV1987" s="23"/>
      <c r="DW1987" s="23"/>
      <c r="DX1987" s="23"/>
      <c r="DY1987" s="23"/>
    </row>
    <row r="1988" spans="1:129" s="29" customFormat="1" ht="75" x14ac:dyDescent="0.25">
      <c r="A1988" s="130"/>
      <c r="B1988" s="121" t="s">
        <v>344</v>
      </c>
      <c r="C1988" s="84"/>
      <c r="D1988" s="84"/>
      <c r="E1988" s="82"/>
      <c r="F1988" s="83"/>
      <c r="G1988" s="82"/>
      <c r="H1988" s="72" t="s">
        <v>57</v>
      </c>
      <c r="I1988" s="78" t="s">
        <v>136</v>
      </c>
      <c r="J1988" s="83">
        <v>45250</v>
      </c>
      <c r="K1988" s="123">
        <f>J1988</f>
        <v>45250</v>
      </c>
      <c r="L1988" s="126"/>
      <c r="M1988" s="126"/>
      <c r="N1988" s="126"/>
      <c r="O1988" s="389">
        <f t="shared" si="1016"/>
        <v>45250</v>
      </c>
      <c r="P1988" s="355"/>
      <c r="Q1988" s="23"/>
      <c r="R1988" s="23"/>
      <c r="S1988" s="23"/>
      <c r="T1988" s="23"/>
      <c r="U1988" s="23"/>
      <c r="V1988" s="23"/>
      <c r="W1988" s="23"/>
      <c r="X1988" s="23"/>
      <c r="Y1988" s="23"/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/>
      <c r="AL1988" s="23"/>
      <c r="AM1988" s="23"/>
      <c r="AN1988" s="23"/>
      <c r="AO1988" s="23"/>
      <c r="AP1988" s="23"/>
      <c r="AQ1988" s="23"/>
      <c r="AR1988" s="23"/>
      <c r="AS1988" s="23"/>
      <c r="AT1988" s="23"/>
      <c r="AU1988" s="23"/>
      <c r="AV1988" s="23"/>
      <c r="AW1988" s="23"/>
      <c r="AX1988" s="23"/>
      <c r="AY1988" s="23"/>
      <c r="AZ1988" s="23"/>
      <c r="BA1988" s="23"/>
      <c r="BB1988" s="23"/>
      <c r="BC1988" s="23"/>
      <c r="BD1988" s="23"/>
      <c r="BE1988" s="23"/>
      <c r="BF1988" s="23"/>
      <c r="BG1988" s="23"/>
      <c r="BH1988" s="23"/>
      <c r="BI1988" s="23"/>
      <c r="BJ1988" s="23"/>
      <c r="BK1988" s="23"/>
      <c r="BL1988" s="23"/>
      <c r="BM1988" s="23"/>
      <c r="BN1988" s="23"/>
      <c r="BO1988" s="23"/>
      <c r="BP1988" s="23"/>
      <c r="BQ1988" s="23"/>
      <c r="BR1988" s="23"/>
      <c r="BS1988" s="23"/>
      <c r="BT1988" s="23"/>
      <c r="BU1988" s="23"/>
      <c r="BV1988" s="23"/>
      <c r="BW1988" s="23"/>
      <c r="BX1988" s="23"/>
      <c r="BY1988" s="23"/>
      <c r="BZ1988" s="23"/>
      <c r="CA1988" s="23"/>
      <c r="CB1988" s="23"/>
      <c r="CC1988" s="23"/>
      <c r="CD1988" s="23"/>
      <c r="CE1988" s="23"/>
      <c r="CF1988" s="23"/>
      <c r="CG1988" s="23"/>
      <c r="CH1988" s="23"/>
      <c r="CI1988" s="23"/>
      <c r="CJ1988" s="23"/>
      <c r="CK1988" s="23"/>
      <c r="CL1988" s="23"/>
      <c r="CM1988" s="23"/>
      <c r="CN1988" s="23"/>
      <c r="CO1988" s="23"/>
      <c r="CP1988" s="23"/>
      <c r="CQ1988" s="23"/>
      <c r="CR1988" s="23"/>
      <c r="CS1988" s="23"/>
      <c r="CT1988" s="23"/>
      <c r="CU1988" s="23"/>
      <c r="CV1988" s="23"/>
      <c r="CW1988" s="23"/>
      <c r="CX1988" s="23"/>
      <c r="CY1988" s="23"/>
      <c r="CZ1988" s="23"/>
      <c r="DA1988" s="23"/>
      <c r="DB1988" s="23"/>
      <c r="DC1988" s="23"/>
      <c r="DD1988" s="23"/>
      <c r="DE1988" s="23"/>
      <c r="DF1988" s="23"/>
      <c r="DG1988" s="23"/>
      <c r="DH1988" s="23"/>
      <c r="DI1988" s="23"/>
      <c r="DJ1988" s="23"/>
      <c r="DK1988" s="23"/>
      <c r="DL1988" s="23"/>
      <c r="DM1988" s="23"/>
      <c r="DN1988" s="23"/>
      <c r="DO1988" s="23"/>
      <c r="DP1988" s="23"/>
      <c r="DQ1988" s="23"/>
      <c r="DR1988" s="23"/>
      <c r="DS1988" s="23"/>
      <c r="DT1988" s="23"/>
      <c r="DU1988" s="23"/>
      <c r="DV1988" s="23"/>
      <c r="DW1988" s="23"/>
      <c r="DX1988" s="23"/>
      <c r="DY1988" s="23"/>
    </row>
    <row r="1989" spans="1:129" s="29" customFormat="1" x14ac:dyDescent="0.25">
      <c r="A1989" s="119">
        <v>14</v>
      </c>
      <c r="B1989" s="121" t="s">
        <v>344</v>
      </c>
      <c r="C1989" s="84" t="s">
        <v>309</v>
      </c>
      <c r="D1989" s="84" t="s">
        <v>89</v>
      </c>
      <c r="E1989" s="82" t="s">
        <v>310</v>
      </c>
      <c r="F1989" s="83">
        <v>696.9</v>
      </c>
      <c r="G1989" s="82">
        <v>43</v>
      </c>
      <c r="H1989" s="121" t="s">
        <v>30</v>
      </c>
      <c r="I1989" s="66" t="s">
        <v>1</v>
      </c>
      <c r="J1989" s="126">
        <f>J1990+J1991</f>
        <v>345250</v>
      </c>
      <c r="K1989" s="126">
        <f t="shared" ref="K1989:N1989" si="1018">K1990+K1991</f>
        <v>45250</v>
      </c>
      <c r="L1989" s="126">
        <f t="shared" si="1018"/>
        <v>0</v>
      </c>
      <c r="M1989" s="126">
        <f t="shared" si="1018"/>
        <v>285000</v>
      </c>
      <c r="N1989" s="126">
        <f t="shared" si="1018"/>
        <v>15000</v>
      </c>
      <c r="O1989" s="389">
        <f t="shared" si="1016"/>
        <v>345250</v>
      </c>
      <c r="P1989" s="355"/>
      <c r="Q1989" s="23"/>
      <c r="R1989" s="23"/>
      <c r="S1989" s="23"/>
      <c r="T1989" s="23"/>
      <c r="U1989" s="23"/>
      <c r="V1989" s="23"/>
      <c r="W1989" s="23"/>
      <c r="X1989" s="23"/>
      <c r="Y1989" s="23"/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/>
      <c r="AL1989" s="23"/>
      <c r="AM1989" s="23"/>
      <c r="AN1989" s="23"/>
      <c r="AO1989" s="23"/>
      <c r="AP1989" s="23"/>
      <c r="AQ1989" s="23"/>
      <c r="AR1989" s="23"/>
      <c r="AS1989" s="23"/>
      <c r="AT1989" s="23"/>
      <c r="AU1989" s="23"/>
      <c r="AV1989" s="23"/>
      <c r="AW1989" s="23"/>
      <c r="AX1989" s="23"/>
      <c r="AY1989" s="23"/>
      <c r="AZ1989" s="23"/>
      <c r="BA1989" s="23"/>
      <c r="BB1989" s="23"/>
      <c r="BC1989" s="23"/>
      <c r="BD1989" s="23"/>
      <c r="BE1989" s="23"/>
      <c r="BF1989" s="23"/>
      <c r="BG1989" s="23"/>
      <c r="BH1989" s="23"/>
      <c r="BI1989" s="23"/>
      <c r="BJ1989" s="23"/>
      <c r="BK1989" s="23"/>
      <c r="BL1989" s="23"/>
      <c r="BM1989" s="23"/>
      <c r="BN1989" s="23"/>
      <c r="BO1989" s="23"/>
      <c r="BP1989" s="23"/>
      <c r="BQ1989" s="23"/>
      <c r="BR1989" s="23"/>
      <c r="BS1989" s="23"/>
      <c r="BT1989" s="23"/>
      <c r="BU1989" s="23"/>
      <c r="BV1989" s="23"/>
      <c r="BW1989" s="23"/>
      <c r="BX1989" s="23"/>
      <c r="BY1989" s="23"/>
      <c r="BZ1989" s="23"/>
      <c r="CA1989" s="23"/>
      <c r="CB1989" s="23"/>
      <c r="CC1989" s="23"/>
      <c r="CD1989" s="23"/>
      <c r="CE1989" s="23"/>
      <c r="CF1989" s="23"/>
      <c r="CG1989" s="23"/>
      <c r="CH1989" s="23"/>
      <c r="CI1989" s="23"/>
      <c r="CJ1989" s="23"/>
      <c r="CK1989" s="23"/>
      <c r="CL1989" s="23"/>
      <c r="CM1989" s="23"/>
      <c r="CN1989" s="23"/>
      <c r="CO1989" s="23"/>
      <c r="CP1989" s="23"/>
      <c r="CQ1989" s="23"/>
      <c r="CR1989" s="23"/>
      <c r="CS1989" s="23"/>
      <c r="CT1989" s="23"/>
      <c r="CU1989" s="23"/>
      <c r="CV1989" s="23"/>
      <c r="CW1989" s="23"/>
      <c r="CX1989" s="23"/>
      <c r="CY1989" s="23"/>
      <c r="CZ1989" s="23"/>
      <c r="DA1989" s="23"/>
      <c r="DB1989" s="23"/>
      <c r="DC1989" s="23"/>
      <c r="DD1989" s="23"/>
      <c r="DE1989" s="23"/>
      <c r="DF1989" s="23"/>
      <c r="DG1989" s="23"/>
      <c r="DH1989" s="23"/>
      <c r="DI1989" s="23"/>
      <c r="DJ1989" s="23"/>
      <c r="DK1989" s="23"/>
      <c r="DL1989" s="23"/>
      <c r="DM1989" s="23"/>
      <c r="DN1989" s="23"/>
      <c r="DO1989" s="23"/>
      <c r="DP1989" s="23"/>
      <c r="DQ1989" s="23"/>
      <c r="DR1989" s="23"/>
      <c r="DS1989" s="23"/>
      <c r="DT1989" s="23"/>
      <c r="DU1989" s="23"/>
      <c r="DV1989" s="23"/>
      <c r="DW1989" s="23"/>
      <c r="DX1989" s="23"/>
      <c r="DY1989" s="23"/>
    </row>
    <row r="1990" spans="1:129" s="29" customFormat="1" ht="45" x14ac:dyDescent="0.25">
      <c r="A1990" s="124"/>
      <c r="B1990" s="121" t="s">
        <v>344</v>
      </c>
      <c r="C1990" s="84"/>
      <c r="D1990" s="84"/>
      <c r="E1990" s="82"/>
      <c r="F1990" s="278"/>
      <c r="G1990" s="82"/>
      <c r="H1990" s="72" t="s">
        <v>58</v>
      </c>
      <c r="I1990" s="78" t="s">
        <v>31</v>
      </c>
      <c r="J1990" s="126">
        <v>300000</v>
      </c>
      <c r="K1990" s="126"/>
      <c r="L1990" s="126"/>
      <c r="M1990" s="126">
        <v>285000</v>
      </c>
      <c r="N1990" s="126">
        <v>15000</v>
      </c>
      <c r="O1990" s="389">
        <f t="shared" si="1016"/>
        <v>300000</v>
      </c>
      <c r="P1990" s="355"/>
      <c r="Q1990" s="23"/>
      <c r="R1990" s="23"/>
      <c r="S1990" s="23"/>
      <c r="T1990" s="23"/>
      <c r="U1990" s="23"/>
      <c r="V1990" s="23"/>
      <c r="W1990" s="23"/>
      <c r="X1990" s="23"/>
      <c r="Y1990" s="23"/>
      <c r="Z1990" s="23"/>
      <c r="AA1990" s="23"/>
      <c r="AB1990" s="23"/>
      <c r="AC1990" s="23"/>
      <c r="AD1990" s="23"/>
      <c r="AE1990" s="23"/>
      <c r="AF1990" s="23"/>
      <c r="AG1990" s="23"/>
      <c r="AH1990" s="23"/>
      <c r="AI1990" s="23"/>
      <c r="AJ1990" s="23"/>
      <c r="AK1990" s="23"/>
      <c r="AL1990" s="23"/>
      <c r="AM1990" s="23"/>
      <c r="AN1990" s="23"/>
      <c r="AO1990" s="23"/>
      <c r="AP1990" s="23"/>
      <c r="AQ1990" s="23"/>
      <c r="AR1990" s="23"/>
      <c r="AS1990" s="23"/>
      <c r="AT1990" s="23"/>
      <c r="AU1990" s="23"/>
      <c r="AV1990" s="23"/>
      <c r="AW1990" s="23"/>
      <c r="AX1990" s="23"/>
      <c r="AY1990" s="23"/>
      <c r="AZ1990" s="23"/>
      <c r="BA1990" s="23"/>
      <c r="BB1990" s="23"/>
      <c r="BC1990" s="23"/>
      <c r="BD1990" s="23"/>
      <c r="BE1990" s="23"/>
      <c r="BF1990" s="23"/>
      <c r="BG1990" s="23"/>
      <c r="BH1990" s="23"/>
      <c r="BI1990" s="23"/>
      <c r="BJ1990" s="23"/>
      <c r="BK1990" s="23"/>
      <c r="BL1990" s="23"/>
      <c r="BM1990" s="23"/>
      <c r="BN1990" s="23"/>
      <c r="BO1990" s="23"/>
      <c r="BP1990" s="23"/>
      <c r="BQ1990" s="23"/>
      <c r="BR1990" s="23"/>
      <c r="BS1990" s="23"/>
      <c r="BT1990" s="23"/>
      <c r="BU1990" s="23"/>
      <c r="BV1990" s="23"/>
      <c r="BW1990" s="23"/>
      <c r="BX1990" s="23"/>
      <c r="BY1990" s="23"/>
      <c r="BZ1990" s="23"/>
      <c r="CA1990" s="23"/>
      <c r="CB1990" s="23"/>
      <c r="CC1990" s="23"/>
      <c r="CD1990" s="23"/>
      <c r="CE1990" s="23"/>
      <c r="CF1990" s="23"/>
      <c r="CG1990" s="23"/>
      <c r="CH1990" s="23"/>
      <c r="CI1990" s="23"/>
      <c r="CJ1990" s="23"/>
      <c r="CK1990" s="23"/>
      <c r="CL1990" s="23"/>
      <c r="CM1990" s="23"/>
      <c r="CN1990" s="23"/>
      <c r="CO1990" s="23"/>
      <c r="CP1990" s="23"/>
      <c r="CQ1990" s="23"/>
      <c r="CR1990" s="23"/>
      <c r="CS1990" s="23"/>
      <c r="CT1990" s="23"/>
      <c r="CU1990" s="23"/>
      <c r="CV1990" s="23"/>
      <c r="CW1990" s="23"/>
      <c r="CX1990" s="23"/>
      <c r="CY1990" s="23"/>
      <c r="CZ1990" s="23"/>
      <c r="DA1990" s="23"/>
      <c r="DB1990" s="23"/>
      <c r="DC1990" s="23"/>
      <c r="DD1990" s="23"/>
      <c r="DE1990" s="23"/>
      <c r="DF1990" s="23"/>
      <c r="DG1990" s="23"/>
      <c r="DH1990" s="23"/>
      <c r="DI1990" s="23"/>
      <c r="DJ1990" s="23"/>
      <c r="DK1990" s="23"/>
      <c r="DL1990" s="23"/>
      <c r="DM1990" s="23"/>
      <c r="DN1990" s="23"/>
      <c r="DO1990" s="23"/>
      <c r="DP1990" s="23"/>
      <c r="DQ1990" s="23"/>
      <c r="DR1990" s="23"/>
      <c r="DS1990" s="23"/>
      <c r="DT1990" s="23"/>
      <c r="DU1990" s="23"/>
      <c r="DV1990" s="23"/>
      <c r="DW1990" s="23"/>
      <c r="DX1990" s="23"/>
      <c r="DY1990" s="23"/>
    </row>
    <row r="1991" spans="1:129" s="29" customFormat="1" ht="75" x14ac:dyDescent="0.25">
      <c r="A1991" s="130"/>
      <c r="B1991" s="121" t="s">
        <v>344</v>
      </c>
      <c r="C1991" s="84"/>
      <c r="D1991" s="84"/>
      <c r="E1991" s="82"/>
      <c r="F1991" s="278"/>
      <c r="G1991" s="82"/>
      <c r="H1991" s="72" t="s">
        <v>57</v>
      </c>
      <c r="I1991" s="78" t="s">
        <v>136</v>
      </c>
      <c r="J1991" s="83">
        <v>45250</v>
      </c>
      <c r="K1991" s="123">
        <f>J1991</f>
        <v>45250</v>
      </c>
      <c r="L1991" s="126"/>
      <c r="M1991" s="126"/>
      <c r="N1991" s="126"/>
      <c r="O1991" s="389">
        <f t="shared" si="1016"/>
        <v>45250</v>
      </c>
      <c r="P1991" s="355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/>
      <c r="AL1991" s="23"/>
      <c r="AM1991" s="23"/>
      <c r="AN1991" s="23"/>
      <c r="AO1991" s="23"/>
      <c r="AP1991" s="23"/>
      <c r="AQ1991" s="23"/>
      <c r="AR1991" s="23"/>
      <c r="AS1991" s="23"/>
      <c r="AT1991" s="23"/>
      <c r="AU1991" s="23"/>
      <c r="AV1991" s="23"/>
      <c r="AW1991" s="23"/>
      <c r="AX1991" s="23"/>
      <c r="AY1991" s="23"/>
      <c r="AZ1991" s="23"/>
      <c r="BA1991" s="23"/>
      <c r="BB1991" s="23"/>
      <c r="BC1991" s="23"/>
      <c r="BD1991" s="23"/>
      <c r="BE1991" s="23"/>
      <c r="BF1991" s="23"/>
      <c r="BG1991" s="23"/>
      <c r="BH1991" s="23"/>
      <c r="BI1991" s="23"/>
      <c r="BJ1991" s="23"/>
      <c r="BK1991" s="23"/>
      <c r="BL1991" s="23"/>
      <c r="BM1991" s="23"/>
      <c r="BN1991" s="23"/>
      <c r="BO1991" s="23"/>
      <c r="BP1991" s="23"/>
      <c r="BQ1991" s="23"/>
      <c r="BR1991" s="23"/>
      <c r="BS1991" s="23"/>
      <c r="BT1991" s="23"/>
      <c r="BU1991" s="23"/>
      <c r="BV1991" s="23"/>
      <c r="BW1991" s="23"/>
      <c r="BX1991" s="23"/>
      <c r="BY1991" s="23"/>
      <c r="BZ1991" s="23"/>
      <c r="CA1991" s="23"/>
      <c r="CB1991" s="23"/>
      <c r="CC1991" s="23"/>
      <c r="CD1991" s="23"/>
      <c r="CE1991" s="23"/>
      <c r="CF1991" s="23"/>
      <c r="CG1991" s="23"/>
      <c r="CH1991" s="23"/>
      <c r="CI1991" s="23"/>
      <c r="CJ1991" s="23"/>
      <c r="CK1991" s="23"/>
      <c r="CL1991" s="23"/>
      <c r="CM1991" s="23"/>
      <c r="CN1991" s="23"/>
      <c r="CO1991" s="23"/>
      <c r="CP1991" s="23"/>
      <c r="CQ1991" s="23"/>
      <c r="CR1991" s="23"/>
      <c r="CS1991" s="23"/>
      <c r="CT1991" s="23"/>
      <c r="CU1991" s="23"/>
      <c r="CV1991" s="23"/>
      <c r="CW1991" s="23"/>
      <c r="CX1991" s="23"/>
      <c r="CY1991" s="23"/>
      <c r="CZ1991" s="23"/>
      <c r="DA1991" s="23"/>
      <c r="DB1991" s="23"/>
      <c r="DC1991" s="23"/>
      <c r="DD1991" s="23"/>
      <c r="DE1991" s="23"/>
      <c r="DF1991" s="23"/>
      <c r="DG1991" s="23"/>
      <c r="DH1991" s="23"/>
      <c r="DI1991" s="23"/>
      <c r="DJ1991" s="23"/>
      <c r="DK1991" s="23"/>
      <c r="DL1991" s="23"/>
      <c r="DM1991" s="23"/>
      <c r="DN1991" s="23"/>
      <c r="DO1991" s="23"/>
      <c r="DP1991" s="23"/>
      <c r="DQ1991" s="23"/>
      <c r="DR1991" s="23"/>
      <c r="DS1991" s="23"/>
      <c r="DT1991" s="23"/>
      <c r="DU1991" s="23"/>
      <c r="DV1991" s="23"/>
      <c r="DW1991" s="23"/>
      <c r="DX1991" s="23"/>
      <c r="DY1991" s="23"/>
    </row>
    <row r="1992" spans="1:129" s="29" customFormat="1" x14ac:dyDescent="0.25">
      <c r="A1992" s="119">
        <v>15</v>
      </c>
      <c r="B1992" s="121" t="s">
        <v>344</v>
      </c>
      <c r="C1992" s="84" t="s">
        <v>309</v>
      </c>
      <c r="D1992" s="84" t="s">
        <v>149</v>
      </c>
      <c r="E1992" s="82">
        <v>15</v>
      </c>
      <c r="F1992" s="83">
        <v>515.1</v>
      </c>
      <c r="G1992" s="82">
        <v>21</v>
      </c>
      <c r="H1992" s="121" t="s">
        <v>30</v>
      </c>
      <c r="I1992" s="66" t="s">
        <v>1</v>
      </c>
      <c r="J1992" s="126">
        <f>J1993+J1994</f>
        <v>345250</v>
      </c>
      <c r="K1992" s="126">
        <f t="shared" ref="K1992:N1992" si="1019">K1993+K1994</f>
        <v>45250</v>
      </c>
      <c r="L1992" s="126">
        <f t="shared" si="1019"/>
        <v>0</v>
      </c>
      <c r="M1992" s="126">
        <f t="shared" si="1019"/>
        <v>285000</v>
      </c>
      <c r="N1992" s="126">
        <f t="shared" si="1019"/>
        <v>15000</v>
      </c>
      <c r="O1992" s="389">
        <f t="shared" si="1016"/>
        <v>345250</v>
      </c>
      <c r="P1992" s="355"/>
      <c r="Q1992" s="23"/>
      <c r="R1992" s="23"/>
      <c r="S1992" s="23"/>
      <c r="T1992" s="23"/>
      <c r="U1992" s="23"/>
      <c r="V1992" s="23"/>
      <c r="W1992" s="23"/>
      <c r="X1992" s="23"/>
      <c r="Y1992" s="23"/>
      <c r="Z1992" s="23"/>
      <c r="AA1992" s="23"/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/>
      <c r="AL1992" s="23"/>
      <c r="AM1992" s="23"/>
      <c r="AN1992" s="23"/>
      <c r="AO1992" s="23"/>
      <c r="AP1992" s="23"/>
      <c r="AQ1992" s="23"/>
      <c r="AR1992" s="23"/>
      <c r="AS1992" s="23"/>
      <c r="AT1992" s="23"/>
      <c r="AU1992" s="23"/>
      <c r="AV1992" s="23"/>
      <c r="AW1992" s="23"/>
      <c r="AX1992" s="23"/>
      <c r="AY1992" s="23"/>
      <c r="AZ1992" s="23"/>
      <c r="BA1992" s="23"/>
      <c r="BB1992" s="23"/>
      <c r="BC1992" s="23"/>
      <c r="BD1992" s="23"/>
      <c r="BE1992" s="23"/>
      <c r="BF1992" s="23"/>
      <c r="BG1992" s="23"/>
      <c r="BH1992" s="23"/>
      <c r="BI1992" s="23"/>
      <c r="BJ1992" s="23"/>
      <c r="BK1992" s="23"/>
      <c r="BL1992" s="23"/>
      <c r="BM1992" s="23"/>
      <c r="BN1992" s="23"/>
      <c r="BO1992" s="23"/>
      <c r="BP1992" s="23"/>
      <c r="BQ1992" s="23"/>
      <c r="BR1992" s="23"/>
      <c r="BS1992" s="23"/>
      <c r="BT1992" s="23"/>
      <c r="BU1992" s="23"/>
      <c r="BV1992" s="23"/>
      <c r="BW1992" s="23"/>
      <c r="BX1992" s="23"/>
      <c r="BY1992" s="23"/>
      <c r="BZ1992" s="23"/>
      <c r="CA1992" s="23"/>
      <c r="CB1992" s="23"/>
      <c r="CC1992" s="23"/>
      <c r="CD1992" s="23"/>
      <c r="CE1992" s="23"/>
      <c r="CF1992" s="23"/>
      <c r="CG1992" s="23"/>
      <c r="CH1992" s="23"/>
      <c r="CI1992" s="23"/>
      <c r="CJ1992" s="23"/>
      <c r="CK1992" s="23"/>
      <c r="CL1992" s="23"/>
      <c r="CM1992" s="23"/>
      <c r="CN1992" s="23"/>
      <c r="CO1992" s="23"/>
      <c r="CP1992" s="23"/>
      <c r="CQ1992" s="23"/>
      <c r="CR1992" s="23"/>
      <c r="CS1992" s="23"/>
      <c r="CT1992" s="23"/>
      <c r="CU1992" s="23"/>
      <c r="CV1992" s="23"/>
      <c r="CW1992" s="23"/>
      <c r="CX1992" s="23"/>
      <c r="CY1992" s="23"/>
      <c r="CZ1992" s="23"/>
      <c r="DA1992" s="23"/>
      <c r="DB1992" s="23"/>
      <c r="DC1992" s="23"/>
      <c r="DD1992" s="23"/>
      <c r="DE1992" s="23"/>
      <c r="DF1992" s="23"/>
      <c r="DG1992" s="23"/>
      <c r="DH1992" s="23"/>
      <c r="DI1992" s="23"/>
      <c r="DJ1992" s="23"/>
      <c r="DK1992" s="23"/>
      <c r="DL1992" s="23"/>
      <c r="DM1992" s="23"/>
      <c r="DN1992" s="23"/>
      <c r="DO1992" s="23"/>
      <c r="DP1992" s="23"/>
      <c r="DQ1992" s="23"/>
      <c r="DR1992" s="23"/>
      <c r="DS1992" s="23"/>
      <c r="DT1992" s="23"/>
      <c r="DU1992" s="23"/>
      <c r="DV1992" s="23"/>
      <c r="DW1992" s="23"/>
      <c r="DX1992" s="23"/>
      <c r="DY1992" s="23"/>
    </row>
    <row r="1993" spans="1:129" s="29" customFormat="1" ht="45" x14ac:dyDescent="0.25">
      <c r="A1993" s="124"/>
      <c r="B1993" s="121" t="s">
        <v>344</v>
      </c>
      <c r="C1993" s="84"/>
      <c r="D1993" s="84"/>
      <c r="E1993" s="82"/>
      <c r="F1993" s="278"/>
      <c r="G1993" s="82"/>
      <c r="H1993" s="72" t="s">
        <v>58</v>
      </c>
      <c r="I1993" s="78" t="s">
        <v>31</v>
      </c>
      <c r="J1993" s="126">
        <v>300000</v>
      </c>
      <c r="K1993" s="126"/>
      <c r="L1993" s="126"/>
      <c r="M1993" s="126">
        <v>285000</v>
      </c>
      <c r="N1993" s="126">
        <v>15000</v>
      </c>
      <c r="O1993" s="389">
        <f t="shared" si="1016"/>
        <v>300000</v>
      </c>
      <c r="P1993" s="355"/>
      <c r="Q1993" s="23"/>
      <c r="R1993" s="23"/>
      <c r="S1993" s="23"/>
      <c r="T1993" s="23"/>
      <c r="U1993" s="23"/>
      <c r="V1993" s="23"/>
      <c r="W1993" s="23"/>
      <c r="X1993" s="23"/>
      <c r="Y1993" s="23"/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/>
      <c r="AL1993" s="23"/>
      <c r="AM1993" s="23"/>
      <c r="AN1993" s="23"/>
      <c r="AO1993" s="23"/>
      <c r="AP1993" s="23"/>
      <c r="AQ1993" s="23"/>
      <c r="AR1993" s="23"/>
      <c r="AS1993" s="23"/>
      <c r="AT1993" s="23"/>
      <c r="AU1993" s="23"/>
      <c r="AV1993" s="23"/>
      <c r="AW1993" s="23"/>
      <c r="AX1993" s="23"/>
      <c r="AY1993" s="23"/>
      <c r="AZ1993" s="23"/>
      <c r="BA1993" s="23"/>
      <c r="BB1993" s="23"/>
      <c r="BC1993" s="23"/>
      <c r="BD1993" s="23"/>
      <c r="BE1993" s="23"/>
      <c r="BF1993" s="23"/>
      <c r="BG1993" s="23"/>
      <c r="BH1993" s="23"/>
      <c r="BI1993" s="23"/>
      <c r="BJ1993" s="23"/>
      <c r="BK1993" s="23"/>
      <c r="BL1993" s="23"/>
      <c r="BM1993" s="23"/>
      <c r="BN1993" s="23"/>
      <c r="BO1993" s="23"/>
      <c r="BP1993" s="23"/>
      <c r="BQ1993" s="23"/>
      <c r="BR1993" s="23"/>
      <c r="BS1993" s="23"/>
      <c r="BT1993" s="23"/>
      <c r="BU1993" s="23"/>
      <c r="BV1993" s="23"/>
      <c r="BW1993" s="23"/>
      <c r="BX1993" s="23"/>
      <c r="BY1993" s="23"/>
      <c r="BZ1993" s="23"/>
      <c r="CA1993" s="23"/>
      <c r="CB1993" s="23"/>
      <c r="CC1993" s="23"/>
      <c r="CD1993" s="23"/>
      <c r="CE1993" s="23"/>
      <c r="CF1993" s="23"/>
      <c r="CG1993" s="23"/>
      <c r="CH1993" s="23"/>
      <c r="CI1993" s="23"/>
      <c r="CJ1993" s="23"/>
      <c r="CK1993" s="23"/>
      <c r="CL1993" s="23"/>
      <c r="CM1993" s="23"/>
      <c r="CN1993" s="23"/>
      <c r="CO1993" s="23"/>
      <c r="CP1993" s="23"/>
      <c r="CQ1993" s="23"/>
      <c r="CR1993" s="23"/>
      <c r="CS1993" s="23"/>
      <c r="CT1993" s="23"/>
      <c r="CU1993" s="23"/>
      <c r="CV1993" s="23"/>
      <c r="CW1993" s="23"/>
      <c r="CX1993" s="23"/>
      <c r="CY1993" s="23"/>
      <c r="CZ1993" s="23"/>
      <c r="DA1993" s="23"/>
      <c r="DB1993" s="23"/>
      <c r="DC1993" s="23"/>
      <c r="DD1993" s="23"/>
      <c r="DE1993" s="23"/>
      <c r="DF1993" s="23"/>
      <c r="DG1993" s="23"/>
      <c r="DH1993" s="23"/>
      <c r="DI1993" s="23"/>
      <c r="DJ1993" s="23"/>
      <c r="DK1993" s="23"/>
      <c r="DL1993" s="23"/>
      <c r="DM1993" s="23"/>
      <c r="DN1993" s="23"/>
      <c r="DO1993" s="23"/>
      <c r="DP1993" s="23"/>
      <c r="DQ1993" s="23"/>
      <c r="DR1993" s="23"/>
      <c r="DS1993" s="23"/>
      <c r="DT1993" s="23"/>
      <c r="DU1993" s="23"/>
      <c r="DV1993" s="23"/>
      <c r="DW1993" s="23"/>
      <c r="DX1993" s="23"/>
      <c r="DY1993" s="23"/>
    </row>
    <row r="1994" spans="1:129" s="29" customFormat="1" ht="75" x14ac:dyDescent="0.25">
      <c r="A1994" s="130"/>
      <c r="B1994" s="121" t="s">
        <v>344</v>
      </c>
      <c r="C1994" s="84"/>
      <c r="D1994" s="84"/>
      <c r="E1994" s="82"/>
      <c r="F1994" s="278"/>
      <c r="G1994" s="82"/>
      <c r="H1994" s="72" t="s">
        <v>57</v>
      </c>
      <c r="I1994" s="78" t="s">
        <v>136</v>
      </c>
      <c r="J1994" s="83">
        <v>45250</v>
      </c>
      <c r="K1994" s="123">
        <f>J1994</f>
        <v>45250</v>
      </c>
      <c r="L1994" s="126"/>
      <c r="M1994" s="126"/>
      <c r="N1994" s="126"/>
      <c r="O1994" s="389">
        <f t="shared" si="1016"/>
        <v>45250</v>
      </c>
      <c r="P1994" s="355"/>
      <c r="Q1994" s="23"/>
      <c r="R1994" s="23"/>
      <c r="S1994" s="23"/>
      <c r="T1994" s="23"/>
      <c r="U1994" s="23"/>
      <c r="V1994" s="23"/>
      <c r="W1994" s="23"/>
      <c r="X1994" s="23"/>
      <c r="Y1994" s="23"/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/>
      <c r="AL1994" s="23"/>
      <c r="AM1994" s="23"/>
      <c r="AN1994" s="23"/>
      <c r="AO1994" s="23"/>
      <c r="AP1994" s="23"/>
      <c r="AQ1994" s="23"/>
      <c r="AR1994" s="23"/>
      <c r="AS1994" s="23"/>
      <c r="AT1994" s="23"/>
      <c r="AU1994" s="23"/>
      <c r="AV1994" s="23"/>
      <c r="AW1994" s="23"/>
      <c r="AX1994" s="23"/>
      <c r="AY1994" s="23"/>
      <c r="AZ1994" s="23"/>
      <c r="BA1994" s="23"/>
      <c r="BB1994" s="23"/>
      <c r="BC1994" s="23"/>
      <c r="BD1994" s="23"/>
      <c r="BE1994" s="23"/>
      <c r="BF1994" s="23"/>
      <c r="BG1994" s="23"/>
      <c r="BH1994" s="23"/>
      <c r="BI1994" s="23"/>
      <c r="BJ1994" s="23"/>
      <c r="BK1994" s="23"/>
      <c r="BL1994" s="23"/>
      <c r="BM1994" s="23"/>
      <c r="BN1994" s="23"/>
      <c r="BO1994" s="23"/>
      <c r="BP1994" s="23"/>
      <c r="BQ1994" s="23"/>
      <c r="BR1994" s="23"/>
      <c r="BS1994" s="23"/>
      <c r="BT1994" s="23"/>
      <c r="BU1994" s="23"/>
      <c r="BV1994" s="23"/>
      <c r="BW1994" s="23"/>
      <c r="BX1994" s="23"/>
      <c r="BY1994" s="23"/>
      <c r="BZ1994" s="23"/>
      <c r="CA1994" s="23"/>
      <c r="CB1994" s="23"/>
      <c r="CC1994" s="23"/>
      <c r="CD1994" s="23"/>
      <c r="CE1994" s="23"/>
      <c r="CF1994" s="23"/>
      <c r="CG1994" s="23"/>
      <c r="CH1994" s="23"/>
      <c r="CI1994" s="23"/>
      <c r="CJ1994" s="23"/>
      <c r="CK1994" s="23"/>
      <c r="CL1994" s="23"/>
      <c r="CM1994" s="23"/>
      <c r="CN1994" s="23"/>
      <c r="CO1994" s="23"/>
      <c r="CP1994" s="23"/>
      <c r="CQ1994" s="23"/>
      <c r="CR1994" s="23"/>
      <c r="CS1994" s="23"/>
      <c r="CT1994" s="23"/>
      <c r="CU1994" s="23"/>
      <c r="CV1994" s="23"/>
      <c r="CW1994" s="23"/>
      <c r="CX1994" s="23"/>
      <c r="CY1994" s="23"/>
      <c r="CZ1994" s="23"/>
      <c r="DA1994" s="23"/>
      <c r="DB1994" s="23"/>
      <c r="DC1994" s="23"/>
      <c r="DD1994" s="23"/>
      <c r="DE1994" s="23"/>
      <c r="DF1994" s="23"/>
      <c r="DG1994" s="23"/>
      <c r="DH1994" s="23"/>
      <c r="DI1994" s="23"/>
      <c r="DJ1994" s="23"/>
      <c r="DK1994" s="23"/>
      <c r="DL1994" s="23"/>
      <c r="DM1994" s="23"/>
      <c r="DN1994" s="23"/>
      <c r="DO1994" s="23"/>
      <c r="DP1994" s="23"/>
      <c r="DQ1994" s="23"/>
      <c r="DR1994" s="23"/>
      <c r="DS1994" s="23"/>
      <c r="DT1994" s="23"/>
      <c r="DU1994" s="23"/>
      <c r="DV1994" s="23"/>
      <c r="DW1994" s="23"/>
      <c r="DX1994" s="23"/>
      <c r="DY1994" s="23"/>
    </row>
    <row r="1995" spans="1:129" s="29" customFormat="1" x14ac:dyDescent="0.25">
      <c r="A1995" s="119">
        <v>16</v>
      </c>
      <c r="B1995" s="121" t="s">
        <v>344</v>
      </c>
      <c r="C1995" s="84" t="s">
        <v>309</v>
      </c>
      <c r="D1995" s="84" t="s">
        <v>152</v>
      </c>
      <c r="E1995" s="82">
        <v>32</v>
      </c>
      <c r="F1995" s="83">
        <v>692.1</v>
      </c>
      <c r="G1995" s="82">
        <v>33</v>
      </c>
      <c r="H1995" s="121" t="s">
        <v>30</v>
      </c>
      <c r="I1995" s="66" t="s">
        <v>1</v>
      </c>
      <c r="J1995" s="126">
        <f>J1996+J1997</f>
        <v>345250</v>
      </c>
      <c r="K1995" s="126">
        <f t="shared" ref="K1995:N1995" si="1020">K1996+K1997</f>
        <v>45250</v>
      </c>
      <c r="L1995" s="126">
        <f t="shared" si="1020"/>
        <v>0</v>
      </c>
      <c r="M1995" s="126">
        <f t="shared" si="1020"/>
        <v>285000</v>
      </c>
      <c r="N1995" s="126">
        <f t="shared" si="1020"/>
        <v>15000</v>
      </c>
      <c r="O1995" s="389">
        <f t="shared" si="1016"/>
        <v>345250</v>
      </c>
      <c r="P1995" s="355"/>
      <c r="Q1995" s="23"/>
      <c r="R1995" s="23"/>
      <c r="S1995" s="23"/>
      <c r="T1995" s="23"/>
      <c r="U1995" s="23"/>
      <c r="V1995" s="23"/>
      <c r="W1995" s="23"/>
      <c r="X1995" s="23"/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/>
      <c r="AL1995" s="23"/>
      <c r="AM1995" s="23"/>
      <c r="AN1995" s="23"/>
      <c r="AO1995" s="23"/>
      <c r="AP1995" s="23"/>
      <c r="AQ1995" s="23"/>
      <c r="AR1995" s="23"/>
      <c r="AS1995" s="23"/>
      <c r="AT1995" s="23"/>
      <c r="AU1995" s="23"/>
      <c r="AV1995" s="23"/>
      <c r="AW1995" s="23"/>
      <c r="AX1995" s="23"/>
      <c r="AY1995" s="23"/>
      <c r="AZ1995" s="23"/>
      <c r="BA1995" s="23"/>
      <c r="BB1995" s="23"/>
      <c r="BC1995" s="23"/>
      <c r="BD1995" s="23"/>
      <c r="BE1995" s="23"/>
      <c r="BF1995" s="23"/>
      <c r="BG1995" s="23"/>
      <c r="BH1995" s="23"/>
      <c r="BI1995" s="23"/>
      <c r="BJ1995" s="23"/>
      <c r="BK1995" s="23"/>
      <c r="BL1995" s="23"/>
      <c r="BM1995" s="23"/>
      <c r="BN1995" s="23"/>
      <c r="BO1995" s="23"/>
      <c r="BP1995" s="23"/>
      <c r="BQ1995" s="23"/>
      <c r="BR1995" s="23"/>
      <c r="BS1995" s="23"/>
      <c r="BT1995" s="23"/>
      <c r="BU1995" s="23"/>
      <c r="BV1995" s="23"/>
      <c r="BW1995" s="23"/>
      <c r="BX1995" s="23"/>
      <c r="BY1995" s="23"/>
      <c r="BZ1995" s="23"/>
      <c r="CA1995" s="23"/>
      <c r="CB1995" s="23"/>
      <c r="CC1995" s="23"/>
      <c r="CD1995" s="23"/>
      <c r="CE1995" s="23"/>
      <c r="CF1995" s="23"/>
      <c r="CG1995" s="23"/>
      <c r="CH1995" s="23"/>
      <c r="CI1995" s="23"/>
      <c r="CJ1995" s="23"/>
      <c r="CK1995" s="23"/>
      <c r="CL1995" s="23"/>
      <c r="CM1995" s="23"/>
      <c r="CN1995" s="23"/>
      <c r="CO1995" s="23"/>
      <c r="CP1995" s="23"/>
      <c r="CQ1995" s="23"/>
      <c r="CR1995" s="23"/>
      <c r="CS1995" s="23"/>
      <c r="CT1995" s="23"/>
      <c r="CU1995" s="23"/>
      <c r="CV1995" s="23"/>
      <c r="CW1995" s="23"/>
      <c r="CX1995" s="23"/>
      <c r="CY1995" s="23"/>
      <c r="CZ1995" s="23"/>
      <c r="DA1995" s="23"/>
      <c r="DB1995" s="23"/>
      <c r="DC1995" s="23"/>
      <c r="DD1995" s="23"/>
      <c r="DE1995" s="23"/>
      <c r="DF1995" s="23"/>
      <c r="DG1995" s="23"/>
      <c r="DH1995" s="23"/>
      <c r="DI1995" s="23"/>
      <c r="DJ1995" s="23"/>
      <c r="DK1995" s="23"/>
      <c r="DL1995" s="23"/>
      <c r="DM1995" s="23"/>
      <c r="DN1995" s="23"/>
      <c r="DO1995" s="23"/>
      <c r="DP1995" s="23"/>
      <c r="DQ1995" s="23"/>
      <c r="DR1995" s="23"/>
      <c r="DS1995" s="23"/>
      <c r="DT1995" s="23"/>
      <c r="DU1995" s="23"/>
      <c r="DV1995" s="23"/>
      <c r="DW1995" s="23"/>
      <c r="DX1995" s="23"/>
      <c r="DY1995" s="23"/>
    </row>
    <row r="1996" spans="1:129" s="29" customFormat="1" ht="45" x14ac:dyDescent="0.25">
      <c r="A1996" s="124"/>
      <c r="B1996" s="121" t="s">
        <v>344</v>
      </c>
      <c r="C1996" s="84"/>
      <c r="D1996" s="84"/>
      <c r="E1996" s="82"/>
      <c r="F1996" s="278"/>
      <c r="G1996" s="82"/>
      <c r="H1996" s="72" t="s">
        <v>58</v>
      </c>
      <c r="I1996" s="78" t="s">
        <v>31</v>
      </c>
      <c r="J1996" s="126">
        <v>300000</v>
      </c>
      <c r="K1996" s="126"/>
      <c r="L1996" s="126"/>
      <c r="M1996" s="126">
        <v>285000</v>
      </c>
      <c r="N1996" s="126">
        <v>15000</v>
      </c>
      <c r="O1996" s="389">
        <f t="shared" si="1016"/>
        <v>300000</v>
      </c>
      <c r="P1996" s="355"/>
      <c r="Q1996" s="23"/>
      <c r="R1996" s="23"/>
      <c r="S1996" s="23"/>
      <c r="T1996" s="23"/>
      <c r="U1996" s="23"/>
      <c r="V1996" s="23"/>
      <c r="W1996" s="23"/>
      <c r="X1996" s="23"/>
      <c r="Y1996" s="23"/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/>
      <c r="AL1996" s="23"/>
      <c r="AM1996" s="23"/>
      <c r="AN1996" s="23"/>
      <c r="AO1996" s="23"/>
      <c r="AP1996" s="23"/>
      <c r="AQ1996" s="23"/>
      <c r="AR1996" s="23"/>
      <c r="AS1996" s="23"/>
      <c r="AT1996" s="23"/>
      <c r="AU1996" s="23"/>
      <c r="AV1996" s="23"/>
      <c r="AW1996" s="23"/>
      <c r="AX1996" s="23"/>
      <c r="AY1996" s="23"/>
      <c r="AZ1996" s="23"/>
      <c r="BA1996" s="23"/>
      <c r="BB1996" s="23"/>
      <c r="BC1996" s="23"/>
      <c r="BD1996" s="23"/>
      <c r="BE1996" s="23"/>
      <c r="BF1996" s="23"/>
      <c r="BG1996" s="23"/>
      <c r="BH1996" s="23"/>
      <c r="BI1996" s="23"/>
      <c r="BJ1996" s="23"/>
      <c r="BK1996" s="23"/>
      <c r="BL1996" s="23"/>
      <c r="BM1996" s="23"/>
      <c r="BN1996" s="23"/>
      <c r="BO1996" s="23"/>
      <c r="BP1996" s="23"/>
      <c r="BQ1996" s="23"/>
      <c r="BR1996" s="23"/>
      <c r="BS1996" s="23"/>
      <c r="BT1996" s="23"/>
      <c r="BU1996" s="23"/>
      <c r="BV1996" s="23"/>
      <c r="BW1996" s="23"/>
      <c r="BX1996" s="23"/>
      <c r="BY1996" s="23"/>
      <c r="BZ1996" s="23"/>
      <c r="CA1996" s="23"/>
      <c r="CB1996" s="23"/>
      <c r="CC1996" s="23"/>
      <c r="CD1996" s="23"/>
      <c r="CE1996" s="23"/>
      <c r="CF1996" s="23"/>
      <c r="CG1996" s="23"/>
      <c r="CH1996" s="23"/>
      <c r="CI1996" s="23"/>
      <c r="CJ1996" s="23"/>
      <c r="CK1996" s="23"/>
      <c r="CL1996" s="23"/>
      <c r="CM1996" s="23"/>
      <c r="CN1996" s="23"/>
      <c r="CO1996" s="23"/>
      <c r="CP1996" s="23"/>
      <c r="CQ1996" s="23"/>
      <c r="CR1996" s="23"/>
      <c r="CS1996" s="23"/>
      <c r="CT1996" s="23"/>
      <c r="CU1996" s="23"/>
      <c r="CV1996" s="23"/>
      <c r="CW1996" s="23"/>
      <c r="CX1996" s="23"/>
      <c r="CY1996" s="23"/>
      <c r="CZ1996" s="23"/>
      <c r="DA1996" s="23"/>
      <c r="DB1996" s="23"/>
      <c r="DC1996" s="23"/>
      <c r="DD1996" s="23"/>
      <c r="DE1996" s="23"/>
      <c r="DF1996" s="23"/>
      <c r="DG1996" s="23"/>
      <c r="DH1996" s="23"/>
      <c r="DI1996" s="23"/>
      <c r="DJ1996" s="23"/>
      <c r="DK1996" s="23"/>
      <c r="DL1996" s="23"/>
      <c r="DM1996" s="23"/>
      <c r="DN1996" s="23"/>
      <c r="DO1996" s="23"/>
      <c r="DP1996" s="23"/>
      <c r="DQ1996" s="23"/>
      <c r="DR1996" s="23"/>
      <c r="DS1996" s="23"/>
      <c r="DT1996" s="23"/>
      <c r="DU1996" s="23"/>
      <c r="DV1996" s="23"/>
      <c r="DW1996" s="23"/>
      <c r="DX1996" s="23"/>
      <c r="DY1996" s="23"/>
    </row>
    <row r="1997" spans="1:129" s="29" customFormat="1" ht="75" x14ac:dyDescent="0.25">
      <c r="A1997" s="130"/>
      <c r="B1997" s="121" t="s">
        <v>344</v>
      </c>
      <c r="C1997" s="84"/>
      <c r="D1997" s="84"/>
      <c r="E1997" s="82"/>
      <c r="F1997" s="278"/>
      <c r="G1997" s="82"/>
      <c r="H1997" s="72" t="s">
        <v>57</v>
      </c>
      <c r="I1997" s="78" t="s">
        <v>136</v>
      </c>
      <c r="J1997" s="83">
        <v>45250</v>
      </c>
      <c r="K1997" s="123">
        <f>J1997</f>
        <v>45250</v>
      </c>
      <c r="L1997" s="126"/>
      <c r="M1997" s="126"/>
      <c r="N1997" s="126"/>
      <c r="O1997" s="389">
        <f t="shared" si="1016"/>
        <v>45250</v>
      </c>
      <c r="P1997" s="355"/>
      <c r="Q1997" s="23"/>
      <c r="R1997" s="23"/>
      <c r="S1997" s="23"/>
      <c r="T1997" s="23"/>
      <c r="U1997" s="23"/>
      <c r="V1997" s="23"/>
      <c r="W1997" s="23"/>
      <c r="X1997" s="23"/>
      <c r="Y1997" s="23"/>
      <c r="Z1997" s="23"/>
      <c r="AA1997" s="23"/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/>
      <c r="AL1997" s="23"/>
      <c r="AM1997" s="23"/>
      <c r="AN1997" s="23"/>
      <c r="AO1997" s="23"/>
      <c r="AP1997" s="23"/>
      <c r="AQ1997" s="23"/>
      <c r="AR1997" s="23"/>
      <c r="AS1997" s="23"/>
      <c r="AT1997" s="23"/>
      <c r="AU1997" s="23"/>
      <c r="AV1997" s="23"/>
      <c r="AW1997" s="23"/>
      <c r="AX1997" s="23"/>
      <c r="AY1997" s="23"/>
      <c r="AZ1997" s="23"/>
      <c r="BA1997" s="23"/>
      <c r="BB1997" s="23"/>
      <c r="BC1997" s="23"/>
      <c r="BD1997" s="23"/>
      <c r="BE1997" s="23"/>
      <c r="BF1997" s="23"/>
      <c r="BG1997" s="23"/>
      <c r="BH1997" s="23"/>
      <c r="BI1997" s="23"/>
      <c r="BJ1997" s="23"/>
      <c r="BK1997" s="23"/>
      <c r="BL1997" s="23"/>
      <c r="BM1997" s="23"/>
      <c r="BN1997" s="23"/>
      <c r="BO1997" s="23"/>
      <c r="BP1997" s="23"/>
      <c r="BQ1997" s="23"/>
      <c r="BR1997" s="23"/>
      <c r="BS1997" s="23"/>
      <c r="BT1997" s="23"/>
      <c r="BU1997" s="23"/>
      <c r="BV1997" s="23"/>
      <c r="BW1997" s="23"/>
      <c r="BX1997" s="23"/>
      <c r="BY1997" s="23"/>
      <c r="BZ1997" s="23"/>
      <c r="CA1997" s="23"/>
      <c r="CB1997" s="23"/>
      <c r="CC1997" s="23"/>
      <c r="CD1997" s="23"/>
      <c r="CE1997" s="23"/>
      <c r="CF1997" s="23"/>
      <c r="CG1997" s="23"/>
      <c r="CH1997" s="23"/>
      <c r="CI1997" s="23"/>
      <c r="CJ1997" s="23"/>
      <c r="CK1997" s="23"/>
      <c r="CL1997" s="23"/>
      <c r="CM1997" s="23"/>
      <c r="CN1997" s="23"/>
      <c r="CO1997" s="23"/>
      <c r="CP1997" s="23"/>
      <c r="CQ1997" s="23"/>
      <c r="CR1997" s="23"/>
      <c r="CS1997" s="23"/>
      <c r="CT1997" s="23"/>
      <c r="CU1997" s="23"/>
      <c r="CV1997" s="23"/>
      <c r="CW1997" s="23"/>
      <c r="CX1997" s="23"/>
      <c r="CY1997" s="23"/>
      <c r="CZ1997" s="23"/>
      <c r="DA1997" s="23"/>
      <c r="DB1997" s="23"/>
      <c r="DC1997" s="23"/>
      <c r="DD1997" s="23"/>
      <c r="DE1997" s="23"/>
      <c r="DF1997" s="23"/>
      <c r="DG1997" s="23"/>
      <c r="DH1997" s="23"/>
      <c r="DI1997" s="23"/>
      <c r="DJ1997" s="23"/>
      <c r="DK1997" s="23"/>
      <c r="DL1997" s="23"/>
      <c r="DM1997" s="23"/>
      <c r="DN1997" s="23"/>
      <c r="DO1997" s="23"/>
      <c r="DP1997" s="23"/>
      <c r="DQ1997" s="23"/>
      <c r="DR1997" s="23"/>
      <c r="DS1997" s="23"/>
      <c r="DT1997" s="23"/>
      <c r="DU1997" s="23"/>
      <c r="DV1997" s="23"/>
      <c r="DW1997" s="23"/>
      <c r="DX1997" s="23"/>
      <c r="DY1997" s="23"/>
    </row>
    <row r="1998" spans="1:129" s="29" customFormat="1" x14ac:dyDescent="0.25">
      <c r="A1998" s="119">
        <v>17</v>
      </c>
      <c r="B1998" s="121" t="s">
        <v>344</v>
      </c>
      <c r="C1998" s="84" t="s">
        <v>311</v>
      </c>
      <c r="D1998" s="84" t="s">
        <v>307</v>
      </c>
      <c r="E1998" s="82">
        <v>8</v>
      </c>
      <c r="F1998" s="83">
        <v>510.9</v>
      </c>
      <c r="G1998" s="82">
        <v>22</v>
      </c>
      <c r="H1998" s="121" t="s">
        <v>30</v>
      </c>
      <c r="I1998" s="66" t="s">
        <v>1</v>
      </c>
      <c r="J1998" s="126">
        <f>J1999+J2000</f>
        <v>345250</v>
      </c>
      <c r="K1998" s="126">
        <f t="shared" ref="K1998:N1998" si="1021">K1999+K2000</f>
        <v>45250</v>
      </c>
      <c r="L1998" s="126">
        <f t="shared" si="1021"/>
        <v>0</v>
      </c>
      <c r="M1998" s="126">
        <f t="shared" si="1021"/>
        <v>285000</v>
      </c>
      <c r="N1998" s="126">
        <f t="shared" si="1021"/>
        <v>15000</v>
      </c>
      <c r="O1998" s="389">
        <f t="shared" si="1016"/>
        <v>345250</v>
      </c>
      <c r="P1998" s="355"/>
      <c r="Q1998" s="23"/>
      <c r="R1998" s="23"/>
      <c r="S1998" s="23"/>
      <c r="T1998" s="23"/>
      <c r="U1998" s="23"/>
      <c r="V1998" s="23"/>
      <c r="W1998" s="23"/>
      <c r="X1998" s="23"/>
      <c r="Y1998" s="23"/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/>
      <c r="AL1998" s="23"/>
      <c r="AM1998" s="23"/>
      <c r="AN1998" s="23"/>
      <c r="AO1998" s="23"/>
      <c r="AP1998" s="23"/>
      <c r="AQ1998" s="23"/>
      <c r="AR1998" s="23"/>
      <c r="AS1998" s="23"/>
      <c r="AT1998" s="23"/>
      <c r="AU1998" s="23"/>
      <c r="AV1998" s="23"/>
      <c r="AW1998" s="23"/>
      <c r="AX1998" s="23"/>
      <c r="AY1998" s="23"/>
      <c r="AZ1998" s="23"/>
      <c r="BA1998" s="23"/>
      <c r="BB1998" s="23"/>
      <c r="BC1998" s="23"/>
      <c r="BD1998" s="23"/>
      <c r="BE1998" s="23"/>
      <c r="BF1998" s="23"/>
      <c r="BG1998" s="23"/>
      <c r="BH1998" s="23"/>
      <c r="BI1998" s="23"/>
      <c r="BJ1998" s="23"/>
      <c r="BK1998" s="23"/>
      <c r="BL1998" s="23"/>
      <c r="BM1998" s="23"/>
      <c r="BN1998" s="23"/>
      <c r="BO1998" s="23"/>
      <c r="BP1998" s="23"/>
      <c r="BQ1998" s="23"/>
      <c r="BR1998" s="23"/>
      <c r="BS1998" s="23"/>
      <c r="BT1998" s="23"/>
      <c r="BU1998" s="23"/>
      <c r="BV1998" s="23"/>
      <c r="BW1998" s="23"/>
      <c r="BX1998" s="23"/>
      <c r="BY1998" s="23"/>
      <c r="BZ1998" s="23"/>
      <c r="CA1998" s="23"/>
      <c r="CB1998" s="23"/>
      <c r="CC1998" s="23"/>
      <c r="CD1998" s="23"/>
      <c r="CE1998" s="23"/>
      <c r="CF1998" s="23"/>
      <c r="CG1998" s="23"/>
      <c r="CH1998" s="23"/>
      <c r="CI1998" s="23"/>
      <c r="CJ1998" s="23"/>
      <c r="CK1998" s="23"/>
      <c r="CL1998" s="23"/>
      <c r="CM1998" s="23"/>
      <c r="CN1998" s="23"/>
      <c r="CO1998" s="23"/>
      <c r="CP1998" s="23"/>
      <c r="CQ1998" s="23"/>
      <c r="CR1998" s="23"/>
      <c r="CS1998" s="23"/>
      <c r="CT1998" s="23"/>
      <c r="CU1998" s="23"/>
      <c r="CV1998" s="23"/>
      <c r="CW1998" s="23"/>
      <c r="CX1998" s="23"/>
      <c r="CY1998" s="23"/>
      <c r="CZ1998" s="23"/>
      <c r="DA1998" s="23"/>
      <c r="DB1998" s="23"/>
      <c r="DC1998" s="23"/>
      <c r="DD1998" s="23"/>
      <c r="DE1998" s="23"/>
      <c r="DF1998" s="23"/>
      <c r="DG1998" s="23"/>
      <c r="DH1998" s="23"/>
      <c r="DI1998" s="23"/>
      <c r="DJ1998" s="23"/>
      <c r="DK1998" s="23"/>
      <c r="DL1998" s="23"/>
      <c r="DM1998" s="23"/>
      <c r="DN1998" s="23"/>
      <c r="DO1998" s="23"/>
      <c r="DP1998" s="23"/>
      <c r="DQ1998" s="23"/>
      <c r="DR1998" s="23"/>
      <c r="DS1998" s="23"/>
      <c r="DT1998" s="23"/>
      <c r="DU1998" s="23"/>
      <c r="DV1998" s="23"/>
      <c r="DW1998" s="23"/>
      <c r="DX1998" s="23"/>
      <c r="DY1998" s="23"/>
    </row>
    <row r="1999" spans="1:129" s="29" customFormat="1" ht="45" x14ac:dyDescent="0.25">
      <c r="A1999" s="124"/>
      <c r="B1999" s="121" t="s">
        <v>344</v>
      </c>
      <c r="C1999" s="84"/>
      <c r="D1999" s="84"/>
      <c r="E1999" s="82"/>
      <c r="F1999" s="278"/>
      <c r="G1999" s="82"/>
      <c r="H1999" s="72" t="s">
        <v>58</v>
      </c>
      <c r="I1999" s="78" t="s">
        <v>31</v>
      </c>
      <c r="J1999" s="126">
        <v>300000</v>
      </c>
      <c r="K1999" s="126"/>
      <c r="L1999" s="126"/>
      <c r="M1999" s="126">
        <v>285000</v>
      </c>
      <c r="N1999" s="126">
        <v>15000</v>
      </c>
      <c r="O1999" s="389">
        <f t="shared" si="1016"/>
        <v>300000</v>
      </c>
      <c r="P1999" s="355"/>
      <c r="Q1999" s="23"/>
      <c r="R1999" s="23"/>
      <c r="S1999" s="23"/>
      <c r="T1999" s="23"/>
      <c r="U1999" s="23"/>
      <c r="V1999" s="23"/>
      <c r="W1999" s="23"/>
      <c r="X1999" s="23"/>
      <c r="Y1999" s="23"/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/>
      <c r="AL1999" s="23"/>
      <c r="AM1999" s="23"/>
      <c r="AN1999" s="23"/>
      <c r="AO1999" s="23"/>
      <c r="AP1999" s="23"/>
      <c r="AQ1999" s="23"/>
      <c r="AR1999" s="23"/>
      <c r="AS1999" s="23"/>
      <c r="AT1999" s="23"/>
      <c r="AU1999" s="23"/>
      <c r="AV1999" s="23"/>
      <c r="AW1999" s="23"/>
      <c r="AX1999" s="23"/>
      <c r="AY1999" s="23"/>
      <c r="AZ1999" s="23"/>
      <c r="BA1999" s="23"/>
      <c r="BB1999" s="23"/>
      <c r="BC1999" s="23"/>
      <c r="BD1999" s="23"/>
      <c r="BE1999" s="23"/>
      <c r="BF1999" s="23"/>
      <c r="BG1999" s="23"/>
      <c r="BH1999" s="23"/>
      <c r="BI1999" s="23"/>
      <c r="BJ1999" s="23"/>
      <c r="BK1999" s="23"/>
      <c r="BL1999" s="23"/>
      <c r="BM1999" s="23"/>
      <c r="BN1999" s="23"/>
      <c r="BO1999" s="23"/>
      <c r="BP1999" s="23"/>
      <c r="BQ1999" s="23"/>
      <c r="BR1999" s="23"/>
      <c r="BS1999" s="23"/>
      <c r="BT1999" s="23"/>
      <c r="BU1999" s="23"/>
      <c r="BV1999" s="23"/>
      <c r="BW1999" s="23"/>
      <c r="BX1999" s="23"/>
      <c r="BY1999" s="23"/>
      <c r="BZ1999" s="23"/>
      <c r="CA1999" s="23"/>
      <c r="CB1999" s="23"/>
      <c r="CC1999" s="23"/>
      <c r="CD1999" s="23"/>
      <c r="CE1999" s="23"/>
      <c r="CF1999" s="23"/>
      <c r="CG1999" s="23"/>
      <c r="CH1999" s="23"/>
      <c r="CI1999" s="23"/>
      <c r="CJ1999" s="23"/>
      <c r="CK1999" s="23"/>
      <c r="CL1999" s="23"/>
      <c r="CM1999" s="23"/>
      <c r="CN1999" s="23"/>
      <c r="CO1999" s="23"/>
      <c r="CP1999" s="23"/>
      <c r="CQ1999" s="23"/>
      <c r="CR1999" s="23"/>
      <c r="CS1999" s="23"/>
      <c r="CT1999" s="23"/>
      <c r="CU1999" s="23"/>
      <c r="CV1999" s="23"/>
      <c r="CW1999" s="23"/>
      <c r="CX1999" s="23"/>
      <c r="CY1999" s="23"/>
      <c r="CZ1999" s="23"/>
      <c r="DA1999" s="23"/>
      <c r="DB1999" s="23"/>
      <c r="DC1999" s="23"/>
      <c r="DD1999" s="23"/>
      <c r="DE1999" s="23"/>
      <c r="DF1999" s="23"/>
      <c r="DG1999" s="23"/>
      <c r="DH1999" s="23"/>
      <c r="DI1999" s="23"/>
      <c r="DJ1999" s="23"/>
      <c r="DK1999" s="23"/>
      <c r="DL1999" s="23"/>
      <c r="DM1999" s="23"/>
      <c r="DN1999" s="23"/>
      <c r="DO1999" s="23"/>
      <c r="DP1999" s="23"/>
      <c r="DQ1999" s="23"/>
      <c r="DR1999" s="23"/>
      <c r="DS1999" s="23"/>
      <c r="DT1999" s="23"/>
      <c r="DU1999" s="23"/>
      <c r="DV1999" s="23"/>
      <c r="DW1999" s="23"/>
      <c r="DX1999" s="23"/>
      <c r="DY1999" s="23"/>
    </row>
    <row r="2000" spans="1:129" s="29" customFormat="1" ht="75" x14ac:dyDescent="0.25">
      <c r="A2000" s="130"/>
      <c r="B2000" s="121" t="s">
        <v>344</v>
      </c>
      <c r="C2000" s="84"/>
      <c r="D2000" s="84"/>
      <c r="E2000" s="82"/>
      <c r="F2000" s="278"/>
      <c r="G2000" s="82"/>
      <c r="H2000" s="72" t="s">
        <v>57</v>
      </c>
      <c r="I2000" s="78" t="s">
        <v>136</v>
      </c>
      <c r="J2000" s="83">
        <v>45250</v>
      </c>
      <c r="K2000" s="123">
        <f>J2000</f>
        <v>45250</v>
      </c>
      <c r="L2000" s="126"/>
      <c r="M2000" s="126"/>
      <c r="N2000" s="126"/>
      <c r="O2000" s="389">
        <f t="shared" si="1016"/>
        <v>45250</v>
      </c>
      <c r="P2000" s="355"/>
      <c r="Q2000" s="23"/>
      <c r="R2000" s="23"/>
      <c r="S2000" s="23"/>
      <c r="T2000" s="23"/>
      <c r="U2000" s="23"/>
      <c r="V2000" s="23"/>
      <c r="W2000" s="23"/>
      <c r="X2000" s="23"/>
      <c r="Y2000" s="23"/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/>
      <c r="AL2000" s="23"/>
      <c r="AM2000" s="23"/>
      <c r="AN2000" s="23"/>
      <c r="AO2000" s="23"/>
      <c r="AP2000" s="23"/>
      <c r="AQ2000" s="23"/>
      <c r="AR2000" s="23"/>
      <c r="AS2000" s="23"/>
      <c r="AT2000" s="23"/>
      <c r="AU2000" s="23"/>
      <c r="AV2000" s="23"/>
      <c r="AW2000" s="23"/>
      <c r="AX2000" s="23"/>
      <c r="AY2000" s="23"/>
      <c r="AZ2000" s="23"/>
      <c r="BA2000" s="23"/>
      <c r="BB2000" s="23"/>
      <c r="BC2000" s="23"/>
      <c r="BD2000" s="23"/>
      <c r="BE2000" s="23"/>
      <c r="BF2000" s="23"/>
      <c r="BG2000" s="23"/>
      <c r="BH2000" s="23"/>
      <c r="BI2000" s="23"/>
      <c r="BJ2000" s="23"/>
      <c r="BK2000" s="23"/>
      <c r="BL2000" s="23"/>
      <c r="BM2000" s="23"/>
      <c r="BN2000" s="23"/>
      <c r="BO2000" s="23"/>
      <c r="BP2000" s="23"/>
      <c r="BQ2000" s="23"/>
      <c r="BR2000" s="23"/>
      <c r="BS2000" s="23"/>
      <c r="BT2000" s="23"/>
      <c r="BU2000" s="23"/>
      <c r="BV2000" s="23"/>
      <c r="BW2000" s="23"/>
      <c r="BX2000" s="23"/>
      <c r="BY2000" s="23"/>
      <c r="BZ2000" s="23"/>
      <c r="CA2000" s="23"/>
      <c r="CB2000" s="23"/>
      <c r="CC2000" s="23"/>
      <c r="CD2000" s="23"/>
      <c r="CE2000" s="23"/>
      <c r="CF2000" s="23"/>
      <c r="CG2000" s="23"/>
      <c r="CH2000" s="23"/>
      <c r="CI2000" s="23"/>
      <c r="CJ2000" s="23"/>
      <c r="CK2000" s="23"/>
      <c r="CL2000" s="23"/>
      <c r="CM2000" s="23"/>
      <c r="CN2000" s="23"/>
      <c r="CO2000" s="23"/>
      <c r="CP2000" s="23"/>
      <c r="CQ2000" s="23"/>
      <c r="CR2000" s="23"/>
      <c r="CS2000" s="23"/>
      <c r="CT2000" s="23"/>
      <c r="CU2000" s="23"/>
      <c r="CV2000" s="23"/>
      <c r="CW2000" s="23"/>
      <c r="CX2000" s="23"/>
      <c r="CY2000" s="23"/>
      <c r="CZ2000" s="23"/>
      <c r="DA2000" s="23"/>
      <c r="DB2000" s="23"/>
      <c r="DC2000" s="23"/>
      <c r="DD2000" s="23"/>
      <c r="DE2000" s="23"/>
      <c r="DF2000" s="23"/>
      <c r="DG2000" s="23"/>
      <c r="DH2000" s="23"/>
      <c r="DI2000" s="23"/>
      <c r="DJ2000" s="23"/>
      <c r="DK2000" s="23"/>
      <c r="DL2000" s="23"/>
      <c r="DM2000" s="23"/>
      <c r="DN2000" s="23"/>
      <c r="DO2000" s="23"/>
      <c r="DP2000" s="23"/>
      <c r="DQ2000" s="23"/>
      <c r="DR2000" s="23"/>
      <c r="DS2000" s="23"/>
      <c r="DT2000" s="23"/>
      <c r="DU2000" s="23"/>
      <c r="DV2000" s="23"/>
      <c r="DW2000" s="23"/>
      <c r="DX2000" s="23"/>
      <c r="DY2000" s="23"/>
    </row>
    <row r="2001" spans="1:129" s="29" customFormat="1" x14ac:dyDescent="0.25">
      <c r="A2001" s="279">
        <v>18</v>
      </c>
      <c r="B2001" s="121" t="s">
        <v>344</v>
      </c>
      <c r="C2001" s="84" t="s">
        <v>312</v>
      </c>
      <c r="D2001" s="84" t="s">
        <v>152</v>
      </c>
      <c r="E2001" s="82">
        <v>2</v>
      </c>
      <c r="F2001" s="83">
        <v>504.7</v>
      </c>
      <c r="G2001" s="82">
        <v>17</v>
      </c>
      <c r="H2001" s="121" t="s">
        <v>30</v>
      </c>
      <c r="I2001" s="66" t="s">
        <v>1</v>
      </c>
      <c r="J2001" s="126">
        <f>J2002+J2003</f>
        <v>345250</v>
      </c>
      <c r="K2001" s="126">
        <f t="shared" ref="K2001:N2001" si="1022">K2002+K2003</f>
        <v>45250</v>
      </c>
      <c r="L2001" s="126">
        <f t="shared" si="1022"/>
        <v>0</v>
      </c>
      <c r="M2001" s="126">
        <f t="shared" si="1022"/>
        <v>285000</v>
      </c>
      <c r="N2001" s="126">
        <f t="shared" si="1022"/>
        <v>15000</v>
      </c>
      <c r="O2001" s="389">
        <f t="shared" si="1016"/>
        <v>345250</v>
      </c>
      <c r="P2001" s="355"/>
      <c r="Q2001" s="23"/>
      <c r="R2001" s="23"/>
      <c r="S2001" s="23"/>
      <c r="T2001" s="23"/>
      <c r="U2001" s="23"/>
      <c r="V2001" s="23"/>
      <c r="W2001" s="23"/>
      <c r="X2001" s="23"/>
      <c r="Y2001" s="23"/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/>
      <c r="AL2001" s="23"/>
      <c r="AM2001" s="23"/>
      <c r="AN2001" s="23"/>
      <c r="AO2001" s="23"/>
      <c r="AP2001" s="23"/>
      <c r="AQ2001" s="23"/>
      <c r="AR2001" s="23"/>
      <c r="AS2001" s="23"/>
      <c r="AT2001" s="23"/>
      <c r="AU2001" s="23"/>
      <c r="AV2001" s="23"/>
      <c r="AW2001" s="23"/>
      <c r="AX2001" s="23"/>
      <c r="AY2001" s="23"/>
      <c r="AZ2001" s="23"/>
      <c r="BA2001" s="23"/>
      <c r="BB2001" s="23"/>
      <c r="BC2001" s="23"/>
      <c r="BD2001" s="23"/>
      <c r="BE2001" s="23"/>
      <c r="BF2001" s="23"/>
      <c r="BG2001" s="23"/>
      <c r="BH2001" s="23"/>
      <c r="BI2001" s="23"/>
      <c r="BJ2001" s="23"/>
      <c r="BK2001" s="23"/>
      <c r="BL2001" s="23"/>
      <c r="BM2001" s="23"/>
      <c r="BN2001" s="23"/>
      <c r="BO2001" s="23"/>
      <c r="BP2001" s="23"/>
      <c r="BQ2001" s="23"/>
      <c r="BR2001" s="23"/>
      <c r="BS2001" s="23"/>
      <c r="BT2001" s="23"/>
      <c r="BU2001" s="23"/>
      <c r="BV2001" s="23"/>
      <c r="BW2001" s="23"/>
      <c r="BX2001" s="23"/>
      <c r="BY2001" s="23"/>
      <c r="BZ2001" s="23"/>
      <c r="CA2001" s="23"/>
      <c r="CB2001" s="23"/>
      <c r="CC2001" s="23"/>
      <c r="CD2001" s="23"/>
      <c r="CE2001" s="23"/>
      <c r="CF2001" s="23"/>
      <c r="CG2001" s="23"/>
      <c r="CH2001" s="23"/>
      <c r="CI2001" s="23"/>
      <c r="CJ2001" s="23"/>
      <c r="CK2001" s="23"/>
      <c r="CL2001" s="23"/>
      <c r="CM2001" s="23"/>
      <c r="CN2001" s="23"/>
      <c r="CO2001" s="23"/>
      <c r="CP2001" s="23"/>
      <c r="CQ2001" s="23"/>
      <c r="CR2001" s="23"/>
      <c r="CS2001" s="23"/>
      <c r="CT2001" s="23"/>
      <c r="CU2001" s="23"/>
      <c r="CV2001" s="23"/>
      <c r="CW2001" s="23"/>
      <c r="CX2001" s="23"/>
      <c r="CY2001" s="23"/>
      <c r="CZ2001" s="23"/>
      <c r="DA2001" s="23"/>
      <c r="DB2001" s="23"/>
      <c r="DC2001" s="23"/>
      <c r="DD2001" s="23"/>
      <c r="DE2001" s="23"/>
      <c r="DF2001" s="23"/>
      <c r="DG2001" s="23"/>
      <c r="DH2001" s="23"/>
      <c r="DI2001" s="23"/>
      <c r="DJ2001" s="23"/>
      <c r="DK2001" s="23"/>
      <c r="DL2001" s="23"/>
      <c r="DM2001" s="23"/>
      <c r="DN2001" s="23"/>
      <c r="DO2001" s="23"/>
      <c r="DP2001" s="23"/>
      <c r="DQ2001" s="23"/>
      <c r="DR2001" s="23"/>
      <c r="DS2001" s="23"/>
      <c r="DT2001" s="23"/>
      <c r="DU2001" s="23"/>
      <c r="DV2001" s="23"/>
      <c r="DW2001" s="23"/>
      <c r="DX2001" s="23"/>
      <c r="DY2001" s="23"/>
    </row>
    <row r="2002" spans="1:129" s="29" customFormat="1" ht="45" x14ac:dyDescent="0.25">
      <c r="A2002" s="279"/>
      <c r="B2002" s="121" t="s">
        <v>344</v>
      </c>
      <c r="C2002" s="84"/>
      <c r="D2002" s="84"/>
      <c r="E2002" s="82"/>
      <c r="F2002" s="278"/>
      <c r="G2002" s="82"/>
      <c r="H2002" s="72" t="s">
        <v>58</v>
      </c>
      <c r="I2002" s="78" t="s">
        <v>31</v>
      </c>
      <c r="J2002" s="126">
        <v>300000</v>
      </c>
      <c r="K2002" s="126"/>
      <c r="L2002" s="126"/>
      <c r="M2002" s="126">
        <v>285000</v>
      </c>
      <c r="N2002" s="126">
        <v>15000</v>
      </c>
      <c r="O2002" s="389">
        <f t="shared" si="1016"/>
        <v>300000</v>
      </c>
      <c r="P2002" s="355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/>
      <c r="AP2002" s="23"/>
      <c r="AQ2002" s="23"/>
      <c r="AR2002" s="23"/>
      <c r="AS2002" s="23"/>
      <c r="AT2002" s="23"/>
      <c r="AU2002" s="23"/>
      <c r="AV2002" s="23"/>
      <c r="AW2002" s="23"/>
      <c r="AX2002" s="23"/>
      <c r="AY2002" s="23"/>
      <c r="AZ2002" s="23"/>
      <c r="BA2002" s="23"/>
      <c r="BB2002" s="23"/>
      <c r="BC2002" s="23"/>
      <c r="BD2002" s="23"/>
      <c r="BE2002" s="23"/>
      <c r="BF2002" s="23"/>
      <c r="BG2002" s="23"/>
      <c r="BH2002" s="23"/>
      <c r="BI2002" s="23"/>
      <c r="BJ2002" s="23"/>
      <c r="BK2002" s="23"/>
      <c r="BL2002" s="23"/>
      <c r="BM2002" s="23"/>
      <c r="BN2002" s="23"/>
      <c r="BO2002" s="23"/>
      <c r="BP2002" s="23"/>
      <c r="BQ2002" s="23"/>
      <c r="BR2002" s="23"/>
      <c r="BS2002" s="23"/>
      <c r="BT2002" s="23"/>
      <c r="BU2002" s="23"/>
      <c r="BV2002" s="23"/>
      <c r="BW2002" s="23"/>
      <c r="BX2002" s="23"/>
      <c r="BY2002" s="23"/>
      <c r="BZ2002" s="23"/>
      <c r="CA2002" s="23"/>
      <c r="CB2002" s="23"/>
      <c r="CC2002" s="23"/>
      <c r="CD2002" s="23"/>
      <c r="CE2002" s="23"/>
      <c r="CF2002" s="23"/>
      <c r="CG2002" s="23"/>
      <c r="CH2002" s="23"/>
      <c r="CI2002" s="23"/>
      <c r="CJ2002" s="23"/>
      <c r="CK2002" s="23"/>
      <c r="CL2002" s="23"/>
      <c r="CM2002" s="23"/>
      <c r="CN2002" s="23"/>
      <c r="CO2002" s="23"/>
      <c r="CP2002" s="23"/>
      <c r="CQ2002" s="23"/>
      <c r="CR2002" s="23"/>
      <c r="CS2002" s="23"/>
      <c r="CT2002" s="23"/>
      <c r="CU2002" s="23"/>
      <c r="CV2002" s="23"/>
      <c r="CW2002" s="23"/>
      <c r="CX2002" s="23"/>
      <c r="CY2002" s="23"/>
      <c r="CZ2002" s="23"/>
      <c r="DA2002" s="23"/>
      <c r="DB2002" s="23"/>
      <c r="DC2002" s="23"/>
      <c r="DD2002" s="23"/>
      <c r="DE2002" s="23"/>
      <c r="DF2002" s="23"/>
      <c r="DG2002" s="23"/>
      <c r="DH2002" s="23"/>
      <c r="DI2002" s="23"/>
      <c r="DJ2002" s="23"/>
      <c r="DK2002" s="23"/>
      <c r="DL2002" s="23"/>
      <c r="DM2002" s="23"/>
      <c r="DN2002" s="23"/>
      <c r="DO2002" s="23"/>
      <c r="DP2002" s="23"/>
      <c r="DQ2002" s="23"/>
      <c r="DR2002" s="23"/>
      <c r="DS2002" s="23"/>
      <c r="DT2002" s="23"/>
      <c r="DU2002" s="23"/>
      <c r="DV2002" s="23"/>
      <c r="DW2002" s="23"/>
      <c r="DX2002" s="23"/>
      <c r="DY2002" s="23"/>
    </row>
    <row r="2003" spans="1:129" s="29" customFormat="1" ht="75" x14ac:dyDescent="0.25">
      <c r="A2003" s="279"/>
      <c r="B2003" s="121" t="s">
        <v>344</v>
      </c>
      <c r="C2003" s="84"/>
      <c r="D2003" s="84"/>
      <c r="E2003" s="274"/>
      <c r="F2003" s="83"/>
      <c r="G2003" s="82"/>
      <c r="H2003" s="72" t="s">
        <v>57</v>
      </c>
      <c r="I2003" s="78" t="s">
        <v>136</v>
      </c>
      <c r="J2003" s="83">
        <v>45250</v>
      </c>
      <c r="K2003" s="123">
        <f>J2003</f>
        <v>45250</v>
      </c>
      <c r="L2003" s="126"/>
      <c r="M2003" s="126"/>
      <c r="N2003" s="126"/>
      <c r="O2003" s="389">
        <f t="shared" si="1016"/>
        <v>45250</v>
      </c>
      <c r="P2003" s="355"/>
      <c r="Q2003" s="23"/>
      <c r="R2003" s="23"/>
      <c r="S2003" s="23"/>
      <c r="T2003" s="23"/>
      <c r="U2003" s="23"/>
      <c r="V2003" s="23"/>
      <c r="W2003" s="23"/>
      <c r="X2003" s="23"/>
      <c r="Y2003" s="23"/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/>
      <c r="AL2003" s="23"/>
      <c r="AM2003" s="23"/>
      <c r="AN2003" s="23"/>
      <c r="AO2003" s="23"/>
      <c r="AP2003" s="23"/>
      <c r="AQ2003" s="23"/>
      <c r="AR2003" s="23"/>
      <c r="AS2003" s="23"/>
      <c r="AT2003" s="23"/>
      <c r="AU2003" s="23"/>
      <c r="AV2003" s="23"/>
      <c r="AW2003" s="23"/>
      <c r="AX2003" s="23"/>
      <c r="AY2003" s="23"/>
      <c r="AZ2003" s="23"/>
      <c r="BA2003" s="23"/>
      <c r="BB2003" s="23"/>
      <c r="BC2003" s="23"/>
      <c r="BD2003" s="23"/>
      <c r="BE2003" s="23"/>
      <c r="BF2003" s="23"/>
      <c r="BG2003" s="23"/>
      <c r="BH2003" s="23"/>
      <c r="BI2003" s="23"/>
      <c r="BJ2003" s="23"/>
      <c r="BK2003" s="23"/>
      <c r="BL2003" s="23"/>
      <c r="BM2003" s="23"/>
      <c r="BN2003" s="23"/>
      <c r="BO2003" s="23"/>
      <c r="BP2003" s="23"/>
      <c r="BQ2003" s="23"/>
      <c r="BR2003" s="23"/>
      <c r="BS2003" s="23"/>
      <c r="BT2003" s="23"/>
      <c r="BU2003" s="23"/>
      <c r="BV2003" s="23"/>
      <c r="BW2003" s="23"/>
      <c r="BX2003" s="23"/>
      <c r="BY2003" s="23"/>
      <c r="BZ2003" s="23"/>
      <c r="CA2003" s="23"/>
      <c r="CB2003" s="23"/>
      <c r="CC2003" s="23"/>
      <c r="CD2003" s="23"/>
      <c r="CE2003" s="23"/>
      <c r="CF2003" s="23"/>
      <c r="CG2003" s="23"/>
      <c r="CH2003" s="23"/>
      <c r="CI2003" s="23"/>
      <c r="CJ2003" s="23"/>
      <c r="CK2003" s="23"/>
      <c r="CL2003" s="23"/>
      <c r="CM2003" s="23"/>
      <c r="CN2003" s="23"/>
      <c r="CO2003" s="23"/>
      <c r="CP2003" s="23"/>
      <c r="CQ2003" s="23"/>
      <c r="CR2003" s="23"/>
      <c r="CS2003" s="23"/>
      <c r="CT2003" s="23"/>
      <c r="CU2003" s="23"/>
      <c r="CV2003" s="23"/>
      <c r="CW2003" s="23"/>
      <c r="CX2003" s="23"/>
      <c r="CY2003" s="23"/>
      <c r="CZ2003" s="23"/>
      <c r="DA2003" s="23"/>
      <c r="DB2003" s="23"/>
      <c r="DC2003" s="23"/>
      <c r="DD2003" s="23"/>
      <c r="DE2003" s="23"/>
      <c r="DF2003" s="23"/>
      <c r="DG2003" s="23"/>
      <c r="DH2003" s="23"/>
      <c r="DI2003" s="23"/>
      <c r="DJ2003" s="23"/>
      <c r="DK2003" s="23"/>
      <c r="DL2003" s="23"/>
      <c r="DM2003" s="23"/>
      <c r="DN2003" s="23"/>
      <c r="DO2003" s="23"/>
      <c r="DP2003" s="23"/>
      <c r="DQ2003" s="23"/>
      <c r="DR2003" s="23"/>
      <c r="DS2003" s="23"/>
      <c r="DT2003" s="23"/>
      <c r="DU2003" s="23"/>
      <c r="DV2003" s="23"/>
      <c r="DW2003" s="23"/>
      <c r="DX2003" s="23"/>
      <c r="DY2003" s="23"/>
    </row>
    <row r="2004" spans="1:129" ht="15.75" customHeight="1" x14ac:dyDescent="0.25">
      <c r="A2004" s="483" t="s">
        <v>56</v>
      </c>
      <c r="B2004" s="484"/>
      <c r="C2004" s="484"/>
      <c r="D2004" s="485"/>
      <c r="E2004" s="64">
        <f>E2005+E2071+E2125+E2160+E2211+E2448+E2607+E2809+E2820+E2875+E2886+E2900</f>
        <v>272</v>
      </c>
      <c r="F2004" s="65">
        <f>F2005+F2071+F2125+F2160+F2211+F2448+F2607+F2809+F2820+F2875+F2886+F2900</f>
        <v>1062037.6100000001</v>
      </c>
      <c r="G2004" s="64">
        <f>G2005+G2071+G2125+G2160+G2211+G2448+G2607+G2809+G2820+G2875+G2886+G2900</f>
        <v>41984</v>
      </c>
      <c r="H2004" s="66" t="s">
        <v>1</v>
      </c>
      <c r="I2004" s="66" t="s">
        <v>1</v>
      </c>
      <c r="J2004" s="65">
        <f>J2005+J2071+J2125+J2160+J2211+J2448+J2607+J2809+J2820+J2875+J2886+J2900</f>
        <v>956006251.73274612</v>
      </c>
      <c r="K2004" s="65">
        <f>K2005+K2071+K2125+K2160+K2211+K2448+K2607+K2809+K2820+K2875+K2886+K2900</f>
        <v>924369414.08274615</v>
      </c>
      <c r="L2004" s="65">
        <f>L2005+L2071+L2125+L2160+L2211+L2448+L2607+L2809+L2820+L2875+L2886+L2900</f>
        <v>0</v>
      </c>
      <c r="M2004" s="65">
        <f>M2005+M2071+M2125+M2160+M2211+M2448+M2607+M2809+M2820+M2875+M2886+M2900</f>
        <v>30058000</v>
      </c>
      <c r="N2004" s="65">
        <f>N2005+N2071+N2125+N2160+N2211+N2448+N2607+N2809+N2820+N2875+N2886+N2900</f>
        <v>1581841.8825000001</v>
      </c>
      <c r="O2004" s="354">
        <f>K2004+L2004+M2004+N2004</f>
        <v>956009255.9652462</v>
      </c>
      <c r="P2004" s="355"/>
    </row>
    <row r="2005" spans="1:129" ht="15.75" customHeight="1" x14ac:dyDescent="0.25">
      <c r="A2005" s="516" t="s">
        <v>380</v>
      </c>
      <c r="B2005" s="517"/>
      <c r="C2005" s="517"/>
      <c r="D2005" s="518"/>
      <c r="E2005" s="67">
        <v>20</v>
      </c>
      <c r="F2005" s="354">
        <f>F2007+F2010+F2013+F2016+F2019+F2024+F2029+F2032+F2035+F2038+F2041+F2044+F2047+F2050+F2053+F2056+F2059+F2062+F2065+F2068</f>
        <v>103340.9</v>
      </c>
      <c r="G2005" s="68">
        <f>G2007+G2010+G2013+G2016+G2019+G2024+G2029+G2032+G2035+G2038+G2041+G2044+G2047+G2050+G2053+G2056+G2059+G2062+G2065+G2068</f>
        <v>2957</v>
      </c>
      <c r="H2005" s="350" t="s">
        <v>145</v>
      </c>
      <c r="I2005" s="68" t="s">
        <v>1</v>
      </c>
      <c r="J2005" s="354">
        <f>J2007+J2010+J2013+J2016+J2019+J2024+J2029+J2032+J2035+J2038+J2041+J2044+J2047+J2050+J2053+J2056+J2059+J2062+J2065+J2068</f>
        <v>44728981.496104807</v>
      </c>
      <c r="K2005" s="354">
        <f>K2007+K2010+K2013+K2016+K2019+K2024+K2029+K2032+K2035+K2038+K2041+K2044+K2047+K2050+K2053+K2056+K2059+K2062+K2065+K2068</f>
        <v>43228981.496104807</v>
      </c>
      <c r="L2005" s="354">
        <f>L2007+L2010+L2013+L2016+L2019+L2024+L2029+L2032+L2035+L2038+L2041+L2044+L2047+L2050+L2053+L2056+L2059+L2062+L2065+L2068</f>
        <v>0</v>
      </c>
      <c r="M2005" s="354">
        <f>M2007+M2010+M2013+M2016+M2019+M2024+M2029+M2032+M2035+M2038+M2041+M2044+M2047+M2050+M2053+M2056+M2059+M2062+M2065+M2068+M2006</f>
        <v>1425000</v>
      </c>
      <c r="N2005" s="354">
        <f>N2007+N2010+N2013+N2016+N2019+N2024+N2029+N2032+N2035+N2038+N2041+N2044+N2047+N2050+N2053+N2056+N2059+N2062+N2065+N2068</f>
        <v>75000</v>
      </c>
      <c r="O2005" s="354">
        <f>K2005+L2005+M2005+N2005</f>
        <v>44728981.496104807</v>
      </c>
      <c r="P2005" s="355"/>
    </row>
    <row r="2006" spans="1:129" ht="15.75" customHeight="1" x14ac:dyDescent="0.25">
      <c r="A2006" s="483" t="s">
        <v>374</v>
      </c>
      <c r="B2006" s="484"/>
      <c r="C2006" s="484"/>
      <c r="D2006" s="484"/>
      <c r="E2006" s="484"/>
      <c r="F2006" s="484"/>
      <c r="G2006" s="485"/>
      <c r="H2006" s="63" t="s">
        <v>1</v>
      </c>
      <c r="I2006" s="66" t="s">
        <v>1</v>
      </c>
      <c r="J2006" s="89"/>
      <c r="K2006" s="89"/>
      <c r="L2006" s="89"/>
      <c r="M2006" s="89">
        <v>0</v>
      </c>
      <c r="N2006" s="89"/>
      <c r="O2006" s="354">
        <f t="shared" ref="O2006:O2028" si="1023">K2006+L2006+M2006+N2006</f>
        <v>0</v>
      </c>
      <c r="P2006" s="355"/>
    </row>
    <row r="2007" spans="1:129" s="29" customFormat="1" x14ac:dyDescent="0.25">
      <c r="A2007" s="346">
        <v>1</v>
      </c>
      <c r="B2007" s="72" t="s">
        <v>372</v>
      </c>
      <c r="C2007" s="177" t="s">
        <v>8</v>
      </c>
      <c r="D2007" s="177" t="s">
        <v>130</v>
      </c>
      <c r="E2007" s="564">
        <v>17</v>
      </c>
      <c r="F2007" s="565">
        <v>6178.8</v>
      </c>
      <c r="G2007" s="564">
        <v>174</v>
      </c>
      <c r="H2007" s="72" t="s">
        <v>30</v>
      </c>
      <c r="I2007" s="66" t="s">
        <v>1</v>
      </c>
      <c r="J2007" s="83">
        <f>J2008+J2009</f>
        <v>3072500.7135199998</v>
      </c>
      <c r="K2007" s="83">
        <f t="shared" ref="K2007:N2007" si="1024">K2008+K2009</f>
        <v>3072500.7135199998</v>
      </c>
      <c r="L2007" s="83">
        <f t="shared" si="1024"/>
        <v>0</v>
      </c>
      <c r="M2007" s="83">
        <f t="shared" si="1024"/>
        <v>0</v>
      </c>
      <c r="N2007" s="83">
        <f t="shared" si="1024"/>
        <v>0</v>
      </c>
      <c r="O2007" s="354">
        <f t="shared" si="1023"/>
        <v>3072500.7135199998</v>
      </c>
      <c r="P2007" s="355"/>
      <c r="Q2007" s="23"/>
      <c r="R2007" s="23"/>
      <c r="S2007" s="23"/>
      <c r="T2007" s="23"/>
      <c r="U2007" s="23"/>
      <c r="V2007" s="23"/>
      <c r="W2007" s="23"/>
      <c r="X2007" s="23"/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/>
      <c r="AL2007" s="23"/>
      <c r="AM2007" s="23"/>
      <c r="AN2007" s="23"/>
      <c r="AO2007" s="23"/>
      <c r="AP2007" s="23"/>
      <c r="AQ2007" s="23"/>
      <c r="AR2007" s="23"/>
      <c r="AS2007" s="23"/>
      <c r="AT2007" s="23"/>
      <c r="AU2007" s="23"/>
      <c r="AV2007" s="23"/>
      <c r="AW2007" s="23"/>
      <c r="AX2007" s="23"/>
      <c r="AY2007" s="23"/>
      <c r="AZ2007" s="23"/>
      <c r="BA2007" s="23"/>
      <c r="BB2007" s="23"/>
      <c r="BC2007" s="23"/>
      <c r="BD2007" s="23"/>
      <c r="BE2007" s="23"/>
      <c r="BF2007" s="23"/>
      <c r="BG2007" s="23"/>
      <c r="BH2007" s="23"/>
      <c r="BI2007" s="23"/>
      <c r="BJ2007" s="23"/>
      <c r="BK2007" s="23"/>
      <c r="BL2007" s="23"/>
      <c r="BM2007" s="23"/>
      <c r="BN2007" s="23"/>
      <c r="BO2007" s="23"/>
      <c r="BP2007" s="23"/>
      <c r="BQ2007" s="23"/>
      <c r="BR2007" s="23"/>
      <c r="BS2007" s="23"/>
      <c r="BT2007" s="23"/>
      <c r="BU2007" s="23"/>
      <c r="BV2007" s="23"/>
      <c r="BW2007" s="23"/>
      <c r="BX2007" s="23"/>
      <c r="BY2007" s="23"/>
      <c r="BZ2007" s="23"/>
      <c r="CA2007" s="23"/>
      <c r="CB2007" s="23"/>
      <c r="CC2007" s="23"/>
      <c r="CD2007" s="23"/>
      <c r="CE2007" s="23"/>
      <c r="CF2007" s="23"/>
      <c r="CG2007" s="23"/>
      <c r="CH2007" s="23"/>
      <c r="CI2007" s="23"/>
      <c r="CJ2007" s="23"/>
      <c r="CK2007" s="23"/>
      <c r="CL2007" s="23"/>
      <c r="CM2007" s="23"/>
      <c r="CN2007" s="23"/>
      <c r="CO2007" s="23"/>
      <c r="CP2007" s="23"/>
      <c r="CQ2007" s="23"/>
      <c r="CR2007" s="23"/>
      <c r="CS2007" s="23"/>
      <c r="CT2007" s="23"/>
      <c r="CU2007" s="23"/>
      <c r="CV2007" s="23"/>
      <c r="CW2007" s="23"/>
      <c r="CX2007" s="23"/>
      <c r="CY2007" s="23"/>
      <c r="CZ2007" s="23"/>
      <c r="DA2007" s="23"/>
      <c r="DB2007" s="23"/>
      <c r="DC2007" s="23"/>
      <c r="DD2007" s="23"/>
      <c r="DE2007" s="23"/>
      <c r="DF2007" s="23"/>
      <c r="DG2007" s="23"/>
      <c r="DH2007" s="23"/>
      <c r="DI2007" s="23"/>
      <c r="DJ2007" s="23"/>
      <c r="DK2007" s="23"/>
      <c r="DL2007" s="23"/>
      <c r="DM2007" s="23"/>
      <c r="DN2007" s="23"/>
      <c r="DO2007" s="23"/>
      <c r="DP2007" s="23"/>
      <c r="DQ2007" s="23"/>
      <c r="DR2007" s="23"/>
      <c r="DS2007" s="23"/>
      <c r="DT2007" s="23"/>
      <c r="DU2007" s="23"/>
      <c r="DV2007" s="23"/>
      <c r="DW2007" s="23"/>
      <c r="DX2007" s="23"/>
      <c r="DY2007" s="23"/>
    </row>
    <row r="2008" spans="1:129" s="29" customFormat="1" ht="30" x14ac:dyDescent="0.25">
      <c r="A2008" s="346"/>
      <c r="B2008" s="72" t="s">
        <v>372</v>
      </c>
      <c r="C2008" s="72"/>
      <c r="D2008" s="72"/>
      <c r="E2008" s="73"/>
      <c r="F2008" s="74"/>
      <c r="G2008" s="73"/>
      <c r="H2008" s="72" t="s">
        <v>38</v>
      </c>
      <c r="I2008" s="105" t="s">
        <v>39</v>
      </c>
      <c r="J2008" s="83">
        <v>3008126.8</v>
      </c>
      <c r="K2008" s="98">
        <f t="shared" ref="K2008:K2009" si="1025">J2008</f>
        <v>3008126.8</v>
      </c>
      <c r="L2008" s="83"/>
      <c r="M2008" s="83"/>
      <c r="N2008" s="83"/>
      <c r="O2008" s="354">
        <f t="shared" si="1023"/>
        <v>3008126.8</v>
      </c>
      <c r="P2008" s="443"/>
      <c r="Q2008" s="23"/>
      <c r="R2008" s="443">
        <f t="shared" ref="R2008" si="1026">P2008*Q2008</f>
        <v>0</v>
      </c>
      <c r="S2008" s="23"/>
      <c r="T2008" s="23"/>
      <c r="U2008" s="23"/>
      <c r="V2008" s="23"/>
      <c r="W2008" s="23"/>
      <c r="X2008" s="23"/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/>
      <c r="AL2008" s="23"/>
      <c r="AM2008" s="23"/>
      <c r="AN2008" s="23"/>
      <c r="AO2008" s="23"/>
      <c r="AP2008" s="23"/>
      <c r="AQ2008" s="23"/>
      <c r="AR2008" s="23"/>
      <c r="AS2008" s="23"/>
      <c r="AT2008" s="23"/>
      <c r="AU2008" s="23"/>
      <c r="AV2008" s="23"/>
      <c r="AW2008" s="23"/>
      <c r="AX2008" s="23"/>
      <c r="AY2008" s="23"/>
      <c r="AZ2008" s="23"/>
      <c r="BA2008" s="23"/>
      <c r="BB2008" s="23"/>
      <c r="BC2008" s="23"/>
      <c r="BD2008" s="23"/>
      <c r="BE2008" s="23"/>
      <c r="BF2008" s="23"/>
      <c r="BG2008" s="23"/>
      <c r="BH2008" s="23"/>
      <c r="BI2008" s="23"/>
      <c r="BJ2008" s="23"/>
      <c r="BK2008" s="23"/>
      <c r="BL2008" s="23"/>
      <c r="BM2008" s="23"/>
      <c r="BN2008" s="23"/>
      <c r="BO2008" s="23"/>
      <c r="BP2008" s="23"/>
      <c r="BQ2008" s="23"/>
      <c r="BR2008" s="23"/>
      <c r="BS2008" s="23"/>
      <c r="BT2008" s="23"/>
      <c r="BU2008" s="23"/>
      <c r="BV2008" s="23"/>
      <c r="BW2008" s="23"/>
      <c r="BX2008" s="23"/>
      <c r="BY2008" s="23"/>
      <c r="BZ2008" s="23"/>
      <c r="CA2008" s="23"/>
      <c r="CB2008" s="23"/>
      <c r="CC2008" s="23"/>
      <c r="CD2008" s="23"/>
      <c r="CE2008" s="23"/>
      <c r="CF2008" s="23"/>
      <c r="CG2008" s="23"/>
      <c r="CH2008" s="23"/>
      <c r="CI2008" s="23"/>
      <c r="CJ2008" s="23"/>
      <c r="CK2008" s="23"/>
      <c r="CL2008" s="23"/>
      <c r="CM2008" s="23"/>
      <c r="CN2008" s="23"/>
      <c r="CO2008" s="23"/>
      <c r="CP2008" s="23"/>
      <c r="CQ2008" s="23"/>
      <c r="CR2008" s="23"/>
      <c r="CS2008" s="23"/>
      <c r="CT2008" s="23"/>
      <c r="CU2008" s="23"/>
      <c r="CV2008" s="23"/>
      <c r="CW2008" s="23"/>
      <c r="CX2008" s="23"/>
      <c r="CY2008" s="23"/>
      <c r="CZ2008" s="23"/>
      <c r="DA2008" s="23"/>
      <c r="DB2008" s="23"/>
      <c r="DC2008" s="23"/>
      <c r="DD2008" s="23"/>
      <c r="DE2008" s="23"/>
      <c r="DF2008" s="23"/>
      <c r="DG2008" s="23"/>
      <c r="DH2008" s="23"/>
      <c r="DI2008" s="23"/>
      <c r="DJ2008" s="23"/>
      <c r="DK2008" s="23"/>
      <c r="DL2008" s="23"/>
      <c r="DM2008" s="23"/>
      <c r="DN2008" s="23"/>
      <c r="DO2008" s="23"/>
      <c r="DP2008" s="23"/>
      <c r="DQ2008" s="23"/>
      <c r="DR2008" s="23"/>
      <c r="DS2008" s="23"/>
      <c r="DT2008" s="23"/>
      <c r="DU2008" s="23"/>
      <c r="DV2008" s="23"/>
      <c r="DW2008" s="23"/>
      <c r="DX2008" s="23"/>
      <c r="DY2008" s="23"/>
    </row>
    <row r="2009" spans="1:129" s="29" customFormat="1" ht="15.75" customHeight="1" x14ac:dyDescent="0.25">
      <c r="A2009" s="347"/>
      <c r="B2009" s="72" t="s">
        <v>372</v>
      </c>
      <c r="C2009" s="72"/>
      <c r="D2009" s="72"/>
      <c r="E2009" s="73"/>
      <c r="F2009" s="74"/>
      <c r="G2009" s="73"/>
      <c r="H2009" s="72" t="s">
        <v>35</v>
      </c>
      <c r="I2009" s="78" t="s">
        <v>52</v>
      </c>
      <c r="J2009" s="83">
        <v>64373.913519999995</v>
      </c>
      <c r="K2009" s="98">
        <f t="shared" si="1025"/>
        <v>64373.913519999995</v>
      </c>
      <c r="L2009" s="83"/>
      <c r="M2009" s="83"/>
      <c r="N2009" s="83"/>
      <c r="O2009" s="354">
        <f t="shared" si="1023"/>
        <v>64373.913519999995</v>
      </c>
      <c r="P2009" s="355"/>
      <c r="Q2009" s="23"/>
      <c r="R2009" s="23"/>
      <c r="S2009" s="23"/>
      <c r="T2009" s="23"/>
      <c r="U2009" s="23"/>
      <c r="V2009" s="23"/>
      <c r="W2009" s="23"/>
      <c r="X2009" s="23"/>
      <c r="Y2009" s="23"/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/>
      <c r="AL2009" s="23"/>
      <c r="AM2009" s="23"/>
      <c r="AN2009" s="23"/>
      <c r="AO2009" s="23"/>
      <c r="AP2009" s="23"/>
      <c r="AQ2009" s="23"/>
      <c r="AR2009" s="23"/>
      <c r="AS2009" s="23"/>
      <c r="AT2009" s="23"/>
      <c r="AU2009" s="23"/>
      <c r="AV2009" s="23"/>
      <c r="AW2009" s="23"/>
      <c r="AX2009" s="23"/>
      <c r="AY2009" s="23"/>
      <c r="AZ2009" s="23"/>
      <c r="BA2009" s="23"/>
      <c r="BB2009" s="23"/>
      <c r="BC2009" s="23"/>
      <c r="BD2009" s="23"/>
      <c r="BE2009" s="23"/>
      <c r="BF2009" s="23"/>
      <c r="BG2009" s="23"/>
      <c r="BH2009" s="23"/>
      <c r="BI2009" s="23"/>
      <c r="BJ2009" s="23"/>
      <c r="BK2009" s="23"/>
      <c r="BL2009" s="23"/>
      <c r="BM2009" s="23"/>
      <c r="BN2009" s="23"/>
      <c r="BO2009" s="23"/>
      <c r="BP2009" s="23"/>
      <c r="BQ2009" s="23"/>
      <c r="BR2009" s="23"/>
      <c r="BS2009" s="23"/>
      <c r="BT2009" s="23"/>
      <c r="BU2009" s="23"/>
      <c r="BV2009" s="23"/>
      <c r="BW2009" s="23"/>
      <c r="BX2009" s="23"/>
      <c r="BY2009" s="23"/>
      <c r="BZ2009" s="23"/>
      <c r="CA2009" s="23"/>
      <c r="CB2009" s="23"/>
      <c r="CC2009" s="23"/>
      <c r="CD2009" s="23"/>
      <c r="CE2009" s="23"/>
      <c r="CF2009" s="23"/>
      <c r="CG2009" s="23"/>
      <c r="CH2009" s="23"/>
      <c r="CI2009" s="23"/>
      <c r="CJ2009" s="23"/>
      <c r="CK2009" s="23"/>
      <c r="CL2009" s="23"/>
      <c r="CM2009" s="23"/>
      <c r="CN2009" s="23"/>
      <c r="CO2009" s="23"/>
      <c r="CP2009" s="23"/>
      <c r="CQ2009" s="23"/>
      <c r="CR2009" s="23"/>
      <c r="CS2009" s="23"/>
      <c r="CT2009" s="23"/>
      <c r="CU2009" s="23"/>
      <c r="CV2009" s="23"/>
      <c r="CW2009" s="23"/>
      <c r="CX2009" s="23"/>
      <c r="CY2009" s="23"/>
      <c r="CZ2009" s="23"/>
      <c r="DA2009" s="23"/>
      <c r="DB2009" s="23"/>
      <c r="DC2009" s="23"/>
      <c r="DD2009" s="23"/>
      <c r="DE2009" s="23"/>
      <c r="DF2009" s="23"/>
      <c r="DG2009" s="23"/>
      <c r="DH2009" s="23"/>
      <c r="DI2009" s="23"/>
      <c r="DJ2009" s="23"/>
      <c r="DK2009" s="23"/>
      <c r="DL2009" s="23"/>
      <c r="DM2009" s="23"/>
      <c r="DN2009" s="23"/>
      <c r="DO2009" s="23"/>
      <c r="DP2009" s="23"/>
      <c r="DQ2009" s="23"/>
      <c r="DR2009" s="23"/>
      <c r="DS2009" s="23"/>
      <c r="DT2009" s="23"/>
      <c r="DU2009" s="23"/>
      <c r="DV2009" s="23"/>
      <c r="DW2009" s="23"/>
      <c r="DX2009" s="23"/>
      <c r="DY2009" s="23"/>
    </row>
    <row r="2010" spans="1:129" s="29" customFormat="1" ht="15.75" customHeight="1" x14ac:dyDescent="0.25">
      <c r="A2010" s="345">
        <v>2</v>
      </c>
      <c r="B2010" s="72" t="s">
        <v>372</v>
      </c>
      <c r="C2010" s="72" t="s">
        <v>8</v>
      </c>
      <c r="D2010" s="72" t="s">
        <v>130</v>
      </c>
      <c r="E2010" s="73" t="s">
        <v>131</v>
      </c>
      <c r="F2010" s="74">
        <v>4376.8999999999996</v>
      </c>
      <c r="G2010" s="73">
        <v>124</v>
      </c>
      <c r="H2010" s="72" t="s">
        <v>30</v>
      </c>
      <c r="I2010" s="66" t="s">
        <v>1</v>
      </c>
      <c r="J2010" s="83">
        <f>J2011+J2012</f>
        <v>1068729.9089780001</v>
      </c>
      <c r="K2010" s="83">
        <f t="shared" ref="K2010:N2010" si="1027">K2011+K2012</f>
        <v>1068729.9089780001</v>
      </c>
      <c r="L2010" s="83">
        <f t="shared" si="1027"/>
        <v>0</v>
      </c>
      <c r="M2010" s="83">
        <f t="shared" si="1027"/>
        <v>0</v>
      </c>
      <c r="N2010" s="83">
        <f t="shared" si="1027"/>
        <v>0</v>
      </c>
      <c r="O2010" s="354">
        <f t="shared" si="1023"/>
        <v>1068729.9089780001</v>
      </c>
      <c r="P2010" s="355"/>
      <c r="Q2010" s="23"/>
      <c r="R2010" s="23"/>
      <c r="S2010" s="23"/>
      <c r="T2010" s="23"/>
      <c r="U2010" s="23"/>
      <c r="V2010" s="23"/>
      <c r="W2010" s="23"/>
      <c r="X2010" s="23"/>
      <c r="Y2010" s="23"/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/>
      <c r="AL2010" s="23"/>
      <c r="AM2010" s="23"/>
      <c r="AN2010" s="23"/>
      <c r="AO2010" s="23"/>
      <c r="AP2010" s="23"/>
      <c r="AQ2010" s="23"/>
      <c r="AR2010" s="23"/>
      <c r="AS2010" s="23"/>
      <c r="AT2010" s="23"/>
      <c r="AU2010" s="23"/>
      <c r="AV2010" s="23"/>
      <c r="AW2010" s="23"/>
      <c r="AX2010" s="23"/>
      <c r="AY2010" s="23"/>
      <c r="AZ2010" s="23"/>
      <c r="BA2010" s="23"/>
      <c r="BB2010" s="23"/>
      <c r="BC2010" s="23"/>
      <c r="BD2010" s="23"/>
      <c r="BE2010" s="23"/>
      <c r="BF2010" s="23"/>
      <c r="BG2010" s="23"/>
      <c r="BH2010" s="23"/>
      <c r="BI2010" s="23"/>
      <c r="BJ2010" s="23"/>
      <c r="BK2010" s="23"/>
      <c r="BL2010" s="23"/>
      <c r="BM2010" s="23"/>
      <c r="BN2010" s="23"/>
      <c r="BO2010" s="23"/>
      <c r="BP2010" s="23"/>
      <c r="BQ2010" s="23"/>
      <c r="BR2010" s="23"/>
      <c r="BS2010" s="23"/>
      <c r="BT2010" s="23"/>
      <c r="BU2010" s="23"/>
      <c r="BV2010" s="23"/>
      <c r="BW2010" s="23"/>
      <c r="BX2010" s="23"/>
      <c r="BY2010" s="23"/>
      <c r="BZ2010" s="23"/>
      <c r="CA2010" s="23"/>
      <c r="CB2010" s="23"/>
      <c r="CC2010" s="23"/>
      <c r="CD2010" s="23"/>
      <c r="CE2010" s="23"/>
      <c r="CF2010" s="23"/>
      <c r="CG2010" s="23"/>
      <c r="CH2010" s="23"/>
      <c r="CI2010" s="23"/>
      <c r="CJ2010" s="23"/>
      <c r="CK2010" s="23"/>
      <c r="CL2010" s="23"/>
      <c r="CM2010" s="23"/>
      <c r="CN2010" s="23"/>
      <c r="CO2010" s="23"/>
      <c r="CP2010" s="23"/>
      <c r="CQ2010" s="23"/>
      <c r="CR2010" s="23"/>
      <c r="CS2010" s="23"/>
      <c r="CT2010" s="23"/>
      <c r="CU2010" s="23"/>
      <c r="CV2010" s="23"/>
      <c r="CW2010" s="23"/>
      <c r="CX2010" s="23"/>
      <c r="CY2010" s="23"/>
      <c r="CZ2010" s="23"/>
      <c r="DA2010" s="23"/>
      <c r="DB2010" s="23"/>
      <c r="DC2010" s="23"/>
      <c r="DD2010" s="23"/>
      <c r="DE2010" s="23"/>
      <c r="DF2010" s="23"/>
      <c r="DG2010" s="23"/>
      <c r="DH2010" s="23"/>
      <c r="DI2010" s="23"/>
      <c r="DJ2010" s="23"/>
      <c r="DK2010" s="23"/>
      <c r="DL2010" s="23"/>
      <c r="DM2010" s="23"/>
      <c r="DN2010" s="23"/>
      <c r="DO2010" s="23"/>
      <c r="DP2010" s="23"/>
      <c r="DQ2010" s="23"/>
      <c r="DR2010" s="23"/>
      <c r="DS2010" s="23"/>
      <c r="DT2010" s="23"/>
      <c r="DU2010" s="23"/>
      <c r="DV2010" s="23"/>
      <c r="DW2010" s="23"/>
      <c r="DX2010" s="23"/>
      <c r="DY2010" s="23"/>
    </row>
    <row r="2011" spans="1:129" s="29" customFormat="1" ht="30" x14ac:dyDescent="0.25">
      <c r="A2011" s="346"/>
      <c r="B2011" s="72" t="s">
        <v>372</v>
      </c>
      <c r="C2011" s="72"/>
      <c r="D2011" s="72"/>
      <c r="E2011" s="73"/>
      <c r="F2011" s="74"/>
      <c r="G2011" s="73"/>
      <c r="H2011" s="121" t="s">
        <v>40</v>
      </c>
      <c r="I2011" s="78" t="s">
        <v>41</v>
      </c>
      <c r="J2011" s="83">
        <v>1046338.27</v>
      </c>
      <c r="K2011" s="98">
        <f t="shared" ref="K2011:K2012" si="1028">J2011</f>
        <v>1046338.27</v>
      </c>
      <c r="L2011" s="83"/>
      <c r="M2011" s="83"/>
      <c r="N2011" s="83"/>
      <c r="O2011" s="354">
        <f t="shared" si="1023"/>
        <v>1046338.27</v>
      </c>
      <c r="P2011" s="355"/>
      <c r="Q2011" s="23"/>
      <c r="R2011" s="23"/>
      <c r="S2011" s="23"/>
      <c r="T2011" s="23"/>
      <c r="U2011" s="23"/>
      <c r="V2011" s="23"/>
      <c r="W2011" s="23"/>
      <c r="X2011" s="23"/>
      <c r="Y2011" s="23"/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/>
      <c r="AL2011" s="23"/>
      <c r="AM2011" s="23"/>
      <c r="AN2011" s="23"/>
      <c r="AO2011" s="23"/>
      <c r="AP2011" s="23"/>
      <c r="AQ2011" s="23"/>
      <c r="AR2011" s="23"/>
      <c r="AS2011" s="23"/>
      <c r="AT2011" s="23"/>
      <c r="AU2011" s="23"/>
      <c r="AV2011" s="23"/>
      <c r="AW2011" s="23"/>
      <c r="AX2011" s="23"/>
      <c r="AY2011" s="23"/>
      <c r="AZ2011" s="23"/>
      <c r="BA2011" s="23"/>
      <c r="BB2011" s="23"/>
      <c r="BC2011" s="23"/>
      <c r="BD2011" s="23"/>
      <c r="BE2011" s="23"/>
      <c r="BF2011" s="23"/>
      <c r="BG2011" s="23"/>
      <c r="BH2011" s="23"/>
      <c r="BI2011" s="23"/>
      <c r="BJ2011" s="23"/>
      <c r="BK2011" s="23"/>
      <c r="BL2011" s="23"/>
      <c r="BM2011" s="23"/>
      <c r="BN2011" s="23"/>
      <c r="BO2011" s="23"/>
      <c r="BP2011" s="23"/>
      <c r="BQ2011" s="23"/>
      <c r="BR2011" s="23"/>
      <c r="BS2011" s="23"/>
      <c r="BT2011" s="23"/>
      <c r="BU2011" s="23"/>
      <c r="BV2011" s="23"/>
      <c r="BW2011" s="23"/>
      <c r="BX2011" s="23"/>
      <c r="BY2011" s="23"/>
      <c r="BZ2011" s="23"/>
      <c r="CA2011" s="23"/>
      <c r="CB2011" s="23"/>
      <c r="CC2011" s="23"/>
      <c r="CD2011" s="23"/>
      <c r="CE2011" s="23"/>
      <c r="CF2011" s="23"/>
      <c r="CG2011" s="23"/>
      <c r="CH2011" s="23"/>
      <c r="CI2011" s="23"/>
      <c r="CJ2011" s="23"/>
      <c r="CK2011" s="23"/>
      <c r="CL2011" s="23"/>
      <c r="CM2011" s="23"/>
      <c r="CN2011" s="23"/>
      <c r="CO2011" s="23"/>
      <c r="CP2011" s="23"/>
      <c r="CQ2011" s="23"/>
      <c r="CR2011" s="23"/>
      <c r="CS2011" s="23"/>
      <c r="CT2011" s="23"/>
      <c r="CU2011" s="23"/>
      <c r="CV2011" s="23"/>
      <c r="CW2011" s="23"/>
      <c r="CX2011" s="23"/>
      <c r="CY2011" s="23"/>
      <c r="CZ2011" s="23"/>
      <c r="DA2011" s="23"/>
      <c r="DB2011" s="23"/>
      <c r="DC2011" s="23"/>
      <c r="DD2011" s="23"/>
      <c r="DE2011" s="23"/>
      <c r="DF2011" s="23"/>
      <c r="DG2011" s="23"/>
      <c r="DH2011" s="23"/>
      <c r="DI2011" s="23"/>
      <c r="DJ2011" s="23"/>
      <c r="DK2011" s="23"/>
      <c r="DL2011" s="23"/>
      <c r="DM2011" s="23"/>
      <c r="DN2011" s="23"/>
      <c r="DO2011" s="23"/>
      <c r="DP2011" s="23"/>
      <c r="DQ2011" s="23"/>
      <c r="DR2011" s="23"/>
      <c r="DS2011" s="23"/>
      <c r="DT2011" s="23"/>
      <c r="DU2011" s="23"/>
      <c r="DV2011" s="23"/>
      <c r="DW2011" s="23"/>
      <c r="DX2011" s="23"/>
      <c r="DY2011" s="23"/>
    </row>
    <row r="2012" spans="1:129" s="29" customFormat="1" x14ac:dyDescent="0.25">
      <c r="A2012" s="346"/>
      <c r="B2012" s="72" t="s">
        <v>372</v>
      </c>
      <c r="C2012" s="72"/>
      <c r="D2012" s="72"/>
      <c r="E2012" s="73"/>
      <c r="F2012" s="74"/>
      <c r="G2012" s="73"/>
      <c r="H2012" s="72" t="s">
        <v>35</v>
      </c>
      <c r="I2012" s="78" t="s">
        <v>52</v>
      </c>
      <c r="J2012" s="83">
        <v>22391.638978000003</v>
      </c>
      <c r="K2012" s="98">
        <f t="shared" si="1028"/>
        <v>22391.638978000003</v>
      </c>
      <c r="L2012" s="83"/>
      <c r="M2012" s="83"/>
      <c r="N2012" s="83"/>
      <c r="O2012" s="354">
        <f t="shared" si="1023"/>
        <v>22391.638978000003</v>
      </c>
      <c r="P2012" s="355"/>
      <c r="Q2012" s="23"/>
      <c r="R2012" s="23"/>
      <c r="S2012" s="23"/>
      <c r="T2012" s="23"/>
      <c r="U2012" s="23"/>
      <c r="V2012" s="23"/>
      <c r="W2012" s="23"/>
      <c r="X2012" s="23"/>
      <c r="Y2012" s="23"/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/>
      <c r="AL2012" s="23"/>
      <c r="AM2012" s="23"/>
      <c r="AN2012" s="23"/>
      <c r="AO2012" s="23"/>
      <c r="AP2012" s="23"/>
      <c r="AQ2012" s="23"/>
      <c r="AR2012" s="23"/>
      <c r="AS2012" s="23"/>
      <c r="AT2012" s="23"/>
      <c r="AU2012" s="23"/>
      <c r="AV2012" s="23"/>
      <c r="AW2012" s="23"/>
      <c r="AX2012" s="23"/>
      <c r="AY2012" s="23"/>
      <c r="AZ2012" s="23"/>
      <c r="BA2012" s="23"/>
      <c r="BB2012" s="23"/>
      <c r="BC2012" s="23"/>
      <c r="BD2012" s="23"/>
      <c r="BE2012" s="23"/>
      <c r="BF2012" s="23"/>
      <c r="BG2012" s="23"/>
      <c r="BH2012" s="23"/>
      <c r="BI2012" s="23"/>
      <c r="BJ2012" s="23"/>
      <c r="BK2012" s="23"/>
      <c r="BL2012" s="23"/>
      <c r="BM2012" s="23"/>
      <c r="BN2012" s="23"/>
      <c r="BO2012" s="23"/>
      <c r="BP2012" s="23"/>
      <c r="BQ2012" s="23"/>
      <c r="BR2012" s="23"/>
      <c r="BS2012" s="23"/>
      <c r="BT2012" s="23"/>
      <c r="BU2012" s="23"/>
      <c r="BV2012" s="23"/>
      <c r="BW2012" s="23"/>
      <c r="BX2012" s="23"/>
      <c r="BY2012" s="23"/>
      <c r="BZ2012" s="23"/>
      <c r="CA2012" s="23"/>
      <c r="CB2012" s="23"/>
      <c r="CC2012" s="23"/>
      <c r="CD2012" s="23"/>
      <c r="CE2012" s="23"/>
      <c r="CF2012" s="23"/>
      <c r="CG2012" s="23"/>
      <c r="CH2012" s="23"/>
      <c r="CI2012" s="23"/>
      <c r="CJ2012" s="23"/>
      <c r="CK2012" s="23"/>
      <c r="CL2012" s="23"/>
      <c r="CM2012" s="23"/>
      <c r="CN2012" s="23"/>
      <c r="CO2012" s="23"/>
      <c r="CP2012" s="23"/>
      <c r="CQ2012" s="23"/>
      <c r="CR2012" s="23"/>
      <c r="CS2012" s="23"/>
      <c r="CT2012" s="23"/>
      <c r="CU2012" s="23"/>
      <c r="CV2012" s="23"/>
      <c r="CW2012" s="23"/>
      <c r="CX2012" s="23"/>
      <c r="CY2012" s="23"/>
      <c r="CZ2012" s="23"/>
      <c r="DA2012" s="23"/>
      <c r="DB2012" s="23"/>
      <c r="DC2012" s="23"/>
      <c r="DD2012" s="23"/>
      <c r="DE2012" s="23"/>
      <c r="DF2012" s="23"/>
      <c r="DG2012" s="23"/>
      <c r="DH2012" s="23"/>
      <c r="DI2012" s="23"/>
      <c r="DJ2012" s="23"/>
      <c r="DK2012" s="23"/>
      <c r="DL2012" s="23"/>
      <c r="DM2012" s="23"/>
      <c r="DN2012" s="23"/>
      <c r="DO2012" s="23"/>
      <c r="DP2012" s="23"/>
      <c r="DQ2012" s="23"/>
      <c r="DR2012" s="23"/>
      <c r="DS2012" s="23"/>
      <c r="DT2012" s="23"/>
      <c r="DU2012" s="23"/>
      <c r="DV2012" s="23"/>
      <c r="DW2012" s="23"/>
      <c r="DX2012" s="23"/>
      <c r="DY2012" s="23"/>
    </row>
    <row r="2013" spans="1:129" s="29" customFormat="1" ht="15.75" x14ac:dyDescent="0.25">
      <c r="A2013" s="489">
        <v>3</v>
      </c>
      <c r="B2013" s="72" t="s">
        <v>372</v>
      </c>
      <c r="C2013" s="72" t="s">
        <v>8</v>
      </c>
      <c r="D2013" s="72" t="s">
        <v>132</v>
      </c>
      <c r="E2013" s="73">
        <v>20</v>
      </c>
      <c r="F2013" s="74">
        <v>1368.3</v>
      </c>
      <c r="G2013" s="73">
        <v>52</v>
      </c>
      <c r="H2013" s="72" t="s">
        <v>30</v>
      </c>
      <c r="I2013" s="66" t="s">
        <v>1</v>
      </c>
      <c r="J2013" s="83">
        <f>J2014+J2015</f>
        <v>621490.57059780008</v>
      </c>
      <c r="K2013" s="83">
        <f t="shared" ref="K2013:N2013" si="1029">K2014+K2015</f>
        <v>621490.57059780008</v>
      </c>
      <c r="L2013" s="83">
        <f t="shared" si="1029"/>
        <v>0</v>
      </c>
      <c r="M2013" s="83">
        <f t="shared" si="1029"/>
        <v>0</v>
      </c>
      <c r="N2013" s="83">
        <f t="shared" si="1029"/>
        <v>0</v>
      </c>
      <c r="O2013" s="354">
        <f t="shared" si="1023"/>
        <v>621490.57059780008</v>
      </c>
      <c r="P2013" s="23"/>
      <c r="Q2013" s="23"/>
      <c r="R2013" s="443">
        <f>P2013*Q2013</f>
        <v>0</v>
      </c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/>
      <c r="AL2013" s="23"/>
      <c r="AM2013" s="23"/>
      <c r="AN2013" s="23"/>
      <c r="AO2013" s="23"/>
      <c r="AP2013" s="23"/>
      <c r="AQ2013" s="23"/>
      <c r="AR2013" s="23"/>
      <c r="AS2013" s="23"/>
      <c r="AT2013" s="23"/>
      <c r="AU2013" s="23"/>
      <c r="AV2013" s="23"/>
      <c r="AW2013" s="23"/>
      <c r="AX2013" s="23"/>
      <c r="AY2013" s="23"/>
      <c r="AZ2013" s="23"/>
      <c r="BA2013" s="23"/>
      <c r="BB2013" s="23"/>
      <c r="BC2013" s="23"/>
      <c r="BD2013" s="23"/>
      <c r="BE2013" s="23"/>
      <c r="BF2013" s="23"/>
      <c r="BG2013" s="23"/>
      <c r="BH2013" s="23"/>
      <c r="BI2013" s="23"/>
      <c r="BJ2013" s="23"/>
      <c r="BK2013" s="23"/>
      <c r="BL2013" s="23"/>
      <c r="BM2013" s="23"/>
      <c r="BN2013" s="23"/>
      <c r="BO2013" s="23"/>
      <c r="BP2013" s="23"/>
      <c r="BQ2013" s="23"/>
      <c r="BR2013" s="23"/>
      <c r="BS2013" s="23"/>
      <c r="BT2013" s="23"/>
      <c r="BU2013" s="23"/>
      <c r="BV2013" s="23"/>
      <c r="BW2013" s="23"/>
      <c r="BX2013" s="23"/>
      <c r="BY2013" s="23"/>
      <c r="BZ2013" s="23"/>
      <c r="CA2013" s="23"/>
      <c r="CB2013" s="23"/>
      <c r="CC2013" s="23"/>
      <c r="CD2013" s="23"/>
      <c r="CE2013" s="23"/>
      <c r="CF2013" s="23"/>
      <c r="CG2013" s="23"/>
      <c r="CH2013" s="23"/>
      <c r="CI2013" s="23"/>
      <c r="CJ2013" s="23"/>
      <c r="CK2013" s="23"/>
      <c r="CL2013" s="23"/>
      <c r="CM2013" s="23"/>
      <c r="CN2013" s="23"/>
      <c r="CO2013" s="23"/>
      <c r="CP2013" s="23"/>
      <c r="CQ2013" s="23"/>
      <c r="CR2013" s="23"/>
      <c r="CS2013" s="23"/>
      <c r="CT2013" s="23"/>
      <c r="CU2013" s="23"/>
      <c r="CV2013" s="23"/>
      <c r="CW2013" s="23"/>
      <c r="CX2013" s="23"/>
      <c r="CY2013" s="23"/>
      <c r="CZ2013" s="23"/>
      <c r="DA2013" s="23"/>
      <c r="DB2013" s="23"/>
      <c r="DC2013" s="23"/>
      <c r="DD2013" s="23"/>
      <c r="DE2013" s="23"/>
      <c r="DF2013" s="23"/>
      <c r="DG2013" s="23"/>
      <c r="DH2013" s="23"/>
      <c r="DI2013" s="23"/>
      <c r="DJ2013" s="23"/>
      <c r="DK2013" s="23"/>
      <c r="DL2013" s="23"/>
      <c r="DM2013" s="23"/>
      <c r="DN2013" s="23"/>
      <c r="DO2013" s="23"/>
      <c r="DP2013" s="23"/>
      <c r="DQ2013" s="23"/>
      <c r="DR2013" s="23"/>
      <c r="DS2013" s="23"/>
      <c r="DT2013" s="23"/>
      <c r="DU2013" s="23"/>
      <c r="DV2013" s="23"/>
      <c r="DW2013" s="23"/>
      <c r="DX2013" s="23"/>
      <c r="DY2013" s="23"/>
    </row>
    <row r="2014" spans="1:129" s="29" customFormat="1" ht="30" x14ac:dyDescent="0.25">
      <c r="A2014" s="490"/>
      <c r="B2014" s="72" t="s">
        <v>372</v>
      </c>
      <c r="C2014" s="72"/>
      <c r="D2014" s="72"/>
      <c r="E2014" s="81"/>
      <c r="F2014" s="74"/>
      <c r="G2014" s="73"/>
      <c r="H2014" s="121" t="s">
        <v>40</v>
      </c>
      <c r="I2014" s="78" t="s">
        <v>41</v>
      </c>
      <c r="J2014" s="83">
        <v>608469.32700000005</v>
      </c>
      <c r="K2014" s="98">
        <f t="shared" ref="K2014:K2015" si="1030">J2014</f>
        <v>608469.32700000005</v>
      </c>
      <c r="L2014" s="83"/>
      <c r="M2014" s="83"/>
      <c r="N2014" s="83"/>
      <c r="O2014" s="354">
        <f t="shared" si="1023"/>
        <v>608469.32700000005</v>
      </c>
      <c r="P2014" s="466"/>
      <c r="Q2014" s="23"/>
      <c r="R2014" s="443"/>
      <c r="S2014" s="23"/>
      <c r="T2014" s="23"/>
      <c r="U2014" s="23"/>
      <c r="V2014" s="23"/>
      <c r="W2014" s="23"/>
      <c r="X2014" s="23"/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/>
      <c r="AL2014" s="23"/>
      <c r="AM2014" s="23"/>
      <c r="AN2014" s="23"/>
      <c r="AO2014" s="23"/>
      <c r="AP2014" s="23"/>
      <c r="AQ2014" s="23"/>
      <c r="AR2014" s="23"/>
      <c r="AS2014" s="23"/>
      <c r="AT2014" s="23"/>
      <c r="AU2014" s="23"/>
      <c r="AV2014" s="23"/>
      <c r="AW2014" s="23"/>
      <c r="AX2014" s="23"/>
      <c r="AY2014" s="23"/>
      <c r="AZ2014" s="23"/>
      <c r="BA2014" s="23"/>
      <c r="BB2014" s="23"/>
      <c r="BC2014" s="23"/>
      <c r="BD2014" s="23"/>
      <c r="BE2014" s="23"/>
      <c r="BF2014" s="23"/>
      <c r="BG2014" s="23"/>
      <c r="BH2014" s="23"/>
      <c r="BI2014" s="23"/>
      <c r="BJ2014" s="23"/>
      <c r="BK2014" s="23"/>
      <c r="BL2014" s="23"/>
      <c r="BM2014" s="23"/>
      <c r="BN2014" s="23"/>
      <c r="BO2014" s="23"/>
      <c r="BP2014" s="23"/>
      <c r="BQ2014" s="23"/>
      <c r="BR2014" s="23"/>
      <c r="BS2014" s="23"/>
      <c r="BT2014" s="23"/>
      <c r="BU2014" s="23"/>
      <c r="BV2014" s="23"/>
      <c r="BW2014" s="23"/>
      <c r="BX2014" s="23"/>
      <c r="BY2014" s="23"/>
      <c r="BZ2014" s="23"/>
      <c r="CA2014" s="23"/>
      <c r="CB2014" s="23"/>
      <c r="CC2014" s="23"/>
      <c r="CD2014" s="23"/>
      <c r="CE2014" s="23"/>
      <c r="CF2014" s="23"/>
      <c r="CG2014" s="23"/>
      <c r="CH2014" s="23"/>
      <c r="CI2014" s="23"/>
      <c r="CJ2014" s="23"/>
      <c r="CK2014" s="23"/>
      <c r="CL2014" s="23"/>
      <c r="CM2014" s="23"/>
      <c r="CN2014" s="23"/>
      <c r="CO2014" s="23"/>
      <c r="CP2014" s="23"/>
      <c r="CQ2014" s="23"/>
      <c r="CR2014" s="23"/>
      <c r="CS2014" s="23"/>
      <c r="CT2014" s="23"/>
      <c r="CU2014" s="23"/>
      <c r="CV2014" s="23"/>
      <c r="CW2014" s="23"/>
      <c r="CX2014" s="23"/>
      <c r="CY2014" s="23"/>
      <c r="CZ2014" s="23"/>
      <c r="DA2014" s="23"/>
      <c r="DB2014" s="23"/>
      <c r="DC2014" s="23"/>
      <c r="DD2014" s="23"/>
      <c r="DE2014" s="23"/>
      <c r="DF2014" s="23"/>
      <c r="DG2014" s="23"/>
      <c r="DH2014" s="23"/>
      <c r="DI2014" s="23"/>
      <c r="DJ2014" s="23"/>
      <c r="DK2014" s="23"/>
      <c r="DL2014" s="23"/>
      <c r="DM2014" s="23"/>
      <c r="DN2014" s="23"/>
      <c r="DO2014" s="23"/>
      <c r="DP2014" s="23"/>
      <c r="DQ2014" s="23"/>
      <c r="DR2014" s="23"/>
      <c r="DS2014" s="23"/>
      <c r="DT2014" s="23"/>
      <c r="DU2014" s="23"/>
      <c r="DV2014" s="23"/>
      <c r="DW2014" s="23"/>
      <c r="DX2014" s="23"/>
      <c r="DY2014" s="23"/>
    </row>
    <row r="2015" spans="1:129" s="29" customFormat="1" ht="15.75" x14ac:dyDescent="0.25">
      <c r="A2015" s="491"/>
      <c r="B2015" s="72" t="s">
        <v>372</v>
      </c>
      <c r="C2015" s="72"/>
      <c r="D2015" s="72"/>
      <c r="E2015" s="81"/>
      <c r="F2015" s="74"/>
      <c r="G2015" s="73"/>
      <c r="H2015" s="72" t="s">
        <v>35</v>
      </c>
      <c r="I2015" s="78" t="s">
        <v>52</v>
      </c>
      <c r="J2015" s="83">
        <v>13021.243597800003</v>
      </c>
      <c r="K2015" s="98">
        <f t="shared" si="1030"/>
        <v>13021.243597800003</v>
      </c>
      <c r="L2015" s="83"/>
      <c r="M2015" s="83"/>
      <c r="N2015" s="83"/>
      <c r="O2015" s="354">
        <f t="shared" si="1023"/>
        <v>13021.243597800003</v>
      </c>
      <c r="P2015" s="23"/>
      <c r="Q2015" s="23"/>
      <c r="R2015" s="443">
        <f t="shared" ref="R2015" si="1031">P2015*Q2015</f>
        <v>0</v>
      </c>
      <c r="S2015" s="23"/>
      <c r="T2015" s="23"/>
      <c r="U2015" s="23"/>
      <c r="V2015" s="23"/>
      <c r="W2015" s="23"/>
      <c r="X2015" s="23"/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/>
      <c r="AL2015" s="23"/>
      <c r="AM2015" s="23"/>
      <c r="AN2015" s="23"/>
      <c r="AO2015" s="23"/>
      <c r="AP2015" s="23"/>
      <c r="AQ2015" s="23"/>
      <c r="AR2015" s="23"/>
      <c r="AS2015" s="23"/>
      <c r="AT2015" s="23"/>
      <c r="AU2015" s="23"/>
      <c r="AV2015" s="23"/>
      <c r="AW2015" s="23"/>
      <c r="AX2015" s="23"/>
      <c r="AY2015" s="23"/>
      <c r="AZ2015" s="23"/>
      <c r="BA2015" s="23"/>
      <c r="BB2015" s="23"/>
      <c r="BC2015" s="23"/>
      <c r="BD2015" s="23"/>
      <c r="BE2015" s="23"/>
      <c r="BF2015" s="23"/>
      <c r="BG2015" s="23"/>
      <c r="BH2015" s="23"/>
      <c r="BI2015" s="23"/>
      <c r="BJ2015" s="23"/>
      <c r="BK2015" s="23"/>
      <c r="BL2015" s="23"/>
      <c r="BM2015" s="23"/>
      <c r="BN2015" s="23"/>
      <c r="BO2015" s="23"/>
      <c r="BP2015" s="23"/>
      <c r="BQ2015" s="23"/>
      <c r="BR2015" s="23"/>
      <c r="BS2015" s="23"/>
      <c r="BT2015" s="23"/>
      <c r="BU2015" s="23"/>
      <c r="BV2015" s="23"/>
      <c r="BW2015" s="23"/>
      <c r="BX2015" s="23"/>
      <c r="BY2015" s="23"/>
      <c r="BZ2015" s="23"/>
      <c r="CA2015" s="23"/>
      <c r="CB2015" s="23"/>
      <c r="CC2015" s="23"/>
      <c r="CD2015" s="23"/>
      <c r="CE2015" s="23"/>
      <c r="CF2015" s="23"/>
      <c r="CG2015" s="23"/>
      <c r="CH2015" s="23"/>
      <c r="CI2015" s="23"/>
      <c r="CJ2015" s="23"/>
      <c r="CK2015" s="23"/>
      <c r="CL2015" s="23"/>
      <c r="CM2015" s="23"/>
      <c r="CN2015" s="23"/>
      <c r="CO2015" s="23"/>
      <c r="CP2015" s="23"/>
      <c r="CQ2015" s="23"/>
      <c r="CR2015" s="23"/>
      <c r="CS2015" s="23"/>
      <c r="CT2015" s="23"/>
      <c r="CU2015" s="23"/>
      <c r="CV2015" s="23"/>
      <c r="CW2015" s="23"/>
      <c r="CX2015" s="23"/>
      <c r="CY2015" s="23"/>
      <c r="CZ2015" s="23"/>
      <c r="DA2015" s="23"/>
      <c r="DB2015" s="23"/>
      <c r="DC2015" s="23"/>
      <c r="DD2015" s="23"/>
      <c r="DE2015" s="23"/>
      <c r="DF2015" s="23"/>
      <c r="DG2015" s="23"/>
      <c r="DH2015" s="23"/>
      <c r="DI2015" s="23"/>
      <c r="DJ2015" s="23"/>
      <c r="DK2015" s="23"/>
      <c r="DL2015" s="23"/>
      <c r="DM2015" s="23"/>
      <c r="DN2015" s="23"/>
      <c r="DO2015" s="23"/>
      <c r="DP2015" s="23"/>
      <c r="DQ2015" s="23"/>
      <c r="DR2015" s="23"/>
      <c r="DS2015" s="23"/>
      <c r="DT2015" s="23"/>
      <c r="DU2015" s="23"/>
      <c r="DV2015" s="23"/>
      <c r="DW2015" s="23"/>
      <c r="DX2015" s="23"/>
      <c r="DY2015" s="23"/>
    </row>
    <row r="2016" spans="1:129" s="29" customFormat="1" ht="15.75" customHeight="1" x14ac:dyDescent="0.25">
      <c r="A2016" s="345">
        <v>4</v>
      </c>
      <c r="B2016" s="72" t="s">
        <v>372</v>
      </c>
      <c r="C2016" s="72" t="s">
        <v>8</v>
      </c>
      <c r="D2016" s="72" t="s">
        <v>133</v>
      </c>
      <c r="E2016" s="73">
        <v>1</v>
      </c>
      <c r="F2016" s="74">
        <v>10844.5</v>
      </c>
      <c r="G2016" s="73">
        <v>285</v>
      </c>
      <c r="H2016" s="72" t="s">
        <v>30</v>
      </c>
      <c r="I2016" s="66" t="s">
        <v>1</v>
      </c>
      <c r="J2016" s="83">
        <f>J2017+J2018</f>
        <v>7103021.8247455992</v>
      </c>
      <c r="K2016" s="83">
        <f t="shared" ref="K2016:N2016" si="1032">K2017+K2018</f>
        <v>7103021.8247455992</v>
      </c>
      <c r="L2016" s="83">
        <f t="shared" si="1032"/>
        <v>0</v>
      </c>
      <c r="M2016" s="83">
        <f t="shared" si="1032"/>
        <v>0</v>
      </c>
      <c r="N2016" s="83">
        <f t="shared" si="1032"/>
        <v>0</v>
      </c>
      <c r="O2016" s="354">
        <f t="shared" si="1023"/>
        <v>7103021.8247455992</v>
      </c>
      <c r="P2016" s="355"/>
      <c r="Q2016" s="23"/>
      <c r="R2016" s="23"/>
      <c r="S2016" s="23"/>
      <c r="T2016" s="23"/>
      <c r="U2016" s="23"/>
      <c r="V2016" s="23"/>
      <c r="W2016" s="23"/>
      <c r="X2016" s="23"/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/>
      <c r="AL2016" s="23"/>
      <c r="AM2016" s="23"/>
      <c r="AN2016" s="23"/>
      <c r="AO2016" s="23"/>
      <c r="AP2016" s="23"/>
      <c r="AQ2016" s="23"/>
      <c r="AR2016" s="23"/>
      <c r="AS2016" s="23"/>
      <c r="AT2016" s="23"/>
      <c r="AU2016" s="23"/>
      <c r="AV2016" s="23"/>
      <c r="AW2016" s="23"/>
      <c r="AX2016" s="23"/>
      <c r="AY2016" s="23"/>
      <c r="AZ2016" s="23"/>
      <c r="BA2016" s="23"/>
      <c r="BB2016" s="23"/>
      <c r="BC2016" s="23"/>
      <c r="BD2016" s="23"/>
      <c r="BE2016" s="23"/>
      <c r="BF2016" s="23"/>
      <c r="BG2016" s="23"/>
      <c r="BH2016" s="23"/>
      <c r="BI2016" s="23"/>
      <c r="BJ2016" s="23"/>
      <c r="BK2016" s="23"/>
      <c r="BL2016" s="23"/>
      <c r="BM2016" s="23"/>
      <c r="BN2016" s="23"/>
      <c r="BO2016" s="23"/>
      <c r="BP2016" s="23"/>
      <c r="BQ2016" s="23"/>
      <c r="BR2016" s="23"/>
      <c r="BS2016" s="23"/>
      <c r="BT2016" s="23"/>
      <c r="BU2016" s="23"/>
      <c r="BV2016" s="23"/>
      <c r="BW2016" s="23"/>
      <c r="BX2016" s="23"/>
      <c r="BY2016" s="23"/>
      <c r="BZ2016" s="23"/>
      <c r="CA2016" s="23"/>
      <c r="CB2016" s="23"/>
      <c r="CC2016" s="23"/>
      <c r="CD2016" s="23"/>
      <c r="CE2016" s="23"/>
      <c r="CF2016" s="23"/>
      <c r="CG2016" s="23"/>
      <c r="CH2016" s="23"/>
      <c r="CI2016" s="23"/>
      <c r="CJ2016" s="23"/>
      <c r="CK2016" s="23"/>
      <c r="CL2016" s="23"/>
      <c r="CM2016" s="23"/>
      <c r="CN2016" s="23"/>
      <c r="CO2016" s="23"/>
      <c r="CP2016" s="23"/>
      <c r="CQ2016" s="23"/>
      <c r="CR2016" s="23"/>
      <c r="CS2016" s="23"/>
      <c r="CT2016" s="23"/>
      <c r="CU2016" s="23"/>
      <c r="CV2016" s="23"/>
      <c r="CW2016" s="23"/>
      <c r="CX2016" s="23"/>
      <c r="CY2016" s="23"/>
      <c r="CZ2016" s="23"/>
      <c r="DA2016" s="23"/>
      <c r="DB2016" s="23"/>
      <c r="DC2016" s="23"/>
      <c r="DD2016" s="23"/>
      <c r="DE2016" s="23"/>
      <c r="DF2016" s="23"/>
      <c r="DG2016" s="23"/>
      <c r="DH2016" s="23"/>
      <c r="DI2016" s="23"/>
      <c r="DJ2016" s="23"/>
      <c r="DK2016" s="23"/>
      <c r="DL2016" s="23"/>
      <c r="DM2016" s="23"/>
      <c r="DN2016" s="23"/>
      <c r="DO2016" s="23"/>
      <c r="DP2016" s="23"/>
      <c r="DQ2016" s="23"/>
      <c r="DR2016" s="23"/>
      <c r="DS2016" s="23"/>
      <c r="DT2016" s="23"/>
      <c r="DU2016" s="23"/>
      <c r="DV2016" s="23"/>
      <c r="DW2016" s="23"/>
      <c r="DX2016" s="23"/>
      <c r="DY2016" s="23"/>
    </row>
    <row r="2017" spans="1:129" s="29" customFormat="1" ht="30" x14ac:dyDescent="0.25">
      <c r="A2017" s="346"/>
      <c r="B2017" s="72" t="s">
        <v>372</v>
      </c>
      <c r="C2017" s="72"/>
      <c r="D2017" s="72"/>
      <c r="E2017" s="81"/>
      <c r="F2017" s="74"/>
      <c r="G2017" s="73"/>
      <c r="H2017" s="121" t="s">
        <v>40</v>
      </c>
      <c r="I2017" s="78" t="s">
        <v>41</v>
      </c>
      <c r="J2017" s="83">
        <v>6954201.9039999992</v>
      </c>
      <c r="K2017" s="98">
        <f t="shared" ref="K2017:K2018" si="1033">J2017</f>
        <v>6954201.9039999992</v>
      </c>
      <c r="L2017" s="83"/>
      <c r="M2017" s="83"/>
      <c r="N2017" s="83"/>
      <c r="O2017" s="354">
        <f t="shared" si="1023"/>
        <v>6954201.9039999992</v>
      </c>
      <c r="P2017" s="23"/>
      <c r="Q2017" s="23"/>
      <c r="R2017" s="443">
        <f t="shared" ref="R2017" si="1034">P2017*Q2017</f>
        <v>0</v>
      </c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/>
      <c r="AL2017" s="23"/>
      <c r="AM2017" s="23"/>
      <c r="AN2017" s="23"/>
      <c r="AO2017" s="23"/>
      <c r="AP2017" s="23"/>
      <c r="AQ2017" s="23"/>
      <c r="AR2017" s="23"/>
      <c r="AS2017" s="23"/>
      <c r="AT2017" s="23"/>
      <c r="AU2017" s="23"/>
      <c r="AV2017" s="23"/>
      <c r="AW2017" s="23"/>
      <c r="AX2017" s="23"/>
      <c r="AY2017" s="23"/>
      <c r="AZ2017" s="23"/>
      <c r="BA2017" s="23"/>
      <c r="BB2017" s="23"/>
      <c r="BC2017" s="23"/>
      <c r="BD2017" s="23"/>
      <c r="BE2017" s="23"/>
      <c r="BF2017" s="23"/>
      <c r="BG2017" s="23"/>
      <c r="BH2017" s="23"/>
      <c r="BI2017" s="23"/>
      <c r="BJ2017" s="23"/>
      <c r="BK2017" s="23"/>
      <c r="BL2017" s="23"/>
      <c r="BM2017" s="23"/>
      <c r="BN2017" s="23"/>
      <c r="BO2017" s="23"/>
      <c r="BP2017" s="23"/>
      <c r="BQ2017" s="23"/>
      <c r="BR2017" s="23"/>
      <c r="BS2017" s="23"/>
      <c r="BT2017" s="23"/>
      <c r="BU2017" s="23"/>
      <c r="BV2017" s="23"/>
      <c r="BW2017" s="23"/>
      <c r="BX2017" s="23"/>
      <c r="BY2017" s="23"/>
      <c r="BZ2017" s="23"/>
      <c r="CA2017" s="23"/>
      <c r="CB2017" s="23"/>
      <c r="CC2017" s="23"/>
      <c r="CD2017" s="23"/>
      <c r="CE2017" s="23"/>
      <c r="CF2017" s="23"/>
      <c r="CG2017" s="23"/>
      <c r="CH2017" s="23"/>
      <c r="CI2017" s="23"/>
      <c r="CJ2017" s="23"/>
      <c r="CK2017" s="23"/>
      <c r="CL2017" s="23"/>
      <c r="CM2017" s="23"/>
      <c r="CN2017" s="23"/>
      <c r="CO2017" s="23"/>
      <c r="CP2017" s="23"/>
      <c r="CQ2017" s="23"/>
      <c r="CR2017" s="23"/>
      <c r="CS2017" s="23"/>
      <c r="CT2017" s="23"/>
      <c r="CU2017" s="23"/>
      <c r="CV2017" s="23"/>
      <c r="CW2017" s="23"/>
      <c r="CX2017" s="23"/>
      <c r="CY2017" s="23"/>
      <c r="CZ2017" s="23"/>
      <c r="DA2017" s="23"/>
      <c r="DB2017" s="23"/>
      <c r="DC2017" s="23"/>
      <c r="DD2017" s="23"/>
      <c r="DE2017" s="23"/>
      <c r="DF2017" s="23"/>
      <c r="DG2017" s="23"/>
      <c r="DH2017" s="23"/>
      <c r="DI2017" s="23"/>
      <c r="DJ2017" s="23"/>
      <c r="DK2017" s="23"/>
      <c r="DL2017" s="23"/>
      <c r="DM2017" s="23"/>
      <c r="DN2017" s="23"/>
      <c r="DO2017" s="23"/>
      <c r="DP2017" s="23"/>
      <c r="DQ2017" s="23"/>
      <c r="DR2017" s="23"/>
      <c r="DS2017" s="23"/>
      <c r="DT2017" s="23"/>
      <c r="DU2017" s="23"/>
      <c r="DV2017" s="23"/>
      <c r="DW2017" s="23"/>
      <c r="DX2017" s="23"/>
      <c r="DY2017" s="23"/>
    </row>
    <row r="2018" spans="1:129" s="29" customFormat="1" x14ac:dyDescent="0.25">
      <c r="A2018" s="347"/>
      <c r="B2018" s="72" t="s">
        <v>372</v>
      </c>
      <c r="C2018" s="72"/>
      <c r="D2018" s="72"/>
      <c r="E2018" s="81"/>
      <c r="F2018" s="74"/>
      <c r="G2018" s="73"/>
      <c r="H2018" s="72" t="s">
        <v>35</v>
      </c>
      <c r="I2018" s="78" t="s">
        <v>52</v>
      </c>
      <c r="J2018" s="83">
        <v>148819.92074559999</v>
      </c>
      <c r="K2018" s="98">
        <f t="shared" si="1033"/>
        <v>148819.92074559999</v>
      </c>
      <c r="L2018" s="83"/>
      <c r="M2018" s="83"/>
      <c r="N2018" s="83"/>
      <c r="O2018" s="354">
        <f t="shared" si="1023"/>
        <v>148819.92074559999</v>
      </c>
      <c r="P2018" s="355"/>
      <c r="Q2018" s="23"/>
      <c r="R2018" s="23"/>
      <c r="S2018" s="23"/>
      <c r="T2018" s="23"/>
      <c r="U2018" s="23"/>
      <c r="V2018" s="23"/>
      <c r="W2018" s="23"/>
      <c r="X2018" s="23"/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/>
      <c r="AL2018" s="23"/>
      <c r="AM2018" s="23"/>
      <c r="AN2018" s="23"/>
      <c r="AO2018" s="23"/>
      <c r="AP2018" s="23"/>
      <c r="AQ2018" s="23"/>
      <c r="AR2018" s="23"/>
      <c r="AS2018" s="23"/>
      <c r="AT2018" s="23"/>
      <c r="AU2018" s="23"/>
      <c r="AV2018" s="23"/>
      <c r="AW2018" s="23"/>
      <c r="AX2018" s="23"/>
      <c r="AY2018" s="23"/>
      <c r="AZ2018" s="23"/>
      <c r="BA2018" s="23"/>
      <c r="BB2018" s="23"/>
      <c r="BC2018" s="23"/>
      <c r="BD2018" s="23"/>
      <c r="BE2018" s="23"/>
      <c r="BF2018" s="23"/>
      <c r="BG2018" s="23"/>
      <c r="BH2018" s="23"/>
      <c r="BI2018" s="23"/>
      <c r="BJ2018" s="23"/>
      <c r="BK2018" s="23"/>
      <c r="BL2018" s="23"/>
      <c r="BM2018" s="23"/>
      <c r="BN2018" s="23"/>
      <c r="BO2018" s="23"/>
      <c r="BP2018" s="23"/>
      <c r="BQ2018" s="23"/>
      <c r="BR2018" s="23"/>
      <c r="BS2018" s="23"/>
      <c r="BT2018" s="23"/>
      <c r="BU2018" s="23"/>
      <c r="BV2018" s="23"/>
      <c r="BW2018" s="23"/>
      <c r="BX2018" s="23"/>
      <c r="BY2018" s="23"/>
      <c r="BZ2018" s="23"/>
      <c r="CA2018" s="23"/>
      <c r="CB2018" s="23"/>
      <c r="CC2018" s="23"/>
      <c r="CD2018" s="23"/>
      <c r="CE2018" s="23"/>
      <c r="CF2018" s="23"/>
      <c r="CG2018" s="23"/>
      <c r="CH2018" s="23"/>
      <c r="CI2018" s="23"/>
      <c r="CJ2018" s="23"/>
      <c r="CK2018" s="23"/>
      <c r="CL2018" s="23"/>
      <c r="CM2018" s="23"/>
      <c r="CN2018" s="23"/>
      <c r="CO2018" s="23"/>
      <c r="CP2018" s="23"/>
      <c r="CQ2018" s="23"/>
      <c r="CR2018" s="23"/>
      <c r="CS2018" s="23"/>
      <c r="CT2018" s="23"/>
      <c r="CU2018" s="23"/>
      <c r="CV2018" s="23"/>
      <c r="CW2018" s="23"/>
      <c r="CX2018" s="23"/>
      <c r="CY2018" s="23"/>
      <c r="CZ2018" s="23"/>
      <c r="DA2018" s="23"/>
      <c r="DB2018" s="23"/>
      <c r="DC2018" s="23"/>
      <c r="DD2018" s="23"/>
      <c r="DE2018" s="23"/>
      <c r="DF2018" s="23"/>
      <c r="DG2018" s="23"/>
      <c r="DH2018" s="23"/>
      <c r="DI2018" s="23"/>
      <c r="DJ2018" s="23"/>
      <c r="DK2018" s="23"/>
      <c r="DL2018" s="23"/>
      <c r="DM2018" s="23"/>
      <c r="DN2018" s="23"/>
      <c r="DO2018" s="23"/>
      <c r="DP2018" s="23"/>
      <c r="DQ2018" s="23"/>
      <c r="DR2018" s="23"/>
      <c r="DS2018" s="23"/>
      <c r="DT2018" s="23"/>
      <c r="DU2018" s="23"/>
      <c r="DV2018" s="23"/>
      <c r="DW2018" s="23"/>
      <c r="DX2018" s="23"/>
      <c r="DY2018" s="23"/>
    </row>
    <row r="2019" spans="1:129" s="29" customFormat="1" ht="15.75" customHeight="1" x14ac:dyDescent="0.25">
      <c r="A2019" s="345">
        <v>5</v>
      </c>
      <c r="B2019" s="72" t="s">
        <v>372</v>
      </c>
      <c r="C2019" s="72" t="s">
        <v>8</v>
      </c>
      <c r="D2019" s="72" t="s">
        <v>133</v>
      </c>
      <c r="E2019" s="73">
        <v>3</v>
      </c>
      <c r="F2019" s="74">
        <v>7797.9</v>
      </c>
      <c r="G2019" s="73">
        <v>191</v>
      </c>
      <c r="H2019" s="72" t="s">
        <v>30</v>
      </c>
      <c r="I2019" s="66" t="s">
        <v>1</v>
      </c>
      <c r="J2019" s="83">
        <f>J2020+J2021+J2022+J2023</f>
        <v>4902880.5505598001</v>
      </c>
      <c r="K2019" s="83">
        <f t="shared" ref="K2019:N2019" si="1035">K2020+K2021+K2022+K2023</f>
        <v>4652880.5505598001</v>
      </c>
      <c r="L2019" s="83">
        <f t="shared" si="1035"/>
        <v>0</v>
      </c>
      <c r="M2019" s="83">
        <f t="shared" si="1035"/>
        <v>237500</v>
      </c>
      <c r="N2019" s="83">
        <f t="shared" si="1035"/>
        <v>12500</v>
      </c>
      <c r="O2019" s="354">
        <f t="shared" si="1023"/>
        <v>4902880.5505598001</v>
      </c>
      <c r="P2019" s="355"/>
      <c r="Q2019" s="23"/>
      <c r="R2019" s="23"/>
      <c r="S2019" s="23"/>
      <c r="T2019" s="23"/>
      <c r="U2019" s="23"/>
      <c r="V2019" s="23"/>
      <c r="W2019" s="23"/>
      <c r="X2019" s="23"/>
      <c r="Y2019" s="23"/>
      <c r="Z2019" s="23"/>
      <c r="AA2019" s="23"/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/>
      <c r="AL2019" s="23"/>
      <c r="AM2019" s="23"/>
      <c r="AN2019" s="23"/>
      <c r="AO2019" s="23"/>
      <c r="AP2019" s="23"/>
      <c r="AQ2019" s="23"/>
      <c r="AR2019" s="23"/>
      <c r="AS2019" s="23"/>
      <c r="AT2019" s="23"/>
      <c r="AU2019" s="23"/>
      <c r="AV2019" s="23"/>
      <c r="AW2019" s="23"/>
      <c r="AX2019" s="23"/>
      <c r="AY2019" s="23"/>
      <c r="AZ2019" s="23"/>
      <c r="BA2019" s="23"/>
      <c r="BB2019" s="23"/>
      <c r="BC2019" s="23"/>
      <c r="BD2019" s="23"/>
      <c r="BE2019" s="23"/>
      <c r="BF2019" s="23"/>
      <c r="BG2019" s="23"/>
      <c r="BH2019" s="23"/>
      <c r="BI2019" s="23"/>
      <c r="BJ2019" s="23"/>
      <c r="BK2019" s="23"/>
      <c r="BL2019" s="23"/>
      <c r="BM2019" s="23"/>
      <c r="BN2019" s="23"/>
      <c r="BO2019" s="23"/>
      <c r="BP2019" s="23"/>
      <c r="BQ2019" s="23"/>
      <c r="BR2019" s="23"/>
      <c r="BS2019" s="23"/>
      <c r="BT2019" s="23"/>
      <c r="BU2019" s="23"/>
      <c r="BV2019" s="23"/>
      <c r="BW2019" s="23"/>
      <c r="BX2019" s="23"/>
      <c r="BY2019" s="23"/>
      <c r="BZ2019" s="23"/>
      <c r="CA2019" s="23"/>
      <c r="CB2019" s="23"/>
      <c r="CC2019" s="23"/>
      <c r="CD2019" s="23"/>
      <c r="CE2019" s="23"/>
      <c r="CF2019" s="23"/>
      <c r="CG2019" s="23"/>
      <c r="CH2019" s="23"/>
      <c r="CI2019" s="23"/>
      <c r="CJ2019" s="23"/>
      <c r="CK2019" s="23"/>
      <c r="CL2019" s="23"/>
      <c r="CM2019" s="23"/>
      <c r="CN2019" s="23"/>
      <c r="CO2019" s="23"/>
      <c r="CP2019" s="23"/>
      <c r="CQ2019" s="23"/>
      <c r="CR2019" s="23"/>
      <c r="CS2019" s="23"/>
      <c r="CT2019" s="23"/>
      <c r="CU2019" s="23"/>
      <c r="CV2019" s="23"/>
      <c r="CW2019" s="23"/>
      <c r="CX2019" s="23"/>
      <c r="CY2019" s="23"/>
      <c r="CZ2019" s="23"/>
      <c r="DA2019" s="23"/>
      <c r="DB2019" s="23"/>
      <c r="DC2019" s="23"/>
      <c r="DD2019" s="23"/>
      <c r="DE2019" s="23"/>
      <c r="DF2019" s="23"/>
      <c r="DG2019" s="23"/>
      <c r="DH2019" s="23"/>
      <c r="DI2019" s="23"/>
      <c r="DJ2019" s="23"/>
      <c r="DK2019" s="23"/>
      <c r="DL2019" s="23"/>
      <c r="DM2019" s="23"/>
      <c r="DN2019" s="23"/>
      <c r="DO2019" s="23"/>
      <c r="DP2019" s="23"/>
      <c r="DQ2019" s="23"/>
      <c r="DR2019" s="23"/>
      <c r="DS2019" s="23"/>
      <c r="DT2019" s="23"/>
      <c r="DU2019" s="23"/>
      <c r="DV2019" s="23"/>
      <c r="DW2019" s="23"/>
      <c r="DX2019" s="23"/>
      <c r="DY2019" s="23"/>
    </row>
    <row r="2020" spans="1:129" s="29" customFormat="1" ht="30" x14ac:dyDescent="0.25">
      <c r="A2020" s="346"/>
      <c r="B2020" s="72" t="s">
        <v>372</v>
      </c>
      <c r="C2020" s="72"/>
      <c r="D2020" s="72"/>
      <c r="E2020" s="73"/>
      <c r="F2020" s="74"/>
      <c r="G2020" s="73"/>
      <c r="H2020" s="121" t="s">
        <v>40</v>
      </c>
      <c r="I2020" s="78" t="s">
        <v>41</v>
      </c>
      <c r="J2020" s="83">
        <v>4511093.1569999997</v>
      </c>
      <c r="K2020" s="98">
        <f t="shared" ref="K2020:K2021" si="1036">J2020</f>
        <v>4511093.1569999997</v>
      </c>
      <c r="L2020" s="83"/>
      <c r="M2020" s="83"/>
      <c r="N2020" s="83"/>
      <c r="O2020" s="354">
        <f t="shared" si="1023"/>
        <v>4511093.1569999997</v>
      </c>
      <c r="P2020" s="23"/>
      <c r="Q2020" s="23"/>
      <c r="R2020" s="443"/>
      <c r="S2020" s="23"/>
      <c r="T2020" s="23"/>
      <c r="U2020" s="23"/>
      <c r="V2020" s="23"/>
      <c r="W2020" s="23"/>
      <c r="X2020" s="23"/>
      <c r="Y2020" s="23"/>
      <c r="Z2020" s="23"/>
      <c r="AA2020" s="23"/>
      <c r="AB2020" s="23"/>
      <c r="AC2020" s="23"/>
      <c r="AD2020" s="23"/>
      <c r="AE2020" s="23"/>
      <c r="AF2020" s="23"/>
      <c r="AG2020" s="23"/>
      <c r="AH2020" s="23"/>
      <c r="AI2020" s="23"/>
      <c r="AJ2020" s="23"/>
      <c r="AK2020" s="23"/>
      <c r="AL2020" s="23"/>
      <c r="AM2020" s="23"/>
      <c r="AN2020" s="23"/>
      <c r="AO2020" s="23"/>
      <c r="AP2020" s="23"/>
      <c r="AQ2020" s="23"/>
      <c r="AR2020" s="23"/>
      <c r="AS2020" s="23"/>
      <c r="AT2020" s="23"/>
      <c r="AU2020" s="23"/>
      <c r="AV2020" s="23"/>
      <c r="AW2020" s="23"/>
      <c r="AX2020" s="23"/>
      <c r="AY2020" s="23"/>
      <c r="AZ2020" s="23"/>
      <c r="BA2020" s="23"/>
      <c r="BB2020" s="23"/>
      <c r="BC2020" s="23"/>
      <c r="BD2020" s="23"/>
      <c r="BE2020" s="23"/>
      <c r="BF2020" s="23"/>
      <c r="BG2020" s="23"/>
      <c r="BH2020" s="23"/>
      <c r="BI2020" s="23"/>
      <c r="BJ2020" s="23"/>
      <c r="BK2020" s="23"/>
      <c r="BL2020" s="23"/>
      <c r="BM2020" s="23"/>
      <c r="BN2020" s="23"/>
      <c r="BO2020" s="23"/>
      <c r="BP2020" s="23"/>
      <c r="BQ2020" s="23"/>
      <c r="BR2020" s="23"/>
      <c r="BS2020" s="23"/>
      <c r="BT2020" s="23"/>
      <c r="BU2020" s="23"/>
      <c r="BV2020" s="23"/>
      <c r="BW2020" s="23"/>
      <c r="BX2020" s="23"/>
      <c r="BY2020" s="23"/>
      <c r="BZ2020" s="23"/>
      <c r="CA2020" s="23"/>
      <c r="CB2020" s="23"/>
      <c r="CC2020" s="23"/>
      <c r="CD2020" s="23"/>
      <c r="CE2020" s="23"/>
      <c r="CF2020" s="23"/>
      <c r="CG2020" s="23"/>
      <c r="CH2020" s="23"/>
      <c r="CI2020" s="23"/>
      <c r="CJ2020" s="23"/>
      <c r="CK2020" s="23"/>
      <c r="CL2020" s="23"/>
      <c r="CM2020" s="23"/>
      <c r="CN2020" s="23"/>
      <c r="CO2020" s="23"/>
      <c r="CP2020" s="23"/>
      <c r="CQ2020" s="23"/>
      <c r="CR2020" s="23"/>
      <c r="CS2020" s="23"/>
      <c r="CT2020" s="23"/>
      <c r="CU2020" s="23"/>
      <c r="CV2020" s="23"/>
      <c r="CW2020" s="23"/>
      <c r="CX2020" s="23"/>
      <c r="CY2020" s="23"/>
      <c r="CZ2020" s="23"/>
      <c r="DA2020" s="23"/>
      <c r="DB2020" s="23"/>
      <c r="DC2020" s="23"/>
      <c r="DD2020" s="23"/>
      <c r="DE2020" s="23"/>
      <c r="DF2020" s="23"/>
      <c r="DG2020" s="23"/>
      <c r="DH2020" s="23"/>
      <c r="DI2020" s="23"/>
      <c r="DJ2020" s="23"/>
      <c r="DK2020" s="23"/>
      <c r="DL2020" s="23"/>
      <c r="DM2020" s="23"/>
      <c r="DN2020" s="23"/>
      <c r="DO2020" s="23"/>
      <c r="DP2020" s="23"/>
      <c r="DQ2020" s="23"/>
      <c r="DR2020" s="23"/>
      <c r="DS2020" s="23"/>
      <c r="DT2020" s="23"/>
      <c r="DU2020" s="23"/>
      <c r="DV2020" s="23"/>
      <c r="DW2020" s="23"/>
      <c r="DX2020" s="23"/>
      <c r="DY2020" s="23"/>
    </row>
    <row r="2021" spans="1:129" s="29" customFormat="1" x14ac:dyDescent="0.25">
      <c r="A2021" s="346"/>
      <c r="B2021" s="72" t="s">
        <v>372</v>
      </c>
      <c r="C2021" s="72"/>
      <c r="D2021" s="72"/>
      <c r="E2021" s="73"/>
      <c r="F2021" s="74"/>
      <c r="G2021" s="73"/>
      <c r="H2021" s="72" t="s">
        <v>35</v>
      </c>
      <c r="I2021" s="78" t="s">
        <v>52</v>
      </c>
      <c r="J2021" s="83">
        <v>96537.393559799995</v>
      </c>
      <c r="K2021" s="98">
        <f t="shared" si="1036"/>
        <v>96537.393559799995</v>
      </c>
      <c r="L2021" s="83"/>
      <c r="M2021" s="83"/>
      <c r="N2021" s="83"/>
      <c r="O2021" s="354">
        <f t="shared" si="1023"/>
        <v>96537.393559799995</v>
      </c>
      <c r="P2021" s="355"/>
      <c r="Q2021" s="23"/>
      <c r="R2021" s="23"/>
      <c r="S2021" s="23"/>
      <c r="T2021" s="23"/>
      <c r="U2021" s="23"/>
      <c r="V2021" s="23"/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</row>
    <row r="2022" spans="1:129" s="29" customFormat="1" ht="45" x14ac:dyDescent="0.25">
      <c r="A2022" s="346"/>
      <c r="B2022" s="72" t="s">
        <v>372</v>
      </c>
      <c r="C2022" s="72"/>
      <c r="D2022" s="72"/>
      <c r="E2022" s="73"/>
      <c r="F2022" s="74"/>
      <c r="G2022" s="337"/>
      <c r="H2022" s="72" t="s">
        <v>58</v>
      </c>
      <c r="I2022" s="78" t="s">
        <v>31</v>
      </c>
      <c r="J2022" s="83">
        <v>250000</v>
      </c>
      <c r="K2022" s="83"/>
      <c r="L2022" s="83"/>
      <c r="M2022" s="126">
        <f>J2022*0.95</f>
        <v>237500</v>
      </c>
      <c r="N2022" s="126">
        <f>J2022*0.05</f>
        <v>12500</v>
      </c>
      <c r="O2022" s="354">
        <f t="shared" si="1023"/>
        <v>250000</v>
      </c>
      <c r="P2022" s="355"/>
      <c r="Q2022" s="23"/>
      <c r="R2022" s="23"/>
      <c r="S2022" s="23"/>
      <c r="T2022" s="23"/>
      <c r="U2022" s="23"/>
      <c r="V2022" s="23"/>
      <c r="W2022" s="23"/>
      <c r="X2022" s="23"/>
      <c r="Y2022" s="23"/>
      <c r="Z2022" s="23"/>
      <c r="AA2022" s="23"/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</row>
    <row r="2023" spans="1:129" s="29" customFormat="1" ht="75" x14ac:dyDescent="0.25">
      <c r="A2023" s="347"/>
      <c r="B2023" s="72" t="s">
        <v>372</v>
      </c>
      <c r="C2023" s="72"/>
      <c r="D2023" s="72"/>
      <c r="E2023" s="73"/>
      <c r="F2023" s="74"/>
      <c r="G2023" s="337"/>
      <c r="H2023" s="72" t="s">
        <v>57</v>
      </c>
      <c r="I2023" s="78" t="s">
        <v>136</v>
      </c>
      <c r="J2023" s="83">
        <v>45250</v>
      </c>
      <c r="K2023" s="123">
        <f>J2023</f>
        <v>45250</v>
      </c>
      <c r="L2023" s="126"/>
      <c r="M2023" s="126"/>
      <c r="N2023" s="126"/>
      <c r="O2023" s="354">
        <f t="shared" si="1023"/>
        <v>45250</v>
      </c>
      <c r="P2023" s="355"/>
      <c r="Q2023" s="23"/>
      <c r="R2023" s="23"/>
      <c r="S2023" s="23"/>
      <c r="T2023" s="23"/>
      <c r="U2023" s="23"/>
      <c r="V2023" s="23"/>
      <c r="W2023" s="23"/>
      <c r="X2023" s="23"/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23"/>
      <c r="AS2023" s="23"/>
      <c r="AT2023" s="23"/>
      <c r="AU2023" s="23"/>
      <c r="AV2023" s="23"/>
      <c r="AW2023" s="23"/>
      <c r="AX2023" s="23"/>
      <c r="AY2023" s="23"/>
      <c r="AZ2023" s="23"/>
      <c r="BA2023" s="23"/>
      <c r="BB2023" s="23"/>
      <c r="BC2023" s="23"/>
      <c r="BD2023" s="23"/>
      <c r="BE2023" s="23"/>
      <c r="BF2023" s="23"/>
      <c r="BG2023" s="23"/>
      <c r="BH2023" s="23"/>
      <c r="BI2023" s="23"/>
      <c r="BJ2023" s="23"/>
      <c r="BK2023" s="23"/>
      <c r="BL2023" s="23"/>
      <c r="BM2023" s="23"/>
      <c r="BN2023" s="23"/>
      <c r="BO2023" s="23"/>
      <c r="BP2023" s="23"/>
      <c r="BQ2023" s="23"/>
      <c r="BR2023" s="23"/>
      <c r="BS2023" s="23"/>
      <c r="BT2023" s="23"/>
      <c r="BU2023" s="23"/>
      <c r="BV2023" s="23"/>
      <c r="BW2023" s="23"/>
      <c r="BX2023" s="23"/>
      <c r="BY2023" s="23"/>
      <c r="BZ2023" s="23"/>
      <c r="CA2023" s="23"/>
      <c r="CB2023" s="23"/>
      <c r="CC2023" s="23"/>
      <c r="CD2023" s="23"/>
      <c r="CE2023" s="23"/>
      <c r="CF2023" s="23"/>
      <c r="CG2023" s="23"/>
      <c r="CH2023" s="23"/>
      <c r="CI2023" s="23"/>
      <c r="CJ2023" s="23"/>
      <c r="CK2023" s="23"/>
      <c r="CL2023" s="23"/>
      <c r="CM2023" s="23"/>
      <c r="CN2023" s="23"/>
      <c r="CO2023" s="23"/>
      <c r="CP2023" s="23"/>
      <c r="CQ2023" s="23"/>
      <c r="CR2023" s="23"/>
      <c r="CS2023" s="23"/>
      <c r="CT2023" s="23"/>
      <c r="CU2023" s="23"/>
      <c r="CV2023" s="23"/>
      <c r="CW2023" s="23"/>
      <c r="CX2023" s="23"/>
      <c r="CY2023" s="23"/>
      <c r="CZ2023" s="23"/>
      <c r="DA2023" s="23"/>
      <c r="DB2023" s="23"/>
      <c r="DC2023" s="23"/>
      <c r="DD2023" s="23"/>
      <c r="DE2023" s="23"/>
      <c r="DF2023" s="23"/>
      <c r="DG2023" s="23"/>
      <c r="DH2023" s="23"/>
      <c r="DI2023" s="23"/>
      <c r="DJ2023" s="23"/>
      <c r="DK2023" s="23"/>
      <c r="DL2023" s="23"/>
      <c r="DM2023" s="23"/>
      <c r="DN2023" s="23"/>
      <c r="DO2023" s="23"/>
      <c r="DP2023" s="23"/>
      <c r="DQ2023" s="23"/>
      <c r="DR2023" s="23"/>
      <c r="DS2023" s="23"/>
      <c r="DT2023" s="23"/>
      <c r="DU2023" s="23"/>
      <c r="DV2023" s="23"/>
      <c r="DW2023" s="23"/>
      <c r="DX2023" s="23"/>
      <c r="DY2023" s="23"/>
    </row>
    <row r="2024" spans="1:129" s="29" customFormat="1" ht="15.75" customHeight="1" x14ac:dyDescent="0.25">
      <c r="A2024" s="489">
        <v>6</v>
      </c>
      <c r="B2024" s="72" t="s">
        <v>372</v>
      </c>
      <c r="C2024" s="72" t="s">
        <v>8</v>
      </c>
      <c r="D2024" s="72" t="s">
        <v>125</v>
      </c>
      <c r="E2024" s="73">
        <v>45</v>
      </c>
      <c r="F2024" s="74">
        <v>4969.8999999999996</v>
      </c>
      <c r="G2024" s="73">
        <v>204</v>
      </c>
      <c r="H2024" s="72" t="s">
        <v>30</v>
      </c>
      <c r="I2024" s="66" t="s">
        <v>1</v>
      </c>
      <c r="J2024" s="83">
        <f>J2025+J2026+J2027+J2028</f>
        <v>2168750.1717920001</v>
      </c>
      <c r="K2024" s="83">
        <f t="shared" ref="K2024:N2024" si="1037">K2025+K2026+K2027+K2028</f>
        <v>1918750.1717920001</v>
      </c>
      <c r="L2024" s="83">
        <f t="shared" si="1037"/>
        <v>0</v>
      </c>
      <c r="M2024" s="83">
        <f t="shared" si="1037"/>
        <v>237500</v>
      </c>
      <c r="N2024" s="83">
        <f t="shared" si="1037"/>
        <v>12500</v>
      </c>
      <c r="O2024" s="354">
        <f t="shared" si="1023"/>
        <v>2168750.1717920001</v>
      </c>
      <c r="P2024" s="355"/>
      <c r="Q2024" s="23"/>
      <c r="R2024" s="23"/>
      <c r="S2024" s="23"/>
      <c r="T2024" s="23"/>
      <c r="U2024" s="23"/>
      <c r="V2024" s="23"/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/>
      <c r="AL2024" s="23"/>
      <c r="AM2024" s="23"/>
      <c r="AN2024" s="23"/>
      <c r="AO2024" s="23"/>
      <c r="AP2024" s="23"/>
      <c r="AQ2024" s="23"/>
      <c r="AR2024" s="23"/>
      <c r="AS2024" s="23"/>
      <c r="AT2024" s="23"/>
      <c r="AU2024" s="23"/>
      <c r="AV2024" s="23"/>
      <c r="AW2024" s="23"/>
      <c r="AX2024" s="23"/>
      <c r="AY2024" s="23"/>
      <c r="AZ2024" s="23"/>
      <c r="BA2024" s="23"/>
      <c r="BB2024" s="23"/>
      <c r="BC2024" s="23"/>
      <c r="BD2024" s="23"/>
      <c r="BE2024" s="23"/>
      <c r="BF2024" s="23"/>
      <c r="BG2024" s="23"/>
      <c r="BH2024" s="23"/>
      <c r="BI2024" s="23"/>
      <c r="BJ2024" s="23"/>
      <c r="BK2024" s="23"/>
      <c r="BL2024" s="23"/>
      <c r="BM2024" s="23"/>
      <c r="BN2024" s="23"/>
      <c r="BO2024" s="23"/>
      <c r="BP2024" s="23"/>
      <c r="BQ2024" s="23"/>
      <c r="BR2024" s="23"/>
      <c r="BS2024" s="23"/>
      <c r="BT2024" s="23"/>
      <c r="BU2024" s="23"/>
      <c r="BV2024" s="23"/>
      <c r="BW2024" s="23"/>
      <c r="BX2024" s="23"/>
      <c r="BY2024" s="23"/>
      <c r="BZ2024" s="23"/>
      <c r="CA2024" s="23"/>
      <c r="CB2024" s="23"/>
      <c r="CC2024" s="23"/>
      <c r="CD2024" s="23"/>
      <c r="CE2024" s="23"/>
      <c r="CF2024" s="23"/>
      <c r="CG2024" s="23"/>
      <c r="CH2024" s="23"/>
      <c r="CI2024" s="23"/>
      <c r="CJ2024" s="23"/>
      <c r="CK2024" s="23"/>
      <c r="CL2024" s="23"/>
      <c r="CM2024" s="23"/>
      <c r="CN2024" s="23"/>
      <c r="CO2024" s="23"/>
      <c r="CP2024" s="23"/>
      <c r="CQ2024" s="23"/>
      <c r="CR2024" s="23"/>
      <c r="CS2024" s="23"/>
      <c r="CT2024" s="23"/>
      <c r="CU2024" s="23"/>
      <c r="CV2024" s="23"/>
      <c r="CW2024" s="23"/>
      <c r="CX2024" s="23"/>
      <c r="CY2024" s="23"/>
      <c r="CZ2024" s="23"/>
      <c r="DA2024" s="23"/>
      <c r="DB2024" s="23"/>
      <c r="DC2024" s="23"/>
      <c r="DD2024" s="23"/>
      <c r="DE2024" s="23"/>
      <c r="DF2024" s="23"/>
      <c r="DG2024" s="23"/>
      <c r="DH2024" s="23"/>
      <c r="DI2024" s="23"/>
      <c r="DJ2024" s="23"/>
      <c r="DK2024" s="23"/>
      <c r="DL2024" s="23"/>
      <c r="DM2024" s="23"/>
      <c r="DN2024" s="23"/>
      <c r="DO2024" s="23"/>
      <c r="DP2024" s="23"/>
      <c r="DQ2024" s="23"/>
      <c r="DR2024" s="23"/>
      <c r="DS2024" s="23"/>
      <c r="DT2024" s="23"/>
      <c r="DU2024" s="23"/>
      <c r="DV2024" s="23"/>
      <c r="DW2024" s="23"/>
      <c r="DX2024" s="23"/>
      <c r="DY2024" s="23"/>
    </row>
    <row r="2025" spans="1:129" s="29" customFormat="1" ht="30" x14ac:dyDescent="0.25">
      <c r="A2025" s="490"/>
      <c r="B2025" s="72" t="s">
        <v>372</v>
      </c>
      <c r="C2025" s="72"/>
      <c r="D2025" s="72"/>
      <c r="E2025" s="73"/>
      <c r="F2025" s="74"/>
      <c r="G2025" s="73"/>
      <c r="H2025" s="121" t="s">
        <v>40</v>
      </c>
      <c r="I2025" s="78" t="s">
        <v>41</v>
      </c>
      <c r="J2025" s="83">
        <v>1834247.28</v>
      </c>
      <c r="K2025" s="98">
        <f t="shared" ref="K2025:K2026" si="1038">J2025</f>
        <v>1834247.28</v>
      </c>
      <c r="L2025" s="83"/>
      <c r="M2025" s="83"/>
      <c r="N2025" s="83"/>
      <c r="O2025" s="354">
        <f t="shared" si="1023"/>
        <v>1834247.28</v>
      </c>
      <c r="P2025" s="355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/>
      <c r="AL2025" s="23"/>
      <c r="AM2025" s="23"/>
      <c r="AN2025" s="23"/>
      <c r="AO2025" s="23"/>
      <c r="AP2025" s="23"/>
      <c r="AQ2025" s="23"/>
      <c r="AR2025" s="23"/>
      <c r="AS2025" s="23"/>
      <c r="AT2025" s="23"/>
      <c r="AU2025" s="23"/>
      <c r="AV2025" s="23"/>
      <c r="AW2025" s="23"/>
      <c r="AX2025" s="23"/>
      <c r="AY2025" s="23"/>
      <c r="AZ2025" s="23"/>
      <c r="BA2025" s="23"/>
      <c r="BB2025" s="23"/>
      <c r="BC2025" s="23"/>
      <c r="BD2025" s="23"/>
      <c r="BE2025" s="23"/>
      <c r="BF2025" s="23"/>
      <c r="BG2025" s="23"/>
      <c r="BH2025" s="23"/>
      <c r="BI2025" s="23"/>
      <c r="BJ2025" s="23"/>
      <c r="BK2025" s="23"/>
      <c r="BL2025" s="23"/>
      <c r="BM2025" s="23"/>
      <c r="BN2025" s="23"/>
      <c r="BO2025" s="23"/>
      <c r="BP2025" s="23"/>
      <c r="BQ2025" s="23"/>
      <c r="BR2025" s="23"/>
      <c r="BS2025" s="23"/>
      <c r="BT2025" s="23"/>
      <c r="BU2025" s="23"/>
      <c r="BV2025" s="23"/>
      <c r="BW2025" s="23"/>
      <c r="BX2025" s="23"/>
      <c r="BY2025" s="23"/>
      <c r="BZ2025" s="23"/>
      <c r="CA2025" s="23"/>
      <c r="CB2025" s="23"/>
      <c r="CC2025" s="23"/>
      <c r="CD2025" s="23"/>
      <c r="CE2025" s="23"/>
      <c r="CF2025" s="23"/>
      <c r="CG2025" s="23"/>
      <c r="CH2025" s="23"/>
      <c r="CI2025" s="23"/>
      <c r="CJ2025" s="23"/>
      <c r="CK2025" s="23"/>
      <c r="CL2025" s="23"/>
      <c r="CM2025" s="23"/>
      <c r="CN2025" s="23"/>
      <c r="CO2025" s="23"/>
      <c r="CP2025" s="23"/>
      <c r="CQ2025" s="23"/>
      <c r="CR2025" s="23"/>
      <c r="CS2025" s="23"/>
      <c r="CT2025" s="23"/>
      <c r="CU2025" s="23"/>
      <c r="CV2025" s="23"/>
      <c r="CW2025" s="23"/>
      <c r="CX2025" s="23"/>
      <c r="CY2025" s="23"/>
      <c r="CZ2025" s="23"/>
      <c r="DA2025" s="23"/>
      <c r="DB2025" s="23"/>
      <c r="DC2025" s="23"/>
      <c r="DD2025" s="23"/>
      <c r="DE2025" s="23"/>
      <c r="DF2025" s="23"/>
      <c r="DG2025" s="23"/>
      <c r="DH2025" s="23"/>
      <c r="DI2025" s="23"/>
      <c r="DJ2025" s="23"/>
      <c r="DK2025" s="23"/>
      <c r="DL2025" s="23"/>
      <c r="DM2025" s="23"/>
      <c r="DN2025" s="23"/>
      <c r="DO2025" s="23"/>
      <c r="DP2025" s="23"/>
      <c r="DQ2025" s="23"/>
      <c r="DR2025" s="23"/>
      <c r="DS2025" s="23"/>
      <c r="DT2025" s="23"/>
      <c r="DU2025" s="23"/>
      <c r="DV2025" s="23"/>
      <c r="DW2025" s="23"/>
      <c r="DX2025" s="23"/>
      <c r="DY2025" s="23"/>
    </row>
    <row r="2026" spans="1:129" s="29" customFormat="1" x14ac:dyDescent="0.25">
      <c r="A2026" s="490"/>
      <c r="B2026" s="72" t="s">
        <v>372</v>
      </c>
      <c r="C2026" s="72"/>
      <c r="D2026" s="72"/>
      <c r="E2026" s="73"/>
      <c r="F2026" s="74"/>
      <c r="G2026" s="73"/>
      <c r="H2026" s="72" t="s">
        <v>35</v>
      </c>
      <c r="I2026" s="78" t="s">
        <v>52</v>
      </c>
      <c r="J2026" s="83">
        <v>39252.891792000002</v>
      </c>
      <c r="K2026" s="98">
        <f t="shared" si="1038"/>
        <v>39252.891792000002</v>
      </c>
      <c r="L2026" s="83"/>
      <c r="M2026" s="83"/>
      <c r="N2026" s="83"/>
      <c r="O2026" s="354">
        <f t="shared" si="1023"/>
        <v>39252.891792000002</v>
      </c>
      <c r="P2026" s="355"/>
      <c r="Q2026" s="23"/>
      <c r="R2026" s="23"/>
      <c r="S2026" s="23"/>
      <c r="T2026" s="23"/>
      <c r="U2026" s="23"/>
      <c r="V2026" s="23"/>
      <c r="W2026" s="23"/>
      <c r="X2026" s="23"/>
      <c r="Y2026" s="23"/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/>
      <c r="AL2026" s="23"/>
      <c r="AM2026" s="23"/>
      <c r="AN2026" s="23"/>
      <c r="AO2026" s="23"/>
      <c r="AP2026" s="23"/>
      <c r="AQ2026" s="23"/>
      <c r="AR2026" s="23"/>
      <c r="AS2026" s="23"/>
      <c r="AT2026" s="23"/>
      <c r="AU2026" s="23"/>
      <c r="AV2026" s="23"/>
      <c r="AW2026" s="23"/>
      <c r="AX2026" s="23"/>
      <c r="AY2026" s="23"/>
      <c r="AZ2026" s="23"/>
      <c r="BA2026" s="23"/>
      <c r="BB2026" s="23"/>
      <c r="BC2026" s="23"/>
      <c r="BD2026" s="23"/>
      <c r="BE2026" s="23"/>
      <c r="BF2026" s="23"/>
      <c r="BG2026" s="23"/>
      <c r="BH2026" s="23"/>
      <c r="BI2026" s="23"/>
      <c r="BJ2026" s="23"/>
      <c r="BK2026" s="23"/>
      <c r="BL2026" s="23"/>
      <c r="BM2026" s="23"/>
      <c r="BN2026" s="23"/>
      <c r="BO2026" s="23"/>
      <c r="BP2026" s="23"/>
      <c r="BQ2026" s="23"/>
      <c r="BR2026" s="23"/>
      <c r="BS2026" s="23"/>
      <c r="BT2026" s="23"/>
      <c r="BU2026" s="23"/>
      <c r="BV2026" s="23"/>
      <c r="BW2026" s="23"/>
      <c r="BX2026" s="23"/>
      <c r="BY2026" s="23"/>
      <c r="BZ2026" s="23"/>
      <c r="CA2026" s="23"/>
      <c r="CB2026" s="23"/>
      <c r="CC2026" s="23"/>
      <c r="CD2026" s="23"/>
      <c r="CE2026" s="23"/>
      <c r="CF2026" s="23"/>
      <c r="CG2026" s="23"/>
      <c r="CH2026" s="23"/>
      <c r="CI2026" s="23"/>
      <c r="CJ2026" s="23"/>
      <c r="CK2026" s="23"/>
      <c r="CL2026" s="23"/>
      <c r="CM2026" s="23"/>
      <c r="CN2026" s="23"/>
      <c r="CO2026" s="23"/>
      <c r="CP2026" s="23"/>
      <c r="CQ2026" s="23"/>
      <c r="CR2026" s="23"/>
      <c r="CS2026" s="23"/>
      <c r="CT2026" s="23"/>
      <c r="CU2026" s="23"/>
      <c r="CV2026" s="23"/>
      <c r="CW2026" s="23"/>
      <c r="CX2026" s="23"/>
      <c r="CY2026" s="23"/>
      <c r="CZ2026" s="23"/>
      <c r="DA2026" s="23"/>
      <c r="DB2026" s="23"/>
      <c r="DC2026" s="23"/>
      <c r="DD2026" s="23"/>
      <c r="DE2026" s="23"/>
      <c r="DF2026" s="23"/>
      <c r="DG2026" s="23"/>
      <c r="DH2026" s="23"/>
      <c r="DI2026" s="23"/>
      <c r="DJ2026" s="23"/>
      <c r="DK2026" s="23"/>
      <c r="DL2026" s="23"/>
      <c r="DM2026" s="23"/>
      <c r="DN2026" s="23"/>
      <c r="DO2026" s="23"/>
      <c r="DP2026" s="23"/>
      <c r="DQ2026" s="23"/>
      <c r="DR2026" s="23"/>
      <c r="DS2026" s="23"/>
      <c r="DT2026" s="23"/>
      <c r="DU2026" s="23"/>
      <c r="DV2026" s="23"/>
      <c r="DW2026" s="23"/>
      <c r="DX2026" s="23"/>
      <c r="DY2026" s="23"/>
    </row>
    <row r="2027" spans="1:129" s="29" customFormat="1" ht="45" x14ac:dyDescent="0.25">
      <c r="A2027" s="490"/>
      <c r="B2027" s="72" t="s">
        <v>372</v>
      </c>
      <c r="C2027" s="72"/>
      <c r="D2027" s="72"/>
      <c r="E2027" s="73"/>
      <c r="F2027" s="74"/>
      <c r="G2027" s="337"/>
      <c r="H2027" s="72" t="s">
        <v>58</v>
      </c>
      <c r="I2027" s="78" t="s">
        <v>31</v>
      </c>
      <c r="J2027" s="83">
        <v>250000</v>
      </c>
      <c r="K2027" s="83"/>
      <c r="L2027" s="83"/>
      <c r="M2027" s="126">
        <f>J2027*0.95</f>
        <v>237500</v>
      </c>
      <c r="N2027" s="126">
        <f>J2027*0.05</f>
        <v>12500</v>
      </c>
      <c r="O2027" s="354">
        <f t="shared" si="1023"/>
        <v>250000</v>
      </c>
      <c r="P2027" s="355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23"/>
      <c r="AL2027" s="23"/>
      <c r="AM2027" s="23"/>
      <c r="AN2027" s="23"/>
      <c r="AO2027" s="23"/>
      <c r="AP2027" s="23"/>
      <c r="AQ2027" s="23"/>
      <c r="AR2027" s="23"/>
      <c r="AS2027" s="23"/>
      <c r="AT2027" s="23"/>
      <c r="AU2027" s="23"/>
      <c r="AV2027" s="23"/>
      <c r="AW2027" s="23"/>
      <c r="AX2027" s="23"/>
      <c r="AY2027" s="23"/>
      <c r="AZ2027" s="23"/>
      <c r="BA2027" s="23"/>
      <c r="BB2027" s="23"/>
      <c r="BC2027" s="23"/>
      <c r="BD2027" s="23"/>
      <c r="BE2027" s="23"/>
      <c r="BF2027" s="23"/>
      <c r="BG2027" s="23"/>
      <c r="BH2027" s="23"/>
      <c r="BI2027" s="23"/>
      <c r="BJ2027" s="23"/>
      <c r="BK2027" s="23"/>
      <c r="BL2027" s="23"/>
      <c r="BM2027" s="23"/>
      <c r="BN2027" s="23"/>
      <c r="BO2027" s="23"/>
      <c r="BP2027" s="23"/>
      <c r="BQ2027" s="23"/>
      <c r="BR2027" s="23"/>
      <c r="BS2027" s="23"/>
      <c r="BT2027" s="23"/>
      <c r="BU2027" s="23"/>
      <c r="BV2027" s="23"/>
      <c r="BW2027" s="23"/>
      <c r="BX2027" s="23"/>
      <c r="BY2027" s="23"/>
      <c r="BZ2027" s="23"/>
      <c r="CA2027" s="23"/>
      <c r="CB2027" s="23"/>
      <c r="CC2027" s="23"/>
      <c r="CD2027" s="23"/>
      <c r="CE2027" s="23"/>
      <c r="CF2027" s="23"/>
      <c r="CG2027" s="23"/>
      <c r="CH2027" s="23"/>
      <c r="CI2027" s="23"/>
      <c r="CJ2027" s="23"/>
      <c r="CK2027" s="23"/>
      <c r="CL2027" s="23"/>
      <c r="CM2027" s="23"/>
      <c r="CN2027" s="23"/>
      <c r="CO2027" s="23"/>
      <c r="CP2027" s="23"/>
      <c r="CQ2027" s="23"/>
      <c r="CR2027" s="23"/>
      <c r="CS2027" s="23"/>
      <c r="CT2027" s="23"/>
      <c r="CU2027" s="23"/>
      <c r="CV2027" s="23"/>
      <c r="CW2027" s="23"/>
      <c r="CX2027" s="23"/>
      <c r="CY2027" s="23"/>
      <c r="CZ2027" s="23"/>
      <c r="DA2027" s="23"/>
      <c r="DB2027" s="23"/>
      <c r="DC2027" s="23"/>
      <c r="DD2027" s="23"/>
      <c r="DE2027" s="23"/>
      <c r="DF2027" s="23"/>
      <c r="DG2027" s="23"/>
      <c r="DH2027" s="23"/>
      <c r="DI2027" s="23"/>
      <c r="DJ2027" s="23"/>
      <c r="DK2027" s="23"/>
      <c r="DL2027" s="23"/>
      <c r="DM2027" s="23"/>
      <c r="DN2027" s="23"/>
      <c r="DO2027" s="23"/>
      <c r="DP2027" s="23"/>
      <c r="DQ2027" s="23"/>
      <c r="DR2027" s="23"/>
      <c r="DS2027" s="23"/>
      <c r="DT2027" s="23"/>
      <c r="DU2027" s="23"/>
      <c r="DV2027" s="23"/>
      <c r="DW2027" s="23"/>
      <c r="DX2027" s="23"/>
      <c r="DY2027" s="23"/>
    </row>
    <row r="2028" spans="1:129" s="29" customFormat="1" ht="75" x14ac:dyDescent="0.25">
      <c r="A2028" s="491"/>
      <c r="B2028" s="72" t="s">
        <v>372</v>
      </c>
      <c r="C2028" s="72"/>
      <c r="D2028" s="72"/>
      <c r="E2028" s="73"/>
      <c r="F2028" s="74"/>
      <c r="G2028" s="337"/>
      <c r="H2028" s="72" t="s">
        <v>57</v>
      </c>
      <c r="I2028" s="78" t="s">
        <v>136</v>
      </c>
      <c r="J2028" s="83">
        <v>45250</v>
      </c>
      <c r="K2028" s="123">
        <f>J2028</f>
        <v>45250</v>
      </c>
      <c r="L2028" s="126"/>
      <c r="M2028" s="126"/>
      <c r="N2028" s="126"/>
      <c r="O2028" s="354">
        <f t="shared" si="1023"/>
        <v>45250</v>
      </c>
      <c r="P2028" s="355"/>
      <c r="Q2028" s="23"/>
      <c r="R2028" s="23"/>
      <c r="S2028" s="23"/>
      <c r="T2028" s="23"/>
      <c r="U2028" s="23"/>
      <c r="V2028" s="23"/>
      <c r="W2028" s="23"/>
      <c r="X2028" s="23"/>
      <c r="Y2028" s="23"/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/>
      <c r="AL2028" s="23"/>
      <c r="AM2028" s="23"/>
      <c r="AN2028" s="23"/>
      <c r="AO2028" s="23"/>
      <c r="AP2028" s="23"/>
      <c r="AQ2028" s="23"/>
      <c r="AR2028" s="23"/>
      <c r="AS2028" s="23"/>
      <c r="AT2028" s="23"/>
      <c r="AU2028" s="23"/>
      <c r="AV2028" s="23"/>
      <c r="AW2028" s="23"/>
      <c r="AX2028" s="23"/>
      <c r="AY2028" s="23"/>
      <c r="AZ2028" s="23"/>
      <c r="BA2028" s="23"/>
      <c r="BB2028" s="23"/>
      <c r="BC2028" s="23"/>
      <c r="BD2028" s="23"/>
      <c r="BE2028" s="23"/>
      <c r="BF2028" s="23"/>
      <c r="BG2028" s="23"/>
      <c r="BH2028" s="23"/>
      <c r="BI2028" s="23"/>
      <c r="BJ2028" s="23"/>
      <c r="BK2028" s="23"/>
      <c r="BL2028" s="23"/>
      <c r="BM2028" s="23"/>
      <c r="BN2028" s="23"/>
      <c r="BO2028" s="23"/>
      <c r="BP2028" s="23"/>
      <c r="BQ2028" s="23"/>
      <c r="BR2028" s="23"/>
      <c r="BS2028" s="23"/>
      <c r="BT2028" s="23"/>
      <c r="BU2028" s="23"/>
      <c r="BV2028" s="23"/>
      <c r="BW2028" s="23"/>
      <c r="BX2028" s="23"/>
      <c r="BY2028" s="23"/>
      <c r="BZ2028" s="23"/>
      <c r="CA2028" s="23"/>
      <c r="CB2028" s="23"/>
      <c r="CC2028" s="23"/>
      <c r="CD2028" s="23"/>
      <c r="CE2028" s="23"/>
      <c r="CF2028" s="23"/>
      <c r="CG2028" s="23"/>
      <c r="CH2028" s="23"/>
      <c r="CI2028" s="23"/>
      <c r="CJ2028" s="23"/>
      <c r="CK2028" s="23"/>
      <c r="CL2028" s="23"/>
      <c r="CM2028" s="23"/>
      <c r="CN2028" s="23"/>
      <c r="CO2028" s="23"/>
      <c r="CP2028" s="23"/>
      <c r="CQ2028" s="23"/>
      <c r="CR2028" s="23"/>
      <c r="CS2028" s="23"/>
      <c r="CT2028" s="23"/>
      <c r="CU2028" s="23"/>
      <c r="CV2028" s="23"/>
      <c r="CW2028" s="23"/>
      <c r="CX2028" s="23"/>
      <c r="CY2028" s="23"/>
      <c r="CZ2028" s="23"/>
      <c r="DA2028" s="23"/>
      <c r="DB2028" s="23"/>
      <c r="DC2028" s="23"/>
      <c r="DD2028" s="23"/>
      <c r="DE2028" s="23"/>
      <c r="DF2028" s="23"/>
      <c r="DG2028" s="23"/>
      <c r="DH2028" s="23"/>
      <c r="DI2028" s="23"/>
      <c r="DJ2028" s="23"/>
      <c r="DK2028" s="23"/>
      <c r="DL2028" s="23"/>
      <c r="DM2028" s="23"/>
      <c r="DN2028" s="23"/>
      <c r="DO2028" s="23"/>
      <c r="DP2028" s="23"/>
      <c r="DQ2028" s="23"/>
      <c r="DR2028" s="23"/>
      <c r="DS2028" s="23"/>
      <c r="DT2028" s="23"/>
      <c r="DU2028" s="23"/>
      <c r="DV2028" s="23"/>
      <c r="DW2028" s="23"/>
      <c r="DX2028" s="23"/>
      <c r="DY2028" s="23"/>
    </row>
    <row r="2029" spans="1:129" s="29" customFormat="1" ht="15.75" customHeight="1" x14ac:dyDescent="0.25">
      <c r="A2029" s="345">
        <v>7</v>
      </c>
      <c r="B2029" s="72" t="s">
        <v>372</v>
      </c>
      <c r="C2029" s="72" t="s">
        <v>8</v>
      </c>
      <c r="D2029" s="72" t="s">
        <v>113</v>
      </c>
      <c r="E2029" s="73">
        <v>40</v>
      </c>
      <c r="F2029" s="74">
        <v>1744.3</v>
      </c>
      <c r="G2029" s="73">
        <v>42</v>
      </c>
      <c r="H2029" s="72" t="s">
        <v>30</v>
      </c>
      <c r="I2029" s="66" t="s">
        <v>1</v>
      </c>
      <c r="J2029" s="83">
        <f>J2030+J2031</f>
        <v>1379285.5208075999</v>
      </c>
      <c r="K2029" s="83">
        <f t="shared" ref="K2029:N2029" si="1039">K2030+K2031</f>
        <v>1379285.5208075999</v>
      </c>
      <c r="L2029" s="83">
        <f t="shared" si="1039"/>
        <v>0</v>
      </c>
      <c r="M2029" s="83">
        <f t="shared" si="1039"/>
        <v>0</v>
      </c>
      <c r="N2029" s="83">
        <f t="shared" si="1039"/>
        <v>0</v>
      </c>
      <c r="O2029" s="354">
        <f t="shared" ref="O2029:O2104" si="1040">K2029+L2029+M2029+N2029</f>
        <v>1379285.5208075999</v>
      </c>
      <c r="P2029" s="355"/>
      <c r="Q2029" s="23"/>
      <c r="R2029" s="23"/>
      <c r="S2029" s="23"/>
      <c r="T2029" s="23"/>
      <c r="U2029" s="23"/>
      <c r="V2029" s="23"/>
      <c r="W2029" s="23"/>
      <c r="X2029" s="23"/>
      <c r="Y2029" s="23"/>
      <c r="Z2029" s="23"/>
      <c r="AA2029" s="23"/>
      <c r="AB2029" s="23"/>
      <c r="AC2029" s="23"/>
      <c r="AD2029" s="23"/>
      <c r="AE2029" s="23"/>
      <c r="AF2029" s="23"/>
      <c r="AG2029" s="23"/>
      <c r="AH2029" s="23"/>
      <c r="AI2029" s="23"/>
      <c r="AJ2029" s="23"/>
      <c r="AK2029" s="23"/>
      <c r="AL2029" s="23"/>
      <c r="AM2029" s="23"/>
      <c r="AN2029" s="23"/>
      <c r="AO2029" s="23"/>
      <c r="AP2029" s="23"/>
      <c r="AQ2029" s="23"/>
      <c r="AR2029" s="23"/>
      <c r="AS2029" s="23"/>
      <c r="AT2029" s="23"/>
      <c r="AU2029" s="23"/>
      <c r="AV2029" s="23"/>
      <c r="AW2029" s="23"/>
      <c r="AX2029" s="23"/>
      <c r="AY2029" s="23"/>
      <c r="AZ2029" s="23"/>
      <c r="BA2029" s="23"/>
      <c r="BB2029" s="23"/>
      <c r="BC2029" s="23"/>
      <c r="BD2029" s="23"/>
      <c r="BE2029" s="23"/>
      <c r="BF2029" s="23"/>
      <c r="BG2029" s="23"/>
      <c r="BH2029" s="23"/>
      <c r="BI2029" s="23"/>
      <c r="BJ2029" s="23"/>
      <c r="BK2029" s="23"/>
      <c r="BL2029" s="23"/>
      <c r="BM2029" s="23"/>
      <c r="BN2029" s="23"/>
      <c r="BO2029" s="23"/>
      <c r="BP2029" s="23"/>
      <c r="BQ2029" s="23"/>
      <c r="BR2029" s="23"/>
      <c r="BS2029" s="23"/>
      <c r="BT2029" s="23"/>
      <c r="BU2029" s="23"/>
      <c r="BV2029" s="23"/>
      <c r="BW2029" s="23"/>
      <c r="BX2029" s="23"/>
      <c r="BY2029" s="23"/>
      <c r="BZ2029" s="23"/>
      <c r="CA2029" s="23"/>
      <c r="CB2029" s="23"/>
      <c r="CC2029" s="23"/>
      <c r="CD2029" s="23"/>
      <c r="CE2029" s="23"/>
      <c r="CF2029" s="23"/>
      <c r="CG2029" s="23"/>
      <c r="CH2029" s="23"/>
      <c r="CI2029" s="23"/>
      <c r="CJ2029" s="23"/>
      <c r="CK2029" s="23"/>
      <c r="CL2029" s="23"/>
      <c r="CM2029" s="23"/>
      <c r="CN2029" s="23"/>
      <c r="CO2029" s="23"/>
      <c r="CP2029" s="23"/>
      <c r="CQ2029" s="23"/>
      <c r="CR2029" s="23"/>
      <c r="CS2029" s="23"/>
      <c r="CT2029" s="23"/>
      <c r="CU2029" s="23"/>
      <c r="CV2029" s="23"/>
      <c r="CW2029" s="23"/>
      <c r="CX2029" s="23"/>
      <c r="CY2029" s="23"/>
      <c r="CZ2029" s="23"/>
      <c r="DA2029" s="23"/>
      <c r="DB2029" s="23"/>
      <c r="DC2029" s="23"/>
      <c r="DD2029" s="23"/>
      <c r="DE2029" s="23"/>
      <c r="DF2029" s="23"/>
      <c r="DG2029" s="23"/>
      <c r="DH2029" s="23"/>
      <c r="DI2029" s="23"/>
      <c r="DJ2029" s="23"/>
      <c r="DK2029" s="23"/>
      <c r="DL2029" s="23"/>
      <c r="DM2029" s="23"/>
      <c r="DN2029" s="23"/>
      <c r="DO2029" s="23"/>
      <c r="DP2029" s="23"/>
      <c r="DQ2029" s="23"/>
      <c r="DR2029" s="23"/>
      <c r="DS2029" s="23"/>
      <c r="DT2029" s="23"/>
      <c r="DU2029" s="23"/>
      <c r="DV2029" s="23"/>
      <c r="DW2029" s="23"/>
      <c r="DX2029" s="23"/>
      <c r="DY2029" s="23"/>
    </row>
    <row r="2030" spans="1:129" s="29" customFormat="1" ht="15.75" customHeight="1" x14ac:dyDescent="0.25">
      <c r="A2030" s="346"/>
      <c r="B2030" s="72" t="s">
        <v>372</v>
      </c>
      <c r="C2030" s="72"/>
      <c r="D2030" s="72"/>
      <c r="E2030" s="73"/>
      <c r="F2030" s="74"/>
      <c r="G2030" s="73"/>
      <c r="H2030" s="190" t="s">
        <v>34</v>
      </c>
      <c r="I2030" s="78" t="s">
        <v>75</v>
      </c>
      <c r="J2030" s="83">
        <v>1350387.2339999999</v>
      </c>
      <c r="K2030" s="98">
        <f t="shared" ref="K2030:K2031" si="1041">J2030</f>
        <v>1350387.2339999999</v>
      </c>
      <c r="L2030" s="83"/>
      <c r="M2030" s="83"/>
      <c r="N2030" s="83"/>
      <c r="O2030" s="354">
        <f t="shared" si="1040"/>
        <v>1350387.2339999999</v>
      </c>
      <c r="P2030" s="355"/>
      <c r="Q2030" s="23"/>
      <c r="R2030" s="23"/>
      <c r="S2030" s="23"/>
      <c r="T2030" s="23"/>
      <c r="U2030" s="23"/>
      <c r="V2030" s="23"/>
      <c r="W2030" s="23"/>
      <c r="X2030" s="23"/>
      <c r="Y2030" s="23"/>
      <c r="Z2030" s="23"/>
      <c r="AA2030" s="23"/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/>
      <c r="AL2030" s="23"/>
      <c r="AM2030" s="23"/>
      <c r="AN2030" s="23"/>
      <c r="AO2030" s="23"/>
      <c r="AP2030" s="23"/>
      <c r="AQ2030" s="23"/>
      <c r="AR2030" s="23"/>
      <c r="AS2030" s="23"/>
      <c r="AT2030" s="23"/>
      <c r="AU2030" s="23"/>
      <c r="AV2030" s="23"/>
      <c r="AW2030" s="23"/>
      <c r="AX2030" s="23"/>
      <c r="AY2030" s="23"/>
      <c r="AZ2030" s="23"/>
      <c r="BA2030" s="23"/>
      <c r="BB2030" s="23"/>
      <c r="BC2030" s="23"/>
      <c r="BD2030" s="23"/>
      <c r="BE2030" s="23"/>
      <c r="BF2030" s="23"/>
      <c r="BG2030" s="23"/>
      <c r="BH2030" s="23"/>
      <c r="BI2030" s="23"/>
      <c r="BJ2030" s="23"/>
      <c r="BK2030" s="23"/>
      <c r="BL2030" s="23"/>
      <c r="BM2030" s="23"/>
      <c r="BN2030" s="23"/>
      <c r="BO2030" s="23"/>
      <c r="BP2030" s="23"/>
      <c r="BQ2030" s="23"/>
      <c r="BR2030" s="23"/>
      <c r="BS2030" s="23"/>
      <c r="BT2030" s="23"/>
      <c r="BU2030" s="23"/>
      <c r="BV2030" s="23"/>
      <c r="BW2030" s="23"/>
      <c r="BX2030" s="23"/>
      <c r="BY2030" s="23"/>
      <c r="BZ2030" s="23"/>
      <c r="CA2030" s="23"/>
      <c r="CB2030" s="23"/>
      <c r="CC2030" s="23"/>
      <c r="CD2030" s="23"/>
      <c r="CE2030" s="23"/>
      <c r="CF2030" s="23"/>
      <c r="CG2030" s="23"/>
      <c r="CH2030" s="23"/>
      <c r="CI2030" s="23"/>
      <c r="CJ2030" s="23"/>
      <c r="CK2030" s="23"/>
      <c r="CL2030" s="23"/>
      <c r="CM2030" s="23"/>
      <c r="CN2030" s="23"/>
      <c r="CO2030" s="23"/>
      <c r="CP2030" s="23"/>
      <c r="CQ2030" s="23"/>
      <c r="CR2030" s="23"/>
      <c r="CS2030" s="23"/>
      <c r="CT2030" s="23"/>
      <c r="CU2030" s="23"/>
      <c r="CV2030" s="23"/>
      <c r="CW2030" s="23"/>
      <c r="CX2030" s="23"/>
      <c r="CY2030" s="23"/>
      <c r="CZ2030" s="23"/>
      <c r="DA2030" s="23"/>
      <c r="DB2030" s="23"/>
      <c r="DC2030" s="23"/>
      <c r="DD2030" s="23"/>
      <c r="DE2030" s="23"/>
      <c r="DF2030" s="23"/>
      <c r="DG2030" s="23"/>
      <c r="DH2030" s="23"/>
      <c r="DI2030" s="23"/>
      <c r="DJ2030" s="23"/>
      <c r="DK2030" s="23"/>
      <c r="DL2030" s="23"/>
      <c r="DM2030" s="23"/>
      <c r="DN2030" s="23"/>
      <c r="DO2030" s="23"/>
      <c r="DP2030" s="23"/>
      <c r="DQ2030" s="23"/>
      <c r="DR2030" s="23"/>
      <c r="DS2030" s="23"/>
      <c r="DT2030" s="23"/>
      <c r="DU2030" s="23"/>
      <c r="DV2030" s="23"/>
      <c r="DW2030" s="23"/>
      <c r="DX2030" s="23"/>
      <c r="DY2030" s="23"/>
    </row>
    <row r="2031" spans="1:129" s="29" customFormat="1" ht="15.75" customHeight="1" x14ac:dyDescent="0.25">
      <c r="A2031" s="347"/>
      <c r="B2031" s="72" t="s">
        <v>372</v>
      </c>
      <c r="C2031" s="72"/>
      <c r="D2031" s="72"/>
      <c r="E2031" s="73"/>
      <c r="F2031" s="74"/>
      <c r="G2031" s="73"/>
      <c r="H2031" s="72" t="s">
        <v>35</v>
      </c>
      <c r="I2031" s="78" t="s">
        <v>52</v>
      </c>
      <c r="J2031" s="83">
        <v>28898.286807600001</v>
      </c>
      <c r="K2031" s="98">
        <f t="shared" si="1041"/>
        <v>28898.286807600001</v>
      </c>
      <c r="L2031" s="83"/>
      <c r="M2031" s="83"/>
      <c r="N2031" s="83"/>
      <c r="O2031" s="354">
        <f t="shared" si="1040"/>
        <v>28898.286807600001</v>
      </c>
      <c r="P2031" s="355"/>
      <c r="Q2031" s="23"/>
      <c r="R2031" s="23"/>
      <c r="S2031" s="23"/>
      <c r="T2031" s="23"/>
      <c r="U2031" s="23"/>
      <c r="V2031" s="23"/>
      <c r="W2031" s="23"/>
      <c r="X2031" s="23"/>
      <c r="Y2031" s="23"/>
      <c r="Z2031" s="23"/>
      <c r="AA2031" s="23"/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/>
      <c r="AL2031" s="23"/>
      <c r="AM2031" s="23"/>
      <c r="AN2031" s="23"/>
      <c r="AO2031" s="23"/>
      <c r="AP2031" s="23"/>
      <c r="AQ2031" s="23"/>
      <c r="AR2031" s="23"/>
      <c r="AS2031" s="23"/>
      <c r="AT2031" s="23"/>
      <c r="AU2031" s="23"/>
      <c r="AV2031" s="23"/>
      <c r="AW2031" s="23"/>
      <c r="AX2031" s="23"/>
      <c r="AY2031" s="23"/>
      <c r="AZ2031" s="23"/>
      <c r="BA2031" s="23"/>
      <c r="BB2031" s="23"/>
      <c r="BC2031" s="23"/>
      <c r="BD2031" s="23"/>
      <c r="BE2031" s="23"/>
      <c r="BF2031" s="23"/>
      <c r="BG2031" s="23"/>
      <c r="BH2031" s="23"/>
      <c r="BI2031" s="23"/>
      <c r="BJ2031" s="23"/>
      <c r="BK2031" s="23"/>
      <c r="BL2031" s="23"/>
      <c r="BM2031" s="23"/>
      <c r="BN2031" s="23"/>
      <c r="BO2031" s="23"/>
      <c r="BP2031" s="23"/>
      <c r="BQ2031" s="23"/>
      <c r="BR2031" s="23"/>
      <c r="BS2031" s="23"/>
      <c r="BT2031" s="23"/>
      <c r="BU2031" s="23"/>
      <c r="BV2031" s="23"/>
      <c r="BW2031" s="23"/>
      <c r="BX2031" s="23"/>
      <c r="BY2031" s="23"/>
      <c r="BZ2031" s="23"/>
      <c r="CA2031" s="23"/>
      <c r="CB2031" s="23"/>
      <c r="CC2031" s="23"/>
      <c r="CD2031" s="23"/>
      <c r="CE2031" s="23"/>
      <c r="CF2031" s="23"/>
      <c r="CG2031" s="23"/>
      <c r="CH2031" s="23"/>
      <c r="CI2031" s="23"/>
      <c r="CJ2031" s="23"/>
      <c r="CK2031" s="23"/>
      <c r="CL2031" s="23"/>
      <c r="CM2031" s="23"/>
      <c r="CN2031" s="23"/>
      <c r="CO2031" s="23"/>
      <c r="CP2031" s="23"/>
      <c r="CQ2031" s="23"/>
      <c r="CR2031" s="23"/>
      <c r="CS2031" s="23"/>
      <c r="CT2031" s="23"/>
      <c r="CU2031" s="23"/>
      <c r="CV2031" s="23"/>
      <c r="CW2031" s="23"/>
      <c r="CX2031" s="23"/>
      <c r="CY2031" s="23"/>
      <c r="CZ2031" s="23"/>
      <c r="DA2031" s="23"/>
      <c r="DB2031" s="23"/>
      <c r="DC2031" s="23"/>
      <c r="DD2031" s="23"/>
      <c r="DE2031" s="23"/>
      <c r="DF2031" s="23"/>
      <c r="DG2031" s="23"/>
      <c r="DH2031" s="23"/>
      <c r="DI2031" s="23"/>
      <c r="DJ2031" s="23"/>
      <c r="DK2031" s="23"/>
      <c r="DL2031" s="23"/>
      <c r="DM2031" s="23"/>
      <c r="DN2031" s="23"/>
      <c r="DO2031" s="23"/>
      <c r="DP2031" s="23"/>
      <c r="DQ2031" s="23"/>
      <c r="DR2031" s="23"/>
      <c r="DS2031" s="23"/>
      <c r="DT2031" s="23"/>
      <c r="DU2031" s="23"/>
      <c r="DV2031" s="23"/>
      <c r="DW2031" s="23"/>
      <c r="DX2031" s="23"/>
      <c r="DY2031" s="23"/>
    </row>
    <row r="2032" spans="1:129" s="29" customFormat="1" ht="27.75" customHeight="1" x14ac:dyDescent="0.25">
      <c r="A2032" s="345">
        <v>8</v>
      </c>
      <c r="B2032" s="72" t="s">
        <v>372</v>
      </c>
      <c r="C2032" s="72" t="s">
        <v>8</v>
      </c>
      <c r="D2032" s="72" t="s">
        <v>134</v>
      </c>
      <c r="E2032" s="81">
        <v>17</v>
      </c>
      <c r="F2032" s="74">
        <v>3396.9</v>
      </c>
      <c r="G2032" s="73">
        <v>152</v>
      </c>
      <c r="H2032" s="72" t="s">
        <v>30</v>
      </c>
      <c r="I2032" s="66" t="s">
        <v>1</v>
      </c>
      <c r="J2032" s="83">
        <f>J2033+J2034</f>
        <v>4862573.9751399998</v>
      </c>
      <c r="K2032" s="83">
        <f t="shared" ref="K2032:N2032" si="1042">K2033+K2034</f>
        <v>4862573.9751399998</v>
      </c>
      <c r="L2032" s="83">
        <f t="shared" si="1042"/>
        <v>0</v>
      </c>
      <c r="M2032" s="83">
        <f t="shared" si="1042"/>
        <v>0</v>
      </c>
      <c r="N2032" s="83">
        <f t="shared" si="1042"/>
        <v>0</v>
      </c>
      <c r="O2032" s="354">
        <f t="shared" si="1040"/>
        <v>4862573.9751399998</v>
      </c>
      <c r="P2032" s="355"/>
      <c r="Q2032" s="23"/>
      <c r="R2032" s="23"/>
      <c r="S2032" s="23"/>
      <c r="T2032" s="23"/>
      <c r="U2032" s="23"/>
      <c r="V2032" s="23"/>
      <c r="W2032" s="23"/>
      <c r="X2032" s="23"/>
      <c r="Y2032" s="23"/>
      <c r="Z2032" s="23"/>
      <c r="AA2032" s="23"/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/>
      <c r="AL2032" s="23"/>
      <c r="AM2032" s="23"/>
      <c r="AN2032" s="23"/>
      <c r="AO2032" s="23"/>
      <c r="AP2032" s="23"/>
      <c r="AQ2032" s="23"/>
      <c r="AR2032" s="23"/>
      <c r="AS2032" s="23"/>
      <c r="AT2032" s="23"/>
      <c r="AU2032" s="23"/>
      <c r="AV2032" s="23"/>
      <c r="AW2032" s="23"/>
      <c r="AX2032" s="23"/>
      <c r="AY2032" s="23"/>
      <c r="AZ2032" s="23"/>
      <c r="BA2032" s="23"/>
      <c r="BB2032" s="23"/>
      <c r="BC2032" s="23"/>
      <c r="BD2032" s="23"/>
      <c r="BE2032" s="23"/>
      <c r="BF2032" s="23"/>
      <c r="BG2032" s="23"/>
      <c r="BH2032" s="23"/>
      <c r="BI2032" s="23"/>
      <c r="BJ2032" s="23"/>
      <c r="BK2032" s="23"/>
      <c r="BL2032" s="23"/>
      <c r="BM2032" s="23"/>
      <c r="BN2032" s="23"/>
      <c r="BO2032" s="23"/>
      <c r="BP2032" s="23"/>
      <c r="BQ2032" s="23"/>
      <c r="BR2032" s="23"/>
      <c r="BS2032" s="23"/>
      <c r="BT2032" s="23"/>
      <c r="BU2032" s="23"/>
      <c r="BV2032" s="23"/>
      <c r="BW2032" s="23"/>
      <c r="BX2032" s="23"/>
      <c r="BY2032" s="23"/>
      <c r="BZ2032" s="23"/>
      <c r="CA2032" s="23"/>
      <c r="CB2032" s="23"/>
      <c r="CC2032" s="23"/>
      <c r="CD2032" s="23"/>
      <c r="CE2032" s="23"/>
      <c r="CF2032" s="23"/>
      <c r="CG2032" s="23"/>
      <c r="CH2032" s="23"/>
      <c r="CI2032" s="23"/>
      <c r="CJ2032" s="23"/>
      <c r="CK2032" s="23"/>
      <c r="CL2032" s="23"/>
      <c r="CM2032" s="23"/>
      <c r="CN2032" s="23"/>
      <c r="CO2032" s="23"/>
      <c r="CP2032" s="23"/>
      <c r="CQ2032" s="23"/>
      <c r="CR2032" s="23"/>
      <c r="CS2032" s="23"/>
      <c r="CT2032" s="23"/>
      <c r="CU2032" s="23"/>
      <c r="CV2032" s="23"/>
      <c r="CW2032" s="23"/>
      <c r="CX2032" s="23"/>
      <c r="CY2032" s="23"/>
      <c r="CZ2032" s="23"/>
      <c r="DA2032" s="23"/>
      <c r="DB2032" s="23"/>
      <c r="DC2032" s="23"/>
      <c r="DD2032" s="23"/>
      <c r="DE2032" s="23"/>
      <c r="DF2032" s="23"/>
      <c r="DG2032" s="23"/>
      <c r="DH2032" s="23"/>
      <c r="DI2032" s="23"/>
      <c r="DJ2032" s="23"/>
      <c r="DK2032" s="23"/>
      <c r="DL2032" s="23"/>
      <c r="DM2032" s="23"/>
      <c r="DN2032" s="23"/>
      <c r="DO2032" s="23"/>
      <c r="DP2032" s="23"/>
      <c r="DQ2032" s="23"/>
      <c r="DR2032" s="23"/>
      <c r="DS2032" s="23"/>
      <c r="DT2032" s="23"/>
      <c r="DU2032" s="23"/>
      <c r="DV2032" s="23"/>
      <c r="DW2032" s="23"/>
      <c r="DX2032" s="23"/>
      <c r="DY2032" s="23"/>
    </row>
    <row r="2033" spans="1:129" s="29" customFormat="1" ht="21.75" customHeight="1" x14ac:dyDescent="0.25">
      <c r="A2033" s="346"/>
      <c r="B2033" s="72" t="s">
        <v>372</v>
      </c>
      <c r="C2033" s="72"/>
      <c r="D2033" s="72"/>
      <c r="E2033" s="73"/>
      <c r="F2033" s="74"/>
      <c r="G2033" s="73"/>
      <c r="H2033" s="72" t="s">
        <v>36</v>
      </c>
      <c r="I2033" s="78" t="s">
        <v>37</v>
      </c>
      <c r="J2033" s="83">
        <v>4760695.0999999996</v>
      </c>
      <c r="K2033" s="98">
        <f t="shared" ref="K2033:K2034" si="1043">J2033</f>
        <v>4760695.0999999996</v>
      </c>
      <c r="L2033" s="83"/>
      <c r="M2033" s="83"/>
      <c r="N2033" s="83"/>
      <c r="O2033" s="354">
        <f t="shared" si="1040"/>
        <v>4760695.0999999996</v>
      </c>
      <c r="P2033" s="341"/>
      <c r="Q2033" s="23"/>
      <c r="R2033" s="23"/>
      <c r="S2033" s="23"/>
      <c r="T2033" s="23"/>
      <c r="U2033" s="23"/>
      <c r="V2033" s="23"/>
      <c r="W2033" s="23"/>
      <c r="X2033" s="23"/>
      <c r="Y2033" s="23"/>
      <c r="Z2033" s="23"/>
      <c r="AA2033" s="23"/>
      <c r="AB2033" s="23"/>
      <c r="AC2033" s="23"/>
      <c r="AD2033" s="23"/>
      <c r="AE2033" s="23"/>
      <c r="AF2033" s="23"/>
      <c r="AG2033" s="23"/>
      <c r="AH2033" s="23"/>
      <c r="AI2033" s="23"/>
      <c r="AJ2033" s="23"/>
      <c r="AK2033" s="23"/>
      <c r="AL2033" s="23"/>
      <c r="AM2033" s="23"/>
      <c r="AN2033" s="23"/>
      <c r="AO2033" s="23"/>
      <c r="AP2033" s="23"/>
      <c r="AQ2033" s="23"/>
      <c r="AR2033" s="23"/>
      <c r="AS2033" s="23"/>
      <c r="AT2033" s="23"/>
      <c r="AU2033" s="23"/>
      <c r="AV2033" s="23"/>
      <c r="AW2033" s="23"/>
      <c r="AX2033" s="23"/>
      <c r="AY2033" s="23"/>
      <c r="AZ2033" s="23"/>
      <c r="BA2033" s="23"/>
      <c r="BB2033" s="23"/>
      <c r="BC2033" s="23"/>
      <c r="BD2033" s="23"/>
      <c r="BE2033" s="23"/>
      <c r="BF2033" s="23"/>
      <c r="BG2033" s="23"/>
      <c r="BH2033" s="23"/>
      <c r="BI2033" s="23"/>
      <c r="BJ2033" s="23"/>
      <c r="BK2033" s="23"/>
      <c r="BL2033" s="23"/>
      <c r="BM2033" s="23"/>
      <c r="BN2033" s="23"/>
      <c r="BO2033" s="23"/>
      <c r="BP2033" s="23"/>
      <c r="BQ2033" s="23"/>
      <c r="BR2033" s="23"/>
      <c r="BS2033" s="23"/>
      <c r="BT2033" s="23"/>
      <c r="BU2033" s="23"/>
      <c r="BV2033" s="23"/>
      <c r="BW2033" s="23"/>
      <c r="BX2033" s="23"/>
      <c r="BY2033" s="23"/>
      <c r="BZ2033" s="23"/>
      <c r="CA2033" s="23"/>
      <c r="CB2033" s="23"/>
      <c r="CC2033" s="23"/>
      <c r="CD2033" s="23"/>
      <c r="CE2033" s="23"/>
      <c r="CF2033" s="23"/>
      <c r="CG2033" s="23"/>
      <c r="CH2033" s="23"/>
      <c r="CI2033" s="23"/>
      <c r="CJ2033" s="23"/>
      <c r="CK2033" s="23"/>
      <c r="CL2033" s="23"/>
      <c r="CM2033" s="23"/>
      <c r="CN2033" s="23"/>
      <c r="CO2033" s="23"/>
      <c r="CP2033" s="23"/>
      <c r="CQ2033" s="23"/>
      <c r="CR2033" s="23"/>
      <c r="CS2033" s="23"/>
      <c r="CT2033" s="23"/>
      <c r="CU2033" s="23"/>
      <c r="CV2033" s="23"/>
      <c r="CW2033" s="23"/>
      <c r="CX2033" s="23"/>
      <c r="CY2033" s="23"/>
      <c r="CZ2033" s="23"/>
      <c r="DA2033" s="23"/>
      <c r="DB2033" s="23"/>
      <c r="DC2033" s="23"/>
      <c r="DD2033" s="23"/>
      <c r="DE2033" s="23"/>
      <c r="DF2033" s="23"/>
      <c r="DG2033" s="23"/>
      <c r="DH2033" s="23"/>
      <c r="DI2033" s="23"/>
      <c r="DJ2033" s="23"/>
      <c r="DK2033" s="23"/>
      <c r="DL2033" s="23"/>
      <c r="DM2033" s="23"/>
      <c r="DN2033" s="23"/>
      <c r="DO2033" s="23"/>
      <c r="DP2033" s="23"/>
      <c r="DQ2033" s="23"/>
      <c r="DR2033" s="23"/>
      <c r="DS2033" s="23"/>
      <c r="DT2033" s="23"/>
      <c r="DU2033" s="23"/>
      <c r="DV2033" s="23"/>
      <c r="DW2033" s="23"/>
      <c r="DX2033" s="23"/>
      <c r="DY2033" s="23"/>
    </row>
    <row r="2034" spans="1:129" s="29" customFormat="1" ht="15.75" customHeight="1" x14ac:dyDescent="0.25">
      <c r="A2034" s="347"/>
      <c r="B2034" s="72" t="s">
        <v>372</v>
      </c>
      <c r="C2034" s="72"/>
      <c r="D2034" s="72"/>
      <c r="E2034" s="73"/>
      <c r="F2034" s="74"/>
      <c r="G2034" s="73"/>
      <c r="H2034" s="72" t="s">
        <v>35</v>
      </c>
      <c r="I2034" s="78" t="s">
        <v>52</v>
      </c>
      <c r="J2034" s="83">
        <v>101878.87513999999</v>
      </c>
      <c r="K2034" s="98">
        <f t="shared" si="1043"/>
        <v>101878.87513999999</v>
      </c>
      <c r="L2034" s="83"/>
      <c r="M2034" s="83"/>
      <c r="N2034" s="83"/>
      <c r="O2034" s="354">
        <f t="shared" si="1040"/>
        <v>101878.87513999999</v>
      </c>
      <c r="P2034" s="355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/>
      <c r="AN2034" s="23"/>
      <c r="AO2034" s="23"/>
      <c r="AP2034" s="23"/>
      <c r="AQ2034" s="23"/>
      <c r="AR2034" s="23"/>
      <c r="AS2034" s="23"/>
      <c r="AT2034" s="23"/>
      <c r="AU2034" s="23"/>
      <c r="AV2034" s="23"/>
      <c r="AW2034" s="23"/>
      <c r="AX2034" s="23"/>
      <c r="AY2034" s="23"/>
      <c r="AZ2034" s="23"/>
      <c r="BA2034" s="23"/>
      <c r="BB2034" s="23"/>
      <c r="BC2034" s="23"/>
      <c r="BD2034" s="23"/>
      <c r="BE2034" s="23"/>
      <c r="BF2034" s="23"/>
      <c r="BG2034" s="23"/>
      <c r="BH2034" s="23"/>
      <c r="BI2034" s="23"/>
      <c r="BJ2034" s="23"/>
      <c r="BK2034" s="23"/>
      <c r="BL2034" s="23"/>
      <c r="BM2034" s="23"/>
      <c r="BN2034" s="23"/>
      <c r="BO2034" s="23"/>
      <c r="BP2034" s="23"/>
      <c r="BQ2034" s="23"/>
      <c r="BR2034" s="23"/>
      <c r="BS2034" s="23"/>
      <c r="BT2034" s="23"/>
      <c r="BU2034" s="23"/>
      <c r="BV2034" s="23"/>
      <c r="BW2034" s="23"/>
      <c r="BX2034" s="23"/>
      <c r="BY2034" s="23"/>
      <c r="BZ2034" s="23"/>
      <c r="CA2034" s="23"/>
      <c r="CB2034" s="23"/>
      <c r="CC2034" s="23"/>
      <c r="CD2034" s="23"/>
      <c r="CE2034" s="23"/>
      <c r="CF2034" s="23"/>
      <c r="CG2034" s="23"/>
      <c r="CH2034" s="23"/>
      <c r="CI2034" s="23"/>
      <c r="CJ2034" s="23"/>
      <c r="CK2034" s="23"/>
      <c r="CL2034" s="23"/>
      <c r="CM2034" s="23"/>
      <c r="CN2034" s="23"/>
      <c r="CO2034" s="23"/>
      <c r="CP2034" s="23"/>
      <c r="CQ2034" s="23"/>
      <c r="CR2034" s="23"/>
      <c r="CS2034" s="23"/>
      <c r="CT2034" s="23"/>
      <c r="CU2034" s="23"/>
      <c r="CV2034" s="23"/>
      <c r="CW2034" s="23"/>
      <c r="CX2034" s="23"/>
      <c r="CY2034" s="23"/>
      <c r="CZ2034" s="23"/>
      <c r="DA2034" s="23"/>
      <c r="DB2034" s="23"/>
      <c r="DC2034" s="23"/>
      <c r="DD2034" s="23"/>
      <c r="DE2034" s="23"/>
      <c r="DF2034" s="23"/>
      <c r="DG2034" s="23"/>
      <c r="DH2034" s="23"/>
      <c r="DI2034" s="23"/>
      <c r="DJ2034" s="23"/>
      <c r="DK2034" s="23"/>
      <c r="DL2034" s="23"/>
      <c r="DM2034" s="23"/>
      <c r="DN2034" s="23"/>
      <c r="DO2034" s="23"/>
      <c r="DP2034" s="23"/>
      <c r="DQ2034" s="23"/>
      <c r="DR2034" s="23"/>
      <c r="DS2034" s="23"/>
      <c r="DT2034" s="23"/>
      <c r="DU2034" s="23"/>
      <c r="DV2034" s="23"/>
      <c r="DW2034" s="23"/>
      <c r="DX2034" s="23"/>
      <c r="DY2034" s="23"/>
    </row>
    <row r="2035" spans="1:129" s="29" customFormat="1" ht="29.25" customHeight="1" x14ac:dyDescent="0.25">
      <c r="A2035" s="345">
        <v>9</v>
      </c>
      <c r="B2035" s="72" t="s">
        <v>372</v>
      </c>
      <c r="C2035" s="72" t="s">
        <v>8</v>
      </c>
      <c r="D2035" s="72" t="s">
        <v>134</v>
      </c>
      <c r="E2035" s="73" t="s">
        <v>135</v>
      </c>
      <c r="F2035" s="74">
        <v>6963.2</v>
      </c>
      <c r="G2035" s="73">
        <v>187</v>
      </c>
      <c r="H2035" s="72" t="s">
        <v>30</v>
      </c>
      <c r="I2035" s="66" t="s">
        <v>1</v>
      </c>
      <c r="J2035" s="83">
        <f>J2036+J2037</f>
        <v>3604222.8414719994</v>
      </c>
      <c r="K2035" s="83">
        <f t="shared" ref="K2035:N2035" si="1044">K2036+K2037</f>
        <v>3604222.8414719994</v>
      </c>
      <c r="L2035" s="83">
        <f t="shared" si="1044"/>
        <v>0</v>
      </c>
      <c r="M2035" s="83">
        <f t="shared" si="1044"/>
        <v>0</v>
      </c>
      <c r="N2035" s="83">
        <f t="shared" si="1044"/>
        <v>0</v>
      </c>
      <c r="O2035" s="354">
        <f t="shared" si="1040"/>
        <v>3604222.8414719994</v>
      </c>
      <c r="P2035" s="355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/>
      <c r="AL2035" s="23"/>
      <c r="AM2035" s="23"/>
      <c r="AN2035" s="23"/>
      <c r="AO2035" s="23"/>
      <c r="AP2035" s="23"/>
      <c r="AQ2035" s="23"/>
      <c r="AR2035" s="23"/>
      <c r="AS2035" s="23"/>
      <c r="AT2035" s="23"/>
      <c r="AU2035" s="23"/>
      <c r="AV2035" s="23"/>
      <c r="AW2035" s="23"/>
      <c r="AX2035" s="23"/>
      <c r="AY2035" s="23"/>
      <c r="AZ2035" s="23"/>
      <c r="BA2035" s="23"/>
      <c r="BB2035" s="23"/>
      <c r="BC2035" s="23"/>
      <c r="BD2035" s="23"/>
      <c r="BE2035" s="23"/>
      <c r="BF2035" s="23"/>
      <c r="BG2035" s="23"/>
      <c r="BH2035" s="23"/>
      <c r="BI2035" s="23"/>
      <c r="BJ2035" s="23"/>
      <c r="BK2035" s="23"/>
      <c r="BL2035" s="23"/>
      <c r="BM2035" s="23"/>
      <c r="BN2035" s="23"/>
      <c r="BO2035" s="23"/>
      <c r="BP2035" s="23"/>
      <c r="BQ2035" s="23"/>
      <c r="BR2035" s="23"/>
      <c r="BS2035" s="23"/>
      <c r="BT2035" s="23"/>
      <c r="BU2035" s="23"/>
      <c r="BV2035" s="23"/>
      <c r="BW2035" s="23"/>
      <c r="BX2035" s="23"/>
      <c r="BY2035" s="23"/>
      <c r="BZ2035" s="23"/>
      <c r="CA2035" s="23"/>
      <c r="CB2035" s="23"/>
      <c r="CC2035" s="23"/>
      <c r="CD2035" s="23"/>
      <c r="CE2035" s="23"/>
      <c r="CF2035" s="23"/>
      <c r="CG2035" s="23"/>
      <c r="CH2035" s="23"/>
      <c r="CI2035" s="23"/>
      <c r="CJ2035" s="23"/>
      <c r="CK2035" s="23"/>
      <c r="CL2035" s="23"/>
      <c r="CM2035" s="23"/>
      <c r="CN2035" s="23"/>
      <c r="CO2035" s="23"/>
      <c r="CP2035" s="23"/>
      <c r="CQ2035" s="23"/>
      <c r="CR2035" s="23"/>
      <c r="CS2035" s="23"/>
      <c r="CT2035" s="23"/>
      <c r="CU2035" s="23"/>
      <c r="CV2035" s="23"/>
      <c r="CW2035" s="23"/>
      <c r="CX2035" s="23"/>
      <c r="CY2035" s="23"/>
      <c r="CZ2035" s="23"/>
      <c r="DA2035" s="23"/>
      <c r="DB2035" s="23"/>
      <c r="DC2035" s="23"/>
      <c r="DD2035" s="23"/>
      <c r="DE2035" s="23"/>
      <c r="DF2035" s="23"/>
      <c r="DG2035" s="23"/>
      <c r="DH2035" s="23"/>
      <c r="DI2035" s="23"/>
      <c r="DJ2035" s="23"/>
      <c r="DK2035" s="23"/>
      <c r="DL2035" s="23"/>
      <c r="DM2035" s="23"/>
      <c r="DN2035" s="23"/>
      <c r="DO2035" s="23"/>
      <c r="DP2035" s="23"/>
      <c r="DQ2035" s="23"/>
      <c r="DR2035" s="23"/>
      <c r="DS2035" s="23"/>
      <c r="DT2035" s="23"/>
      <c r="DU2035" s="23"/>
      <c r="DV2035" s="23"/>
      <c r="DW2035" s="23"/>
      <c r="DX2035" s="23"/>
      <c r="DY2035" s="23"/>
    </row>
    <row r="2036" spans="1:129" s="29" customFormat="1" ht="35.25" customHeight="1" x14ac:dyDescent="0.25">
      <c r="A2036" s="346"/>
      <c r="B2036" s="72" t="s">
        <v>372</v>
      </c>
      <c r="C2036" s="72"/>
      <c r="D2036" s="72"/>
      <c r="E2036" s="73"/>
      <c r="F2036" s="74"/>
      <c r="G2036" s="73"/>
      <c r="H2036" s="121" t="s">
        <v>40</v>
      </c>
      <c r="I2036" s="78" t="s">
        <v>41</v>
      </c>
      <c r="J2036" s="83">
        <v>3528708.4799999995</v>
      </c>
      <c r="K2036" s="98">
        <f t="shared" ref="K2036:K2037" si="1045">J2036</f>
        <v>3528708.4799999995</v>
      </c>
      <c r="L2036" s="83"/>
      <c r="M2036" s="83"/>
      <c r="N2036" s="83"/>
      <c r="O2036" s="354">
        <f t="shared" si="1040"/>
        <v>3528708.4799999995</v>
      </c>
      <c r="P2036" s="355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/>
      <c r="AL2036" s="23"/>
      <c r="AM2036" s="23"/>
      <c r="AN2036" s="23"/>
      <c r="AO2036" s="23"/>
      <c r="AP2036" s="23"/>
      <c r="AQ2036" s="23"/>
      <c r="AR2036" s="23"/>
      <c r="AS2036" s="23"/>
      <c r="AT2036" s="23"/>
      <c r="AU2036" s="23"/>
      <c r="AV2036" s="23"/>
      <c r="AW2036" s="23"/>
      <c r="AX2036" s="23"/>
      <c r="AY2036" s="23"/>
      <c r="AZ2036" s="23"/>
      <c r="BA2036" s="23"/>
      <c r="BB2036" s="23"/>
      <c r="BC2036" s="23"/>
      <c r="BD2036" s="23"/>
      <c r="BE2036" s="23"/>
      <c r="BF2036" s="23"/>
      <c r="BG2036" s="23"/>
      <c r="BH2036" s="23"/>
      <c r="BI2036" s="23"/>
      <c r="BJ2036" s="23"/>
      <c r="BK2036" s="23"/>
      <c r="BL2036" s="23"/>
      <c r="BM2036" s="23"/>
      <c r="BN2036" s="23"/>
      <c r="BO2036" s="23"/>
      <c r="BP2036" s="23"/>
      <c r="BQ2036" s="23"/>
      <c r="BR2036" s="23"/>
      <c r="BS2036" s="23"/>
      <c r="BT2036" s="23"/>
      <c r="BU2036" s="23"/>
      <c r="BV2036" s="23"/>
      <c r="BW2036" s="23"/>
      <c r="BX2036" s="23"/>
      <c r="BY2036" s="23"/>
      <c r="BZ2036" s="23"/>
      <c r="CA2036" s="23"/>
      <c r="CB2036" s="23"/>
      <c r="CC2036" s="23"/>
      <c r="CD2036" s="23"/>
      <c r="CE2036" s="23"/>
      <c r="CF2036" s="23"/>
      <c r="CG2036" s="23"/>
      <c r="CH2036" s="23"/>
      <c r="CI2036" s="23"/>
      <c r="CJ2036" s="23"/>
      <c r="CK2036" s="23"/>
      <c r="CL2036" s="23"/>
      <c r="CM2036" s="23"/>
      <c r="CN2036" s="23"/>
      <c r="CO2036" s="23"/>
      <c r="CP2036" s="23"/>
      <c r="CQ2036" s="23"/>
      <c r="CR2036" s="23"/>
      <c r="CS2036" s="23"/>
      <c r="CT2036" s="23"/>
      <c r="CU2036" s="23"/>
      <c r="CV2036" s="23"/>
      <c r="CW2036" s="23"/>
      <c r="CX2036" s="23"/>
      <c r="CY2036" s="23"/>
      <c r="CZ2036" s="23"/>
      <c r="DA2036" s="23"/>
      <c r="DB2036" s="23"/>
      <c r="DC2036" s="23"/>
      <c r="DD2036" s="23"/>
      <c r="DE2036" s="23"/>
      <c r="DF2036" s="23"/>
      <c r="DG2036" s="23"/>
      <c r="DH2036" s="23"/>
      <c r="DI2036" s="23"/>
      <c r="DJ2036" s="23"/>
      <c r="DK2036" s="23"/>
      <c r="DL2036" s="23"/>
      <c r="DM2036" s="23"/>
      <c r="DN2036" s="23"/>
      <c r="DO2036" s="23"/>
      <c r="DP2036" s="23"/>
      <c r="DQ2036" s="23"/>
      <c r="DR2036" s="23"/>
      <c r="DS2036" s="23"/>
      <c r="DT2036" s="23"/>
      <c r="DU2036" s="23"/>
      <c r="DV2036" s="23"/>
      <c r="DW2036" s="23"/>
      <c r="DX2036" s="23"/>
      <c r="DY2036" s="23"/>
    </row>
    <row r="2037" spans="1:129" s="29" customFormat="1" ht="15.75" customHeight="1" x14ac:dyDescent="0.25">
      <c r="A2037" s="347"/>
      <c r="B2037" s="72" t="s">
        <v>372</v>
      </c>
      <c r="C2037" s="72"/>
      <c r="D2037" s="72"/>
      <c r="E2037" s="73"/>
      <c r="F2037" s="74"/>
      <c r="G2037" s="73"/>
      <c r="H2037" s="72" t="s">
        <v>35</v>
      </c>
      <c r="I2037" s="78" t="s">
        <v>52</v>
      </c>
      <c r="J2037" s="83">
        <v>75514.361472000004</v>
      </c>
      <c r="K2037" s="98">
        <f t="shared" si="1045"/>
        <v>75514.361472000004</v>
      </c>
      <c r="L2037" s="83"/>
      <c r="M2037" s="83"/>
      <c r="N2037" s="83"/>
      <c r="O2037" s="354">
        <f t="shared" si="1040"/>
        <v>75514.361472000004</v>
      </c>
      <c r="P2037" s="355"/>
      <c r="Q2037" s="23"/>
      <c r="R2037" s="23"/>
      <c r="S2037" s="23"/>
      <c r="T2037" s="23"/>
      <c r="U2037" s="23"/>
      <c r="V2037" s="23"/>
      <c r="W2037" s="23"/>
      <c r="X2037" s="23"/>
      <c r="Y2037" s="23"/>
      <c r="Z2037" s="23"/>
      <c r="AA2037" s="23"/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23"/>
      <c r="AL2037" s="23"/>
      <c r="AM2037" s="23"/>
      <c r="AN2037" s="23"/>
      <c r="AO2037" s="23"/>
      <c r="AP2037" s="23"/>
      <c r="AQ2037" s="23"/>
      <c r="AR2037" s="23"/>
      <c r="AS2037" s="23"/>
      <c r="AT2037" s="23"/>
      <c r="AU2037" s="23"/>
      <c r="AV2037" s="23"/>
      <c r="AW2037" s="23"/>
      <c r="AX2037" s="23"/>
      <c r="AY2037" s="23"/>
      <c r="AZ2037" s="23"/>
      <c r="BA2037" s="23"/>
      <c r="BB2037" s="23"/>
      <c r="BC2037" s="23"/>
      <c r="BD2037" s="23"/>
      <c r="BE2037" s="23"/>
      <c r="BF2037" s="23"/>
      <c r="BG2037" s="23"/>
      <c r="BH2037" s="23"/>
      <c r="BI2037" s="23"/>
      <c r="BJ2037" s="23"/>
      <c r="BK2037" s="23"/>
      <c r="BL2037" s="23"/>
      <c r="BM2037" s="23"/>
      <c r="BN2037" s="23"/>
      <c r="BO2037" s="23"/>
      <c r="BP2037" s="23"/>
      <c r="BQ2037" s="23"/>
      <c r="BR2037" s="23"/>
      <c r="BS2037" s="23"/>
      <c r="BT2037" s="23"/>
      <c r="BU2037" s="23"/>
      <c r="BV2037" s="23"/>
      <c r="BW2037" s="23"/>
      <c r="BX2037" s="23"/>
      <c r="BY2037" s="23"/>
      <c r="BZ2037" s="23"/>
      <c r="CA2037" s="23"/>
      <c r="CB2037" s="23"/>
      <c r="CC2037" s="23"/>
      <c r="CD2037" s="23"/>
      <c r="CE2037" s="23"/>
      <c r="CF2037" s="23"/>
      <c r="CG2037" s="23"/>
      <c r="CH2037" s="23"/>
      <c r="CI2037" s="23"/>
      <c r="CJ2037" s="23"/>
      <c r="CK2037" s="23"/>
      <c r="CL2037" s="23"/>
      <c r="CM2037" s="23"/>
      <c r="CN2037" s="23"/>
      <c r="CO2037" s="23"/>
      <c r="CP2037" s="23"/>
      <c r="CQ2037" s="23"/>
      <c r="CR2037" s="23"/>
      <c r="CS2037" s="23"/>
      <c r="CT2037" s="23"/>
      <c r="CU2037" s="23"/>
      <c r="CV2037" s="23"/>
      <c r="CW2037" s="23"/>
      <c r="CX2037" s="23"/>
      <c r="CY2037" s="23"/>
      <c r="CZ2037" s="23"/>
      <c r="DA2037" s="23"/>
      <c r="DB2037" s="23"/>
      <c r="DC2037" s="23"/>
      <c r="DD2037" s="23"/>
      <c r="DE2037" s="23"/>
      <c r="DF2037" s="23"/>
      <c r="DG2037" s="23"/>
      <c r="DH2037" s="23"/>
      <c r="DI2037" s="23"/>
      <c r="DJ2037" s="23"/>
      <c r="DK2037" s="23"/>
      <c r="DL2037" s="23"/>
      <c r="DM2037" s="23"/>
      <c r="DN2037" s="23"/>
      <c r="DO2037" s="23"/>
      <c r="DP2037" s="23"/>
      <c r="DQ2037" s="23"/>
      <c r="DR2037" s="23"/>
      <c r="DS2037" s="23"/>
      <c r="DT2037" s="23"/>
      <c r="DU2037" s="23"/>
      <c r="DV2037" s="23"/>
      <c r="DW2037" s="23"/>
      <c r="DX2037" s="23"/>
      <c r="DY2037" s="23"/>
    </row>
    <row r="2038" spans="1:129" s="29" customFormat="1" ht="15.75" customHeight="1" x14ac:dyDescent="0.25">
      <c r="A2038" s="489">
        <v>10</v>
      </c>
      <c r="B2038" s="72" t="s">
        <v>372</v>
      </c>
      <c r="C2038" s="72" t="s">
        <v>8</v>
      </c>
      <c r="D2038" s="72" t="s">
        <v>126</v>
      </c>
      <c r="E2038" s="82">
        <v>18</v>
      </c>
      <c r="F2038" s="83">
        <v>4903.3999999999996</v>
      </c>
      <c r="G2038" s="82">
        <v>124</v>
      </c>
      <c r="H2038" s="72" t="s">
        <v>30</v>
      </c>
      <c r="I2038" s="75" t="s">
        <v>1</v>
      </c>
      <c r="J2038" s="83">
        <f>J2039+J2040</f>
        <v>1286245.0651392001</v>
      </c>
      <c r="K2038" s="83">
        <f t="shared" ref="K2038:N2038" si="1046">K2039+K2040</f>
        <v>1286245.0651392001</v>
      </c>
      <c r="L2038" s="83">
        <f t="shared" si="1046"/>
        <v>0</v>
      </c>
      <c r="M2038" s="83">
        <f t="shared" si="1046"/>
        <v>0</v>
      </c>
      <c r="N2038" s="83">
        <f t="shared" si="1046"/>
        <v>0</v>
      </c>
      <c r="O2038" s="354">
        <f t="shared" si="1040"/>
        <v>1286245.0651392001</v>
      </c>
      <c r="P2038" s="355"/>
      <c r="Q2038" s="23"/>
      <c r="R2038" s="23"/>
      <c r="S2038" s="23"/>
      <c r="T2038" s="23"/>
      <c r="U2038" s="23"/>
      <c r="V2038" s="23"/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/>
      <c r="AL2038" s="23"/>
      <c r="AM2038" s="23"/>
      <c r="AN2038" s="23"/>
      <c r="AO2038" s="23"/>
      <c r="AP2038" s="23"/>
      <c r="AQ2038" s="23"/>
      <c r="AR2038" s="23"/>
      <c r="AS2038" s="23"/>
      <c r="AT2038" s="23"/>
      <c r="AU2038" s="23"/>
      <c r="AV2038" s="23"/>
      <c r="AW2038" s="23"/>
      <c r="AX2038" s="23"/>
      <c r="AY2038" s="23"/>
      <c r="AZ2038" s="23"/>
      <c r="BA2038" s="23"/>
      <c r="BB2038" s="23"/>
      <c r="BC2038" s="23"/>
      <c r="BD2038" s="23"/>
      <c r="BE2038" s="23"/>
      <c r="BF2038" s="23"/>
      <c r="BG2038" s="23"/>
      <c r="BH2038" s="23"/>
      <c r="BI2038" s="23"/>
      <c r="BJ2038" s="23"/>
      <c r="BK2038" s="23"/>
      <c r="BL2038" s="23"/>
      <c r="BM2038" s="23"/>
      <c r="BN2038" s="23"/>
      <c r="BO2038" s="23"/>
      <c r="BP2038" s="23"/>
      <c r="BQ2038" s="23"/>
      <c r="BR2038" s="23"/>
      <c r="BS2038" s="23"/>
      <c r="BT2038" s="23"/>
      <c r="BU2038" s="23"/>
      <c r="BV2038" s="23"/>
      <c r="BW2038" s="23"/>
      <c r="BX2038" s="23"/>
      <c r="BY2038" s="23"/>
      <c r="BZ2038" s="23"/>
      <c r="CA2038" s="23"/>
      <c r="CB2038" s="23"/>
      <c r="CC2038" s="23"/>
      <c r="CD2038" s="23"/>
      <c r="CE2038" s="23"/>
      <c r="CF2038" s="23"/>
      <c r="CG2038" s="23"/>
      <c r="CH2038" s="23"/>
      <c r="CI2038" s="23"/>
      <c r="CJ2038" s="23"/>
      <c r="CK2038" s="23"/>
      <c r="CL2038" s="23"/>
      <c r="CM2038" s="23"/>
      <c r="CN2038" s="23"/>
      <c r="CO2038" s="23"/>
      <c r="CP2038" s="23"/>
      <c r="CQ2038" s="23"/>
      <c r="CR2038" s="23"/>
      <c r="CS2038" s="23"/>
      <c r="CT2038" s="23"/>
      <c r="CU2038" s="23"/>
      <c r="CV2038" s="23"/>
      <c r="CW2038" s="23"/>
      <c r="CX2038" s="23"/>
      <c r="CY2038" s="23"/>
      <c r="CZ2038" s="23"/>
      <c r="DA2038" s="23"/>
      <c r="DB2038" s="23"/>
      <c r="DC2038" s="23"/>
      <c r="DD2038" s="23"/>
      <c r="DE2038" s="23"/>
      <c r="DF2038" s="23"/>
      <c r="DG2038" s="23"/>
      <c r="DH2038" s="23"/>
      <c r="DI2038" s="23"/>
      <c r="DJ2038" s="23"/>
      <c r="DK2038" s="23"/>
      <c r="DL2038" s="23"/>
      <c r="DM2038" s="23"/>
      <c r="DN2038" s="23"/>
      <c r="DO2038" s="23"/>
      <c r="DP2038" s="23"/>
      <c r="DQ2038" s="23"/>
      <c r="DR2038" s="23"/>
      <c r="DS2038" s="23"/>
      <c r="DT2038" s="23"/>
      <c r="DU2038" s="23"/>
      <c r="DV2038" s="23"/>
      <c r="DW2038" s="23"/>
      <c r="DX2038" s="23"/>
      <c r="DY2038" s="23"/>
    </row>
    <row r="2039" spans="1:129" s="29" customFormat="1" ht="30" x14ac:dyDescent="0.25">
      <c r="A2039" s="490"/>
      <c r="B2039" s="72" t="s">
        <v>372</v>
      </c>
      <c r="C2039" s="72"/>
      <c r="D2039" s="84"/>
      <c r="E2039" s="82"/>
      <c r="F2039" s="83"/>
      <c r="G2039" s="82"/>
      <c r="H2039" s="72" t="s">
        <v>40</v>
      </c>
      <c r="I2039" s="78" t="s">
        <v>41</v>
      </c>
      <c r="J2039" s="83">
        <f>K2039+L2039+M2039+N2039</f>
        <v>1259296.128</v>
      </c>
      <c r="K2039" s="98">
        <v>1259296.128</v>
      </c>
      <c r="L2039" s="83"/>
      <c r="M2039" s="83"/>
      <c r="N2039" s="83"/>
      <c r="O2039" s="354">
        <f t="shared" si="1040"/>
        <v>1259296.128</v>
      </c>
      <c r="P2039" s="355"/>
      <c r="Q2039" s="23"/>
      <c r="R2039" s="23"/>
      <c r="S2039" s="23"/>
      <c r="T2039" s="23"/>
      <c r="U2039" s="23"/>
      <c r="V2039" s="23"/>
      <c r="W2039" s="23"/>
      <c r="X2039" s="23"/>
      <c r="Y2039" s="23"/>
      <c r="Z2039" s="23"/>
      <c r="AA2039" s="23"/>
      <c r="AB2039" s="23"/>
      <c r="AC2039" s="23"/>
      <c r="AD2039" s="23"/>
      <c r="AE2039" s="23"/>
      <c r="AF2039" s="23"/>
      <c r="AG2039" s="23"/>
      <c r="AH2039" s="23"/>
      <c r="AI2039" s="23"/>
      <c r="AJ2039" s="23"/>
      <c r="AK2039" s="23"/>
      <c r="AL2039" s="23"/>
      <c r="AM2039" s="23"/>
      <c r="AN2039" s="23"/>
      <c r="AO2039" s="23"/>
      <c r="AP2039" s="23"/>
      <c r="AQ2039" s="23"/>
      <c r="AR2039" s="23"/>
      <c r="AS2039" s="23"/>
      <c r="AT2039" s="23"/>
      <c r="AU2039" s="23"/>
      <c r="AV2039" s="23"/>
      <c r="AW2039" s="23"/>
      <c r="AX2039" s="23"/>
      <c r="AY2039" s="23"/>
      <c r="AZ2039" s="23"/>
      <c r="BA2039" s="23"/>
      <c r="BB2039" s="23"/>
      <c r="BC2039" s="23"/>
      <c r="BD2039" s="23"/>
      <c r="BE2039" s="23"/>
      <c r="BF2039" s="23"/>
      <c r="BG2039" s="23"/>
      <c r="BH2039" s="23"/>
      <c r="BI2039" s="23"/>
      <c r="BJ2039" s="23"/>
      <c r="BK2039" s="23"/>
      <c r="BL2039" s="23"/>
      <c r="BM2039" s="23"/>
      <c r="BN2039" s="23"/>
      <c r="BO2039" s="23"/>
      <c r="BP2039" s="23"/>
      <c r="BQ2039" s="23"/>
      <c r="BR2039" s="23"/>
      <c r="BS2039" s="23"/>
      <c r="BT2039" s="23"/>
      <c r="BU2039" s="23"/>
      <c r="BV2039" s="23"/>
      <c r="BW2039" s="23"/>
      <c r="BX2039" s="23"/>
      <c r="BY2039" s="23"/>
      <c r="BZ2039" s="23"/>
      <c r="CA2039" s="23"/>
      <c r="CB2039" s="23"/>
      <c r="CC2039" s="23"/>
      <c r="CD2039" s="23"/>
      <c r="CE2039" s="23"/>
      <c r="CF2039" s="23"/>
      <c r="CG2039" s="23"/>
      <c r="CH2039" s="23"/>
      <c r="CI2039" s="23"/>
      <c r="CJ2039" s="23"/>
      <c r="CK2039" s="23"/>
      <c r="CL2039" s="23"/>
      <c r="CM2039" s="23"/>
      <c r="CN2039" s="23"/>
      <c r="CO2039" s="23"/>
      <c r="CP2039" s="23"/>
      <c r="CQ2039" s="23"/>
      <c r="CR2039" s="23"/>
      <c r="CS2039" s="23"/>
      <c r="CT2039" s="23"/>
      <c r="CU2039" s="23"/>
      <c r="CV2039" s="23"/>
      <c r="CW2039" s="23"/>
      <c r="CX2039" s="23"/>
      <c r="CY2039" s="23"/>
      <c r="CZ2039" s="23"/>
      <c r="DA2039" s="23"/>
      <c r="DB2039" s="23"/>
      <c r="DC2039" s="23"/>
      <c r="DD2039" s="23"/>
      <c r="DE2039" s="23"/>
      <c r="DF2039" s="23"/>
      <c r="DG2039" s="23"/>
      <c r="DH2039" s="23"/>
      <c r="DI2039" s="23"/>
      <c r="DJ2039" s="23"/>
      <c r="DK2039" s="23"/>
      <c r="DL2039" s="23"/>
      <c r="DM2039" s="23"/>
      <c r="DN2039" s="23"/>
      <c r="DO2039" s="23"/>
      <c r="DP2039" s="23"/>
      <c r="DQ2039" s="23"/>
      <c r="DR2039" s="23"/>
      <c r="DS2039" s="23"/>
      <c r="DT2039" s="23"/>
      <c r="DU2039" s="23"/>
      <c r="DV2039" s="23"/>
      <c r="DW2039" s="23"/>
      <c r="DX2039" s="23"/>
      <c r="DY2039" s="23"/>
    </row>
    <row r="2040" spans="1:129" s="29" customFormat="1" ht="15.75" customHeight="1" x14ac:dyDescent="0.25">
      <c r="A2040" s="491"/>
      <c r="B2040" s="72" t="s">
        <v>372</v>
      </c>
      <c r="C2040" s="72"/>
      <c r="D2040" s="84"/>
      <c r="E2040" s="82"/>
      <c r="F2040" s="83"/>
      <c r="G2040" s="82"/>
      <c r="H2040" s="72" t="s">
        <v>35</v>
      </c>
      <c r="I2040" s="78">
        <v>21</v>
      </c>
      <c r="J2040" s="83">
        <f>(J2039)/100*2.14</f>
        <v>26948.937139199999</v>
      </c>
      <c r="K2040" s="98">
        <f>J2040</f>
        <v>26948.937139199999</v>
      </c>
      <c r="L2040" s="83"/>
      <c r="M2040" s="83"/>
      <c r="N2040" s="83"/>
      <c r="O2040" s="354">
        <f t="shared" si="1040"/>
        <v>26948.937139199999</v>
      </c>
      <c r="P2040" s="355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/>
      <c r="AL2040" s="23"/>
      <c r="AM2040" s="23"/>
      <c r="AN2040" s="23"/>
      <c r="AO2040" s="23"/>
      <c r="AP2040" s="23"/>
      <c r="AQ2040" s="23"/>
      <c r="AR2040" s="23"/>
      <c r="AS2040" s="23"/>
      <c r="AT2040" s="23"/>
      <c r="AU2040" s="23"/>
      <c r="AV2040" s="23"/>
      <c r="AW2040" s="23"/>
      <c r="AX2040" s="23"/>
      <c r="AY2040" s="23"/>
      <c r="AZ2040" s="23"/>
      <c r="BA2040" s="23"/>
      <c r="BB2040" s="23"/>
      <c r="BC2040" s="23"/>
      <c r="BD2040" s="23"/>
      <c r="BE2040" s="23"/>
      <c r="BF2040" s="23"/>
      <c r="BG2040" s="23"/>
      <c r="BH2040" s="23"/>
      <c r="BI2040" s="23"/>
      <c r="BJ2040" s="23"/>
      <c r="BK2040" s="23"/>
      <c r="BL2040" s="23"/>
      <c r="BM2040" s="23"/>
      <c r="BN2040" s="23"/>
      <c r="BO2040" s="23"/>
      <c r="BP2040" s="23"/>
      <c r="BQ2040" s="23"/>
      <c r="BR2040" s="23"/>
      <c r="BS2040" s="23"/>
      <c r="BT2040" s="23"/>
      <c r="BU2040" s="23"/>
      <c r="BV2040" s="23"/>
      <c r="BW2040" s="23"/>
      <c r="BX2040" s="23"/>
      <c r="BY2040" s="23"/>
      <c r="BZ2040" s="23"/>
      <c r="CA2040" s="23"/>
      <c r="CB2040" s="23"/>
      <c r="CC2040" s="23"/>
      <c r="CD2040" s="23"/>
      <c r="CE2040" s="23"/>
      <c r="CF2040" s="23"/>
      <c r="CG2040" s="23"/>
      <c r="CH2040" s="23"/>
      <c r="CI2040" s="23"/>
      <c r="CJ2040" s="23"/>
      <c r="CK2040" s="23"/>
      <c r="CL2040" s="23"/>
      <c r="CM2040" s="23"/>
      <c r="CN2040" s="23"/>
      <c r="CO2040" s="23"/>
      <c r="CP2040" s="23"/>
      <c r="CQ2040" s="23"/>
      <c r="CR2040" s="23"/>
      <c r="CS2040" s="23"/>
      <c r="CT2040" s="23"/>
      <c r="CU2040" s="23"/>
      <c r="CV2040" s="23"/>
      <c r="CW2040" s="23"/>
      <c r="CX2040" s="23"/>
      <c r="CY2040" s="23"/>
      <c r="CZ2040" s="23"/>
      <c r="DA2040" s="23"/>
      <c r="DB2040" s="23"/>
      <c r="DC2040" s="23"/>
      <c r="DD2040" s="23"/>
      <c r="DE2040" s="23"/>
      <c r="DF2040" s="23"/>
      <c r="DG2040" s="23"/>
      <c r="DH2040" s="23"/>
      <c r="DI2040" s="23"/>
      <c r="DJ2040" s="23"/>
      <c r="DK2040" s="23"/>
      <c r="DL2040" s="23"/>
      <c r="DM2040" s="23"/>
      <c r="DN2040" s="23"/>
      <c r="DO2040" s="23"/>
      <c r="DP2040" s="23"/>
      <c r="DQ2040" s="23"/>
      <c r="DR2040" s="23"/>
      <c r="DS2040" s="23"/>
      <c r="DT2040" s="23"/>
      <c r="DU2040" s="23"/>
      <c r="DV2040" s="23"/>
      <c r="DW2040" s="23"/>
      <c r="DX2040" s="23"/>
      <c r="DY2040" s="23"/>
    </row>
    <row r="2041" spans="1:129" s="29" customFormat="1" ht="15.75" customHeight="1" x14ac:dyDescent="0.25">
      <c r="A2041" s="489">
        <v>11</v>
      </c>
      <c r="B2041" s="72" t="s">
        <v>372</v>
      </c>
      <c r="C2041" s="72" t="s">
        <v>8</v>
      </c>
      <c r="D2041" s="72" t="s">
        <v>126</v>
      </c>
      <c r="E2041" s="73">
        <v>19</v>
      </c>
      <c r="F2041" s="74">
        <v>4782.7</v>
      </c>
      <c r="G2041" s="73">
        <v>118</v>
      </c>
      <c r="H2041" s="72" t="s">
        <v>30</v>
      </c>
      <c r="I2041" s="75" t="s">
        <v>1</v>
      </c>
      <c r="J2041" s="83">
        <f>J2042+J2043</f>
        <v>1284305.9413248</v>
      </c>
      <c r="K2041" s="83">
        <f t="shared" ref="K2041:N2041" si="1047">K2042+K2043</f>
        <v>1284305.9413248</v>
      </c>
      <c r="L2041" s="83">
        <f t="shared" si="1047"/>
        <v>0</v>
      </c>
      <c r="M2041" s="83">
        <f t="shared" si="1047"/>
        <v>0</v>
      </c>
      <c r="N2041" s="83">
        <f t="shared" si="1047"/>
        <v>0</v>
      </c>
      <c r="O2041" s="354">
        <f t="shared" si="1040"/>
        <v>1284305.9413248</v>
      </c>
      <c r="P2041" s="355"/>
      <c r="Q2041" s="23"/>
      <c r="R2041" s="23"/>
      <c r="S2041" s="23"/>
      <c r="T2041" s="23"/>
      <c r="U2041" s="23"/>
      <c r="V2041" s="23"/>
      <c r="W2041" s="23"/>
      <c r="X2041" s="23"/>
      <c r="Y2041" s="23"/>
      <c r="Z2041" s="23"/>
      <c r="AA2041" s="23"/>
      <c r="AB2041" s="23"/>
      <c r="AC2041" s="23"/>
      <c r="AD2041" s="23"/>
      <c r="AE2041" s="23"/>
      <c r="AF2041" s="23"/>
      <c r="AG2041" s="23"/>
      <c r="AH2041" s="23"/>
      <c r="AI2041" s="23"/>
      <c r="AJ2041" s="23"/>
      <c r="AK2041" s="23"/>
      <c r="AL2041" s="23"/>
      <c r="AM2041" s="23"/>
      <c r="AN2041" s="23"/>
      <c r="AO2041" s="23"/>
      <c r="AP2041" s="23"/>
      <c r="AQ2041" s="23"/>
      <c r="AR2041" s="23"/>
      <c r="AS2041" s="23"/>
      <c r="AT2041" s="23"/>
      <c r="AU2041" s="23"/>
      <c r="AV2041" s="23"/>
      <c r="AW2041" s="23"/>
      <c r="AX2041" s="23"/>
      <c r="AY2041" s="23"/>
      <c r="AZ2041" s="23"/>
      <c r="BA2041" s="23"/>
      <c r="BB2041" s="23"/>
      <c r="BC2041" s="23"/>
      <c r="BD2041" s="23"/>
      <c r="BE2041" s="23"/>
      <c r="BF2041" s="23"/>
      <c r="BG2041" s="23"/>
      <c r="BH2041" s="23"/>
      <c r="BI2041" s="23"/>
      <c r="BJ2041" s="23"/>
      <c r="BK2041" s="23"/>
      <c r="BL2041" s="23"/>
      <c r="BM2041" s="23"/>
      <c r="BN2041" s="23"/>
      <c r="BO2041" s="23"/>
      <c r="BP2041" s="23"/>
      <c r="BQ2041" s="23"/>
      <c r="BR2041" s="23"/>
      <c r="BS2041" s="23"/>
      <c r="BT2041" s="23"/>
      <c r="BU2041" s="23"/>
      <c r="BV2041" s="23"/>
      <c r="BW2041" s="23"/>
      <c r="BX2041" s="23"/>
      <c r="BY2041" s="23"/>
      <c r="BZ2041" s="23"/>
      <c r="CA2041" s="23"/>
      <c r="CB2041" s="23"/>
      <c r="CC2041" s="23"/>
      <c r="CD2041" s="23"/>
      <c r="CE2041" s="23"/>
      <c r="CF2041" s="23"/>
      <c r="CG2041" s="23"/>
      <c r="CH2041" s="23"/>
      <c r="CI2041" s="23"/>
      <c r="CJ2041" s="23"/>
      <c r="CK2041" s="23"/>
      <c r="CL2041" s="23"/>
      <c r="CM2041" s="23"/>
      <c r="CN2041" s="23"/>
      <c r="CO2041" s="23"/>
      <c r="CP2041" s="23"/>
      <c r="CQ2041" s="23"/>
      <c r="CR2041" s="23"/>
      <c r="CS2041" s="23"/>
      <c r="CT2041" s="23"/>
      <c r="CU2041" s="23"/>
      <c r="CV2041" s="23"/>
      <c r="CW2041" s="23"/>
      <c r="CX2041" s="23"/>
      <c r="CY2041" s="23"/>
      <c r="CZ2041" s="23"/>
      <c r="DA2041" s="23"/>
      <c r="DB2041" s="23"/>
      <c r="DC2041" s="23"/>
      <c r="DD2041" s="23"/>
      <c r="DE2041" s="23"/>
      <c r="DF2041" s="23"/>
      <c r="DG2041" s="23"/>
      <c r="DH2041" s="23"/>
      <c r="DI2041" s="23"/>
      <c r="DJ2041" s="23"/>
      <c r="DK2041" s="23"/>
      <c r="DL2041" s="23"/>
      <c r="DM2041" s="23"/>
      <c r="DN2041" s="23"/>
      <c r="DO2041" s="23"/>
      <c r="DP2041" s="23"/>
      <c r="DQ2041" s="23"/>
      <c r="DR2041" s="23"/>
      <c r="DS2041" s="23"/>
      <c r="DT2041" s="23"/>
      <c r="DU2041" s="23"/>
      <c r="DV2041" s="23"/>
      <c r="DW2041" s="23"/>
      <c r="DX2041" s="23"/>
      <c r="DY2041" s="23"/>
    </row>
    <row r="2042" spans="1:129" s="29" customFormat="1" ht="30" x14ac:dyDescent="0.25">
      <c r="A2042" s="490"/>
      <c r="B2042" s="72" t="s">
        <v>372</v>
      </c>
      <c r="C2042" s="72"/>
      <c r="D2042" s="72"/>
      <c r="E2042" s="73"/>
      <c r="F2042" s="74"/>
      <c r="G2042" s="73"/>
      <c r="H2042" s="72" t="s">
        <v>40</v>
      </c>
      <c r="I2042" s="78" t="s">
        <v>41</v>
      </c>
      <c r="J2042" s="83">
        <f>K2042+L2042+M2042+N2042</f>
        <v>1257397.632</v>
      </c>
      <c r="K2042" s="98">
        <v>1257397.632</v>
      </c>
      <c r="L2042" s="83"/>
      <c r="M2042" s="83"/>
      <c r="N2042" s="83"/>
      <c r="O2042" s="354">
        <f t="shared" si="1040"/>
        <v>1257397.632</v>
      </c>
      <c r="P2042" s="355"/>
      <c r="Q2042" s="23"/>
      <c r="R2042" s="23"/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/>
      <c r="AL2042" s="23"/>
      <c r="AM2042" s="23"/>
      <c r="AN2042" s="23"/>
      <c r="AO2042" s="23"/>
      <c r="AP2042" s="23"/>
      <c r="AQ2042" s="23"/>
      <c r="AR2042" s="23"/>
      <c r="AS2042" s="23"/>
      <c r="AT2042" s="23"/>
      <c r="AU2042" s="23"/>
      <c r="AV2042" s="23"/>
      <c r="AW2042" s="23"/>
      <c r="AX2042" s="23"/>
      <c r="AY2042" s="23"/>
      <c r="AZ2042" s="23"/>
      <c r="BA2042" s="23"/>
      <c r="BB2042" s="23"/>
      <c r="BC2042" s="23"/>
      <c r="BD2042" s="23"/>
      <c r="BE2042" s="23"/>
      <c r="BF2042" s="23"/>
      <c r="BG2042" s="23"/>
      <c r="BH2042" s="23"/>
      <c r="BI2042" s="23"/>
      <c r="BJ2042" s="23"/>
      <c r="BK2042" s="23"/>
      <c r="BL2042" s="23"/>
      <c r="BM2042" s="23"/>
      <c r="BN2042" s="23"/>
      <c r="BO2042" s="23"/>
      <c r="BP2042" s="23"/>
      <c r="BQ2042" s="23"/>
      <c r="BR2042" s="23"/>
      <c r="BS2042" s="23"/>
      <c r="BT2042" s="23"/>
      <c r="BU2042" s="23"/>
      <c r="BV2042" s="23"/>
      <c r="BW2042" s="23"/>
      <c r="BX2042" s="23"/>
      <c r="BY2042" s="23"/>
      <c r="BZ2042" s="23"/>
      <c r="CA2042" s="23"/>
      <c r="CB2042" s="23"/>
      <c r="CC2042" s="23"/>
      <c r="CD2042" s="23"/>
      <c r="CE2042" s="23"/>
      <c r="CF2042" s="23"/>
      <c r="CG2042" s="23"/>
      <c r="CH2042" s="23"/>
      <c r="CI2042" s="23"/>
      <c r="CJ2042" s="23"/>
      <c r="CK2042" s="23"/>
      <c r="CL2042" s="23"/>
      <c r="CM2042" s="23"/>
      <c r="CN2042" s="23"/>
      <c r="CO2042" s="23"/>
      <c r="CP2042" s="23"/>
      <c r="CQ2042" s="23"/>
      <c r="CR2042" s="23"/>
      <c r="CS2042" s="23"/>
      <c r="CT2042" s="23"/>
      <c r="CU2042" s="23"/>
      <c r="CV2042" s="23"/>
      <c r="CW2042" s="23"/>
      <c r="CX2042" s="23"/>
      <c r="CY2042" s="23"/>
      <c r="CZ2042" s="23"/>
      <c r="DA2042" s="23"/>
      <c r="DB2042" s="23"/>
      <c r="DC2042" s="23"/>
      <c r="DD2042" s="23"/>
      <c r="DE2042" s="23"/>
      <c r="DF2042" s="23"/>
      <c r="DG2042" s="23"/>
      <c r="DH2042" s="23"/>
      <c r="DI2042" s="23"/>
      <c r="DJ2042" s="23"/>
      <c r="DK2042" s="23"/>
      <c r="DL2042" s="23"/>
      <c r="DM2042" s="23"/>
      <c r="DN2042" s="23"/>
      <c r="DO2042" s="23"/>
      <c r="DP2042" s="23"/>
      <c r="DQ2042" s="23"/>
      <c r="DR2042" s="23"/>
      <c r="DS2042" s="23"/>
      <c r="DT2042" s="23"/>
      <c r="DU2042" s="23"/>
      <c r="DV2042" s="23"/>
      <c r="DW2042" s="23"/>
      <c r="DX2042" s="23"/>
      <c r="DY2042" s="23"/>
    </row>
    <row r="2043" spans="1:129" s="29" customFormat="1" ht="15.75" customHeight="1" x14ac:dyDescent="0.25">
      <c r="A2043" s="491"/>
      <c r="B2043" s="72" t="s">
        <v>372</v>
      </c>
      <c r="C2043" s="72"/>
      <c r="D2043" s="72"/>
      <c r="E2043" s="73"/>
      <c r="F2043" s="222"/>
      <c r="G2043" s="73"/>
      <c r="H2043" s="72" t="s">
        <v>35</v>
      </c>
      <c r="I2043" s="78">
        <v>21</v>
      </c>
      <c r="J2043" s="83">
        <f>(J2042)/100*2.14</f>
        <v>26908.3093248</v>
      </c>
      <c r="K2043" s="98">
        <f t="shared" ref="K2043:K2044" si="1048">J2043</f>
        <v>26908.3093248</v>
      </c>
      <c r="L2043" s="83"/>
      <c r="M2043" s="83"/>
      <c r="N2043" s="83"/>
      <c r="O2043" s="354">
        <f t="shared" si="1040"/>
        <v>26908.3093248</v>
      </c>
      <c r="P2043" s="355"/>
      <c r="Q2043" s="23"/>
      <c r="R2043" s="23"/>
      <c r="S2043" s="23"/>
      <c r="T2043" s="23"/>
      <c r="U2043" s="23"/>
      <c r="V2043" s="23"/>
      <c r="W2043" s="23"/>
      <c r="X2043" s="23"/>
      <c r="Y2043" s="23"/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/>
      <c r="AL2043" s="23"/>
      <c r="AM2043" s="23"/>
      <c r="AN2043" s="23"/>
      <c r="AO2043" s="23"/>
      <c r="AP2043" s="23"/>
      <c r="AQ2043" s="23"/>
      <c r="AR2043" s="23"/>
      <c r="AS2043" s="23"/>
      <c r="AT2043" s="23"/>
      <c r="AU2043" s="23"/>
      <c r="AV2043" s="23"/>
      <c r="AW2043" s="23"/>
      <c r="AX2043" s="23"/>
      <c r="AY2043" s="23"/>
      <c r="AZ2043" s="23"/>
      <c r="BA2043" s="23"/>
      <c r="BB2043" s="23"/>
      <c r="BC2043" s="23"/>
      <c r="BD2043" s="23"/>
      <c r="BE2043" s="23"/>
      <c r="BF2043" s="23"/>
      <c r="BG2043" s="23"/>
      <c r="BH2043" s="23"/>
      <c r="BI2043" s="23"/>
      <c r="BJ2043" s="23"/>
      <c r="BK2043" s="23"/>
      <c r="BL2043" s="23"/>
      <c r="BM2043" s="23"/>
      <c r="BN2043" s="23"/>
      <c r="BO2043" s="23"/>
      <c r="BP2043" s="23"/>
      <c r="BQ2043" s="23"/>
      <c r="BR2043" s="23"/>
      <c r="BS2043" s="23"/>
      <c r="BT2043" s="23"/>
      <c r="BU2043" s="23"/>
      <c r="BV2043" s="23"/>
      <c r="BW2043" s="23"/>
      <c r="BX2043" s="23"/>
      <c r="BY2043" s="23"/>
      <c r="BZ2043" s="23"/>
      <c r="CA2043" s="23"/>
      <c r="CB2043" s="23"/>
      <c r="CC2043" s="23"/>
      <c r="CD2043" s="23"/>
      <c r="CE2043" s="23"/>
      <c r="CF2043" s="23"/>
      <c r="CG2043" s="23"/>
      <c r="CH2043" s="23"/>
      <c r="CI2043" s="23"/>
      <c r="CJ2043" s="23"/>
      <c r="CK2043" s="23"/>
      <c r="CL2043" s="23"/>
      <c r="CM2043" s="23"/>
      <c r="CN2043" s="23"/>
      <c r="CO2043" s="23"/>
      <c r="CP2043" s="23"/>
      <c r="CQ2043" s="23"/>
      <c r="CR2043" s="23"/>
      <c r="CS2043" s="23"/>
      <c r="CT2043" s="23"/>
      <c r="CU2043" s="23"/>
      <c r="CV2043" s="23"/>
      <c r="CW2043" s="23"/>
      <c r="CX2043" s="23"/>
      <c r="CY2043" s="23"/>
      <c r="CZ2043" s="23"/>
      <c r="DA2043" s="23"/>
      <c r="DB2043" s="23"/>
      <c r="DC2043" s="23"/>
      <c r="DD2043" s="23"/>
      <c r="DE2043" s="23"/>
      <c r="DF2043" s="23"/>
      <c r="DG2043" s="23"/>
      <c r="DH2043" s="23"/>
      <c r="DI2043" s="23"/>
      <c r="DJ2043" s="23"/>
      <c r="DK2043" s="23"/>
      <c r="DL2043" s="23"/>
      <c r="DM2043" s="23"/>
      <c r="DN2043" s="23"/>
      <c r="DO2043" s="23"/>
      <c r="DP2043" s="23"/>
      <c r="DQ2043" s="23"/>
      <c r="DR2043" s="23"/>
      <c r="DS2043" s="23"/>
      <c r="DT2043" s="23"/>
      <c r="DU2043" s="23"/>
      <c r="DV2043" s="23"/>
      <c r="DW2043" s="23"/>
      <c r="DX2043" s="23"/>
      <c r="DY2043" s="23"/>
    </row>
    <row r="2044" spans="1:129" s="29" customFormat="1" ht="15.75" customHeight="1" x14ac:dyDescent="0.25">
      <c r="A2044" s="345">
        <v>12</v>
      </c>
      <c r="B2044" s="72" t="s">
        <v>372</v>
      </c>
      <c r="C2044" s="72" t="s">
        <v>8</v>
      </c>
      <c r="D2044" s="72" t="s">
        <v>126</v>
      </c>
      <c r="E2044" s="73">
        <v>20</v>
      </c>
      <c r="F2044" s="74">
        <v>4898.8999999999996</v>
      </c>
      <c r="G2044" s="73">
        <v>135</v>
      </c>
      <c r="H2044" s="72" t="s">
        <v>30</v>
      </c>
      <c r="I2044" s="66" t="s">
        <v>1</v>
      </c>
      <c r="J2044" s="83">
        <f>J2045+J2046</f>
        <v>1245735.5567040001</v>
      </c>
      <c r="K2044" s="83">
        <f t="shared" si="1048"/>
        <v>1245735.5567040001</v>
      </c>
      <c r="L2044" s="83">
        <v>0</v>
      </c>
      <c r="M2044" s="83">
        <v>0</v>
      </c>
      <c r="N2044" s="83">
        <v>0</v>
      </c>
      <c r="O2044" s="354">
        <f t="shared" si="1040"/>
        <v>1245735.5567040001</v>
      </c>
      <c r="P2044" s="355"/>
      <c r="Q2044" s="23"/>
      <c r="R2044" s="23"/>
      <c r="S2044" s="23"/>
      <c r="T2044" s="23"/>
      <c r="U2044" s="23"/>
      <c r="V2044" s="23"/>
      <c r="W2044" s="23"/>
      <c r="X2044" s="23"/>
      <c r="Y2044" s="23"/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/>
      <c r="AL2044" s="23"/>
      <c r="AM2044" s="23"/>
      <c r="AN2044" s="23"/>
      <c r="AO2044" s="23"/>
      <c r="AP2044" s="23"/>
      <c r="AQ2044" s="23"/>
      <c r="AR2044" s="23"/>
      <c r="AS2044" s="23"/>
      <c r="AT2044" s="23"/>
      <c r="AU2044" s="23"/>
      <c r="AV2044" s="23"/>
      <c r="AW2044" s="23"/>
      <c r="AX2044" s="23"/>
      <c r="AY2044" s="23"/>
      <c r="AZ2044" s="23"/>
      <c r="BA2044" s="23"/>
      <c r="BB2044" s="23"/>
      <c r="BC2044" s="23"/>
      <c r="BD2044" s="23"/>
      <c r="BE2044" s="23"/>
      <c r="BF2044" s="23"/>
      <c r="BG2044" s="23"/>
      <c r="BH2044" s="23"/>
      <c r="BI2044" s="23"/>
      <c r="BJ2044" s="23"/>
      <c r="BK2044" s="23"/>
      <c r="BL2044" s="23"/>
      <c r="BM2044" s="23"/>
      <c r="BN2044" s="23"/>
      <c r="BO2044" s="23"/>
      <c r="BP2044" s="23"/>
      <c r="BQ2044" s="23"/>
      <c r="BR2044" s="23"/>
      <c r="BS2044" s="23"/>
      <c r="BT2044" s="23"/>
      <c r="BU2044" s="23"/>
      <c r="BV2044" s="23"/>
      <c r="BW2044" s="23"/>
      <c r="BX2044" s="23"/>
      <c r="BY2044" s="23"/>
      <c r="BZ2044" s="23"/>
      <c r="CA2044" s="23"/>
      <c r="CB2044" s="23"/>
      <c r="CC2044" s="23"/>
      <c r="CD2044" s="23"/>
      <c r="CE2044" s="23"/>
      <c r="CF2044" s="23"/>
      <c r="CG2044" s="23"/>
      <c r="CH2044" s="23"/>
      <c r="CI2044" s="23"/>
      <c r="CJ2044" s="23"/>
      <c r="CK2044" s="23"/>
      <c r="CL2044" s="23"/>
      <c r="CM2044" s="23"/>
      <c r="CN2044" s="23"/>
      <c r="CO2044" s="23"/>
      <c r="CP2044" s="23"/>
      <c r="CQ2044" s="23"/>
      <c r="CR2044" s="23"/>
      <c r="CS2044" s="23"/>
      <c r="CT2044" s="23"/>
      <c r="CU2044" s="23"/>
      <c r="CV2044" s="23"/>
      <c r="CW2044" s="23"/>
      <c r="CX2044" s="23"/>
      <c r="CY2044" s="23"/>
      <c r="CZ2044" s="23"/>
      <c r="DA2044" s="23"/>
      <c r="DB2044" s="23"/>
      <c r="DC2044" s="23"/>
      <c r="DD2044" s="23"/>
      <c r="DE2044" s="23"/>
      <c r="DF2044" s="23"/>
      <c r="DG2044" s="23"/>
      <c r="DH2044" s="23"/>
      <c r="DI2044" s="23"/>
      <c r="DJ2044" s="23"/>
      <c r="DK2044" s="23"/>
      <c r="DL2044" s="23"/>
      <c r="DM2044" s="23"/>
      <c r="DN2044" s="23"/>
      <c r="DO2044" s="23"/>
      <c r="DP2044" s="23"/>
      <c r="DQ2044" s="23"/>
      <c r="DR2044" s="23"/>
      <c r="DS2044" s="23"/>
      <c r="DT2044" s="23"/>
      <c r="DU2044" s="23"/>
      <c r="DV2044" s="23"/>
      <c r="DW2044" s="23"/>
      <c r="DX2044" s="23"/>
      <c r="DY2044" s="23"/>
    </row>
    <row r="2045" spans="1:129" s="29" customFormat="1" ht="30" x14ac:dyDescent="0.25">
      <c r="A2045" s="346"/>
      <c r="B2045" s="72" t="s">
        <v>372</v>
      </c>
      <c r="C2045" s="72"/>
      <c r="D2045" s="72"/>
      <c r="E2045" s="73"/>
      <c r="F2045" s="74"/>
      <c r="G2045" s="73"/>
      <c r="H2045" s="121" t="s">
        <v>40</v>
      </c>
      <c r="I2045" s="78" t="s">
        <v>41</v>
      </c>
      <c r="J2045" s="280">
        <v>1219635.3600000001</v>
      </c>
      <c r="K2045" s="98">
        <f t="shared" ref="K2045:K2052" si="1049">J2045</f>
        <v>1219635.3600000001</v>
      </c>
      <c r="L2045" s="126"/>
      <c r="M2045" s="126"/>
      <c r="N2045" s="126"/>
      <c r="O2045" s="354">
        <f t="shared" si="1040"/>
        <v>1219635.3600000001</v>
      </c>
      <c r="P2045" s="355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/>
      <c r="AL2045" s="23"/>
      <c r="AM2045" s="23"/>
      <c r="AN2045" s="23"/>
      <c r="AO2045" s="23"/>
      <c r="AP2045" s="23"/>
      <c r="AQ2045" s="23"/>
      <c r="AR2045" s="23"/>
      <c r="AS2045" s="23"/>
      <c r="AT2045" s="23"/>
      <c r="AU2045" s="23"/>
      <c r="AV2045" s="23"/>
      <c r="AW2045" s="23"/>
      <c r="AX2045" s="23"/>
      <c r="AY2045" s="23"/>
      <c r="AZ2045" s="23"/>
      <c r="BA2045" s="23"/>
      <c r="BB2045" s="23"/>
      <c r="BC2045" s="23"/>
      <c r="BD2045" s="23"/>
      <c r="BE2045" s="23"/>
      <c r="BF2045" s="23"/>
      <c r="BG2045" s="23"/>
      <c r="BH2045" s="23"/>
      <c r="BI2045" s="23"/>
      <c r="BJ2045" s="23"/>
      <c r="BK2045" s="23"/>
      <c r="BL2045" s="23"/>
      <c r="BM2045" s="23"/>
      <c r="BN2045" s="23"/>
      <c r="BO2045" s="23"/>
      <c r="BP2045" s="23"/>
      <c r="BQ2045" s="23"/>
      <c r="BR2045" s="23"/>
      <c r="BS2045" s="23"/>
      <c r="BT2045" s="23"/>
      <c r="BU2045" s="23"/>
      <c r="BV2045" s="23"/>
      <c r="BW2045" s="23"/>
      <c r="BX2045" s="23"/>
      <c r="BY2045" s="23"/>
      <c r="BZ2045" s="23"/>
      <c r="CA2045" s="23"/>
      <c r="CB2045" s="23"/>
      <c r="CC2045" s="23"/>
      <c r="CD2045" s="23"/>
      <c r="CE2045" s="23"/>
      <c r="CF2045" s="23"/>
      <c r="CG2045" s="23"/>
      <c r="CH2045" s="23"/>
      <c r="CI2045" s="23"/>
      <c r="CJ2045" s="23"/>
      <c r="CK2045" s="23"/>
      <c r="CL2045" s="23"/>
      <c r="CM2045" s="23"/>
      <c r="CN2045" s="23"/>
      <c r="CO2045" s="23"/>
      <c r="CP2045" s="23"/>
      <c r="CQ2045" s="23"/>
      <c r="CR2045" s="23"/>
      <c r="CS2045" s="23"/>
      <c r="CT2045" s="23"/>
      <c r="CU2045" s="23"/>
      <c r="CV2045" s="23"/>
      <c r="CW2045" s="23"/>
      <c r="CX2045" s="23"/>
      <c r="CY2045" s="23"/>
      <c r="CZ2045" s="23"/>
      <c r="DA2045" s="23"/>
      <c r="DB2045" s="23"/>
      <c r="DC2045" s="23"/>
      <c r="DD2045" s="23"/>
      <c r="DE2045" s="23"/>
      <c r="DF2045" s="23"/>
      <c r="DG2045" s="23"/>
      <c r="DH2045" s="23"/>
      <c r="DI2045" s="23"/>
      <c r="DJ2045" s="23"/>
      <c r="DK2045" s="23"/>
      <c r="DL2045" s="23"/>
      <c r="DM2045" s="23"/>
      <c r="DN2045" s="23"/>
      <c r="DO2045" s="23"/>
      <c r="DP2045" s="23"/>
      <c r="DQ2045" s="23"/>
      <c r="DR2045" s="23"/>
      <c r="DS2045" s="23"/>
      <c r="DT2045" s="23"/>
      <c r="DU2045" s="23"/>
      <c r="DV2045" s="23"/>
      <c r="DW2045" s="23"/>
      <c r="DX2045" s="23"/>
      <c r="DY2045" s="23"/>
    </row>
    <row r="2046" spans="1:129" s="29" customFormat="1" x14ac:dyDescent="0.25">
      <c r="A2046" s="347"/>
      <c r="B2046" s="72" t="s">
        <v>372</v>
      </c>
      <c r="C2046" s="72"/>
      <c r="D2046" s="72"/>
      <c r="E2046" s="73"/>
      <c r="F2046" s="74"/>
      <c r="G2046" s="73"/>
      <c r="H2046" s="72" t="s">
        <v>35</v>
      </c>
      <c r="I2046" s="78" t="s">
        <v>52</v>
      </c>
      <c r="J2046" s="83">
        <v>26100.196704000002</v>
      </c>
      <c r="K2046" s="98">
        <f t="shared" si="1049"/>
        <v>26100.196704000002</v>
      </c>
      <c r="L2046" s="126"/>
      <c r="M2046" s="126"/>
      <c r="N2046" s="126"/>
      <c r="O2046" s="354">
        <f t="shared" si="1040"/>
        <v>26100.196704000002</v>
      </c>
      <c r="P2046" s="355"/>
      <c r="Q2046" s="23"/>
      <c r="R2046" s="23"/>
      <c r="S2046" s="23"/>
      <c r="T2046" s="23"/>
      <c r="U2046" s="23"/>
      <c r="V2046" s="23"/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/>
      <c r="AL2046" s="23"/>
      <c r="AM2046" s="23"/>
      <c r="AN2046" s="23"/>
      <c r="AO2046" s="23"/>
      <c r="AP2046" s="23"/>
      <c r="AQ2046" s="23"/>
      <c r="AR2046" s="23"/>
      <c r="AS2046" s="23"/>
      <c r="AT2046" s="23"/>
      <c r="AU2046" s="23"/>
      <c r="AV2046" s="23"/>
      <c r="AW2046" s="23"/>
      <c r="AX2046" s="23"/>
      <c r="AY2046" s="23"/>
      <c r="AZ2046" s="23"/>
      <c r="BA2046" s="23"/>
      <c r="BB2046" s="23"/>
      <c r="BC2046" s="23"/>
      <c r="BD2046" s="23"/>
      <c r="BE2046" s="23"/>
      <c r="BF2046" s="23"/>
      <c r="BG2046" s="23"/>
      <c r="BH2046" s="23"/>
      <c r="BI2046" s="23"/>
      <c r="BJ2046" s="23"/>
      <c r="BK2046" s="23"/>
      <c r="BL2046" s="23"/>
      <c r="BM2046" s="23"/>
      <c r="BN2046" s="23"/>
      <c r="BO2046" s="23"/>
      <c r="BP2046" s="23"/>
      <c r="BQ2046" s="23"/>
      <c r="BR2046" s="23"/>
      <c r="BS2046" s="23"/>
      <c r="BT2046" s="23"/>
      <c r="BU2046" s="23"/>
      <c r="BV2046" s="23"/>
      <c r="BW2046" s="23"/>
      <c r="BX2046" s="23"/>
      <c r="BY2046" s="23"/>
      <c r="BZ2046" s="23"/>
      <c r="CA2046" s="23"/>
      <c r="CB2046" s="23"/>
      <c r="CC2046" s="23"/>
      <c r="CD2046" s="23"/>
      <c r="CE2046" s="23"/>
      <c r="CF2046" s="23"/>
      <c r="CG2046" s="23"/>
      <c r="CH2046" s="23"/>
      <c r="CI2046" s="23"/>
      <c r="CJ2046" s="23"/>
      <c r="CK2046" s="23"/>
      <c r="CL2046" s="23"/>
      <c r="CM2046" s="23"/>
      <c r="CN2046" s="23"/>
      <c r="CO2046" s="23"/>
      <c r="CP2046" s="23"/>
      <c r="CQ2046" s="23"/>
      <c r="CR2046" s="23"/>
      <c r="CS2046" s="23"/>
      <c r="CT2046" s="23"/>
      <c r="CU2046" s="23"/>
      <c r="CV2046" s="23"/>
      <c r="CW2046" s="23"/>
      <c r="CX2046" s="23"/>
      <c r="CY2046" s="23"/>
      <c r="CZ2046" s="23"/>
      <c r="DA2046" s="23"/>
      <c r="DB2046" s="23"/>
      <c r="DC2046" s="23"/>
      <c r="DD2046" s="23"/>
      <c r="DE2046" s="23"/>
      <c r="DF2046" s="23"/>
      <c r="DG2046" s="23"/>
      <c r="DH2046" s="23"/>
      <c r="DI2046" s="23"/>
      <c r="DJ2046" s="23"/>
      <c r="DK2046" s="23"/>
      <c r="DL2046" s="23"/>
      <c r="DM2046" s="23"/>
      <c r="DN2046" s="23"/>
      <c r="DO2046" s="23"/>
      <c r="DP2046" s="23"/>
      <c r="DQ2046" s="23"/>
      <c r="DR2046" s="23"/>
      <c r="DS2046" s="23"/>
      <c r="DT2046" s="23"/>
      <c r="DU2046" s="23"/>
      <c r="DV2046" s="23"/>
      <c r="DW2046" s="23"/>
      <c r="DX2046" s="23"/>
      <c r="DY2046" s="23"/>
    </row>
    <row r="2047" spans="1:129" s="29" customFormat="1" x14ac:dyDescent="0.25">
      <c r="A2047" s="345">
        <v>13</v>
      </c>
      <c r="B2047" s="72" t="s">
        <v>372</v>
      </c>
      <c r="C2047" s="72" t="s">
        <v>8</v>
      </c>
      <c r="D2047" s="72" t="s">
        <v>126</v>
      </c>
      <c r="E2047" s="73">
        <v>21</v>
      </c>
      <c r="F2047" s="74">
        <v>4787.3999999999996</v>
      </c>
      <c r="G2047" s="73">
        <v>131</v>
      </c>
      <c r="H2047" s="72" t="s">
        <v>30</v>
      </c>
      <c r="I2047" s="66" t="s">
        <v>1</v>
      </c>
      <c r="J2047" s="83">
        <f>J2048+J2049</f>
        <v>1245735.5567040001</v>
      </c>
      <c r="K2047" s="83">
        <f t="shared" ref="K2047:N2047" si="1050">K2048+K2049</f>
        <v>1245735.5567040001</v>
      </c>
      <c r="L2047" s="83">
        <f t="shared" si="1050"/>
        <v>0</v>
      </c>
      <c r="M2047" s="83">
        <f t="shared" si="1050"/>
        <v>0</v>
      </c>
      <c r="N2047" s="83">
        <f t="shared" si="1050"/>
        <v>0</v>
      </c>
      <c r="O2047" s="354">
        <f t="shared" si="1040"/>
        <v>1245735.5567040001</v>
      </c>
      <c r="P2047" s="355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/>
      <c r="AL2047" s="23"/>
      <c r="AM2047" s="23"/>
      <c r="AN2047" s="23"/>
      <c r="AO2047" s="23"/>
      <c r="AP2047" s="23"/>
      <c r="AQ2047" s="23"/>
      <c r="AR2047" s="23"/>
      <c r="AS2047" s="23"/>
      <c r="AT2047" s="23"/>
      <c r="AU2047" s="23"/>
      <c r="AV2047" s="23"/>
      <c r="AW2047" s="23"/>
      <c r="AX2047" s="23"/>
      <c r="AY2047" s="23"/>
      <c r="AZ2047" s="23"/>
      <c r="BA2047" s="23"/>
      <c r="BB2047" s="23"/>
      <c r="BC2047" s="23"/>
      <c r="BD2047" s="23"/>
      <c r="BE2047" s="23"/>
      <c r="BF2047" s="23"/>
      <c r="BG2047" s="23"/>
      <c r="BH2047" s="23"/>
      <c r="BI2047" s="23"/>
      <c r="BJ2047" s="23"/>
      <c r="BK2047" s="23"/>
      <c r="BL2047" s="23"/>
      <c r="BM2047" s="23"/>
      <c r="BN2047" s="23"/>
      <c r="BO2047" s="23"/>
      <c r="BP2047" s="23"/>
      <c r="BQ2047" s="23"/>
      <c r="BR2047" s="23"/>
      <c r="BS2047" s="23"/>
      <c r="BT2047" s="23"/>
      <c r="BU2047" s="23"/>
      <c r="BV2047" s="23"/>
      <c r="BW2047" s="23"/>
      <c r="BX2047" s="23"/>
      <c r="BY2047" s="23"/>
      <c r="BZ2047" s="23"/>
      <c r="CA2047" s="23"/>
      <c r="CB2047" s="23"/>
      <c r="CC2047" s="23"/>
      <c r="CD2047" s="23"/>
      <c r="CE2047" s="23"/>
      <c r="CF2047" s="23"/>
      <c r="CG2047" s="23"/>
      <c r="CH2047" s="23"/>
      <c r="CI2047" s="23"/>
      <c r="CJ2047" s="23"/>
      <c r="CK2047" s="23"/>
      <c r="CL2047" s="23"/>
      <c r="CM2047" s="23"/>
      <c r="CN2047" s="23"/>
      <c r="CO2047" s="23"/>
      <c r="CP2047" s="23"/>
      <c r="CQ2047" s="23"/>
      <c r="CR2047" s="23"/>
      <c r="CS2047" s="23"/>
      <c r="CT2047" s="23"/>
      <c r="CU2047" s="23"/>
      <c r="CV2047" s="23"/>
      <c r="CW2047" s="23"/>
      <c r="CX2047" s="23"/>
      <c r="CY2047" s="23"/>
      <c r="CZ2047" s="23"/>
      <c r="DA2047" s="23"/>
      <c r="DB2047" s="23"/>
      <c r="DC2047" s="23"/>
      <c r="DD2047" s="23"/>
      <c r="DE2047" s="23"/>
      <c r="DF2047" s="23"/>
      <c r="DG2047" s="23"/>
      <c r="DH2047" s="23"/>
      <c r="DI2047" s="23"/>
      <c r="DJ2047" s="23"/>
      <c r="DK2047" s="23"/>
      <c r="DL2047" s="23"/>
      <c r="DM2047" s="23"/>
      <c r="DN2047" s="23"/>
      <c r="DO2047" s="23"/>
      <c r="DP2047" s="23"/>
      <c r="DQ2047" s="23"/>
      <c r="DR2047" s="23"/>
      <c r="DS2047" s="23"/>
      <c r="DT2047" s="23"/>
      <c r="DU2047" s="23"/>
      <c r="DV2047" s="23"/>
      <c r="DW2047" s="23"/>
      <c r="DX2047" s="23"/>
      <c r="DY2047" s="23"/>
    </row>
    <row r="2048" spans="1:129" s="29" customFormat="1" ht="30" x14ac:dyDescent="0.25">
      <c r="A2048" s="346"/>
      <c r="B2048" s="72" t="s">
        <v>372</v>
      </c>
      <c r="C2048" s="72"/>
      <c r="D2048" s="72"/>
      <c r="E2048" s="73"/>
      <c r="F2048" s="74"/>
      <c r="G2048" s="73"/>
      <c r="H2048" s="121" t="s">
        <v>40</v>
      </c>
      <c r="I2048" s="78" t="s">
        <v>41</v>
      </c>
      <c r="J2048" s="280">
        <v>1219635.3600000001</v>
      </c>
      <c r="K2048" s="98">
        <f t="shared" si="1049"/>
        <v>1219635.3600000001</v>
      </c>
      <c r="L2048" s="126"/>
      <c r="M2048" s="126"/>
      <c r="N2048" s="126"/>
      <c r="O2048" s="354">
        <f t="shared" si="1040"/>
        <v>1219635.3600000001</v>
      </c>
      <c r="P2048" s="355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/>
      <c r="AL2048" s="23"/>
      <c r="AM2048" s="23"/>
      <c r="AN2048" s="23"/>
      <c r="AO2048" s="23"/>
      <c r="AP2048" s="23"/>
      <c r="AQ2048" s="23"/>
      <c r="AR2048" s="23"/>
      <c r="AS2048" s="23"/>
      <c r="AT2048" s="23"/>
      <c r="AU2048" s="23"/>
      <c r="AV2048" s="23"/>
      <c r="AW2048" s="23"/>
      <c r="AX2048" s="23"/>
      <c r="AY2048" s="23"/>
      <c r="AZ2048" s="23"/>
      <c r="BA2048" s="23"/>
      <c r="BB2048" s="23"/>
      <c r="BC2048" s="23"/>
      <c r="BD2048" s="23"/>
      <c r="BE2048" s="23"/>
      <c r="BF2048" s="23"/>
      <c r="BG2048" s="23"/>
      <c r="BH2048" s="23"/>
      <c r="BI2048" s="23"/>
      <c r="BJ2048" s="23"/>
      <c r="BK2048" s="23"/>
      <c r="BL2048" s="23"/>
      <c r="BM2048" s="23"/>
      <c r="BN2048" s="23"/>
      <c r="BO2048" s="23"/>
      <c r="BP2048" s="23"/>
      <c r="BQ2048" s="23"/>
      <c r="BR2048" s="23"/>
      <c r="BS2048" s="23"/>
      <c r="BT2048" s="23"/>
      <c r="BU2048" s="23"/>
      <c r="BV2048" s="23"/>
      <c r="BW2048" s="23"/>
      <c r="BX2048" s="23"/>
      <c r="BY2048" s="23"/>
      <c r="BZ2048" s="23"/>
      <c r="CA2048" s="23"/>
      <c r="CB2048" s="23"/>
      <c r="CC2048" s="23"/>
      <c r="CD2048" s="23"/>
      <c r="CE2048" s="23"/>
      <c r="CF2048" s="23"/>
      <c r="CG2048" s="23"/>
      <c r="CH2048" s="23"/>
      <c r="CI2048" s="23"/>
      <c r="CJ2048" s="23"/>
      <c r="CK2048" s="23"/>
      <c r="CL2048" s="23"/>
      <c r="CM2048" s="23"/>
      <c r="CN2048" s="23"/>
      <c r="CO2048" s="23"/>
      <c r="CP2048" s="23"/>
      <c r="CQ2048" s="23"/>
      <c r="CR2048" s="23"/>
      <c r="CS2048" s="23"/>
      <c r="CT2048" s="23"/>
      <c r="CU2048" s="23"/>
      <c r="CV2048" s="23"/>
      <c r="CW2048" s="23"/>
      <c r="CX2048" s="23"/>
      <c r="CY2048" s="23"/>
      <c r="CZ2048" s="23"/>
      <c r="DA2048" s="23"/>
      <c r="DB2048" s="23"/>
      <c r="DC2048" s="23"/>
      <c r="DD2048" s="23"/>
      <c r="DE2048" s="23"/>
      <c r="DF2048" s="23"/>
      <c r="DG2048" s="23"/>
      <c r="DH2048" s="23"/>
      <c r="DI2048" s="23"/>
      <c r="DJ2048" s="23"/>
      <c r="DK2048" s="23"/>
      <c r="DL2048" s="23"/>
      <c r="DM2048" s="23"/>
      <c r="DN2048" s="23"/>
      <c r="DO2048" s="23"/>
      <c r="DP2048" s="23"/>
      <c r="DQ2048" s="23"/>
      <c r="DR2048" s="23"/>
      <c r="DS2048" s="23"/>
      <c r="DT2048" s="23"/>
      <c r="DU2048" s="23"/>
      <c r="DV2048" s="23"/>
      <c r="DW2048" s="23"/>
      <c r="DX2048" s="23"/>
      <c r="DY2048" s="23"/>
    </row>
    <row r="2049" spans="1:129" s="29" customFormat="1" x14ac:dyDescent="0.25">
      <c r="A2049" s="347"/>
      <c r="B2049" s="72" t="s">
        <v>372</v>
      </c>
      <c r="C2049" s="72"/>
      <c r="D2049" s="72"/>
      <c r="E2049" s="73"/>
      <c r="F2049" s="74"/>
      <c r="G2049" s="73"/>
      <c r="H2049" s="72" t="s">
        <v>35</v>
      </c>
      <c r="I2049" s="78" t="s">
        <v>52</v>
      </c>
      <c r="J2049" s="83">
        <v>26100.196704000002</v>
      </c>
      <c r="K2049" s="98">
        <f t="shared" si="1049"/>
        <v>26100.196704000002</v>
      </c>
      <c r="L2049" s="126"/>
      <c r="M2049" s="126"/>
      <c r="N2049" s="126"/>
      <c r="O2049" s="354">
        <f t="shared" si="1040"/>
        <v>26100.196704000002</v>
      </c>
      <c r="P2049" s="355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/>
      <c r="AL2049" s="23"/>
      <c r="AM2049" s="23"/>
      <c r="AN2049" s="23"/>
      <c r="AO2049" s="23"/>
      <c r="AP2049" s="23"/>
      <c r="AQ2049" s="23"/>
      <c r="AR2049" s="23"/>
      <c r="AS2049" s="23"/>
      <c r="AT2049" s="23"/>
      <c r="AU2049" s="23"/>
      <c r="AV2049" s="23"/>
      <c r="AW2049" s="23"/>
      <c r="AX2049" s="23"/>
      <c r="AY2049" s="23"/>
      <c r="AZ2049" s="23"/>
      <c r="BA2049" s="23"/>
      <c r="BB2049" s="23"/>
      <c r="BC2049" s="23"/>
      <c r="BD2049" s="23"/>
      <c r="BE2049" s="23"/>
      <c r="BF2049" s="23"/>
      <c r="BG2049" s="23"/>
      <c r="BH2049" s="23"/>
      <c r="BI2049" s="23"/>
      <c r="BJ2049" s="23"/>
      <c r="BK2049" s="23"/>
      <c r="BL2049" s="23"/>
      <c r="BM2049" s="23"/>
      <c r="BN2049" s="23"/>
      <c r="BO2049" s="23"/>
      <c r="BP2049" s="23"/>
      <c r="BQ2049" s="23"/>
      <c r="BR2049" s="23"/>
      <c r="BS2049" s="23"/>
      <c r="BT2049" s="23"/>
      <c r="BU2049" s="23"/>
      <c r="BV2049" s="23"/>
      <c r="BW2049" s="23"/>
      <c r="BX2049" s="23"/>
      <c r="BY2049" s="23"/>
      <c r="BZ2049" s="23"/>
      <c r="CA2049" s="23"/>
      <c r="CB2049" s="23"/>
      <c r="CC2049" s="23"/>
      <c r="CD2049" s="23"/>
      <c r="CE2049" s="23"/>
      <c r="CF2049" s="23"/>
      <c r="CG2049" s="23"/>
      <c r="CH2049" s="23"/>
      <c r="CI2049" s="23"/>
      <c r="CJ2049" s="23"/>
      <c r="CK2049" s="23"/>
      <c r="CL2049" s="23"/>
      <c r="CM2049" s="23"/>
      <c r="CN2049" s="23"/>
      <c r="CO2049" s="23"/>
      <c r="CP2049" s="23"/>
      <c r="CQ2049" s="23"/>
      <c r="CR2049" s="23"/>
      <c r="CS2049" s="23"/>
      <c r="CT2049" s="23"/>
      <c r="CU2049" s="23"/>
      <c r="CV2049" s="23"/>
      <c r="CW2049" s="23"/>
      <c r="CX2049" s="23"/>
      <c r="CY2049" s="23"/>
      <c r="CZ2049" s="23"/>
      <c r="DA2049" s="23"/>
      <c r="DB2049" s="23"/>
      <c r="DC2049" s="23"/>
      <c r="DD2049" s="23"/>
      <c r="DE2049" s="23"/>
      <c r="DF2049" s="23"/>
      <c r="DG2049" s="23"/>
      <c r="DH2049" s="23"/>
      <c r="DI2049" s="23"/>
      <c r="DJ2049" s="23"/>
      <c r="DK2049" s="23"/>
      <c r="DL2049" s="23"/>
      <c r="DM2049" s="23"/>
      <c r="DN2049" s="23"/>
      <c r="DO2049" s="23"/>
      <c r="DP2049" s="23"/>
      <c r="DQ2049" s="23"/>
      <c r="DR2049" s="23"/>
      <c r="DS2049" s="23"/>
      <c r="DT2049" s="23"/>
      <c r="DU2049" s="23"/>
      <c r="DV2049" s="23"/>
      <c r="DW2049" s="23"/>
      <c r="DX2049" s="23"/>
      <c r="DY2049" s="23"/>
    </row>
    <row r="2050" spans="1:129" s="29" customFormat="1" x14ac:dyDescent="0.25">
      <c r="A2050" s="345">
        <v>14</v>
      </c>
      <c r="B2050" s="72" t="s">
        <v>372</v>
      </c>
      <c r="C2050" s="72" t="s">
        <v>8</v>
      </c>
      <c r="D2050" s="72" t="s">
        <v>126</v>
      </c>
      <c r="E2050" s="73">
        <v>23</v>
      </c>
      <c r="F2050" s="74">
        <v>3391</v>
      </c>
      <c r="G2050" s="73">
        <v>88</v>
      </c>
      <c r="H2050" s="72" t="s">
        <v>30</v>
      </c>
      <c r="I2050" s="66" t="s">
        <v>1</v>
      </c>
      <c r="J2050" s="83">
        <f>J2051+J2052</f>
        <v>882301.33555200009</v>
      </c>
      <c r="K2050" s="83">
        <f t="shared" ref="K2050:N2050" si="1051">K2051+K2052</f>
        <v>882301.33555200009</v>
      </c>
      <c r="L2050" s="83">
        <f t="shared" si="1051"/>
        <v>0</v>
      </c>
      <c r="M2050" s="83">
        <f t="shared" si="1051"/>
        <v>0</v>
      </c>
      <c r="N2050" s="83">
        <f t="shared" si="1051"/>
        <v>0</v>
      </c>
      <c r="O2050" s="354">
        <f t="shared" si="1040"/>
        <v>882301.33555200009</v>
      </c>
      <c r="P2050" s="355"/>
      <c r="Q2050" s="23"/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/>
      <c r="AQ2050" s="23"/>
      <c r="AR2050" s="23"/>
      <c r="AS2050" s="23"/>
      <c r="AT2050" s="23"/>
      <c r="AU2050" s="23"/>
      <c r="AV2050" s="23"/>
      <c r="AW2050" s="23"/>
      <c r="AX2050" s="23"/>
      <c r="AY2050" s="23"/>
      <c r="AZ2050" s="23"/>
      <c r="BA2050" s="23"/>
      <c r="BB2050" s="23"/>
      <c r="BC2050" s="23"/>
      <c r="BD2050" s="23"/>
      <c r="BE2050" s="23"/>
      <c r="BF2050" s="23"/>
      <c r="BG2050" s="23"/>
      <c r="BH2050" s="23"/>
      <c r="BI2050" s="23"/>
      <c r="BJ2050" s="23"/>
      <c r="BK2050" s="23"/>
      <c r="BL2050" s="23"/>
      <c r="BM2050" s="23"/>
      <c r="BN2050" s="23"/>
      <c r="BO2050" s="23"/>
      <c r="BP2050" s="23"/>
      <c r="BQ2050" s="23"/>
      <c r="BR2050" s="23"/>
      <c r="BS2050" s="23"/>
      <c r="BT2050" s="23"/>
      <c r="BU2050" s="23"/>
      <c r="BV2050" s="23"/>
      <c r="BW2050" s="23"/>
      <c r="BX2050" s="23"/>
      <c r="BY2050" s="23"/>
      <c r="BZ2050" s="23"/>
      <c r="CA2050" s="23"/>
      <c r="CB2050" s="23"/>
      <c r="CC2050" s="23"/>
      <c r="CD2050" s="23"/>
      <c r="CE2050" s="23"/>
      <c r="CF2050" s="23"/>
      <c r="CG2050" s="23"/>
      <c r="CH2050" s="23"/>
      <c r="CI2050" s="23"/>
      <c r="CJ2050" s="23"/>
      <c r="CK2050" s="23"/>
      <c r="CL2050" s="23"/>
      <c r="CM2050" s="23"/>
      <c r="CN2050" s="23"/>
      <c r="CO2050" s="23"/>
      <c r="CP2050" s="23"/>
      <c r="CQ2050" s="23"/>
      <c r="CR2050" s="23"/>
      <c r="CS2050" s="23"/>
      <c r="CT2050" s="23"/>
      <c r="CU2050" s="23"/>
      <c r="CV2050" s="23"/>
      <c r="CW2050" s="23"/>
      <c r="CX2050" s="23"/>
      <c r="CY2050" s="23"/>
      <c r="CZ2050" s="23"/>
      <c r="DA2050" s="23"/>
      <c r="DB2050" s="23"/>
      <c r="DC2050" s="23"/>
      <c r="DD2050" s="23"/>
      <c r="DE2050" s="23"/>
      <c r="DF2050" s="23"/>
      <c r="DG2050" s="23"/>
      <c r="DH2050" s="23"/>
      <c r="DI2050" s="23"/>
      <c r="DJ2050" s="23"/>
      <c r="DK2050" s="23"/>
      <c r="DL2050" s="23"/>
      <c r="DM2050" s="23"/>
      <c r="DN2050" s="23"/>
      <c r="DO2050" s="23"/>
      <c r="DP2050" s="23"/>
      <c r="DQ2050" s="23"/>
      <c r="DR2050" s="23"/>
      <c r="DS2050" s="23"/>
      <c r="DT2050" s="23"/>
      <c r="DU2050" s="23"/>
      <c r="DV2050" s="23"/>
      <c r="DW2050" s="23"/>
      <c r="DX2050" s="23"/>
      <c r="DY2050" s="23"/>
    </row>
    <row r="2051" spans="1:129" s="29" customFormat="1" ht="30" x14ac:dyDescent="0.25">
      <c r="A2051" s="346"/>
      <c r="B2051" s="72" t="s">
        <v>372</v>
      </c>
      <c r="C2051" s="72"/>
      <c r="D2051" s="72"/>
      <c r="E2051" s="73"/>
      <c r="F2051" s="74"/>
      <c r="G2051" s="73"/>
      <c r="H2051" s="121" t="s">
        <v>40</v>
      </c>
      <c r="I2051" s="78" t="s">
        <v>41</v>
      </c>
      <c r="J2051" s="280">
        <v>863815.68000000005</v>
      </c>
      <c r="K2051" s="98">
        <f t="shared" si="1049"/>
        <v>863815.68000000005</v>
      </c>
      <c r="L2051" s="126"/>
      <c r="M2051" s="126"/>
      <c r="N2051" s="126"/>
      <c r="O2051" s="354">
        <f t="shared" si="1040"/>
        <v>863815.68000000005</v>
      </c>
      <c r="P2051" s="355"/>
      <c r="Q2051" s="23"/>
      <c r="R2051" s="23"/>
      <c r="S2051" s="23"/>
      <c r="T2051" s="23"/>
      <c r="U2051" s="23"/>
      <c r="V2051" s="23"/>
      <c r="W2051" s="23"/>
      <c r="X2051" s="23"/>
      <c r="Y2051" s="23"/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23"/>
      <c r="AL2051" s="23"/>
      <c r="AM2051" s="23"/>
      <c r="AN2051" s="23"/>
      <c r="AO2051" s="23"/>
      <c r="AP2051" s="23"/>
      <c r="AQ2051" s="23"/>
      <c r="AR2051" s="23"/>
      <c r="AS2051" s="23"/>
      <c r="AT2051" s="23"/>
      <c r="AU2051" s="23"/>
      <c r="AV2051" s="23"/>
      <c r="AW2051" s="23"/>
      <c r="AX2051" s="23"/>
      <c r="AY2051" s="23"/>
      <c r="AZ2051" s="23"/>
      <c r="BA2051" s="23"/>
      <c r="BB2051" s="23"/>
      <c r="BC2051" s="23"/>
      <c r="BD2051" s="23"/>
      <c r="BE2051" s="23"/>
      <c r="BF2051" s="23"/>
      <c r="BG2051" s="23"/>
      <c r="BH2051" s="23"/>
      <c r="BI2051" s="23"/>
      <c r="BJ2051" s="23"/>
      <c r="BK2051" s="23"/>
      <c r="BL2051" s="23"/>
      <c r="BM2051" s="23"/>
      <c r="BN2051" s="23"/>
      <c r="BO2051" s="23"/>
      <c r="BP2051" s="23"/>
      <c r="BQ2051" s="23"/>
      <c r="BR2051" s="23"/>
      <c r="BS2051" s="23"/>
      <c r="BT2051" s="23"/>
      <c r="BU2051" s="23"/>
      <c r="BV2051" s="23"/>
      <c r="BW2051" s="23"/>
      <c r="BX2051" s="23"/>
      <c r="BY2051" s="23"/>
      <c r="BZ2051" s="23"/>
      <c r="CA2051" s="23"/>
      <c r="CB2051" s="23"/>
      <c r="CC2051" s="23"/>
      <c r="CD2051" s="23"/>
      <c r="CE2051" s="23"/>
      <c r="CF2051" s="23"/>
      <c r="CG2051" s="23"/>
      <c r="CH2051" s="23"/>
      <c r="CI2051" s="23"/>
      <c r="CJ2051" s="23"/>
      <c r="CK2051" s="23"/>
      <c r="CL2051" s="23"/>
      <c r="CM2051" s="23"/>
      <c r="CN2051" s="23"/>
      <c r="CO2051" s="23"/>
      <c r="CP2051" s="23"/>
      <c r="CQ2051" s="23"/>
      <c r="CR2051" s="23"/>
      <c r="CS2051" s="23"/>
      <c r="CT2051" s="23"/>
      <c r="CU2051" s="23"/>
      <c r="CV2051" s="23"/>
      <c r="CW2051" s="23"/>
      <c r="CX2051" s="23"/>
      <c r="CY2051" s="23"/>
      <c r="CZ2051" s="23"/>
      <c r="DA2051" s="23"/>
      <c r="DB2051" s="23"/>
      <c r="DC2051" s="23"/>
      <c r="DD2051" s="23"/>
      <c r="DE2051" s="23"/>
      <c r="DF2051" s="23"/>
      <c r="DG2051" s="23"/>
      <c r="DH2051" s="23"/>
      <c r="DI2051" s="23"/>
      <c r="DJ2051" s="23"/>
      <c r="DK2051" s="23"/>
      <c r="DL2051" s="23"/>
      <c r="DM2051" s="23"/>
      <c r="DN2051" s="23"/>
      <c r="DO2051" s="23"/>
      <c r="DP2051" s="23"/>
      <c r="DQ2051" s="23"/>
      <c r="DR2051" s="23"/>
      <c r="DS2051" s="23"/>
      <c r="DT2051" s="23"/>
      <c r="DU2051" s="23"/>
      <c r="DV2051" s="23"/>
      <c r="DW2051" s="23"/>
      <c r="DX2051" s="23"/>
      <c r="DY2051" s="23"/>
    </row>
    <row r="2052" spans="1:129" s="29" customFormat="1" x14ac:dyDescent="0.25">
      <c r="A2052" s="347"/>
      <c r="B2052" s="72" t="s">
        <v>372</v>
      </c>
      <c r="C2052" s="72"/>
      <c r="D2052" s="72"/>
      <c r="E2052" s="73"/>
      <c r="F2052" s="74"/>
      <c r="G2052" s="73"/>
      <c r="H2052" s="72" t="s">
        <v>35</v>
      </c>
      <c r="I2052" s="78" t="s">
        <v>52</v>
      </c>
      <c r="J2052" s="83">
        <v>18485.655552000004</v>
      </c>
      <c r="K2052" s="98">
        <f t="shared" si="1049"/>
        <v>18485.655552000004</v>
      </c>
      <c r="L2052" s="126"/>
      <c r="M2052" s="126"/>
      <c r="N2052" s="126"/>
      <c r="O2052" s="354">
        <f t="shared" si="1040"/>
        <v>18485.655552000004</v>
      </c>
      <c r="P2052" s="355"/>
      <c r="Q2052" s="23"/>
      <c r="R2052" s="23"/>
      <c r="S2052" s="23"/>
      <c r="T2052" s="23"/>
      <c r="U2052" s="23"/>
      <c r="V2052" s="23"/>
      <c r="W2052" s="23"/>
      <c r="X2052" s="23"/>
      <c r="Y2052" s="23"/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/>
      <c r="AL2052" s="23"/>
      <c r="AM2052" s="23"/>
      <c r="AN2052" s="23"/>
      <c r="AO2052" s="23"/>
      <c r="AP2052" s="23"/>
      <c r="AQ2052" s="23"/>
      <c r="AR2052" s="23"/>
      <c r="AS2052" s="23"/>
      <c r="AT2052" s="23"/>
      <c r="AU2052" s="23"/>
      <c r="AV2052" s="23"/>
      <c r="AW2052" s="23"/>
      <c r="AX2052" s="23"/>
      <c r="AY2052" s="23"/>
      <c r="AZ2052" s="23"/>
      <c r="BA2052" s="23"/>
      <c r="BB2052" s="23"/>
      <c r="BC2052" s="23"/>
      <c r="BD2052" s="23"/>
      <c r="BE2052" s="23"/>
      <c r="BF2052" s="23"/>
      <c r="BG2052" s="23"/>
      <c r="BH2052" s="23"/>
      <c r="BI2052" s="23"/>
      <c r="BJ2052" s="23"/>
      <c r="BK2052" s="23"/>
      <c r="BL2052" s="23"/>
      <c r="BM2052" s="23"/>
      <c r="BN2052" s="23"/>
      <c r="BO2052" s="23"/>
      <c r="BP2052" s="23"/>
      <c r="BQ2052" s="23"/>
      <c r="BR2052" s="23"/>
      <c r="BS2052" s="23"/>
      <c r="BT2052" s="23"/>
      <c r="BU2052" s="23"/>
      <c r="BV2052" s="23"/>
      <c r="BW2052" s="23"/>
      <c r="BX2052" s="23"/>
      <c r="BY2052" s="23"/>
      <c r="BZ2052" s="23"/>
      <c r="CA2052" s="23"/>
      <c r="CB2052" s="23"/>
      <c r="CC2052" s="23"/>
      <c r="CD2052" s="23"/>
      <c r="CE2052" s="23"/>
      <c r="CF2052" s="23"/>
      <c r="CG2052" s="23"/>
      <c r="CH2052" s="23"/>
      <c r="CI2052" s="23"/>
      <c r="CJ2052" s="23"/>
      <c r="CK2052" s="23"/>
      <c r="CL2052" s="23"/>
      <c r="CM2052" s="23"/>
      <c r="CN2052" s="23"/>
      <c r="CO2052" s="23"/>
      <c r="CP2052" s="23"/>
      <c r="CQ2052" s="23"/>
      <c r="CR2052" s="23"/>
      <c r="CS2052" s="23"/>
      <c r="CT2052" s="23"/>
      <c r="CU2052" s="23"/>
      <c r="CV2052" s="23"/>
      <c r="CW2052" s="23"/>
      <c r="CX2052" s="23"/>
      <c r="CY2052" s="23"/>
      <c r="CZ2052" s="23"/>
      <c r="DA2052" s="23"/>
      <c r="DB2052" s="23"/>
      <c r="DC2052" s="23"/>
      <c r="DD2052" s="23"/>
      <c r="DE2052" s="23"/>
      <c r="DF2052" s="23"/>
      <c r="DG2052" s="23"/>
      <c r="DH2052" s="23"/>
      <c r="DI2052" s="23"/>
      <c r="DJ2052" s="23"/>
      <c r="DK2052" s="23"/>
      <c r="DL2052" s="23"/>
      <c r="DM2052" s="23"/>
      <c r="DN2052" s="23"/>
      <c r="DO2052" s="23"/>
      <c r="DP2052" s="23"/>
      <c r="DQ2052" s="23"/>
      <c r="DR2052" s="23"/>
      <c r="DS2052" s="23"/>
      <c r="DT2052" s="23"/>
      <c r="DU2052" s="23"/>
      <c r="DV2052" s="23"/>
      <c r="DW2052" s="23"/>
      <c r="DX2052" s="23"/>
      <c r="DY2052" s="23"/>
    </row>
    <row r="2053" spans="1:129" s="29" customFormat="1" x14ac:dyDescent="0.25">
      <c r="A2053" s="489">
        <v>15</v>
      </c>
      <c r="B2053" s="72" t="s">
        <v>372</v>
      </c>
      <c r="C2053" s="72" t="s">
        <v>8</v>
      </c>
      <c r="D2053" s="72" t="s">
        <v>333</v>
      </c>
      <c r="E2053" s="73">
        <v>19</v>
      </c>
      <c r="F2053" s="74">
        <v>4814.1000000000004</v>
      </c>
      <c r="G2053" s="73">
        <v>124</v>
      </c>
      <c r="H2053" s="72" t="s">
        <v>30</v>
      </c>
      <c r="I2053" s="78" t="s">
        <v>1</v>
      </c>
      <c r="J2053" s="83">
        <f>J2054+J211</f>
        <v>7966709.1499999994</v>
      </c>
      <c r="K2053" s="83">
        <f>K2054+K211</f>
        <v>7966709.1499999994</v>
      </c>
      <c r="L2053" s="83">
        <f>L2054+L211</f>
        <v>0</v>
      </c>
      <c r="M2053" s="83">
        <f>M2054+M211</f>
        <v>0</v>
      </c>
      <c r="N2053" s="83">
        <f>N2054+N211</f>
        <v>0</v>
      </c>
      <c r="O2053" s="354">
        <f t="shared" si="1040"/>
        <v>7966709.1499999994</v>
      </c>
      <c r="P2053" s="355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/>
      <c r="AL2053" s="23"/>
      <c r="AM2053" s="23"/>
      <c r="AN2053" s="23"/>
      <c r="AO2053" s="23"/>
      <c r="AP2053" s="23"/>
      <c r="AQ2053" s="23"/>
      <c r="AR2053" s="23"/>
      <c r="AS2053" s="23"/>
      <c r="AT2053" s="23"/>
      <c r="AU2053" s="23"/>
      <c r="AV2053" s="23"/>
      <c r="AW2053" s="23"/>
      <c r="AX2053" s="23"/>
      <c r="AY2053" s="23"/>
      <c r="AZ2053" s="23"/>
      <c r="BA2053" s="23"/>
      <c r="BB2053" s="23"/>
      <c r="BC2053" s="23"/>
      <c r="BD2053" s="23"/>
      <c r="BE2053" s="23"/>
      <c r="BF2053" s="23"/>
      <c r="BG2053" s="23"/>
      <c r="BH2053" s="23"/>
      <c r="BI2053" s="23"/>
      <c r="BJ2053" s="23"/>
      <c r="BK2053" s="23"/>
      <c r="BL2053" s="23"/>
      <c r="BM2053" s="23"/>
      <c r="BN2053" s="23"/>
      <c r="BO2053" s="23"/>
      <c r="BP2053" s="23"/>
      <c r="BQ2053" s="23"/>
      <c r="BR2053" s="23"/>
      <c r="BS2053" s="23"/>
      <c r="BT2053" s="23"/>
      <c r="BU2053" s="23"/>
      <c r="BV2053" s="23"/>
      <c r="BW2053" s="23"/>
      <c r="BX2053" s="23"/>
      <c r="BY2053" s="23"/>
      <c r="BZ2053" s="23"/>
      <c r="CA2053" s="23"/>
      <c r="CB2053" s="23"/>
      <c r="CC2053" s="23"/>
      <c r="CD2053" s="23"/>
      <c r="CE2053" s="23"/>
      <c r="CF2053" s="23"/>
      <c r="CG2053" s="23"/>
      <c r="CH2053" s="23"/>
      <c r="CI2053" s="23"/>
      <c r="CJ2053" s="23"/>
      <c r="CK2053" s="23"/>
      <c r="CL2053" s="23"/>
      <c r="CM2053" s="23"/>
      <c r="CN2053" s="23"/>
      <c r="CO2053" s="23"/>
      <c r="CP2053" s="23"/>
      <c r="CQ2053" s="23"/>
      <c r="CR2053" s="23"/>
      <c r="CS2053" s="23"/>
      <c r="CT2053" s="23"/>
      <c r="CU2053" s="23"/>
      <c r="CV2053" s="23"/>
      <c r="CW2053" s="23"/>
      <c r="CX2053" s="23"/>
      <c r="CY2053" s="23"/>
      <c r="CZ2053" s="23"/>
      <c r="DA2053" s="23"/>
      <c r="DB2053" s="23"/>
      <c r="DC2053" s="23"/>
      <c r="DD2053" s="23"/>
      <c r="DE2053" s="23"/>
      <c r="DF2053" s="23"/>
      <c r="DG2053" s="23"/>
      <c r="DH2053" s="23"/>
      <c r="DI2053" s="23"/>
      <c r="DJ2053" s="23"/>
      <c r="DK2053" s="23"/>
      <c r="DL2053" s="23"/>
      <c r="DM2053" s="23"/>
      <c r="DN2053" s="23"/>
      <c r="DO2053" s="23"/>
      <c r="DP2053" s="23"/>
      <c r="DQ2053" s="23"/>
      <c r="DR2053" s="23"/>
      <c r="DS2053" s="23"/>
      <c r="DT2053" s="23"/>
      <c r="DU2053" s="23"/>
      <c r="DV2053" s="23"/>
      <c r="DW2053" s="23"/>
      <c r="DX2053" s="23"/>
      <c r="DY2053" s="23"/>
    </row>
    <row r="2054" spans="1:129" s="29" customFormat="1" ht="30" x14ac:dyDescent="0.25">
      <c r="A2054" s="490"/>
      <c r="B2054" s="72" t="s">
        <v>372</v>
      </c>
      <c r="C2054" s="72"/>
      <c r="D2054" s="72"/>
      <c r="E2054" s="73"/>
      <c r="F2054" s="74"/>
      <c r="G2054" s="73"/>
      <c r="H2054" s="72" t="s">
        <v>40</v>
      </c>
      <c r="I2054" s="78" t="s">
        <v>41</v>
      </c>
      <c r="J2054" s="83">
        <v>1221266.8800000001</v>
      </c>
      <c r="K2054" s="98">
        <f>J2054</f>
        <v>1221266.8800000001</v>
      </c>
      <c r="L2054" s="126"/>
      <c r="M2054" s="126"/>
      <c r="N2054" s="126"/>
      <c r="O2054" s="354">
        <f t="shared" si="1040"/>
        <v>1221266.8800000001</v>
      </c>
      <c r="P2054" s="355"/>
      <c r="Q2054" s="23"/>
      <c r="R2054" s="23"/>
      <c r="S2054" s="23"/>
      <c r="T2054" s="23"/>
      <c r="U2054" s="23"/>
      <c r="V2054" s="23"/>
      <c r="W2054" s="23"/>
      <c r="X2054" s="23"/>
      <c r="Y2054" s="23"/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23"/>
      <c r="AL2054" s="23"/>
      <c r="AM2054" s="23"/>
      <c r="AN2054" s="23"/>
      <c r="AO2054" s="23"/>
      <c r="AP2054" s="23"/>
      <c r="AQ2054" s="23"/>
      <c r="AR2054" s="23"/>
      <c r="AS2054" s="23"/>
      <c r="AT2054" s="23"/>
      <c r="AU2054" s="23"/>
      <c r="AV2054" s="23"/>
      <c r="AW2054" s="23"/>
      <c r="AX2054" s="23"/>
      <c r="AY2054" s="23"/>
      <c r="AZ2054" s="23"/>
      <c r="BA2054" s="23"/>
      <c r="BB2054" s="23"/>
      <c r="BC2054" s="23"/>
      <c r="BD2054" s="23"/>
      <c r="BE2054" s="23"/>
      <c r="BF2054" s="23"/>
      <c r="BG2054" s="23"/>
      <c r="BH2054" s="23"/>
      <c r="BI2054" s="23"/>
      <c r="BJ2054" s="23"/>
      <c r="BK2054" s="23"/>
      <c r="BL2054" s="23"/>
      <c r="BM2054" s="23"/>
      <c r="BN2054" s="23"/>
      <c r="BO2054" s="23"/>
      <c r="BP2054" s="23"/>
      <c r="BQ2054" s="23"/>
      <c r="BR2054" s="23"/>
      <c r="BS2054" s="23"/>
      <c r="BT2054" s="23"/>
      <c r="BU2054" s="23"/>
      <c r="BV2054" s="23"/>
      <c r="BW2054" s="23"/>
      <c r="BX2054" s="23"/>
      <c r="BY2054" s="23"/>
      <c r="BZ2054" s="23"/>
      <c r="CA2054" s="23"/>
      <c r="CB2054" s="23"/>
      <c r="CC2054" s="23"/>
      <c r="CD2054" s="23"/>
      <c r="CE2054" s="23"/>
      <c r="CF2054" s="23"/>
      <c r="CG2054" s="23"/>
      <c r="CH2054" s="23"/>
      <c r="CI2054" s="23"/>
      <c r="CJ2054" s="23"/>
      <c r="CK2054" s="23"/>
      <c r="CL2054" s="23"/>
      <c r="CM2054" s="23"/>
      <c r="CN2054" s="23"/>
      <c r="CO2054" s="23"/>
      <c r="CP2054" s="23"/>
      <c r="CQ2054" s="23"/>
      <c r="CR2054" s="23"/>
      <c r="CS2054" s="23"/>
      <c r="CT2054" s="23"/>
      <c r="CU2054" s="23"/>
      <c r="CV2054" s="23"/>
      <c r="CW2054" s="23"/>
      <c r="CX2054" s="23"/>
      <c r="CY2054" s="23"/>
      <c r="CZ2054" s="23"/>
      <c r="DA2054" s="23"/>
      <c r="DB2054" s="23"/>
      <c r="DC2054" s="23"/>
      <c r="DD2054" s="23"/>
      <c r="DE2054" s="23"/>
      <c r="DF2054" s="23"/>
      <c r="DG2054" s="23"/>
      <c r="DH2054" s="23"/>
      <c r="DI2054" s="23"/>
      <c r="DJ2054" s="23"/>
      <c r="DK2054" s="23"/>
      <c r="DL2054" s="23"/>
      <c r="DM2054" s="23"/>
      <c r="DN2054" s="23"/>
      <c r="DO2054" s="23"/>
      <c r="DP2054" s="23"/>
      <c r="DQ2054" s="23"/>
      <c r="DR2054" s="23"/>
      <c r="DS2054" s="23"/>
      <c r="DT2054" s="23"/>
      <c r="DU2054" s="23"/>
      <c r="DV2054" s="23"/>
      <c r="DW2054" s="23"/>
      <c r="DX2054" s="23"/>
      <c r="DY2054" s="23"/>
    </row>
    <row r="2055" spans="1:129" s="29" customFormat="1" ht="15.75" x14ac:dyDescent="0.25">
      <c r="A2055" s="490"/>
      <c r="B2055" s="72" t="s">
        <v>372</v>
      </c>
      <c r="C2055" s="188"/>
      <c r="D2055" s="84"/>
      <c r="E2055" s="310"/>
      <c r="F2055" s="310"/>
      <c r="G2055" s="358"/>
      <c r="H2055" s="72" t="s">
        <v>35</v>
      </c>
      <c r="I2055" s="78">
        <v>21</v>
      </c>
      <c r="J2055" s="83">
        <v>49531.356988800006</v>
      </c>
      <c r="K2055" s="98">
        <f t="shared" ref="K2055" si="1052">J2055</f>
        <v>49531.356988800006</v>
      </c>
      <c r="L2055" s="126">
        <v>0</v>
      </c>
      <c r="M2055" s="126">
        <v>0</v>
      </c>
      <c r="N2055" s="126">
        <v>0</v>
      </c>
      <c r="O2055" s="354">
        <f t="shared" ref="O2055" si="1053">J2055</f>
        <v>49531.356988800006</v>
      </c>
      <c r="P2055" s="355"/>
      <c r="Q2055" s="23"/>
      <c r="R2055" s="23"/>
      <c r="S2055" s="23"/>
      <c r="T2055" s="23"/>
      <c r="U2055" s="23"/>
      <c r="V2055" s="23"/>
      <c r="W2055" s="23"/>
      <c r="X2055" s="23"/>
      <c r="Y2055" s="23"/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23"/>
      <c r="AL2055" s="23"/>
      <c r="AM2055" s="23"/>
      <c r="AN2055" s="23"/>
      <c r="AO2055" s="23"/>
      <c r="AP2055" s="23"/>
      <c r="AQ2055" s="23"/>
      <c r="AR2055" s="23"/>
      <c r="AS2055" s="23"/>
      <c r="AT2055" s="23"/>
      <c r="AU2055" s="23"/>
      <c r="AV2055" s="23"/>
      <c r="AW2055" s="23"/>
      <c r="AX2055" s="23"/>
      <c r="AY2055" s="23"/>
      <c r="AZ2055" s="23"/>
      <c r="BA2055" s="23"/>
      <c r="BB2055" s="23"/>
      <c r="BC2055" s="23"/>
      <c r="BD2055" s="23"/>
      <c r="BE2055" s="23"/>
      <c r="BF2055" s="23"/>
      <c r="BG2055" s="23"/>
      <c r="BH2055" s="23"/>
      <c r="BI2055" s="23"/>
      <c r="BJ2055" s="23"/>
      <c r="BK2055" s="23"/>
      <c r="BL2055" s="23"/>
      <c r="BM2055" s="23"/>
      <c r="BN2055" s="23"/>
      <c r="BO2055" s="23"/>
      <c r="BP2055" s="23"/>
      <c r="BQ2055" s="23"/>
      <c r="BR2055" s="23"/>
      <c r="BS2055" s="23"/>
      <c r="BT2055" s="23"/>
      <c r="BU2055" s="23"/>
      <c r="BV2055" s="23"/>
      <c r="BW2055" s="23"/>
      <c r="BX2055" s="23"/>
      <c r="BY2055" s="23"/>
      <c r="BZ2055" s="23"/>
      <c r="CA2055" s="23"/>
      <c r="CB2055" s="23"/>
      <c r="CC2055" s="23"/>
      <c r="CD2055" s="23"/>
      <c r="CE2055" s="23"/>
      <c r="CF2055" s="23"/>
      <c r="CG2055" s="23"/>
      <c r="CH2055" s="23"/>
      <c r="CI2055" s="23"/>
      <c r="CJ2055" s="23"/>
      <c r="CK2055" s="23"/>
      <c r="CL2055" s="23"/>
      <c r="CM2055" s="23"/>
      <c r="CN2055" s="23"/>
      <c r="CO2055" s="23"/>
      <c r="CP2055" s="23"/>
      <c r="CQ2055" s="23"/>
      <c r="CR2055" s="23"/>
      <c r="CS2055" s="23"/>
      <c r="CT2055" s="23"/>
      <c r="CU2055" s="23"/>
      <c r="CV2055" s="23"/>
      <c r="CW2055" s="23"/>
      <c r="CX2055" s="23"/>
      <c r="CY2055" s="23"/>
      <c r="CZ2055" s="23"/>
      <c r="DA2055" s="23"/>
      <c r="DB2055" s="23"/>
      <c r="DC2055" s="23"/>
      <c r="DD2055" s="23"/>
      <c r="DE2055" s="23"/>
      <c r="DF2055" s="23"/>
      <c r="DG2055" s="23"/>
      <c r="DH2055" s="23"/>
      <c r="DI2055" s="23"/>
      <c r="DJ2055" s="23"/>
      <c r="DK2055" s="23"/>
      <c r="DL2055" s="23"/>
      <c r="DM2055" s="23"/>
      <c r="DN2055" s="23"/>
      <c r="DO2055" s="23"/>
      <c r="DP2055" s="23"/>
      <c r="DQ2055" s="23"/>
      <c r="DR2055" s="23"/>
      <c r="DS2055" s="23"/>
      <c r="DT2055" s="23"/>
      <c r="DU2055" s="23"/>
      <c r="DV2055" s="23"/>
      <c r="DW2055" s="23"/>
      <c r="DX2055" s="23"/>
      <c r="DY2055" s="23"/>
    </row>
    <row r="2056" spans="1:129" s="29" customFormat="1" x14ac:dyDescent="0.25">
      <c r="A2056" s="489">
        <v>16</v>
      </c>
      <c r="B2056" s="72" t="s">
        <v>372</v>
      </c>
      <c r="C2056" s="72" t="s">
        <v>8</v>
      </c>
      <c r="D2056" s="72" t="s">
        <v>333</v>
      </c>
      <c r="E2056" s="73">
        <v>21</v>
      </c>
      <c r="F2056" s="74">
        <v>3152.4</v>
      </c>
      <c r="G2056" s="73">
        <v>76</v>
      </c>
      <c r="H2056" s="72" t="s">
        <v>30</v>
      </c>
      <c r="I2056" s="78" t="s">
        <v>1</v>
      </c>
      <c r="J2056" s="83">
        <f>J2057+J2058</f>
        <v>853492.81306800013</v>
      </c>
      <c r="K2056" s="83">
        <f t="shared" ref="K2056:N2056" si="1054">K2057+K2058</f>
        <v>853492.81306800013</v>
      </c>
      <c r="L2056" s="83">
        <f t="shared" si="1054"/>
        <v>0</v>
      </c>
      <c r="M2056" s="83">
        <f t="shared" si="1054"/>
        <v>0</v>
      </c>
      <c r="N2056" s="83">
        <f t="shared" si="1054"/>
        <v>0</v>
      </c>
      <c r="O2056" s="354">
        <f t="shared" ref="O2056:O2057" si="1055">K2056+L2056+M2056+N2056</f>
        <v>853492.81306800013</v>
      </c>
      <c r="P2056" s="355"/>
      <c r="Q2056" s="23"/>
      <c r="R2056" s="23"/>
      <c r="S2056" s="23"/>
      <c r="T2056" s="23"/>
      <c r="U2056" s="23"/>
      <c r="V2056" s="23"/>
      <c r="W2056" s="23"/>
      <c r="X2056" s="23"/>
      <c r="Y2056" s="23"/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/>
      <c r="AL2056" s="23"/>
      <c r="AM2056" s="23"/>
      <c r="AN2056" s="23"/>
      <c r="AO2056" s="23"/>
      <c r="AP2056" s="23"/>
      <c r="AQ2056" s="23"/>
      <c r="AR2056" s="23"/>
      <c r="AS2056" s="23"/>
      <c r="AT2056" s="23"/>
      <c r="AU2056" s="23"/>
      <c r="AV2056" s="23"/>
      <c r="AW2056" s="23"/>
      <c r="AX2056" s="23"/>
      <c r="AY2056" s="23"/>
      <c r="AZ2056" s="23"/>
      <c r="BA2056" s="23"/>
      <c r="BB2056" s="23"/>
      <c r="BC2056" s="23"/>
      <c r="BD2056" s="23"/>
      <c r="BE2056" s="23"/>
      <c r="BF2056" s="23"/>
      <c r="BG2056" s="23"/>
      <c r="BH2056" s="23"/>
      <c r="BI2056" s="23"/>
      <c r="BJ2056" s="23"/>
      <c r="BK2056" s="23"/>
      <c r="BL2056" s="23"/>
      <c r="BM2056" s="23"/>
      <c r="BN2056" s="23"/>
      <c r="BO2056" s="23"/>
      <c r="BP2056" s="23"/>
      <c r="BQ2056" s="23"/>
      <c r="BR2056" s="23"/>
      <c r="BS2056" s="23"/>
      <c r="BT2056" s="23"/>
      <c r="BU2056" s="23"/>
      <c r="BV2056" s="23"/>
      <c r="BW2056" s="23"/>
      <c r="BX2056" s="23"/>
      <c r="BY2056" s="23"/>
      <c r="BZ2056" s="23"/>
      <c r="CA2056" s="23"/>
      <c r="CB2056" s="23"/>
      <c r="CC2056" s="23"/>
      <c r="CD2056" s="23"/>
      <c r="CE2056" s="23"/>
      <c r="CF2056" s="23"/>
      <c r="CG2056" s="23"/>
      <c r="CH2056" s="23"/>
      <c r="CI2056" s="23"/>
      <c r="CJ2056" s="23"/>
      <c r="CK2056" s="23"/>
      <c r="CL2056" s="23"/>
      <c r="CM2056" s="23"/>
      <c r="CN2056" s="23"/>
      <c r="CO2056" s="23"/>
      <c r="CP2056" s="23"/>
      <c r="CQ2056" s="23"/>
      <c r="CR2056" s="23"/>
      <c r="CS2056" s="23"/>
      <c r="CT2056" s="23"/>
      <c r="CU2056" s="23"/>
      <c r="CV2056" s="23"/>
      <c r="CW2056" s="23"/>
      <c r="CX2056" s="23"/>
      <c r="CY2056" s="23"/>
      <c r="CZ2056" s="23"/>
      <c r="DA2056" s="23"/>
      <c r="DB2056" s="23"/>
      <c r="DC2056" s="23"/>
      <c r="DD2056" s="23"/>
      <c r="DE2056" s="23"/>
      <c r="DF2056" s="23"/>
      <c r="DG2056" s="23"/>
      <c r="DH2056" s="23"/>
      <c r="DI2056" s="23"/>
      <c r="DJ2056" s="23"/>
      <c r="DK2056" s="23"/>
      <c r="DL2056" s="23"/>
      <c r="DM2056" s="23"/>
      <c r="DN2056" s="23"/>
      <c r="DO2056" s="23"/>
      <c r="DP2056" s="23"/>
      <c r="DQ2056" s="23"/>
      <c r="DR2056" s="23"/>
      <c r="DS2056" s="23"/>
      <c r="DT2056" s="23"/>
      <c r="DU2056" s="23"/>
      <c r="DV2056" s="23"/>
      <c r="DW2056" s="23"/>
      <c r="DX2056" s="23"/>
      <c r="DY2056" s="23"/>
    </row>
    <row r="2057" spans="1:129" s="29" customFormat="1" ht="30" x14ac:dyDescent="0.25">
      <c r="A2057" s="490"/>
      <c r="B2057" s="72" t="s">
        <v>372</v>
      </c>
      <c r="C2057" s="72"/>
      <c r="D2057" s="72"/>
      <c r="E2057" s="73"/>
      <c r="F2057" s="222"/>
      <c r="G2057" s="73"/>
      <c r="H2057" s="72" t="s">
        <v>40</v>
      </c>
      <c r="I2057" s="78" t="s">
        <v>41</v>
      </c>
      <c r="J2057" s="83">
        <v>821040.19200000016</v>
      </c>
      <c r="K2057" s="98">
        <f>J2057</f>
        <v>821040.19200000016</v>
      </c>
      <c r="L2057" s="126"/>
      <c r="M2057" s="126"/>
      <c r="N2057" s="126"/>
      <c r="O2057" s="354">
        <f t="shared" si="1055"/>
        <v>821040.19200000016</v>
      </c>
      <c r="P2057" s="355"/>
      <c r="Q2057" s="23"/>
      <c r="R2057" s="23"/>
      <c r="S2057" s="23"/>
      <c r="T2057" s="23"/>
      <c r="U2057" s="23"/>
      <c r="V2057" s="23"/>
      <c r="W2057" s="23"/>
      <c r="X2057" s="23"/>
      <c r="Y2057" s="23"/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/>
      <c r="AL2057" s="23"/>
      <c r="AM2057" s="23"/>
      <c r="AN2057" s="23"/>
      <c r="AO2057" s="23"/>
      <c r="AP2057" s="23"/>
      <c r="AQ2057" s="23"/>
      <c r="AR2057" s="23"/>
      <c r="AS2057" s="23"/>
      <c r="AT2057" s="23"/>
      <c r="AU2057" s="23"/>
      <c r="AV2057" s="23"/>
      <c r="AW2057" s="23"/>
      <c r="AX2057" s="23"/>
      <c r="AY2057" s="23"/>
      <c r="AZ2057" s="23"/>
      <c r="BA2057" s="23"/>
      <c r="BB2057" s="23"/>
      <c r="BC2057" s="23"/>
      <c r="BD2057" s="23"/>
      <c r="BE2057" s="23"/>
      <c r="BF2057" s="23"/>
      <c r="BG2057" s="23"/>
      <c r="BH2057" s="23"/>
      <c r="BI2057" s="23"/>
      <c r="BJ2057" s="23"/>
      <c r="BK2057" s="23"/>
      <c r="BL2057" s="23"/>
      <c r="BM2057" s="23"/>
      <c r="BN2057" s="23"/>
      <c r="BO2057" s="23"/>
      <c r="BP2057" s="23"/>
      <c r="BQ2057" s="23"/>
      <c r="BR2057" s="23"/>
      <c r="BS2057" s="23"/>
      <c r="BT2057" s="23"/>
      <c r="BU2057" s="23"/>
      <c r="BV2057" s="23"/>
      <c r="BW2057" s="23"/>
      <c r="BX2057" s="23"/>
      <c r="BY2057" s="23"/>
      <c r="BZ2057" s="23"/>
      <c r="CA2057" s="23"/>
      <c r="CB2057" s="23"/>
      <c r="CC2057" s="23"/>
      <c r="CD2057" s="23"/>
      <c r="CE2057" s="23"/>
      <c r="CF2057" s="23"/>
      <c r="CG2057" s="23"/>
      <c r="CH2057" s="23"/>
      <c r="CI2057" s="23"/>
      <c r="CJ2057" s="23"/>
      <c r="CK2057" s="23"/>
      <c r="CL2057" s="23"/>
      <c r="CM2057" s="23"/>
      <c r="CN2057" s="23"/>
      <c r="CO2057" s="23"/>
      <c r="CP2057" s="23"/>
      <c r="CQ2057" s="23"/>
      <c r="CR2057" s="23"/>
      <c r="CS2057" s="23"/>
      <c r="CT2057" s="23"/>
      <c r="CU2057" s="23"/>
      <c r="CV2057" s="23"/>
      <c r="CW2057" s="23"/>
      <c r="CX2057" s="23"/>
      <c r="CY2057" s="23"/>
      <c r="CZ2057" s="23"/>
      <c r="DA2057" s="23"/>
      <c r="DB2057" s="23"/>
      <c r="DC2057" s="23"/>
      <c r="DD2057" s="23"/>
      <c r="DE2057" s="23"/>
      <c r="DF2057" s="23"/>
      <c r="DG2057" s="23"/>
      <c r="DH2057" s="23"/>
      <c r="DI2057" s="23"/>
      <c r="DJ2057" s="23"/>
      <c r="DK2057" s="23"/>
      <c r="DL2057" s="23"/>
      <c r="DM2057" s="23"/>
      <c r="DN2057" s="23"/>
      <c r="DO2057" s="23"/>
      <c r="DP2057" s="23"/>
      <c r="DQ2057" s="23"/>
      <c r="DR2057" s="23"/>
      <c r="DS2057" s="23"/>
      <c r="DT2057" s="23"/>
      <c r="DU2057" s="23"/>
      <c r="DV2057" s="23"/>
      <c r="DW2057" s="23"/>
      <c r="DX2057" s="23"/>
      <c r="DY2057" s="23"/>
    </row>
    <row r="2058" spans="1:129" s="29" customFormat="1" ht="15.75" x14ac:dyDescent="0.25">
      <c r="A2058" s="490"/>
      <c r="B2058" s="72" t="s">
        <v>372</v>
      </c>
      <c r="C2058" s="188"/>
      <c r="D2058" s="84"/>
      <c r="E2058" s="73"/>
      <c r="F2058" s="186"/>
      <c r="G2058" s="358"/>
      <c r="H2058" s="72" t="s">
        <v>35</v>
      </c>
      <c r="I2058" s="78">
        <v>21</v>
      </c>
      <c r="J2058" s="83">
        <v>32452.621068000004</v>
      </c>
      <c r="K2058" s="98">
        <f t="shared" ref="K2058" si="1056">J2058</f>
        <v>32452.621068000004</v>
      </c>
      <c r="L2058" s="126">
        <v>0</v>
      </c>
      <c r="M2058" s="126">
        <v>0</v>
      </c>
      <c r="N2058" s="126">
        <v>0</v>
      </c>
      <c r="O2058" s="354">
        <f t="shared" ref="O2058" si="1057">J2058</f>
        <v>32452.621068000004</v>
      </c>
      <c r="P2058" s="355"/>
      <c r="Q2058" s="23"/>
      <c r="R2058" s="23"/>
      <c r="S2058" s="23"/>
      <c r="T2058" s="23"/>
      <c r="U2058" s="23"/>
      <c r="V2058" s="23"/>
      <c r="W2058" s="23"/>
      <c r="X2058" s="23"/>
      <c r="Y2058" s="23"/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/>
      <c r="AL2058" s="23"/>
      <c r="AM2058" s="23"/>
      <c r="AN2058" s="23"/>
      <c r="AO2058" s="23"/>
      <c r="AP2058" s="23"/>
      <c r="AQ2058" s="23"/>
      <c r="AR2058" s="23"/>
      <c r="AS2058" s="23"/>
      <c r="AT2058" s="23"/>
      <c r="AU2058" s="23"/>
      <c r="AV2058" s="23"/>
      <c r="AW2058" s="23"/>
      <c r="AX2058" s="23"/>
      <c r="AY2058" s="23"/>
      <c r="AZ2058" s="23"/>
      <c r="BA2058" s="23"/>
      <c r="BB2058" s="23"/>
      <c r="BC2058" s="23"/>
      <c r="BD2058" s="23"/>
      <c r="BE2058" s="23"/>
      <c r="BF2058" s="23"/>
      <c r="BG2058" s="23"/>
      <c r="BH2058" s="23"/>
      <c r="BI2058" s="23"/>
      <c r="BJ2058" s="23"/>
      <c r="BK2058" s="23"/>
      <c r="BL2058" s="23"/>
      <c r="BM2058" s="23"/>
      <c r="BN2058" s="23"/>
      <c r="BO2058" s="23"/>
      <c r="BP2058" s="23"/>
      <c r="BQ2058" s="23"/>
      <c r="BR2058" s="23"/>
      <c r="BS2058" s="23"/>
      <c r="BT2058" s="23"/>
      <c r="BU2058" s="23"/>
      <c r="BV2058" s="23"/>
      <c r="BW2058" s="23"/>
      <c r="BX2058" s="23"/>
      <c r="BY2058" s="23"/>
      <c r="BZ2058" s="23"/>
      <c r="CA2058" s="23"/>
      <c r="CB2058" s="23"/>
      <c r="CC2058" s="23"/>
      <c r="CD2058" s="23"/>
      <c r="CE2058" s="23"/>
      <c r="CF2058" s="23"/>
      <c r="CG2058" s="23"/>
      <c r="CH2058" s="23"/>
      <c r="CI2058" s="23"/>
      <c r="CJ2058" s="23"/>
      <c r="CK2058" s="23"/>
      <c r="CL2058" s="23"/>
      <c r="CM2058" s="23"/>
      <c r="CN2058" s="23"/>
      <c r="CO2058" s="23"/>
      <c r="CP2058" s="23"/>
      <c r="CQ2058" s="23"/>
      <c r="CR2058" s="23"/>
      <c r="CS2058" s="23"/>
      <c r="CT2058" s="23"/>
      <c r="CU2058" s="23"/>
      <c r="CV2058" s="23"/>
      <c r="CW2058" s="23"/>
      <c r="CX2058" s="23"/>
      <c r="CY2058" s="23"/>
      <c r="CZ2058" s="23"/>
      <c r="DA2058" s="23"/>
      <c r="DB2058" s="23"/>
      <c r="DC2058" s="23"/>
      <c r="DD2058" s="23"/>
      <c r="DE2058" s="23"/>
      <c r="DF2058" s="23"/>
      <c r="DG2058" s="23"/>
      <c r="DH2058" s="23"/>
      <c r="DI2058" s="23"/>
      <c r="DJ2058" s="23"/>
      <c r="DK2058" s="23"/>
      <c r="DL2058" s="23"/>
      <c r="DM2058" s="23"/>
      <c r="DN2058" s="23"/>
      <c r="DO2058" s="23"/>
      <c r="DP2058" s="23"/>
      <c r="DQ2058" s="23"/>
      <c r="DR2058" s="23"/>
      <c r="DS2058" s="23"/>
      <c r="DT2058" s="23"/>
      <c r="DU2058" s="23"/>
      <c r="DV2058" s="23"/>
      <c r="DW2058" s="23"/>
      <c r="DX2058" s="23"/>
      <c r="DY2058" s="23"/>
    </row>
    <row r="2059" spans="1:129" s="29" customFormat="1" x14ac:dyDescent="0.25">
      <c r="A2059" s="489">
        <v>17</v>
      </c>
      <c r="B2059" s="72" t="s">
        <v>372</v>
      </c>
      <c r="C2059" s="72" t="s">
        <v>8</v>
      </c>
      <c r="D2059" s="72" t="s">
        <v>130</v>
      </c>
      <c r="E2059" s="73">
        <v>13</v>
      </c>
      <c r="F2059" s="74">
        <v>5478.4</v>
      </c>
      <c r="G2059" s="73">
        <v>192</v>
      </c>
      <c r="H2059" s="72" t="s">
        <v>30</v>
      </c>
      <c r="I2059" s="66" t="s">
        <v>1</v>
      </c>
      <c r="J2059" s="83">
        <f>J2060+J2061</f>
        <v>295250</v>
      </c>
      <c r="K2059" s="83">
        <f t="shared" ref="K2059:N2059" si="1058">K2060+K2061</f>
        <v>45250</v>
      </c>
      <c r="L2059" s="83">
        <f t="shared" si="1058"/>
        <v>0</v>
      </c>
      <c r="M2059" s="83">
        <f t="shared" si="1058"/>
        <v>237500</v>
      </c>
      <c r="N2059" s="83">
        <f t="shared" si="1058"/>
        <v>12500</v>
      </c>
      <c r="O2059" s="354">
        <f t="shared" si="1040"/>
        <v>295250</v>
      </c>
      <c r="P2059" s="23"/>
      <c r="Q2059" s="23"/>
      <c r="R2059" s="23"/>
      <c r="S2059" s="23"/>
      <c r="T2059" s="23"/>
      <c r="U2059" s="23"/>
      <c r="V2059" s="23"/>
      <c r="W2059" s="23"/>
      <c r="X2059" s="23"/>
      <c r="Y2059" s="23"/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/>
      <c r="AL2059" s="23"/>
      <c r="AM2059" s="23"/>
      <c r="AN2059" s="23"/>
      <c r="AO2059" s="23"/>
      <c r="AP2059" s="23"/>
      <c r="AQ2059" s="23"/>
      <c r="AR2059" s="23"/>
      <c r="AS2059" s="23"/>
      <c r="AT2059" s="23"/>
      <c r="AU2059" s="23"/>
      <c r="AV2059" s="23"/>
      <c r="AW2059" s="23"/>
      <c r="AX2059" s="23"/>
      <c r="AY2059" s="23"/>
      <c r="AZ2059" s="23"/>
      <c r="BA2059" s="23"/>
      <c r="BB2059" s="23"/>
      <c r="BC2059" s="23"/>
      <c r="BD2059" s="23"/>
      <c r="BE2059" s="23"/>
      <c r="BF2059" s="23"/>
      <c r="BG2059" s="23"/>
      <c r="BH2059" s="23"/>
      <c r="BI2059" s="23"/>
      <c r="BJ2059" s="23"/>
      <c r="BK2059" s="23"/>
      <c r="BL2059" s="23"/>
      <c r="BM2059" s="23"/>
      <c r="BN2059" s="23"/>
      <c r="BO2059" s="23"/>
      <c r="BP2059" s="23"/>
      <c r="BQ2059" s="23"/>
      <c r="BR2059" s="23"/>
      <c r="BS2059" s="23"/>
      <c r="BT2059" s="23"/>
      <c r="BU2059" s="23"/>
      <c r="BV2059" s="23"/>
      <c r="BW2059" s="23"/>
      <c r="BX2059" s="23"/>
      <c r="BY2059" s="23"/>
      <c r="BZ2059" s="23"/>
      <c r="CA2059" s="23"/>
      <c r="CB2059" s="23"/>
      <c r="CC2059" s="23"/>
      <c r="CD2059" s="23"/>
      <c r="CE2059" s="23"/>
      <c r="CF2059" s="23"/>
      <c r="CG2059" s="23"/>
      <c r="CH2059" s="23"/>
      <c r="CI2059" s="23"/>
      <c r="CJ2059" s="23"/>
      <c r="CK2059" s="23"/>
      <c r="CL2059" s="23"/>
      <c r="CM2059" s="23"/>
      <c r="CN2059" s="23"/>
      <c r="CO2059" s="23"/>
      <c r="CP2059" s="23"/>
      <c r="CQ2059" s="23"/>
      <c r="CR2059" s="23"/>
      <c r="CS2059" s="23"/>
      <c r="CT2059" s="23"/>
      <c r="CU2059" s="23"/>
      <c r="CV2059" s="23"/>
      <c r="CW2059" s="23"/>
      <c r="CX2059" s="23"/>
      <c r="CY2059" s="23"/>
      <c r="CZ2059" s="23"/>
      <c r="DA2059" s="23"/>
      <c r="DB2059" s="23"/>
      <c r="DC2059" s="23"/>
      <c r="DD2059" s="23"/>
      <c r="DE2059" s="23"/>
      <c r="DF2059" s="23"/>
      <c r="DG2059" s="23"/>
      <c r="DH2059" s="23"/>
      <c r="DI2059" s="23"/>
      <c r="DJ2059" s="23"/>
      <c r="DK2059" s="23"/>
      <c r="DL2059" s="23"/>
      <c r="DM2059" s="23"/>
      <c r="DN2059" s="23"/>
      <c r="DO2059" s="23"/>
      <c r="DP2059" s="23"/>
      <c r="DQ2059" s="23"/>
      <c r="DR2059" s="23"/>
      <c r="DS2059" s="23"/>
      <c r="DT2059" s="23"/>
      <c r="DU2059" s="23"/>
      <c r="DV2059" s="23"/>
      <c r="DW2059" s="23"/>
      <c r="DX2059" s="23"/>
      <c r="DY2059" s="23"/>
    </row>
    <row r="2060" spans="1:129" s="29" customFormat="1" ht="45" x14ac:dyDescent="0.25">
      <c r="A2060" s="490"/>
      <c r="B2060" s="72" t="s">
        <v>372</v>
      </c>
      <c r="C2060" s="72"/>
      <c r="D2060" s="72"/>
      <c r="E2060" s="73"/>
      <c r="F2060" s="74"/>
      <c r="G2060" s="73"/>
      <c r="H2060" s="72" t="s">
        <v>58</v>
      </c>
      <c r="I2060" s="78" t="s">
        <v>31</v>
      </c>
      <c r="J2060" s="83">
        <v>250000</v>
      </c>
      <c r="K2060" s="83"/>
      <c r="L2060" s="83"/>
      <c r="M2060" s="295">
        <f>J2060*0.95</f>
        <v>237500</v>
      </c>
      <c r="N2060" s="295">
        <f>J2060*0.05</f>
        <v>12500</v>
      </c>
      <c r="O2060" s="354">
        <f t="shared" si="1040"/>
        <v>250000</v>
      </c>
      <c r="P2060" s="23"/>
      <c r="Q2060" s="23"/>
      <c r="R2060" s="23"/>
      <c r="S2060" s="23"/>
      <c r="T2060" s="23"/>
      <c r="U2060" s="23"/>
      <c r="V2060" s="23"/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/>
      <c r="AL2060" s="23"/>
      <c r="AM2060" s="23"/>
      <c r="AN2060" s="23"/>
      <c r="AO2060" s="23"/>
      <c r="AP2060" s="23"/>
      <c r="AQ2060" s="23"/>
      <c r="AR2060" s="23"/>
      <c r="AS2060" s="23"/>
      <c r="AT2060" s="23"/>
      <c r="AU2060" s="23"/>
      <c r="AV2060" s="23"/>
      <c r="AW2060" s="23"/>
      <c r="AX2060" s="23"/>
      <c r="AY2060" s="23"/>
      <c r="AZ2060" s="23"/>
      <c r="BA2060" s="23"/>
      <c r="BB2060" s="23"/>
      <c r="BC2060" s="23"/>
      <c r="BD2060" s="23"/>
      <c r="BE2060" s="23"/>
      <c r="BF2060" s="23"/>
      <c r="BG2060" s="23"/>
      <c r="BH2060" s="23"/>
      <c r="BI2060" s="23"/>
      <c r="BJ2060" s="23"/>
      <c r="BK2060" s="23"/>
      <c r="BL2060" s="23"/>
      <c r="BM2060" s="23"/>
      <c r="BN2060" s="23"/>
      <c r="BO2060" s="23"/>
      <c r="BP2060" s="23"/>
      <c r="BQ2060" s="23"/>
      <c r="BR2060" s="23"/>
      <c r="BS2060" s="23"/>
      <c r="BT2060" s="23"/>
      <c r="BU2060" s="23"/>
      <c r="BV2060" s="23"/>
      <c r="BW2060" s="23"/>
      <c r="BX2060" s="23"/>
      <c r="BY2060" s="23"/>
      <c r="BZ2060" s="23"/>
      <c r="CA2060" s="23"/>
      <c r="CB2060" s="23"/>
      <c r="CC2060" s="23"/>
      <c r="CD2060" s="23"/>
      <c r="CE2060" s="23"/>
      <c r="CF2060" s="23"/>
      <c r="CG2060" s="23"/>
      <c r="CH2060" s="23"/>
      <c r="CI2060" s="23"/>
      <c r="CJ2060" s="23"/>
      <c r="CK2060" s="23"/>
      <c r="CL2060" s="23"/>
      <c r="CM2060" s="23"/>
      <c r="CN2060" s="23"/>
      <c r="CO2060" s="23"/>
      <c r="CP2060" s="23"/>
      <c r="CQ2060" s="23"/>
      <c r="CR2060" s="23"/>
      <c r="CS2060" s="23"/>
      <c r="CT2060" s="23"/>
      <c r="CU2060" s="23"/>
      <c r="CV2060" s="23"/>
      <c r="CW2060" s="23"/>
      <c r="CX2060" s="23"/>
      <c r="CY2060" s="23"/>
      <c r="CZ2060" s="23"/>
      <c r="DA2060" s="23"/>
      <c r="DB2060" s="23"/>
      <c r="DC2060" s="23"/>
      <c r="DD2060" s="23"/>
      <c r="DE2060" s="23"/>
      <c r="DF2060" s="23"/>
      <c r="DG2060" s="23"/>
      <c r="DH2060" s="23"/>
      <c r="DI2060" s="23"/>
      <c r="DJ2060" s="23"/>
      <c r="DK2060" s="23"/>
      <c r="DL2060" s="23"/>
      <c r="DM2060" s="23"/>
      <c r="DN2060" s="23"/>
      <c r="DO2060" s="23"/>
      <c r="DP2060" s="23"/>
      <c r="DQ2060" s="23"/>
      <c r="DR2060" s="23"/>
      <c r="DS2060" s="23"/>
      <c r="DT2060" s="23"/>
      <c r="DU2060" s="23"/>
      <c r="DV2060" s="23"/>
      <c r="DW2060" s="23"/>
      <c r="DX2060" s="23"/>
      <c r="DY2060" s="23"/>
    </row>
    <row r="2061" spans="1:129" s="29" customFormat="1" ht="91.5" customHeight="1" x14ac:dyDescent="0.25">
      <c r="A2061" s="491"/>
      <c r="B2061" s="72" t="s">
        <v>372</v>
      </c>
      <c r="C2061" s="72"/>
      <c r="D2061" s="72"/>
      <c r="E2061" s="73"/>
      <c r="F2061" s="74"/>
      <c r="G2061" s="73"/>
      <c r="H2061" s="72" t="s">
        <v>57</v>
      </c>
      <c r="I2061" s="78" t="s">
        <v>136</v>
      </c>
      <c r="J2061" s="83">
        <v>45250</v>
      </c>
      <c r="K2061" s="123">
        <f>J2061</f>
        <v>45250</v>
      </c>
      <c r="L2061" s="295"/>
      <c r="M2061" s="295"/>
      <c r="N2061" s="295"/>
      <c r="O2061" s="354">
        <f t="shared" si="1040"/>
        <v>45250</v>
      </c>
      <c r="P2061" s="23"/>
      <c r="Q2061" s="23"/>
      <c r="R2061" s="23"/>
      <c r="S2061" s="23"/>
      <c r="T2061" s="23"/>
      <c r="U2061" s="23"/>
      <c r="V2061" s="23"/>
      <c r="W2061" s="23"/>
      <c r="X2061" s="23"/>
      <c r="Y2061" s="23"/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/>
      <c r="AL2061" s="23"/>
      <c r="AM2061" s="23"/>
      <c r="AN2061" s="23"/>
      <c r="AO2061" s="23"/>
      <c r="AP2061" s="23"/>
      <c r="AQ2061" s="23"/>
      <c r="AR2061" s="23"/>
      <c r="AS2061" s="23"/>
      <c r="AT2061" s="23"/>
      <c r="AU2061" s="23"/>
      <c r="AV2061" s="23"/>
      <c r="AW2061" s="23"/>
      <c r="AX2061" s="23"/>
      <c r="AY2061" s="23"/>
      <c r="AZ2061" s="23"/>
      <c r="BA2061" s="23"/>
      <c r="BB2061" s="23"/>
      <c r="BC2061" s="23"/>
      <c r="BD2061" s="23"/>
      <c r="BE2061" s="23"/>
      <c r="BF2061" s="23"/>
      <c r="BG2061" s="23"/>
      <c r="BH2061" s="23"/>
      <c r="BI2061" s="23"/>
      <c r="BJ2061" s="23"/>
      <c r="BK2061" s="23"/>
      <c r="BL2061" s="23"/>
      <c r="BM2061" s="23"/>
      <c r="BN2061" s="23"/>
      <c r="BO2061" s="23"/>
      <c r="BP2061" s="23"/>
      <c r="BQ2061" s="23"/>
      <c r="BR2061" s="23"/>
      <c r="BS2061" s="23"/>
      <c r="BT2061" s="23"/>
      <c r="BU2061" s="23"/>
      <c r="BV2061" s="23"/>
      <c r="BW2061" s="23"/>
      <c r="BX2061" s="23"/>
      <c r="BY2061" s="23"/>
      <c r="BZ2061" s="23"/>
      <c r="CA2061" s="23"/>
      <c r="CB2061" s="23"/>
      <c r="CC2061" s="23"/>
      <c r="CD2061" s="23"/>
      <c r="CE2061" s="23"/>
      <c r="CF2061" s="23"/>
      <c r="CG2061" s="23"/>
      <c r="CH2061" s="23"/>
      <c r="CI2061" s="23"/>
      <c r="CJ2061" s="23"/>
      <c r="CK2061" s="23"/>
      <c r="CL2061" s="23"/>
      <c r="CM2061" s="23"/>
      <c r="CN2061" s="23"/>
      <c r="CO2061" s="23"/>
      <c r="CP2061" s="23"/>
      <c r="CQ2061" s="23"/>
      <c r="CR2061" s="23"/>
      <c r="CS2061" s="23"/>
      <c r="CT2061" s="23"/>
      <c r="CU2061" s="23"/>
      <c r="CV2061" s="23"/>
      <c r="CW2061" s="23"/>
      <c r="CX2061" s="23"/>
      <c r="CY2061" s="23"/>
      <c r="CZ2061" s="23"/>
      <c r="DA2061" s="23"/>
      <c r="DB2061" s="23"/>
      <c r="DC2061" s="23"/>
      <c r="DD2061" s="23"/>
      <c r="DE2061" s="23"/>
      <c r="DF2061" s="23"/>
      <c r="DG2061" s="23"/>
      <c r="DH2061" s="23"/>
      <c r="DI2061" s="23"/>
      <c r="DJ2061" s="23"/>
      <c r="DK2061" s="23"/>
      <c r="DL2061" s="23"/>
      <c r="DM2061" s="23"/>
      <c r="DN2061" s="23"/>
      <c r="DO2061" s="23"/>
      <c r="DP2061" s="23"/>
      <c r="DQ2061" s="23"/>
      <c r="DR2061" s="23"/>
      <c r="DS2061" s="23"/>
      <c r="DT2061" s="23"/>
      <c r="DU2061" s="23"/>
      <c r="DV2061" s="23"/>
      <c r="DW2061" s="23"/>
      <c r="DX2061" s="23"/>
      <c r="DY2061" s="23"/>
    </row>
    <row r="2062" spans="1:129" s="29" customFormat="1" x14ac:dyDescent="0.25">
      <c r="A2062" s="345">
        <v>18</v>
      </c>
      <c r="B2062" s="72" t="s">
        <v>372</v>
      </c>
      <c r="C2062" s="72" t="s">
        <v>8</v>
      </c>
      <c r="D2062" s="72" t="s">
        <v>123</v>
      </c>
      <c r="E2062" s="73" t="s">
        <v>239</v>
      </c>
      <c r="F2062" s="74">
        <v>10622.7</v>
      </c>
      <c r="G2062" s="73">
        <v>287</v>
      </c>
      <c r="H2062" s="72" t="s">
        <v>30</v>
      </c>
      <c r="I2062" s="66" t="s">
        <v>1</v>
      </c>
      <c r="J2062" s="83">
        <f>J2063+J2064</f>
        <v>295250</v>
      </c>
      <c r="K2062" s="83">
        <f t="shared" ref="K2062:N2062" si="1059">K2063+K2064</f>
        <v>45250</v>
      </c>
      <c r="L2062" s="83">
        <f t="shared" si="1059"/>
        <v>0</v>
      </c>
      <c r="M2062" s="83">
        <f t="shared" si="1059"/>
        <v>237500</v>
      </c>
      <c r="N2062" s="83">
        <f t="shared" si="1059"/>
        <v>12500</v>
      </c>
      <c r="O2062" s="354">
        <f t="shared" si="1040"/>
        <v>295250</v>
      </c>
      <c r="P2062" s="355"/>
      <c r="Q2062" s="23"/>
      <c r="R2062" s="23"/>
      <c r="S2062" s="23"/>
      <c r="T2062" s="23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/>
      <c r="AL2062" s="23"/>
      <c r="AM2062" s="23"/>
      <c r="AN2062" s="23"/>
      <c r="AO2062" s="23"/>
      <c r="AP2062" s="23"/>
      <c r="AQ2062" s="23"/>
      <c r="AR2062" s="23"/>
      <c r="AS2062" s="23"/>
      <c r="AT2062" s="23"/>
      <c r="AU2062" s="23"/>
      <c r="AV2062" s="23"/>
      <c r="AW2062" s="23"/>
      <c r="AX2062" s="23"/>
      <c r="AY2062" s="23"/>
      <c r="AZ2062" s="23"/>
      <c r="BA2062" s="23"/>
      <c r="BB2062" s="23"/>
      <c r="BC2062" s="23"/>
      <c r="BD2062" s="23"/>
      <c r="BE2062" s="23"/>
      <c r="BF2062" s="23"/>
      <c r="BG2062" s="23"/>
      <c r="BH2062" s="23"/>
      <c r="BI2062" s="23"/>
      <c r="BJ2062" s="23"/>
      <c r="BK2062" s="23"/>
      <c r="BL2062" s="23"/>
      <c r="BM2062" s="23"/>
      <c r="BN2062" s="23"/>
      <c r="BO2062" s="23"/>
      <c r="BP2062" s="23"/>
      <c r="BQ2062" s="23"/>
      <c r="BR2062" s="23"/>
      <c r="BS2062" s="23"/>
      <c r="BT2062" s="23"/>
      <c r="BU2062" s="23"/>
      <c r="BV2062" s="23"/>
      <c r="BW2062" s="23"/>
      <c r="BX2062" s="23"/>
      <c r="BY2062" s="23"/>
      <c r="BZ2062" s="23"/>
      <c r="CA2062" s="23"/>
      <c r="CB2062" s="23"/>
      <c r="CC2062" s="23"/>
      <c r="CD2062" s="23"/>
      <c r="CE2062" s="23"/>
      <c r="CF2062" s="23"/>
      <c r="CG2062" s="23"/>
      <c r="CH2062" s="23"/>
      <c r="CI2062" s="23"/>
      <c r="CJ2062" s="23"/>
      <c r="CK2062" s="23"/>
      <c r="CL2062" s="23"/>
      <c r="CM2062" s="23"/>
      <c r="CN2062" s="23"/>
      <c r="CO2062" s="23"/>
      <c r="CP2062" s="23"/>
      <c r="CQ2062" s="23"/>
      <c r="CR2062" s="23"/>
      <c r="CS2062" s="23"/>
      <c r="CT2062" s="23"/>
      <c r="CU2062" s="23"/>
      <c r="CV2062" s="23"/>
      <c r="CW2062" s="23"/>
      <c r="CX2062" s="23"/>
      <c r="CY2062" s="23"/>
      <c r="CZ2062" s="23"/>
      <c r="DA2062" s="23"/>
      <c r="DB2062" s="23"/>
      <c r="DC2062" s="23"/>
      <c r="DD2062" s="23"/>
      <c r="DE2062" s="23"/>
      <c r="DF2062" s="23"/>
      <c r="DG2062" s="23"/>
      <c r="DH2062" s="23"/>
      <c r="DI2062" s="23"/>
      <c r="DJ2062" s="23"/>
      <c r="DK2062" s="23"/>
      <c r="DL2062" s="23"/>
      <c r="DM2062" s="23"/>
      <c r="DN2062" s="23"/>
      <c r="DO2062" s="23"/>
      <c r="DP2062" s="23"/>
      <c r="DQ2062" s="23"/>
      <c r="DR2062" s="23"/>
      <c r="DS2062" s="23"/>
      <c r="DT2062" s="23"/>
      <c r="DU2062" s="23"/>
      <c r="DV2062" s="23"/>
      <c r="DW2062" s="23"/>
      <c r="DX2062" s="23"/>
      <c r="DY2062" s="23"/>
    </row>
    <row r="2063" spans="1:129" s="29" customFormat="1" ht="45" x14ac:dyDescent="0.25">
      <c r="A2063" s="346"/>
      <c r="B2063" s="72" t="s">
        <v>372</v>
      </c>
      <c r="C2063" s="72"/>
      <c r="D2063" s="72"/>
      <c r="E2063" s="73"/>
      <c r="F2063" s="74"/>
      <c r="G2063" s="337"/>
      <c r="H2063" s="72" t="s">
        <v>58</v>
      </c>
      <c r="I2063" s="78" t="s">
        <v>31</v>
      </c>
      <c r="J2063" s="83">
        <v>250000</v>
      </c>
      <c r="K2063" s="83"/>
      <c r="L2063" s="83"/>
      <c r="M2063" s="126">
        <f>J2063*0.95</f>
        <v>237500</v>
      </c>
      <c r="N2063" s="126">
        <f>J2063*0.05</f>
        <v>12500</v>
      </c>
      <c r="O2063" s="354">
        <f t="shared" si="1040"/>
        <v>250000</v>
      </c>
      <c r="P2063" s="355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/>
      <c r="AL2063" s="23"/>
      <c r="AM2063" s="23"/>
      <c r="AN2063" s="23"/>
      <c r="AO2063" s="23"/>
      <c r="AP2063" s="23"/>
      <c r="AQ2063" s="23"/>
      <c r="AR2063" s="23"/>
      <c r="AS2063" s="23"/>
      <c r="AT2063" s="23"/>
      <c r="AU2063" s="23"/>
      <c r="AV2063" s="23"/>
      <c r="AW2063" s="23"/>
      <c r="AX2063" s="23"/>
      <c r="AY2063" s="23"/>
      <c r="AZ2063" s="23"/>
      <c r="BA2063" s="23"/>
      <c r="BB2063" s="23"/>
      <c r="BC2063" s="23"/>
      <c r="BD2063" s="23"/>
      <c r="BE2063" s="23"/>
      <c r="BF2063" s="23"/>
      <c r="BG2063" s="23"/>
      <c r="BH2063" s="23"/>
      <c r="BI2063" s="23"/>
      <c r="BJ2063" s="23"/>
      <c r="BK2063" s="23"/>
      <c r="BL2063" s="23"/>
      <c r="BM2063" s="23"/>
      <c r="BN2063" s="23"/>
      <c r="BO2063" s="23"/>
      <c r="BP2063" s="23"/>
      <c r="BQ2063" s="23"/>
      <c r="BR2063" s="23"/>
      <c r="BS2063" s="23"/>
      <c r="BT2063" s="23"/>
      <c r="BU2063" s="23"/>
      <c r="BV2063" s="23"/>
      <c r="BW2063" s="23"/>
      <c r="BX2063" s="23"/>
      <c r="BY2063" s="23"/>
      <c r="BZ2063" s="23"/>
      <c r="CA2063" s="23"/>
      <c r="CB2063" s="23"/>
      <c r="CC2063" s="23"/>
      <c r="CD2063" s="23"/>
      <c r="CE2063" s="23"/>
      <c r="CF2063" s="23"/>
      <c r="CG2063" s="23"/>
      <c r="CH2063" s="23"/>
      <c r="CI2063" s="23"/>
      <c r="CJ2063" s="23"/>
      <c r="CK2063" s="23"/>
      <c r="CL2063" s="23"/>
      <c r="CM2063" s="23"/>
      <c r="CN2063" s="23"/>
      <c r="CO2063" s="23"/>
      <c r="CP2063" s="23"/>
      <c r="CQ2063" s="23"/>
      <c r="CR2063" s="23"/>
      <c r="CS2063" s="23"/>
      <c r="CT2063" s="23"/>
      <c r="CU2063" s="23"/>
      <c r="CV2063" s="23"/>
      <c r="CW2063" s="23"/>
      <c r="CX2063" s="23"/>
      <c r="CY2063" s="23"/>
      <c r="CZ2063" s="23"/>
      <c r="DA2063" s="23"/>
      <c r="DB2063" s="23"/>
      <c r="DC2063" s="23"/>
      <c r="DD2063" s="23"/>
      <c r="DE2063" s="23"/>
      <c r="DF2063" s="23"/>
      <c r="DG2063" s="23"/>
      <c r="DH2063" s="23"/>
      <c r="DI2063" s="23"/>
      <c r="DJ2063" s="23"/>
      <c r="DK2063" s="23"/>
      <c r="DL2063" s="23"/>
      <c r="DM2063" s="23"/>
      <c r="DN2063" s="23"/>
      <c r="DO2063" s="23"/>
      <c r="DP2063" s="23"/>
      <c r="DQ2063" s="23"/>
      <c r="DR2063" s="23"/>
      <c r="DS2063" s="23"/>
      <c r="DT2063" s="23"/>
      <c r="DU2063" s="23"/>
      <c r="DV2063" s="23"/>
      <c r="DW2063" s="23"/>
      <c r="DX2063" s="23"/>
      <c r="DY2063" s="23"/>
    </row>
    <row r="2064" spans="1:129" s="29" customFormat="1" ht="98.25" customHeight="1" x14ac:dyDescent="0.25">
      <c r="A2064" s="347"/>
      <c r="B2064" s="72" t="s">
        <v>372</v>
      </c>
      <c r="C2064" s="72"/>
      <c r="D2064" s="72"/>
      <c r="E2064" s="73"/>
      <c r="F2064" s="74"/>
      <c r="G2064" s="337"/>
      <c r="H2064" s="72" t="s">
        <v>57</v>
      </c>
      <c r="I2064" s="78" t="s">
        <v>136</v>
      </c>
      <c r="J2064" s="83">
        <v>45250</v>
      </c>
      <c r="K2064" s="123">
        <f>J2064</f>
        <v>45250</v>
      </c>
      <c r="L2064" s="126"/>
      <c r="M2064" s="126"/>
      <c r="N2064" s="126"/>
      <c r="O2064" s="354">
        <f t="shared" si="1040"/>
        <v>45250</v>
      </c>
      <c r="P2064" s="355"/>
      <c r="Q2064" s="23"/>
      <c r="R2064" s="23"/>
      <c r="S2064" s="23"/>
      <c r="T2064" s="23"/>
      <c r="U2064" s="23"/>
      <c r="V2064" s="23"/>
      <c r="W2064" s="23"/>
      <c r="X2064" s="23"/>
      <c r="Y2064" s="23"/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/>
      <c r="AL2064" s="23"/>
      <c r="AM2064" s="23"/>
      <c r="AN2064" s="23"/>
      <c r="AO2064" s="23"/>
      <c r="AP2064" s="23"/>
      <c r="AQ2064" s="23"/>
      <c r="AR2064" s="23"/>
      <c r="AS2064" s="23"/>
      <c r="AT2064" s="23"/>
      <c r="AU2064" s="23"/>
      <c r="AV2064" s="23"/>
      <c r="AW2064" s="23"/>
      <c r="AX2064" s="23"/>
      <c r="AY2064" s="23"/>
      <c r="AZ2064" s="23"/>
      <c r="BA2064" s="23"/>
      <c r="BB2064" s="23"/>
      <c r="BC2064" s="23"/>
      <c r="BD2064" s="23"/>
      <c r="BE2064" s="23"/>
      <c r="BF2064" s="23"/>
      <c r="BG2064" s="23"/>
      <c r="BH2064" s="23"/>
      <c r="BI2064" s="23"/>
      <c r="BJ2064" s="23"/>
      <c r="BK2064" s="23"/>
      <c r="BL2064" s="23"/>
      <c r="BM2064" s="23"/>
      <c r="BN2064" s="23"/>
      <c r="BO2064" s="23"/>
      <c r="BP2064" s="23"/>
      <c r="BQ2064" s="23"/>
      <c r="BR2064" s="23"/>
      <c r="BS2064" s="23"/>
      <c r="BT2064" s="23"/>
      <c r="BU2064" s="23"/>
      <c r="BV2064" s="23"/>
      <c r="BW2064" s="23"/>
      <c r="BX2064" s="23"/>
      <c r="BY2064" s="23"/>
      <c r="BZ2064" s="23"/>
      <c r="CA2064" s="23"/>
      <c r="CB2064" s="23"/>
      <c r="CC2064" s="23"/>
      <c r="CD2064" s="23"/>
      <c r="CE2064" s="23"/>
      <c r="CF2064" s="23"/>
      <c r="CG2064" s="23"/>
      <c r="CH2064" s="23"/>
      <c r="CI2064" s="23"/>
      <c r="CJ2064" s="23"/>
      <c r="CK2064" s="23"/>
      <c r="CL2064" s="23"/>
      <c r="CM2064" s="23"/>
      <c r="CN2064" s="23"/>
      <c r="CO2064" s="23"/>
      <c r="CP2064" s="23"/>
      <c r="CQ2064" s="23"/>
      <c r="CR2064" s="23"/>
      <c r="CS2064" s="23"/>
      <c r="CT2064" s="23"/>
      <c r="CU2064" s="23"/>
      <c r="CV2064" s="23"/>
      <c r="CW2064" s="23"/>
      <c r="CX2064" s="23"/>
      <c r="CY2064" s="23"/>
      <c r="CZ2064" s="23"/>
      <c r="DA2064" s="23"/>
      <c r="DB2064" s="23"/>
      <c r="DC2064" s="23"/>
      <c r="DD2064" s="23"/>
      <c r="DE2064" s="23"/>
      <c r="DF2064" s="23"/>
      <c r="DG2064" s="23"/>
      <c r="DH2064" s="23"/>
      <c r="DI2064" s="23"/>
      <c r="DJ2064" s="23"/>
      <c r="DK2064" s="23"/>
      <c r="DL2064" s="23"/>
      <c r="DM2064" s="23"/>
      <c r="DN2064" s="23"/>
      <c r="DO2064" s="23"/>
      <c r="DP2064" s="23"/>
      <c r="DQ2064" s="23"/>
      <c r="DR2064" s="23"/>
      <c r="DS2064" s="23"/>
      <c r="DT2064" s="23"/>
      <c r="DU2064" s="23"/>
      <c r="DV2064" s="23"/>
      <c r="DW2064" s="23"/>
      <c r="DX2064" s="23"/>
      <c r="DY2064" s="23"/>
    </row>
    <row r="2065" spans="1:129" s="29" customFormat="1" x14ac:dyDescent="0.25">
      <c r="A2065" s="345">
        <v>19</v>
      </c>
      <c r="B2065" s="72" t="s">
        <v>372</v>
      </c>
      <c r="C2065" s="72" t="s">
        <v>8</v>
      </c>
      <c r="D2065" s="72" t="s">
        <v>125</v>
      </c>
      <c r="E2065" s="73" t="s">
        <v>331</v>
      </c>
      <c r="F2065" s="74">
        <v>5679</v>
      </c>
      <c r="G2065" s="73">
        <v>139</v>
      </c>
      <c r="H2065" s="72" t="s">
        <v>30</v>
      </c>
      <c r="I2065" s="66" t="s">
        <v>1</v>
      </c>
      <c r="J2065" s="83">
        <f>J2066+J2067</f>
        <v>295250</v>
      </c>
      <c r="K2065" s="83">
        <f t="shared" ref="K2065:N2065" si="1060">K2066+K2067</f>
        <v>45250</v>
      </c>
      <c r="L2065" s="83">
        <f t="shared" si="1060"/>
        <v>0</v>
      </c>
      <c r="M2065" s="83">
        <f t="shared" si="1060"/>
        <v>237500</v>
      </c>
      <c r="N2065" s="83">
        <f t="shared" si="1060"/>
        <v>12500</v>
      </c>
      <c r="O2065" s="354">
        <f t="shared" si="1040"/>
        <v>295250</v>
      </c>
      <c r="P2065" s="344"/>
      <c r="Q2065" s="23"/>
      <c r="R2065" s="23"/>
      <c r="S2065" s="23"/>
      <c r="T2065" s="23"/>
      <c r="U2065" s="23"/>
      <c r="V2065" s="23"/>
      <c r="W2065" s="23"/>
      <c r="X2065" s="23"/>
      <c r="Y2065" s="23"/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/>
      <c r="AL2065" s="23"/>
      <c r="AM2065" s="23"/>
      <c r="AN2065" s="23"/>
      <c r="AO2065" s="23"/>
      <c r="AP2065" s="23"/>
      <c r="AQ2065" s="23"/>
      <c r="AR2065" s="23"/>
      <c r="AS2065" s="23"/>
      <c r="AT2065" s="23"/>
      <c r="AU2065" s="23"/>
      <c r="AV2065" s="23"/>
      <c r="AW2065" s="23"/>
      <c r="AX2065" s="23"/>
      <c r="AY2065" s="23"/>
      <c r="AZ2065" s="23"/>
      <c r="BA2065" s="23"/>
      <c r="BB2065" s="23"/>
      <c r="BC2065" s="23"/>
      <c r="BD2065" s="23"/>
      <c r="BE2065" s="23"/>
      <c r="BF2065" s="23"/>
      <c r="BG2065" s="23"/>
      <c r="BH2065" s="23"/>
      <c r="BI2065" s="23"/>
      <c r="BJ2065" s="23"/>
      <c r="BK2065" s="23"/>
      <c r="BL2065" s="23"/>
      <c r="BM2065" s="23"/>
      <c r="BN2065" s="23"/>
      <c r="BO2065" s="23"/>
      <c r="BP2065" s="23"/>
      <c r="BQ2065" s="23"/>
      <c r="BR2065" s="23"/>
      <c r="BS2065" s="23"/>
      <c r="BT2065" s="23"/>
      <c r="BU2065" s="23"/>
      <c r="BV2065" s="23"/>
      <c r="BW2065" s="23"/>
      <c r="BX2065" s="23"/>
      <c r="BY2065" s="23"/>
      <c r="BZ2065" s="23"/>
      <c r="CA2065" s="23"/>
      <c r="CB2065" s="23"/>
      <c r="CC2065" s="23"/>
      <c r="CD2065" s="23"/>
      <c r="CE2065" s="23"/>
      <c r="CF2065" s="23"/>
      <c r="CG2065" s="23"/>
      <c r="CH2065" s="23"/>
      <c r="CI2065" s="23"/>
      <c r="CJ2065" s="23"/>
      <c r="CK2065" s="23"/>
      <c r="CL2065" s="23"/>
      <c r="CM2065" s="23"/>
      <c r="CN2065" s="23"/>
      <c r="CO2065" s="23"/>
      <c r="CP2065" s="23"/>
      <c r="CQ2065" s="23"/>
      <c r="CR2065" s="23"/>
      <c r="CS2065" s="23"/>
      <c r="CT2065" s="23"/>
      <c r="CU2065" s="23"/>
      <c r="CV2065" s="23"/>
      <c r="CW2065" s="23"/>
      <c r="CX2065" s="23"/>
      <c r="CY2065" s="23"/>
      <c r="CZ2065" s="23"/>
      <c r="DA2065" s="23"/>
      <c r="DB2065" s="23"/>
      <c r="DC2065" s="23"/>
      <c r="DD2065" s="23"/>
      <c r="DE2065" s="23"/>
      <c r="DF2065" s="23"/>
      <c r="DG2065" s="23"/>
      <c r="DH2065" s="23"/>
      <c r="DI2065" s="23"/>
      <c r="DJ2065" s="23"/>
      <c r="DK2065" s="23"/>
      <c r="DL2065" s="23"/>
      <c r="DM2065" s="23"/>
      <c r="DN2065" s="23"/>
      <c r="DO2065" s="23"/>
      <c r="DP2065" s="23"/>
      <c r="DQ2065" s="23"/>
      <c r="DR2065" s="23"/>
      <c r="DS2065" s="23"/>
      <c r="DT2065" s="23"/>
      <c r="DU2065" s="23"/>
      <c r="DV2065" s="23"/>
      <c r="DW2065" s="23"/>
      <c r="DX2065" s="23"/>
      <c r="DY2065" s="23"/>
    </row>
    <row r="2066" spans="1:129" s="29" customFormat="1" ht="45" x14ac:dyDescent="0.25">
      <c r="A2066" s="346"/>
      <c r="B2066" s="72" t="s">
        <v>372</v>
      </c>
      <c r="C2066" s="72"/>
      <c r="D2066" s="72"/>
      <c r="E2066" s="73"/>
      <c r="F2066" s="74"/>
      <c r="G2066" s="338"/>
      <c r="H2066" s="72" t="s">
        <v>58</v>
      </c>
      <c r="I2066" s="78" t="s">
        <v>31</v>
      </c>
      <c r="J2066" s="83">
        <v>250000</v>
      </c>
      <c r="K2066" s="83"/>
      <c r="L2066" s="83"/>
      <c r="M2066" s="126">
        <f>J2066*0.95</f>
        <v>237500</v>
      </c>
      <c r="N2066" s="126">
        <f>J2066*0.05</f>
        <v>12500</v>
      </c>
      <c r="O2066" s="354">
        <f t="shared" si="1040"/>
        <v>250000</v>
      </c>
      <c r="P2066" s="501"/>
      <c r="Q2066" s="23"/>
      <c r="R2066" s="23"/>
      <c r="S2066" s="23"/>
      <c r="T2066" s="23"/>
      <c r="U2066" s="23"/>
      <c r="V2066" s="23"/>
      <c r="W2066" s="23"/>
      <c r="X2066" s="23"/>
      <c r="Y2066" s="23"/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/>
      <c r="AK2066" s="23"/>
      <c r="AL2066" s="23"/>
      <c r="AM2066" s="23"/>
      <c r="AN2066" s="23"/>
      <c r="AO2066" s="23"/>
      <c r="AP2066" s="23"/>
      <c r="AQ2066" s="23"/>
      <c r="AR2066" s="23"/>
      <c r="AS2066" s="23"/>
      <c r="AT2066" s="23"/>
      <c r="AU2066" s="23"/>
      <c r="AV2066" s="23"/>
      <c r="AW2066" s="23"/>
      <c r="AX2066" s="23"/>
      <c r="AY2066" s="23"/>
      <c r="AZ2066" s="23"/>
      <c r="BA2066" s="23"/>
      <c r="BB2066" s="23"/>
      <c r="BC2066" s="23"/>
      <c r="BD2066" s="23"/>
      <c r="BE2066" s="23"/>
      <c r="BF2066" s="23"/>
      <c r="BG2066" s="23"/>
      <c r="BH2066" s="23"/>
      <c r="BI2066" s="23"/>
      <c r="BJ2066" s="23"/>
      <c r="BK2066" s="23"/>
      <c r="BL2066" s="23"/>
      <c r="BM2066" s="23"/>
      <c r="BN2066" s="23"/>
      <c r="BO2066" s="23"/>
      <c r="BP2066" s="23"/>
      <c r="BQ2066" s="23"/>
      <c r="BR2066" s="23"/>
      <c r="BS2066" s="23"/>
      <c r="BT2066" s="23"/>
      <c r="BU2066" s="23"/>
      <c r="BV2066" s="23"/>
      <c r="BW2066" s="23"/>
      <c r="BX2066" s="23"/>
      <c r="BY2066" s="23"/>
      <c r="BZ2066" s="23"/>
      <c r="CA2066" s="23"/>
      <c r="CB2066" s="23"/>
      <c r="CC2066" s="23"/>
      <c r="CD2066" s="23"/>
      <c r="CE2066" s="23"/>
      <c r="CF2066" s="23"/>
      <c r="CG2066" s="23"/>
      <c r="CH2066" s="23"/>
      <c r="CI2066" s="23"/>
      <c r="CJ2066" s="23"/>
      <c r="CK2066" s="23"/>
      <c r="CL2066" s="23"/>
      <c r="CM2066" s="23"/>
      <c r="CN2066" s="23"/>
      <c r="CO2066" s="23"/>
      <c r="CP2066" s="23"/>
      <c r="CQ2066" s="23"/>
      <c r="CR2066" s="23"/>
      <c r="CS2066" s="23"/>
      <c r="CT2066" s="23"/>
      <c r="CU2066" s="23"/>
      <c r="CV2066" s="23"/>
      <c r="CW2066" s="23"/>
      <c r="CX2066" s="23"/>
      <c r="CY2066" s="23"/>
      <c r="CZ2066" s="23"/>
      <c r="DA2066" s="23"/>
      <c r="DB2066" s="23"/>
      <c r="DC2066" s="23"/>
      <c r="DD2066" s="23"/>
      <c r="DE2066" s="23"/>
      <c r="DF2066" s="23"/>
      <c r="DG2066" s="23"/>
      <c r="DH2066" s="23"/>
      <c r="DI2066" s="23"/>
      <c r="DJ2066" s="23"/>
      <c r="DK2066" s="23"/>
      <c r="DL2066" s="23"/>
      <c r="DM2066" s="23"/>
      <c r="DN2066" s="23"/>
      <c r="DO2066" s="23"/>
      <c r="DP2066" s="23"/>
      <c r="DQ2066" s="23"/>
      <c r="DR2066" s="23"/>
      <c r="DS2066" s="23"/>
      <c r="DT2066" s="23"/>
      <c r="DU2066" s="23"/>
      <c r="DV2066" s="23"/>
      <c r="DW2066" s="23"/>
      <c r="DX2066" s="23"/>
      <c r="DY2066" s="23"/>
    </row>
    <row r="2067" spans="1:129" s="29" customFormat="1" ht="89.25" customHeight="1" x14ac:dyDescent="0.25">
      <c r="A2067" s="347"/>
      <c r="B2067" s="72" t="s">
        <v>372</v>
      </c>
      <c r="C2067" s="72"/>
      <c r="D2067" s="72"/>
      <c r="E2067" s="73"/>
      <c r="F2067" s="74"/>
      <c r="G2067" s="339"/>
      <c r="H2067" s="72" t="s">
        <v>57</v>
      </c>
      <c r="I2067" s="78" t="s">
        <v>136</v>
      </c>
      <c r="J2067" s="83">
        <v>45250</v>
      </c>
      <c r="K2067" s="123">
        <f>J2067</f>
        <v>45250</v>
      </c>
      <c r="L2067" s="126"/>
      <c r="M2067" s="126"/>
      <c r="N2067" s="126"/>
      <c r="O2067" s="354">
        <f t="shared" si="1040"/>
        <v>45250</v>
      </c>
      <c r="P2067" s="501"/>
      <c r="Q2067" s="23"/>
      <c r="R2067" s="23"/>
      <c r="S2067" s="23"/>
      <c r="T2067" s="23"/>
      <c r="U2067" s="23"/>
      <c r="V2067" s="23"/>
      <c r="W2067" s="23"/>
      <c r="X2067" s="23"/>
      <c r="Y2067" s="23"/>
      <c r="Z2067" s="23"/>
      <c r="AA2067" s="23"/>
      <c r="AB2067" s="23"/>
      <c r="AC2067" s="23"/>
      <c r="AD2067" s="23"/>
      <c r="AE2067" s="23"/>
      <c r="AF2067" s="23"/>
      <c r="AG2067" s="23"/>
      <c r="AH2067" s="23"/>
      <c r="AI2067" s="23"/>
      <c r="AJ2067" s="23"/>
      <c r="AK2067" s="23"/>
      <c r="AL2067" s="23"/>
      <c r="AM2067" s="23"/>
      <c r="AN2067" s="23"/>
      <c r="AO2067" s="23"/>
      <c r="AP2067" s="23"/>
      <c r="AQ2067" s="23"/>
      <c r="AR2067" s="23"/>
      <c r="AS2067" s="23"/>
      <c r="AT2067" s="23"/>
      <c r="AU2067" s="23"/>
      <c r="AV2067" s="23"/>
      <c r="AW2067" s="23"/>
      <c r="AX2067" s="23"/>
      <c r="AY2067" s="23"/>
      <c r="AZ2067" s="23"/>
      <c r="BA2067" s="23"/>
      <c r="BB2067" s="23"/>
      <c r="BC2067" s="23"/>
      <c r="BD2067" s="23"/>
      <c r="BE2067" s="23"/>
      <c r="BF2067" s="23"/>
      <c r="BG2067" s="23"/>
      <c r="BH2067" s="23"/>
      <c r="BI2067" s="23"/>
      <c r="BJ2067" s="23"/>
      <c r="BK2067" s="23"/>
      <c r="BL2067" s="23"/>
      <c r="BM2067" s="23"/>
      <c r="BN2067" s="23"/>
      <c r="BO2067" s="23"/>
      <c r="BP2067" s="23"/>
      <c r="BQ2067" s="23"/>
      <c r="BR2067" s="23"/>
      <c r="BS2067" s="23"/>
      <c r="BT2067" s="23"/>
      <c r="BU2067" s="23"/>
      <c r="BV2067" s="23"/>
      <c r="BW2067" s="23"/>
      <c r="BX2067" s="23"/>
      <c r="BY2067" s="23"/>
      <c r="BZ2067" s="23"/>
      <c r="CA2067" s="23"/>
      <c r="CB2067" s="23"/>
      <c r="CC2067" s="23"/>
      <c r="CD2067" s="23"/>
      <c r="CE2067" s="23"/>
      <c r="CF2067" s="23"/>
      <c r="CG2067" s="23"/>
      <c r="CH2067" s="23"/>
      <c r="CI2067" s="23"/>
      <c r="CJ2067" s="23"/>
      <c r="CK2067" s="23"/>
      <c r="CL2067" s="23"/>
      <c r="CM2067" s="23"/>
      <c r="CN2067" s="23"/>
      <c r="CO2067" s="23"/>
      <c r="CP2067" s="23"/>
      <c r="CQ2067" s="23"/>
      <c r="CR2067" s="23"/>
      <c r="CS2067" s="23"/>
      <c r="CT2067" s="23"/>
      <c r="CU2067" s="23"/>
      <c r="CV2067" s="23"/>
      <c r="CW2067" s="23"/>
      <c r="CX2067" s="23"/>
      <c r="CY2067" s="23"/>
      <c r="CZ2067" s="23"/>
      <c r="DA2067" s="23"/>
      <c r="DB2067" s="23"/>
      <c r="DC2067" s="23"/>
      <c r="DD2067" s="23"/>
      <c r="DE2067" s="23"/>
      <c r="DF2067" s="23"/>
      <c r="DG2067" s="23"/>
      <c r="DH2067" s="23"/>
      <c r="DI2067" s="23"/>
      <c r="DJ2067" s="23"/>
      <c r="DK2067" s="23"/>
      <c r="DL2067" s="23"/>
      <c r="DM2067" s="23"/>
      <c r="DN2067" s="23"/>
      <c r="DO2067" s="23"/>
      <c r="DP2067" s="23"/>
      <c r="DQ2067" s="23"/>
      <c r="DR2067" s="23"/>
      <c r="DS2067" s="23"/>
      <c r="DT2067" s="23"/>
      <c r="DU2067" s="23"/>
      <c r="DV2067" s="23"/>
      <c r="DW2067" s="23"/>
      <c r="DX2067" s="23"/>
      <c r="DY2067" s="23"/>
    </row>
    <row r="2068" spans="1:129" s="29" customFormat="1" x14ac:dyDescent="0.25">
      <c r="A2068" s="345">
        <v>20</v>
      </c>
      <c r="B2068" s="72" t="s">
        <v>372</v>
      </c>
      <c r="C2068" s="72" t="s">
        <v>8</v>
      </c>
      <c r="D2068" s="72" t="s">
        <v>125</v>
      </c>
      <c r="E2068" s="73" t="s">
        <v>181</v>
      </c>
      <c r="F2068" s="74">
        <v>3190.2</v>
      </c>
      <c r="G2068" s="73">
        <v>132</v>
      </c>
      <c r="H2068" s="72" t="s">
        <v>30</v>
      </c>
      <c r="I2068" s="66" t="s">
        <v>1</v>
      </c>
      <c r="J2068" s="83">
        <f>J2069+J2070</f>
        <v>295250</v>
      </c>
      <c r="K2068" s="83">
        <f t="shared" ref="K2068:N2068" si="1061">K2069+K2070</f>
        <v>45250</v>
      </c>
      <c r="L2068" s="83">
        <f t="shared" si="1061"/>
        <v>0</v>
      </c>
      <c r="M2068" s="83">
        <f t="shared" si="1061"/>
        <v>237500</v>
      </c>
      <c r="N2068" s="83">
        <f t="shared" si="1061"/>
        <v>12500</v>
      </c>
      <c r="O2068" s="354">
        <f t="shared" si="1040"/>
        <v>295250</v>
      </c>
      <c r="P2068" s="344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/>
      <c r="AA2068" s="23"/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23"/>
      <c r="AL2068" s="23"/>
      <c r="AM2068" s="23"/>
      <c r="AN2068" s="23"/>
      <c r="AO2068" s="23"/>
      <c r="AP2068" s="23"/>
      <c r="AQ2068" s="23"/>
      <c r="AR2068" s="23"/>
      <c r="AS2068" s="23"/>
      <c r="AT2068" s="23"/>
      <c r="AU2068" s="23"/>
      <c r="AV2068" s="23"/>
      <c r="AW2068" s="23"/>
      <c r="AX2068" s="23"/>
      <c r="AY2068" s="23"/>
      <c r="AZ2068" s="23"/>
      <c r="BA2068" s="23"/>
      <c r="BB2068" s="23"/>
      <c r="BC2068" s="23"/>
      <c r="BD2068" s="23"/>
      <c r="BE2068" s="23"/>
      <c r="BF2068" s="23"/>
      <c r="BG2068" s="23"/>
      <c r="BH2068" s="23"/>
      <c r="BI2068" s="23"/>
      <c r="BJ2068" s="23"/>
      <c r="BK2068" s="23"/>
      <c r="BL2068" s="23"/>
      <c r="BM2068" s="23"/>
      <c r="BN2068" s="23"/>
      <c r="BO2068" s="23"/>
      <c r="BP2068" s="23"/>
      <c r="BQ2068" s="23"/>
      <c r="BR2068" s="23"/>
      <c r="BS2068" s="23"/>
      <c r="BT2068" s="23"/>
      <c r="BU2068" s="23"/>
      <c r="BV2068" s="23"/>
      <c r="BW2068" s="23"/>
      <c r="BX2068" s="23"/>
      <c r="BY2068" s="23"/>
      <c r="BZ2068" s="23"/>
      <c r="CA2068" s="23"/>
      <c r="CB2068" s="23"/>
      <c r="CC2068" s="23"/>
      <c r="CD2068" s="23"/>
      <c r="CE2068" s="23"/>
      <c r="CF2068" s="23"/>
      <c r="CG2068" s="23"/>
      <c r="CH2068" s="23"/>
      <c r="CI2068" s="23"/>
      <c r="CJ2068" s="23"/>
      <c r="CK2068" s="23"/>
      <c r="CL2068" s="23"/>
      <c r="CM2068" s="23"/>
      <c r="CN2068" s="23"/>
      <c r="CO2068" s="23"/>
      <c r="CP2068" s="23"/>
      <c r="CQ2068" s="23"/>
      <c r="CR2068" s="23"/>
      <c r="CS2068" s="23"/>
      <c r="CT2068" s="23"/>
      <c r="CU2068" s="23"/>
      <c r="CV2068" s="23"/>
      <c r="CW2068" s="23"/>
      <c r="CX2068" s="23"/>
      <c r="CY2068" s="23"/>
      <c r="CZ2068" s="23"/>
      <c r="DA2068" s="23"/>
      <c r="DB2068" s="23"/>
      <c r="DC2068" s="23"/>
      <c r="DD2068" s="23"/>
      <c r="DE2068" s="23"/>
      <c r="DF2068" s="23"/>
      <c r="DG2068" s="23"/>
      <c r="DH2068" s="23"/>
      <c r="DI2068" s="23"/>
      <c r="DJ2068" s="23"/>
      <c r="DK2068" s="23"/>
      <c r="DL2068" s="23"/>
      <c r="DM2068" s="23"/>
      <c r="DN2068" s="23"/>
      <c r="DO2068" s="23"/>
      <c r="DP2068" s="23"/>
      <c r="DQ2068" s="23"/>
      <c r="DR2068" s="23"/>
      <c r="DS2068" s="23"/>
      <c r="DT2068" s="23"/>
      <c r="DU2068" s="23"/>
      <c r="DV2068" s="23"/>
      <c r="DW2068" s="23"/>
      <c r="DX2068" s="23"/>
      <c r="DY2068" s="23"/>
    </row>
    <row r="2069" spans="1:129" s="29" customFormat="1" ht="45" x14ac:dyDescent="0.25">
      <c r="A2069" s="346" t="s">
        <v>145</v>
      </c>
      <c r="B2069" s="72" t="s">
        <v>372</v>
      </c>
      <c r="C2069" s="72"/>
      <c r="D2069" s="72"/>
      <c r="E2069" s="73"/>
      <c r="F2069" s="74"/>
      <c r="G2069" s="150"/>
      <c r="H2069" s="72" t="s">
        <v>58</v>
      </c>
      <c r="I2069" s="78" t="s">
        <v>31</v>
      </c>
      <c r="J2069" s="83">
        <v>250000</v>
      </c>
      <c r="K2069" s="83"/>
      <c r="L2069" s="83"/>
      <c r="M2069" s="126">
        <f>J2069*0.95</f>
        <v>237500</v>
      </c>
      <c r="N2069" s="126">
        <f>J2069*0.05</f>
        <v>12500</v>
      </c>
      <c r="O2069" s="354">
        <f t="shared" si="1040"/>
        <v>250000</v>
      </c>
      <c r="P2069" s="501"/>
      <c r="Q2069" s="23"/>
      <c r="R2069" s="23"/>
      <c r="S2069" s="23"/>
      <c r="T2069" s="23"/>
      <c r="U2069" s="23"/>
      <c r="V2069" s="23"/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/>
      <c r="AL2069" s="23"/>
      <c r="AM2069" s="23"/>
      <c r="AN2069" s="23"/>
      <c r="AO2069" s="23"/>
      <c r="AP2069" s="23"/>
      <c r="AQ2069" s="23"/>
      <c r="AR2069" s="23"/>
      <c r="AS2069" s="23"/>
      <c r="AT2069" s="23"/>
      <c r="AU2069" s="23"/>
      <c r="AV2069" s="23"/>
      <c r="AW2069" s="23"/>
      <c r="AX2069" s="23"/>
      <c r="AY2069" s="23"/>
      <c r="AZ2069" s="23"/>
      <c r="BA2069" s="23"/>
      <c r="BB2069" s="23"/>
      <c r="BC2069" s="23"/>
      <c r="BD2069" s="23"/>
      <c r="BE2069" s="23"/>
      <c r="BF2069" s="23"/>
      <c r="BG2069" s="23"/>
      <c r="BH2069" s="23"/>
      <c r="BI2069" s="23"/>
      <c r="BJ2069" s="23"/>
      <c r="BK2069" s="23"/>
      <c r="BL2069" s="23"/>
      <c r="BM2069" s="23"/>
      <c r="BN2069" s="23"/>
      <c r="BO2069" s="23"/>
      <c r="BP2069" s="23"/>
      <c r="BQ2069" s="23"/>
      <c r="BR2069" s="23"/>
      <c r="BS2069" s="23"/>
      <c r="BT2069" s="23"/>
      <c r="BU2069" s="23"/>
      <c r="BV2069" s="23"/>
      <c r="BW2069" s="23"/>
      <c r="BX2069" s="23"/>
      <c r="BY2069" s="23"/>
      <c r="BZ2069" s="23"/>
      <c r="CA2069" s="23"/>
      <c r="CB2069" s="23"/>
      <c r="CC2069" s="23"/>
      <c r="CD2069" s="23"/>
      <c r="CE2069" s="23"/>
      <c r="CF2069" s="23"/>
      <c r="CG2069" s="23"/>
      <c r="CH2069" s="23"/>
      <c r="CI2069" s="23"/>
      <c r="CJ2069" s="23"/>
      <c r="CK2069" s="23"/>
      <c r="CL2069" s="23"/>
      <c r="CM2069" s="23"/>
      <c r="CN2069" s="23"/>
      <c r="CO2069" s="23"/>
      <c r="CP2069" s="23"/>
      <c r="CQ2069" s="23"/>
      <c r="CR2069" s="23"/>
      <c r="CS2069" s="23"/>
      <c r="CT2069" s="23"/>
      <c r="CU2069" s="23"/>
      <c r="CV2069" s="23"/>
      <c r="CW2069" s="23"/>
      <c r="CX2069" s="23"/>
      <c r="CY2069" s="23"/>
      <c r="CZ2069" s="23"/>
      <c r="DA2069" s="23"/>
      <c r="DB2069" s="23"/>
      <c r="DC2069" s="23"/>
      <c r="DD2069" s="23"/>
      <c r="DE2069" s="23"/>
      <c r="DF2069" s="23"/>
      <c r="DG2069" s="23"/>
      <c r="DH2069" s="23"/>
      <c r="DI2069" s="23"/>
      <c r="DJ2069" s="23"/>
      <c r="DK2069" s="23"/>
      <c r="DL2069" s="23"/>
      <c r="DM2069" s="23"/>
      <c r="DN2069" s="23"/>
      <c r="DO2069" s="23"/>
      <c r="DP2069" s="23"/>
      <c r="DQ2069" s="23"/>
      <c r="DR2069" s="23"/>
      <c r="DS2069" s="23"/>
      <c r="DT2069" s="23"/>
      <c r="DU2069" s="23"/>
      <c r="DV2069" s="23"/>
      <c r="DW2069" s="23"/>
      <c r="DX2069" s="23"/>
      <c r="DY2069" s="23"/>
    </row>
    <row r="2070" spans="1:129" s="29" customFormat="1" ht="96.75" customHeight="1" x14ac:dyDescent="0.25">
      <c r="A2070" s="347"/>
      <c r="B2070" s="72" t="s">
        <v>372</v>
      </c>
      <c r="C2070" s="72"/>
      <c r="D2070" s="72"/>
      <c r="E2070" s="73"/>
      <c r="F2070" s="74"/>
      <c r="G2070" s="340"/>
      <c r="H2070" s="72" t="s">
        <v>57</v>
      </c>
      <c r="I2070" s="78" t="s">
        <v>136</v>
      </c>
      <c r="J2070" s="83">
        <v>45250</v>
      </c>
      <c r="K2070" s="123">
        <f>J2070</f>
        <v>45250</v>
      </c>
      <c r="L2070" s="126"/>
      <c r="M2070" s="126"/>
      <c r="N2070" s="126"/>
      <c r="O2070" s="354">
        <f t="shared" si="1040"/>
        <v>45250</v>
      </c>
      <c r="P2070" s="502"/>
      <c r="Q2070" s="23"/>
      <c r="R2070" s="23"/>
      <c r="S2070" s="23"/>
      <c r="T2070" s="23"/>
      <c r="U2070" s="23"/>
      <c r="V2070" s="23"/>
      <c r="W2070" s="23"/>
      <c r="X2070" s="23"/>
      <c r="Y2070" s="23"/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/>
      <c r="AK2070" s="23"/>
      <c r="AL2070" s="23"/>
      <c r="AM2070" s="23"/>
      <c r="AN2070" s="23"/>
      <c r="AO2070" s="23"/>
      <c r="AP2070" s="23"/>
      <c r="AQ2070" s="23"/>
      <c r="AR2070" s="23"/>
      <c r="AS2070" s="23"/>
      <c r="AT2070" s="23"/>
      <c r="AU2070" s="23"/>
      <c r="AV2070" s="23"/>
      <c r="AW2070" s="23"/>
      <c r="AX2070" s="23"/>
      <c r="AY2070" s="23"/>
      <c r="AZ2070" s="23"/>
      <c r="BA2070" s="23"/>
      <c r="BB2070" s="23"/>
      <c r="BC2070" s="23"/>
      <c r="BD2070" s="23"/>
      <c r="BE2070" s="23"/>
      <c r="BF2070" s="23"/>
      <c r="BG2070" s="23"/>
      <c r="BH2070" s="23"/>
      <c r="BI2070" s="23"/>
      <c r="BJ2070" s="23"/>
      <c r="BK2070" s="23"/>
      <c r="BL2070" s="23"/>
      <c r="BM2070" s="23"/>
      <c r="BN2070" s="23"/>
      <c r="BO2070" s="23"/>
      <c r="BP2070" s="23"/>
      <c r="BQ2070" s="23"/>
      <c r="BR2070" s="23"/>
      <c r="BS2070" s="23"/>
      <c r="BT2070" s="23"/>
      <c r="BU2070" s="23"/>
      <c r="BV2070" s="23"/>
      <c r="BW2070" s="23"/>
      <c r="BX2070" s="23"/>
      <c r="BY2070" s="23"/>
      <c r="BZ2070" s="23"/>
      <c r="CA2070" s="23"/>
      <c r="CB2070" s="23"/>
      <c r="CC2070" s="23"/>
      <c r="CD2070" s="23"/>
      <c r="CE2070" s="23"/>
      <c r="CF2070" s="23"/>
      <c r="CG2070" s="23"/>
      <c r="CH2070" s="23"/>
      <c r="CI2070" s="23"/>
      <c r="CJ2070" s="23"/>
      <c r="CK2070" s="23"/>
      <c r="CL2070" s="23"/>
      <c r="CM2070" s="23"/>
      <c r="CN2070" s="23"/>
      <c r="CO2070" s="23"/>
      <c r="CP2070" s="23"/>
      <c r="CQ2070" s="23"/>
      <c r="CR2070" s="23"/>
      <c r="CS2070" s="23"/>
      <c r="CT2070" s="23"/>
      <c r="CU2070" s="23"/>
      <c r="CV2070" s="23"/>
      <c r="CW2070" s="23"/>
      <c r="CX2070" s="23"/>
      <c r="CY2070" s="23"/>
      <c r="CZ2070" s="23"/>
      <c r="DA2070" s="23"/>
      <c r="DB2070" s="23"/>
      <c r="DC2070" s="23"/>
      <c r="DD2070" s="23"/>
      <c r="DE2070" s="23"/>
      <c r="DF2070" s="23"/>
      <c r="DG2070" s="23"/>
      <c r="DH2070" s="23"/>
      <c r="DI2070" s="23"/>
      <c r="DJ2070" s="23"/>
      <c r="DK2070" s="23"/>
      <c r="DL2070" s="23"/>
      <c r="DM2070" s="23"/>
      <c r="DN2070" s="23"/>
      <c r="DO2070" s="23"/>
      <c r="DP2070" s="23"/>
      <c r="DQ2070" s="23"/>
      <c r="DR2070" s="23"/>
      <c r="DS2070" s="23"/>
      <c r="DT2070" s="23"/>
      <c r="DU2070" s="23"/>
      <c r="DV2070" s="23"/>
      <c r="DW2070" s="23"/>
      <c r="DX2070" s="23"/>
      <c r="DY2070" s="23"/>
    </row>
    <row r="2071" spans="1:129" ht="15.75" customHeight="1" x14ac:dyDescent="0.25">
      <c r="A2071" s="540" t="s">
        <v>383</v>
      </c>
      <c r="B2071" s="541"/>
      <c r="C2071" s="541"/>
      <c r="D2071" s="542"/>
      <c r="E2071" s="281">
        <v>11</v>
      </c>
      <c r="F2071" s="282">
        <f>F2073+F2079+F2085+F2091+F2096+F2099+F2106+F2116+F2119+F2122+F2113</f>
        <v>26695.899999999998</v>
      </c>
      <c r="G2071" s="282">
        <f>G2073+G2079+G2085+G2091+G2096+G2099+G2106+G2116+G2119+G2122+G2113</f>
        <v>1054</v>
      </c>
      <c r="H2071" s="281" t="s">
        <v>1</v>
      </c>
      <c r="I2071" s="66" t="s">
        <v>1</v>
      </c>
      <c r="J2071" s="282">
        <f>J2073+J2079+J2085+J2091+J2096+J2099+J2106+J2116+J2119+J2122+J2113</f>
        <v>52842119.325708002</v>
      </c>
      <c r="K2071" s="282">
        <f>K2073+K2079+K2085+K2091+K2096+K2099+K2106+K2116+K2119+K2122+K2113</f>
        <v>51652119.325708002</v>
      </c>
      <c r="L2071" s="282">
        <f>L2073+L2079+L2085+L2091+L2096+L2099+L2106+L2116+L2119+L2122+L2113</f>
        <v>0</v>
      </c>
      <c r="M2071" s="282">
        <f>M2073+M2079+M2085+M2091+M2096+M2099+M2106+M2116+M2119+M2122+M2113+M2072</f>
        <v>1131000</v>
      </c>
      <c r="N2071" s="282">
        <f>N2073+N2079+N2085+N2091+N2096+N2099+N2106+N2116+N2119+N2122+N2113</f>
        <v>59500</v>
      </c>
      <c r="O2071" s="354">
        <f t="shared" si="1040"/>
        <v>52842619.325708002</v>
      </c>
      <c r="P2071" s="355"/>
    </row>
    <row r="2072" spans="1:129" ht="15.75" customHeight="1" x14ac:dyDescent="0.25">
      <c r="A2072" s="514" t="s">
        <v>384</v>
      </c>
      <c r="B2072" s="520"/>
      <c r="C2072" s="520"/>
      <c r="D2072" s="520"/>
      <c r="E2072" s="520"/>
      <c r="F2072" s="520"/>
      <c r="G2072" s="521"/>
      <c r="H2072" s="63" t="s">
        <v>1</v>
      </c>
      <c r="I2072" s="66" t="s">
        <v>1</v>
      </c>
      <c r="J2072" s="89"/>
      <c r="K2072" s="89"/>
      <c r="L2072" s="89"/>
      <c r="M2072" s="89">
        <v>500</v>
      </c>
      <c r="N2072" s="89"/>
      <c r="O2072" s="354">
        <f t="shared" si="1040"/>
        <v>500</v>
      </c>
      <c r="P2072" s="355"/>
    </row>
    <row r="2073" spans="1:129" s="29" customFormat="1" x14ac:dyDescent="0.25">
      <c r="A2073" s="100">
        <v>1</v>
      </c>
      <c r="B2073" s="92" t="s">
        <v>378</v>
      </c>
      <c r="C2073" s="92" t="s">
        <v>19</v>
      </c>
      <c r="D2073" s="93" t="s">
        <v>279</v>
      </c>
      <c r="E2073" s="94">
        <v>12</v>
      </c>
      <c r="F2073" s="95">
        <v>4776.3</v>
      </c>
      <c r="G2073" s="96">
        <v>175</v>
      </c>
      <c r="H2073" s="93" t="s">
        <v>30</v>
      </c>
      <c r="I2073" s="66" t="s">
        <v>1</v>
      </c>
      <c r="J2073" s="234">
        <f>J2074+J2075+J2076+J2077+J2078</f>
        <v>4578270.9080339996</v>
      </c>
      <c r="K2073" s="234">
        <f>K2074+K2075+K2076+K2077+K2078</f>
        <v>4363270.9080339996</v>
      </c>
      <c r="L2073" s="234">
        <f t="shared" ref="L2073:N2073" si="1062">L2074+L2075+L2076+L2077+L2078</f>
        <v>0</v>
      </c>
      <c r="M2073" s="234">
        <f t="shared" si="1062"/>
        <v>204250</v>
      </c>
      <c r="N2073" s="234">
        <f t="shared" si="1062"/>
        <v>10750</v>
      </c>
      <c r="O2073" s="354">
        <f t="shared" si="1040"/>
        <v>4578270.9080339996</v>
      </c>
      <c r="P2073" s="355"/>
      <c r="Q2073" s="23"/>
      <c r="R2073" s="23"/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/>
      <c r="AL2073" s="23"/>
      <c r="AM2073" s="23"/>
      <c r="AN2073" s="23"/>
      <c r="AO2073" s="23"/>
      <c r="AP2073" s="23"/>
      <c r="AQ2073" s="23"/>
      <c r="AR2073" s="23"/>
      <c r="AS2073" s="23"/>
      <c r="AT2073" s="23"/>
      <c r="AU2073" s="23"/>
      <c r="AV2073" s="23"/>
      <c r="AW2073" s="23"/>
      <c r="AX2073" s="23"/>
      <c r="AY2073" s="23"/>
      <c r="AZ2073" s="23"/>
      <c r="BA2073" s="23"/>
      <c r="BB2073" s="23"/>
      <c r="BC2073" s="23"/>
      <c r="BD2073" s="23"/>
      <c r="BE2073" s="23"/>
      <c r="BF2073" s="23"/>
      <c r="BG2073" s="23"/>
      <c r="BH2073" s="23"/>
      <c r="BI2073" s="23"/>
      <c r="BJ2073" s="23"/>
      <c r="BK2073" s="23"/>
      <c r="BL2073" s="23"/>
      <c r="BM2073" s="23"/>
      <c r="BN2073" s="23"/>
      <c r="BO2073" s="23"/>
      <c r="BP2073" s="23"/>
      <c r="BQ2073" s="23"/>
      <c r="BR2073" s="23"/>
      <c r="BS2073" s="23"/>
      <c r="BT2073" s="23"/>
      <c r="BU2073" s="23"/>
      <c r="BV2073" s="23"/>
      <c r="BW2073" s="23"/>
      <c r="BX2073" s="23"/>
      <c r="BY2073" s="23"/>
      <c r="BZ2073" s="23"/>
      <c r="CA2073" s="23"/>
      <c r="CB2073" s="23"/>
      <c r="CC2073" s="23"/>
      <c r="CD2073" s="23"/>
      <c r="CE2073" s="23"/>
      <c r="CF2073" s="23"/>
      <c r="CG2073" s="23"/>
      <c r="CH2073" s="23"/>
      <c r="CI2073" s="23"/>
      <c r="CJ2073" s="23"/>
      <c r="CK2073" s="23"/>
      <c r="CL2073" s="23"/>
      <c r="CM2073" s="23"/>
      <c r="CN2073" s="23"/>
      <c r="CO2073" s="23"/>
      <c r="CP2073" s="23"/>
      <c r="CQ2073" s="23"/>
      <c r="CR2073" s="23"/>
      <c r="CS2073" s="23"/>
      <c r="CT2073" s="23"/>
      <c r="CU2073" s="23"/>
      <c r="CV2073" s="23"/>
      <c r="CW2073" s="23"/>
      <c r="CX2073" s="23"/>
      <c r="CY2073" s="23"/>
      <c r="CZ2073" s="23"/>
      <c r="DA2073" s="23"/>
      <c r="DB2073" s="23"/>
      <c r="DC2073" s="23"/>
      <c r="DD2073" s="23"/>
      <c r="DE2073" s="23"/>
      <c r="DF2073" s="23"/>
      <c r="DG2073" s="23"/>
      <c r="DH2073" s="23"/>
      <c r="DI2073" s="23"/>
      <c r="DJ2073" s="23"/>
      <c r="DK2073" s="23"/>
      <c r="DL2073" s="23"/>
      <c r="DM2073" s="23"/>
      <c r="DN2073" s="23"/>
      <c r="DO2073" s="23"/>
      <c r="DP2073" s="23"/>
      <c r="DQ2073" s="23"/>
      <c r="DR2073" s="23"/>
      <c r="DS2073" s="23"/>
      <c r="DT2073" s="23"/>
      <c r="DU2073" s="23"/>
      <c r="DV2073" s="23"/>
      <c r="DW2073" s="23"/>
      <c r="DX2073" s="23"/>
      <c r="DY2073" s="23"/>
    </row>
    <row r="2074" spans="1:129" s="29" customFormat="1" ht="30" x14ac:dyDescent="0.25">
      <c r="A2074" s="113"/>
      <c r="B2074" s="92" t="s">
        <v>378</v>
      </c>
      <c r="C2074" s="102"/>
      <c r="D2074" s="102"/>
      <c r="E2074" s="103"/>
      <c r="F2074" s="283"/>
      <c r="G2074" s="103"/>
      <c r="H2074" s="121" t="s">
        <v>40</v>
      </c>
      <c r="I2074" s="78" t="s">
        <v>41</v>
      </c>
      <c r="J2074" s="234">
        <v>3168325.61</v>
      </c>
      <c r="K2074" s="98">
        <f t="shared" ref="K2074:K2076" si="1063">J2074</f>
        <v>3168325.61</v>
      </c>
      <c r="L2074" s="98"/>
      <c r="M2074" s="98"/>
      <c r="N2074" s="98"/>
      <c r="O2074" s="354">
        <f t="shared" si="1040"/>
        <v>3168325.61</v>
      </c>
      <c r="P2074" s="355"/>
      <c r="Q2074" s="23"/>
      <c r="R2074" s="23"/>
      <c r="S2074" s="23"/>
      <c r="T2074" s="23"/>
      <c r="U2074" s="23"/>
      <c r="V2074" s="23"/>
      <c r="W2074" s="23"/>
      <c r="X2074" s="23"/>
      <c r="Y2074" s="23"/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23"/>
      <c r="AL2074" s="23"/>
      <c r="AM2074" s="23"/>
      <c r="AN2074" s="23"/>
      <c r="AO2074" s="23"/>
      <c r="AP2074" s="23"/>
      <c r="AQ2074" s="23"/>
      <c r="AR2074" s="23"/>
      <c r="AS2074" s="23"/>
      <c r="AT2074" s="23"/>
      <c r="AU2074" s="23"/>
      <c r="AV2074" s="23"/>
      <c r="AW2074" s="23"/>
      <c r="AX2074" s="23"/>
      <c r="AY2074" s="23"/>
      <c r="AZ2074" s="23"/>
      <c r="BA2074" s="23"/>
      <c r="BB2074" s="23"/>
      <c r="BC2074" s="23"/>
      <c r="BD2074" s="23"/>
      <c r="BE2074" s="23"/>
      <c r="BF2074" s="23"/>
      <c r="BG2074" s="23"/>
      <c r="BH2074" s="23"/>
      <c r="BI2074" s="23"/>
      <c r="BJ2074" s="23"/>
      <c r="BK2074" s="23"/>
      <c r="BL2074" s="23"/>
      <c r="BM2074" s="23"/>
      <c r="BN2074" s="23"/>
      <c r="BO2074" s="23"/>
      <c r="BP2074" s="23"/>
      <c r="BQ2074" s="23"/>
      <c r="BR2074" s="23"/>
      <c r="BS2074" s="23"/>
      <c r="BT2074" s="23"/>
      <c r="BU2074" s="23"/>
      <c r="BV2074" s="23"/>
      <c r="BW2074" s="23"/>
      <c r="BX2074" s="23"/>
      <c r="BY2074" s="23"/>
      <c r="BZ2074" s="23"/>
      <c r="CA2074" s="23"/>
      <c r="CB2074" s="23"/>
      <c r="CC2074" s="23"/>
      <c r="CD2074" s="23"/>
      <c r="CE2074" s="23"/>
      <c r="CF2074" s="23"/>
      <c r="CG2074" s="23"/>
      <c r="CH2074" s="23"/>
      <c r="CI2074" s="23"/>
      <c r="CJ2074" s="23"/>
      <c r="CK2074" s="23"/>
      <c r="CL2074" s="23"/>
      <c r="CM2074" s="23"/>
      <c r="CN2074" s="23"/>
      <c r="CO2074" s="23"/>
      <c r="CP2074" s="23"/>
      <c r="CQ2074" s="23"/>
      <c r="CR2074" s="23"/>
      <c r="CS2074" s="23"/>
      <c r="CT2074" s="23"/>
      <c r="CU2074" s="23"/>
      <c r="CV2074" s="23"/>
      <c r="CW2074" s="23"/>
      <c r="CX2074" s="23"/>
      <c r="CY2074" s="23"/>
      <c r="CZ2074" s="23"/>
      <c r="DA2074" s="23"/>
      <c r="DB2074" s="23"/>
      <c r="DC2074" s="23"/>
      <c r="DD2074" s="23"/>
      <c r="DE2074" s="23"/>
      <c r="DF2074" s="23"/>
      <c r="DG2074" s="23"/>
      <c r="DH2074" s="23"/>
      <c r="DI2074" s="23"/>
      <c r="DJ2074" s="23"/>
      <c r="DK2074" s="23"/>
      <c r="DL2074" s="23"/>
      <c r="DM2074" s="23"/>
      <c r="DN2074" s="23"/>
      <c r="DO2074" s="23"/>
      <c r="DP2074" s="23"/>
      <c r="DQ2074" s="23"/>
      <c r="DR2074" s="23"/>
      <c r="DS2074" s="23"/>
      <c r="DT2074" s="23"/>
      <c r="DU2074" s="23"/>
      <c r="DV2074" s="23"/>
      <c r="DW2074" s="23"/>
      <c r="DX2074" s="23"/>
      <c r="DY2074" s="23"/>
    </row>
    <row r="2075" spans="1:129" s="29" customFormat="1" ht="30" x14ac:dyDescent="0.25">
      <c r="A2075" s="113"/>
      <c r="B2075" s="92" t="s">
        <v>378</v>
      </c>
      <c r="C2075" s="102"/>
      <c r="D2075" s="102"/>
      <c r="E2075" s="103"/>
      <c r="F2075" s="283"/>
      <c r="G2075" s="103"/>
      <c r="H2075" s="107" t="s">
        <v>42</v>
      </c>
      <c r="I2075" s="108" t="s">
        <v>43</v>
      </c>
      <c r="J2075" s="234">
        <v>1059225.7</v>
      </c>
      <c r="K2075" s="98">
        <f t="shared" si="1063"/>
        <v>1059225.7</v>
      </c>
      <c r="L2075" s="98"/>
      <c r="M2075" s="98"/>
      <c r="N2075" s="98"/>
      <c r="O2075" s="354">
        <f t="shared" si="1040"/>
        <v>1059225.7</v>
      </c>
      <c r="P2075" s="355"/>
      <c r="Q2075" s="23"/>
      <c r="R2075" s="23"/>
      <c r="S2075" s="23"/>
      <c r="T2075" s="23"/>
      <c r="U2075" s="23"/>
      <c r="V2075" s="23"/>
      <c r="W2075" s="23"/>
      <c r="X2075" s="23"/>
      <c r="Y2075" s="23"/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/>
      <c r="AK2075" s="23"/>
      <c r="AL2075" s="23"/>
      <c r="AM2075" s="23"/>
      <c r="AN2075" s="23"/>
      <c r="AO2075" s="23"/>
      <c r="AP2075" s="23"/>
      <c r="AQ2075" s="23"/>
      <c r="AR2075" s="23"/>
      <c r="AS2075" s="23"/>
      <c r="AT2075" s="23"/>
      <c r="AU2075" s="23"/>
      <c r="AV2075" s="23"/>
      <c r="AW2075" s="23"/>
      <c r="AX2075" s="23"/>
      <c r="AY2075" s="23"/>
      <c r="AZ2075" s="23"/>
      <c r="BA2075" s="23"/>
      <c r="BB2075" s="23"/>
      <c r="BC2075" s="23"/>
      <c r="BD2075" s="23"/>
      <c r="BE2075" s="23"/>
      <c r="BF2075" s="23"/>
      <c r="BG2075" s="23"/>
      <c r="BH2075" s="23"/>
      <c r="BI2075" s="23"/>
      <c r="BJ2075" s="23"/>
      <c r="BK2075" s="23"/>
      <c r="BL2075" s="23"/>
      <c r="BM2075" s="23"/>
      <c r="BN2075" s="23"/>
      <c r="BO2075" s="23"/>
      <c r="BP2075" s="23"/>
      <c r="BQ2075" s="23"/>
      <c r="BR2075" s="23"/>
      <c r="BS2075" s="23"/>
      <c r="BT2075" s="23"/>
      <c r="BU2075" s="23"/>
      <c r="BV2075" s="23"/>
      <c r="BW2075" s="23"/>
      <c r="BX2075" s="23"/>
      <c r="BY2075" s="23"/>
      <c r="BZ2075" s="23"/>
      <c r="CA2075" s="23"/>
      <c r="CB2075" s="23"/>
      <c r="CC2075" s="23"/>
      <c r="CD2075" s="23"/>
      <c r="CE2075" s="23"/>
      <c r="CF2075" s="23"/>
      <c r="CG2075" s="23"/>
      <c r="CH2075" s="23"/>
      <c r="CI2075" s="23"/>
      <c r="CJ2075" s="23"/>
      <c r="CK2075" s="23"/>
      <c r="CL2075" s="23"/>
      <c r="CM2075" s="23"/>
      <c r="CN2075" s="23"/>
      <c r="CO2075" s="23"/>
      <c r="CP2075" s="23"/>
      <c r="CQ2075" s="23"/>
      <c r="CR2075" s="23"/>
      <c r="CS2075" s="23"/>
      <c r="CT2075" s="23"/>
      <c r="CU2075" s="23"/>
      <c r="CV2075" s="23"/>
      <c r="CW2075" s="23"/>
      <c r="CX2075" s="23"/>
      <c r="CY2075" s="23"/>
      <c r="CZ2075" s="23"/>
      <c r="DA2075" s="23"/>
      <c r="DB2075" s="23"/>
      <c r="DC2075" s="23"/>
      <c r="DD2075" s="23"/>
      <c r="DE2075" s="23"/>
      <c r="DF2075" s="23"/>
      <c r="DG2075" s="23"/>
      <c r="DH2075" s="23"/>
      <c r="DI2075" s="23"/>
      <c r="DJ2075" s="23"/>
      <c r="DK2075" s="23"/>
      <c r="DL2075" s="23"/>
      <c r="DM2075" s="23"/>
      <c r="DN2075" s="23"/>
      <c r="DO2075" s="23"/>
      <c r="DP2075" s="23"/>
      <c r="DQ2075" s="23"/>
      <c r="DR2075" s="23"/>
      <c r="DS2075" s="23"/>
      <c r="DT2075" s="23"/>
      <c r="DU2075" s="23"/>
      <c r="DV2075" s="23"/>
      <c r="DW2075" s="23"/>
      <c r="DX2075" s="23"/>
      <c r="DY2075" s="23"/>
    </row>
    <row r="2076" spans="1:129" s="29" customFormat="1" x14ac:dyDescent="0.25">
      <c r="A2076" s="113"/>
      <c r="B2076" s="92" t="s">
        <v>378</v>
      </c>
      <c r="C2076" s="102"/>
      <c r="D2076" s="102"/>
      <c r="E2076" s="103"/>
      <c r="F2076" s="283"/>
      <c r="G2076" s="103"/>
      <c r="H2076" s="92" t="s">
        <v>35</v>
      </c>
      <c r="I2076" s="78" t="s">
        <v>52</v>
      </c>
      <c r="J2076" s="98">
        <f>(J2074+J2075)*2.14%</f>
        <v>90469.598033999995</v>
      </c>
      <c r="K2076" s="98">
        <f t="shared" si="1063"/>
        <v>90469.598033999995</v>
      </c>
      <c r="L2076" s="98"/>
      <c r="M2076" s="98"/>
      <c r="N2076" s="98"/>
      <c r="O2076" s="354">
        <f t="shared" si="1040"/>
        <v>90469.598033999995</v>
      </c>
      <c r="P2076" s="355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/>
      <c r="AL2076" s="23"/>
      <c r="AM2076" s="23"/>
      <c r="AN2076" s="23"/>
      <c r="AO2076" s="23"/>
      <c r="AP2076" s="23"/>
      <c r="AQ2076" s="23"/>
      <c r="AR2076" s="23"/>
      <c r="AS2076" s="23"/>
      <c r="AT2076" s="23"/>
      <c r="AU2076" s="23"/>
      <c r="AV2076" s="23"/>
      <c r="AW2076" s="23"/>
      <c r="AX2076" s="23"/>
      <c r="AY2076" s="23"/>
      <c r="AZ2076" s="23"/>
      <c r="BA2076" s="23"/>
      <c r="BB2076" s="23"/>
      <c r="BC2076" s="23"/>
      <c r="BD2076" s="23"/>
      <c r="BE2076" s="23"/>
      <c r="BF2076" s="23"/>
      <c r="BG2076" s="23"/>
      <c r="BH2076" s="23"/>
      <c r="BI2076" s="23"/>
      <c r="BJ2076" s="23"/>
      <c r="BK2076" s="23"/>
      <c r="BL2076" s="23"/>
      <c r="BM2076" s="23"/>
      <c r="BN2076" s="23"/>
      <c r="BO2076" s="23"/>
      <c r="BP2076" s="23"/>
      <c r="BQ2076" s="23"/>
      <c r="BR2076" s="23"/>
      <c r="BS2076" s="23"/>
      <c r="BT2076" s="23"/>
      <c r="BU2076" s="23"/>
      <c r="BV2076" s="23"/>
      <c r="BW2076" s="23"/>
      <c r="BX2076" s="23"/>
      <c r="BY2076" s="23"/>
      <c r="BZ2076" s="23"/>
      <c r="CA2076" s="23"/>
      <c r="CB2076" s="23"/>
      <c r="CC2076" s="23"/>
      <c r="CD2076" s="23"/>
      <c r="CE2076" s="23"/>
      <c r="CF2076" s="23"/>
      <c r="CG2076" s="23"/>
      <c r="CH2076" s="23"/>
      <c r="CI2076" s="23"/>
      <c r="CJ2076" s="23"/>
      <c r="CK2076" s="23"/>
      <c r="CL2076" s="23"/>
      <c r="CM2076" s="23"/>
      <c r="CN2076" s="23"/>
      <c r="CO2076" s="23"/>
      <c r="CP2076" s="23"/>
      <c r="CQ2076" s="23"/>
      <c r="CR2076" s="23"/>
      <c r="CS2076" s="23"/>
      <c r="CT2076" s="23"/>
      <c r="CU2076" s="23"/>
      <c r="CV2076" s="23"/>
      <c r="CW2076" s="23"/>
      <c r="CX2076" s="23"/>
      <c r="CY2076" s="23"/>
      <c r="CZ2076" s="23"/>
      <c r="DA2076" s="23"/>
      <c r="DB2076" s="23"/>
      <c r="DC2076" s="23"/>
      <c r="DD2076" s="23"/>
      <c r="DE2076" s="23"/>
      <c r="DF2076" s="23"/>
      <c r="DG2076" s="23"/>
      <c r="DH2076" s="23"/>
      <c r="DI2076" s="23"/>
      <c r="DJ2076" s="23"/>
      <c r="DK2076" s="23"/>
      <c r="DL2076" s="23"/>
      <c r="DM2076" s="23"/>
      <c r="DN2076" s="23"/>
      <c r="DO2076" s="23"/>
      <c r="DP2076" s="23"/>
      <c r="DQ2076" s="23"/>
      <c r="DR2076" s="23"/>
      <c r="DS2076" s="23"/>
      <c r="DT2076" s="23"/>
      <c r="DU2076" s="23"/>
      <c r="DV2076" s="23"/>
      <c r="DW2076" s="23"/>
      <c r="DX2076" s="23"/>
      <c r="DY2076" s="23"/>
    </row>
    <row r="2077" spans="1:129" s="29" customFormat="1" ht="45" x14ac:dyDescent="0.25">
      <c r="A2077" s="238"/>
      <c r="B2077" s="92" t="s">
        <v>378</v>
      </c>
      <c r="C2077" s="102"/>
      <c r="D2077" s="102"/>
      <c r="E2077" s="103"/>
      <c r="F2077" s="283"/>
      <c r="G2077" s="103"/>
      <c r="H2077" s="72" t="s">
        <v>58</v>
      </c>
      <c r="I2077" s="78" t="s">
        <v>31</v>
      </c>
      <c r="J2077" s="98">
        <v>215000</v>
      </c>
      <c r="K2077" s="98"/>
      <c r="L2077" s="98"/>
      <c r="M2077" s="321">
        <f>J2077*95%</f>
        <v>204250</v>
      </c>
      <c r="N2077" s="322">
        <f>J2077*5%</f>
        <v>10750</v>
      </c>
      <c r="O2077" s="354">
        <f t="shared" si="1040"/>
        <v>215000</v>
      </c>
      <c r="P2077" s="355"/>
      <c r="Q2077" s="23"/>
      <c r="R2077" s="23"/>
      <c r="S2077" s="23"/>
      <c r="T2077" s="23"/>
      <c r="U2077" s="23"/>
      <c r="V2077" s="23"/>
      <c r="W2077" s="23"/>
      <c r="X2077" s="23"/>
      <c r="Y2077" s="23"/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23"/>
      <c r="AL2077" s="23"/>
      <c r="AM2077" s="23"/>
      <c r="AN2077" s="23"/>
      <c r="AO2077" s="23"/>
      <c r="AP2077" s="23"/>
      <c r="AQ2077" s="23"/>
      <c r="AR2077" s="23"/>
      <c r="AS2077" s="23"/>
      <c r="AT2077" s="23"/>
      <c r="AU2077" s="23"/>
      <c r="AV2077" s="23"/>
      <c r="AW2077" s="23"/>
      <c r="AX2077" s="23"/>
      <c r="AY2077" s="23"/>
      <c r="AZ2077" s="23"/>
      <c r="BA2077" s="23"/>
      <c r="BB2077" s="23"/>
      <c r="BC2077" s="23"/>
      <c r="BD2077" s="23"/>
      <c r="BE2077" s="23"/>
      <c r="BF2077" s="23"/>
      <c r="BG2077" s="23"/>
      <c r="BH2077" s="23"/>
      <c r="BI2077" s="23"/>
      <c r="BJ2077" s="23"/>
      <c r="BK2077" s="23"/>
      <c r="BL2077" s="23"/>
      <c r="BM2077" s="23"/>
      <c r="BN2077" s="23"/>
      <c r="BO2077" s="23"/>
      <c r="BP2077" s="23"/>
      <c r="BQ2077" s="23"/>
      <c r="BR2077" s="23"/>
      <c r="BS2077" s="23"/>
      <c r="BT2077" s="23"/>
      <c r="BU2077" s="23"/>
      <c r="BV2077" s="23"/>
      <c r="BW2077" s="23"/>
      <c r="BX2077" s="23"/>
      <c r="BY2077" s="23"/>
      <c r="BZ2077" s="23"/>
      <c r="CA2077" s="23"/>
      <c r="CB2077" s="23"/>
      <c r="CC2077" s="23"/>
      <c r="CD2077" s="23"/>
      <c r="CE2077" s="23"/>
      <c r="CF2077" s="23"/>
      <c r="CG2077" s="23"/>
      <c r="CH2077" s="23"/>
      <c r="CI2077" s="23"/>
      <c r="CJ2077" s="23"/>
      <c r="CK2077" s="23"/>
      <c r="CL2077" s="23"/>
      <c r="CM2077" s="23"/>
      <c r="CN2077" s="23"/>
      <c r="CO2077" s="23"/>
      <c r="CP2077" s="23"/>
      <c r="CQ2077" s="23"/>
      <c r="CR2077" s="23"/>
      <c r="CS2077" s="23"/>
      <c r="CT2077" s="23"/>
      <c r="CU2077" s="23"/>
      <c r="CV2077" s="23"/>
      <c r="CW2077" s="23"/>
      <c r="CX2077" s="23"/>
      <c r="CY2077" s="23"/>
      <c r="CZ2077" s="23"/>
      <c r="DA2077" s="23"/>
      <c r="DB2077" s="23"/>
      <c r="DC2077" s="23"/>
      <c r="DD2077" s="23"/>
      <c r="DE2077" s="23"/>
      <c r="DF2077" s="23"/>
      <c r="DG2077" s="23"/>
      <c r="DH2077" s="23"/>
      <c r="DI2077" s="23"/>
      <c r="DJ2077" s="23"/>
      <c r="DK2077" s="23"/>
      <c r="DL2077" s="23"/>
      <c r="DM2077" s="23"/>
      <c r="DN2077" s="23"/>
      <c r="DO2077" s="23"/>
      <c r="DP2077" s="23"/>
      <c r="DQ2077" s="23"/>
      <c r="DR2077" s="23"/>
      <c r="DS2077" s="23"/>
      <c r="DT2077" s="23"/>
      <c r="DU2077" s="23"/>
      <c r="DV2077" s="23"/>
      <c r="DW2077" s="23"/>
      <c r="DX2077" s="23"/>
      <c r="DY2077" s="23"/>
    </row>
    <row r="2078" spans="1:129" s="29" customFormat="1" ht="75" x14ac:dyDescent="0.25">
      <c r="A2078" s="238"/>
      <c r="B2078" s="92" t="s">
        <v>378</v>
      </c>
      <c r="C2078" s="102"/>
      <c r="D2078" s="102"/>
      <c r="E2078" s="103"/>
      <c r="F2078" s="283"/>
      <c r="G2078" s="103"/>
      <c r="H2078" s="72" t="s">
        <v>57</v>
      </c>
      <c r="I2078" s="78" t="s">
        <v>136</v>
      </c>
      <c r="J2078" s="83">
        <v>45250</v>
      </c>
      <c r="K2078" s="123">
        <f>J2078</f>
        <v>45250</v>
      </c>
      <c r="L2078" s="98"/>
      <c r="M2078" s="104"/>
      <c r="N2078" s="104"/>
      <c r="O2078" s="354">
        <f t="shared" si="1040"/>
        <v>45250</v>
      </c>
      <c r="P2078" s="355"/>
      <c r="Q2078" s="23"/>
      <c r="R2078" s="23"/>
      <c r="S2078" s="23"/>
      <c r="T2078" s="23"/>
      <c r="U2078" s="23"/>
      <c r="V2078" s="23"/>
      <c r="W2078" s="23"/>
      <c r="X2078" s="23"/>
      <c r="Y2078" s="23"/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23"/>
      <c r="AL2078" s="23"/>
      <c r="AM2078" s="23"/>
      <c r="AN2078" s="23"/>
      <c r="AO2078" s="23"/>
      <c r="AP2078" s="23"/>
      <c r="AQ2078" s="23"/>
      <c r="AR2078" s="23"/>
      <c r="AS2078" s="23"/>
      <c r="AT2078" s="23"/>
      <c r="AU2078" s="23"/>
      <c r="AV2078" s="23"/>
      <c r="AW2078" s="23"/>
      <c r="AX2078" s="23"/>
      <c r="AY2078" s="23"/>
      <c r="AZ2078" s="23"/>
      <c r="BA2078" s="23"/>
      <c r="BB2078" s="23"/>
      <c r="BC2078" s="23"/>
      <c r="BD2078" s="23"/>
      <c r="BE2078" s="23"/>
      <c r="BF2078" s="23"/>
      <c r="BG2078" s="23"/>
      <c r="BH2078" s="23"/>
      <c r="BI2078" s="23"/>
      <c r="BJ2078" s="23"/>
      <c r="BK2078" s="23"/>
      <c r="BL2078" s="23"/>
      <c r="BM2078" s="23"/>
      <c r="BN2078" s="23"/>
      <c r="BO2078" s="23"/>
      <c r="BP2078" s="23"/>
      <c r="BQ2078" s="23"/>
      <c r="BR2078" s="23"/>
      <c r="BS2078" s="23"/>
      <c r="BT2078" s="23"/>
      <c r="BU2078" s="23"/>
      <c r="BV2078" s="23"/>
      <c r="BW2078" s="23"/>
      <c r="BX2078" s="23"/>
      <c r="BY2078" s="23"/>
      <c r="BZ2078" s="23"/>
      <c r="CA2078" s="23"/>
      <c r="CB2078" s="23"/>
      <c r="CC2078" s="23"/>
      <c r="CD2078" s="23"/>
      <c r="CE2078" s="23"/>
      <c r="CF2078" s="23"/>
      <c r="CG2078" s="23"/>
      <c r="CH2078" s="23"/>
      <c r="CI2078" s="23"/>
      <c r="CJ2078" s="23"/>
      <c r="CK2078" s="23"/>
      <c r="CL2078" s="23"/>
      <c r="CM2078" s="23"/>
      <c r="CN2078" s="23"/>
      <c r="CO2078" s="23"/>
      <c r="CP2078" s="23"/>
      <c r="CQ2078" s="23"/>
      <c r="CR2078" s="23"/>
      <c r="CS2078" s="23"/>
      <c r="CT2078" s="23"/>
      <c r="CU2078" s="23"/>
      <c r="CV2078" s="23"/>
      <c r="CW2078" s="23"/>
      <c r="CX2078" s="23"/>
      <c r="CY2078" s="23"/>
      <c r="CZ2078" s="23"/>
      <c r="DA2078" s="23"/>
      <c r="DB2078" s="23"/>
      <c r="DC2078" s="23"/>
      <c r="DD2078" s="23"/>
      <c r="DE2078" s="23"/>
      <c r="DF2078" s="23"/>
      <c r="DG2078" s="23"/>
      <c r="DH2078" s="23"/>
      <c r="DI2078" s="23"/>
      <c r="DJ2078" s="23"/>
      <c r="DK2078" s="23"/>
      <c r="DL2078" s="23"/>
      <c r="DM2078" s="23"/>
      <c r="DN2078" s="23"/>
      <c r="DO2078" s="23"/>
      <c r="DP2078" s="23"/>
      <c r="DQ2078" s="23"/>
      <c r="DR2078" s="23"/>
      <c r="DS2078" s="23"/>
      <c r="DT2078" s="23"/>
      <c r="DU2078" s="23"/>
      <c r="DV2078" s="23"/>
      <c r="DW2078" s="23"/>
      <c r="DX2078" s="23"/>
      <c r="DY2078" s="23"/>
    </row>
    <row r="2079" spans="1:129" s="29" customFormat="1" x14ac:dyDescent="0.25">
      <c r="A2079" s="100">
        <v>2</v>
      </c>
      <c r="B2079" s="92" t="s">
        <v>378</v>
      </c>
      <c r="C2079" s="92" t="s">
        <v>19</v>
      </c>
      <c r="D2079" s="93" t="s">
        <v>282</v>
      </c>
      <c r="E2079" s="94">
        <v>24</v>
      </c>
      <c r="F2079" s="115">
        <v>1104.5</v>
      </c>
      <c r="G2079" s="96">
        <v>48</v>
      </c>
      <c r="H2079" s="93" t="s">
        <v>30</v>
      </c>
      <c r="I2079" s="66" t="s">
        <v>1</v>
      </c>
      <c r="J2079" s="98">
        <f>J2080+J2081+J2082+J2083+J2084</f>
        <v>3502652.098334</v>
      </c>
      <c r="K2079" s="98">
        <f t="shared" ref="K2079:N2079" si="1064">K2080+K2081+K2082+K2083+K2084</f>
        <v>3502652.098334</v>
      </c>
      <c r="L2079" s="98">
        <f t="shared" si="1064"/>
        <v>0</v>
      </c>
      <c r="M2079" s="98">
        <f t="shared" si="1064"/>
        <v>0</v>
      </c>
      <c r="N2079" s="98">
        <f t="shared" si="1064"/>
        <v>0</v>
      </c>
      <c r="O2079" s="354">
        <f t="shared" si="1040"/>
        <v>3502652.098334</v>
      </c>
      <c r="P2079" s="355"/>
      <c r="Q2079" s="23"/>
      <c r="R2079" s="23"/>
      <c r="S2079" s="23"/>
      <c r="T2079" s="23"/>
      <c r="U2079" s="23"/>
      <c r="V2079" s="23"/>
      <c r="W2079" s="23"/>
      <c r="X2079" s="23"/>
      <c r="Y2079" s="23"/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/>
      <c r="AK2079" s="23"/>
      <c r="AL2079" s="23"/>
      <c r="AM2079" s="23"/>
      <c r="AN2079" s="23"/>
      <c r="AO2079" s="23"/>
      <c r="AP2079" s="23"/>
      <c r="AQ2079" s="23"/>
      <c r="AR2079" s="23"/>
      <c r="AS2079" s="23"/>
      <c r="AT2079" s="23"/>
      <c r="AU2079" s="23"/>
      <c r="AV2079" s="23"/>
      <c r="AW2079" s="23"/>
      <c r="AX2079" s="23"/>
      <c r="AY2079" s="23"/>
      <c r="AZ2079" s="23"/>
      <c r="BA2079" s="23"/>
      <c r="BB2079" s="23"/>
      <c r="BC2079" s="23"/>
      <c r="BD2079" s="23"/>
      <c r="BE2079" s="23"/>
      <c r="BF2079" s="23"/>
      <c r="BG2079" s="23"/>
      <c r="BH2079" s="23"/>
      <c r="BI2079" s="23"/>
      <c r="BJ2079" s="23"/>
      <c r="BK2079" s="23"/>
      <c r="BL2079" s="23"/>
      <c r="BM2079" s="23"/>
      <c r="BN2079" s="23"/>
      <c r="BO2079" s="23"/>
      <c r="BP2079" s="23"/>
      <c r="BQ2079" s="23"/>
      <c r="BR2079" s="23"/>
      <c r="BS2079" s="23"/>
      <c r="BT2079" s="23"/>
      <c r="BU2079" s="23"/>
      <c r="BV2079" s="23"/>
      <c r="BW2079" s="23"/>
      <c r="BX2079" s="23"/>
      <c r="BY2079" s="23"/>
      <c r="BZ2079" s="23"/>
      <c r="CA2079" s="23"/>
      <c r="CB2079" s="23"/>
      <c r="CC2079" s="23"/>
      <c r="CD2079" s="23"/>
      <c r="CE2079" s="23"/>
      <c r="CF2079" s="23"/>
      <c r="CG2079" s="23"/>
      <c r="CH2079" s="23"/>
      <c r="CI2079" s="23"/>
      <c r="CJ2079" s="23"/>
      <c r="CK2079" s="23"/>
      <c r="CL2079" s="23"/>
      <c r="CM2079" s="23"/>
      <c r="CN2079" s="23"/>
      <c r="CO2079" s="23"/>
      <c r="CP2079" s="23"/>
      <c r="CQ2079" s="23"/>
      <c r="CR2079" s="23"/>
      <c r="CS2079" s="23"/>
      <c r="CT2079" s="23"/>
      <c r="CU2079" s="23"/>
      <c r="CV2079" s="23"/>
      <c r="CW2079" s="23"/>
      <c r="CX2079" s="23"/>
      <c r="CY2079" s="23"/>
      <c r="CZ2079" s="23"/>
      <c r="DA2079" s="23"/>
      <c r="DB2079" s="23"/>
      <c r="DC2079" s="23"/>
      <c r="DD2079" s="23"/>
      <c r="DE2079" s="23"/>
      <c r="DF2079" s="23"/>
      <c r="DG2079" s="23"/>
      <c r="DH2079" s="23"/>
      <c r="DI2079" s="23"/>
      <c r="DJ2079" s="23"/>
      <c r="DK2079" s="23"/>
      <c r="DL2079" s="23"/>
      <c r="DM2079" s="23"/>
      <c r="DN2079" s="23"/>
      <c r="DO2079" s="23"/>
      <c r="DP2079" s="23"/>
      <c r="DQ2079" s="23"/>
      <c r="DR2079" s="23"/>
      <c r="DS2079" s="23"/>
      <c r="DT2079" s="23"/>
      <c r="DU2079" s="23"/>
      <c r="DV2079" s="23"/>
      <c r="DW2079" s="23"/>
      <c r="DX2079" s="23"/>
      <c r="DY2079" s="23"/>
    </row>
    <row r="2080" spans="1:129" x14ac:dyDescent="0.25">
      <c r="A2080" s="101"/>
      <c r="B2080" s="92" t="s">
        <v>378</v>
      </c>
      <c r="C2080" s="92"/>
      <c r="D2080" s="92"/>
      <c r="E2080" s="94"/>
      <c r="F2080" s="284"/>
      <c r="G2080" s="94"/>
      <c r="H2080" s="190" t="s">
        <v>34</v>
      </c>
      <c r="I2080" s="78" t="s">
        <v>75</v>
      </c>
      <c r="J2080" s="330">
        <v>705278.6</v>
      </c>
      <c r="K2080" s="98">
        <f t="shared" ref="K2080:K2084" si="1065">J2080</f>
        <v>705278.6</v>
      </c>
      <c r="L2080" s="331"/>
      <c r="M2080" s="331"/>
      <c r="N2080" s="331"/>
      <c r="O2080" s="354">
        <f t="shared" si="1040"/>
        <v>705278.6</v>
      </c>
      <c r="P2080" s="355"/>
    </row>
    <row r="2081" spans="1:129" ht="30" x14ac:dyDescent="0.25">
      <c r="A2081" s="101"/>
      <c r="B2081" s="92" t="s">
        <v>378</v>
      </c>
      <c r="C2081" s="92"/>
      <c r="D2081" s="92"/>
      <c r="E2081" s="94"/>
      <c r="F2081" s="284"/>
      <c r="G2081" s="94"/>
      <c r="H2081" s="106" t="s">
        <v>38</v>
      </c>
      <c r="I2081" s="105" t="s">
        <v>39</v>
      </c>
      <c r="J2081" s="330">
        <v>806528.52</v>
      </c>
      <c r="K2081" s="98">
        <f t="shared" si="1065"/>
        <v>806528.52</v>
      </c>
      <c r="L2081" s="331"/>
      <c r="M2081" s="331"/>
      <c r="N2081" s="331"/>
      <c r="O2081" s="354">
        <f t="shared" si="1040"/>
        <v>806528.52</v>
      </c>
      <c r="P2081" s="355"/>
    </row>
    <row r="2082" spans="1:129" s="22" customFormat="1" ht="30" x14ac:dyDescent="0.25">
      <c r="A2082" s="101"/>
      <c r="B2082" s="92" t="s">
        <v>378</v>
      </c>
      <c r="C2082" s="229"/>
      <c r="D2082" s="362"/>
      <c r="E2082" s="363"/>
      <c r="F2082" s="368"/>
      <c r="G2082" s="94"/>
      <c r="H2082" s="121" t="s">
        <v>40</v>
      </c>
      <c r="I2082" s="78" t="s">
        <v>41</v>
      </c>
      <c r="J2082" s="234">
        <v>1534964.12</v>
      </c>
      <c r="K2082" s="98">
        <f t="shared" si="1065"/>
        <v>1534964.12</v>
      </c>
      <c r="L2082" s="331"/>
      <c r="M2082" s="331"/>
      <c r="N2082" s="331"/>
      <c r="O2082" s="354">
        <f t="shared" si="1040"/>
        <v>1534964.12</v>
      </c>
      <c r="P2082" s="341"/>
      <c r="Q2082" s="23"/>
      <c r="R2082" s="23"/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23"/>
      <c r="AL2082" s="23"/>
      <c r="AM2082" s="23"/>
      <c r="AN2082" s="23"/>
      <c r="AO2082" s="23"/>
      <c r="AP2082" s="23"/>
      <c r="AQ2082" s="23"/>
      <c r="AR2082" s="23"/>
      <c r="AS2082" s="23"/>
      <c r="AT2082" s="23"/>
      <c r="AU2082" s="23"/>
      <c r="AV2082" s="23"/>
      <c r="AW2082" s="23"/>
      <c r="AX2082" s="23"/>
      <c r="AY2082" s="23"/>
      <c r="AZ2082" s="23"/>
      <c r="BA2082" s="23"/>
      <c r="BB2082" s="23"/>
      <c r="BC2082" s="23"/>
      <c r="BD2082" s="23"/>
      <c r="BE2082" s="23"/>
      <c r="BF2082" s="23"/>
      <c r="BG2082" s="23"/>
      <c r="BH2082" s="23"/>
      <c r="BI2082" s="23"/>
      <c r="BJ2082" s="23"/>
      <c r="BK2082" s="23"/>
      <c r="BL2082" s="23"/>
      <c r="BM2082" s="23"/>
      <c r="BN2082" s="23"/>
      <c r="BO2082" s="23"/>
      <c r="BP2082" s="23"/>
      <c r="BQ2082" s="23"/>
      <c r="BR2082" s="23"/>
      <c r="BS2082" s="23"/>
      <c r="BT2082" s="23"/>
      <c r="BU2082" s="23"/>
      <c r="BV2082" s="23"/>
      <c r="BW2082" s="23"/>
      <c r="BX2082" s="23"/>
      <c r="BY2082" s="23"/>
      <c r="BZ2082" s="23"/>
      <c r="CA2082" s="23"/>
      <c r="CB2082" s="23"/>
      <c r="CC2082" s="23"/>
      <c r="CD2082" s="23"/>
      <c r="CE2082" s="23"/>
      <c r="CF2082" s="23"/>
      <c r="CG2082" s="23"/>
      <c r="CH2082" s="23"/>
      <c r="CI2082" s="23"/>
      <c r="CJ2082" s="23"/>
      <c r="CK2082" s="23"/>
      <c r="CL2082" s="23"/>
      <c r="CM2082" s="23"/>
      <c r="CN2082" s="23"/>
      <c r="CO2082" s="23"/>
      <c r="CP2082" s="23"/>
      <c r="CQ2082" s="23"/>
      <c r="CR2082" s="23"/>
      <c r="CS2082" s="23"/>
      <c r="CT2082" s="23"/>
      <c r="CU2082" s="23"/>
      <c r="CV2082" s="23"/>
      <c r="CW2082" s="23"/>
      <c r="CX2082" s="23"/>
      <c r="CY2082" s="23"/>
      <c r="CZ2082" s="23"/>
      <c r="DA2082" s="23"/>
      <c r="DB2082" s="23"/>
      <c r="DC2082" s="23"/>
      <c r="DD2082" s="23"/>
      <c r="DE2082" s="23"/>
      <c r="DF2082" s="23"/>
      <c r="DG2082" s="23"/>
      <c r="DH2082" s="23"/>
      <c r="DI2082" s="23"/>
      <c r="DJ2082" s="23"/>
      <c r="DK2082" s="23"/>
      <c r="DL2082" s="23"/>
      <c r="DM2082" s="23"/>
      <c r="DN2082" s="23"/>
      <c r="DO2082" s="23"/>
      <c r="DP2082" s="23"/>
      <c r="DQ2082" s="23"/>
      <c r="DR2082" s="23"/>
      <c r="DS2082" s="23"/>
      <c r="DT2082" s="23"/>
      <c r="DU2082" s="23"/>
      <c r="DV2082" s="23"/>
      <c r="DW2082" s="23"/>
      <c r="DX2082" s="23"/>
      <c r="DY2082" s="23"/>
    </row>
    <row r="2083" spans="1:129" s="22" customFormat="1" ht="30" x14ac:dyDescent="0.25">
      <c r="A2083" s="238"/>
      <c r="B2083" s="92" t="s">
        <v>378</v>
      </c>
      <c r="C2083" s="233"/>
      <c r="D2083" s="233"/>
      <c r="E2083" s="118"/>
      <c r="F2083" s="285"/>
      <c r="G2083" s="118"/>
      <c r="H2083" s="107" t="s">
        <v>42</v>
      </c>
      <c r="I2083" s="108" t="s">
        <v>43</v>
      </c>
      <c r="J2083" s="330">
        <v>382494.57</v>
      </c>
      <c r="K2083" s="98">
        <f t="shared" si="1065"/>
        <v>382494.57</v>
      </c>
      <c r="L2083" s="331"/>
      <c r="M2083" s="331"/>
      <c r="N2083" s="331"/>
      <c r="O2083" s="354">
        <f t="shared" si="1040"/>
        <v>382494.57</v>
      </c>
      <c r="P2083" s="355"/>
      <c r="Q2083" s="23"/>
      <c r="R2083" s="23"/>
      <c r="S2083" s="23"/>
      <c r="T2083" s="23"/>
      <c r="U2083" s="23"/>
      <c r="V2083" s="23"/>
      <c r="W2083" s="23"/>
      <c r="X2083" s="23"/>
      <c r="Y2083" s="23"/>
      <c r="Z2083" s="23"/>
      <c r="AA2083" s="23"/>
      <c r="AB2083" s="23"/>
      <c r="AC2083" s="23"/>
      <c r="AD2083" s="23"/>
      <c r="AE2083" s="23"/>
      <c r="AF2083" s="23"/>
      <c r="AG2083" s="23"/>
      <c r="AH2083" s="23"/>
      <c r="AI2083" s="23"/>
      <c r="AJ2083" s="23"/>
      <c r="AK2083" s="23"/>
      <c r="AL2083" s="23"/>
      <c r="AM2083" s="23"/>
      <c r="AN2083" s="23"/>
      <c r="AO2083" s="23"/>
      <c r="AP2083" s="23"/>
      <c r="AQ2083" s="23"/>
      <c r="AR2083" s="23"/>
      <c r="AS2083" s="23"/>
      <c r="AT2083" s="23"/>
      <c r="AU2083" s="23"/>
      <c r="AV2083" s="23"/>
      <c r="AW2083" s="23"/>
      <c r="AX2083" s="23"/>
      <c r="AY2083" s="23"/>
      <c r="AZ2083" s="23"/>
      <c r="BA2083" s="23"/>
      <c r="BB2083" s="23"/>
      <c r="BC2083" s="23"/>
      <c r="BD2083" s="23"/>
      <c r="BE2083" s="23"/>
      <c r="BF2083" s="23"/>
      <c r="BG2083" s="23"/>
      <c r="BH2083" s="23"/>
      <c r="BI2083" s="23"/>
      <c r="BJ2083" s="23"/>
      <c r="BK2083" s="23"/>
      <c r="BL2083" s="23"/>
      <c r="BM2083" s="23"/>
      <c r="BN2083" s="23"/>
      <c r="BO2083" s="23"/>
      <c r="BP2083" s="23"/>
      <c r="BQ2083" s="23"/>
      <c r="BR2083" s="23"/>
      <c r="BS2083" s="23"/>
      <c r="BT2083" s="23"/>
      <c r="BU2083" s="23"/>
      <c r="BV2083" s="23"/>
      <c r="BW2083" s="23"/>
      <c r="BX2083" s="23"/>
      <c r="BY2083" s="23"/>
      <c r="BZ2083" s="23"/>
      <c r="CA2083" s="23"/>
      <c r="CB2083" s="23"/>
      <c r="CC2083" s="23"/>
      <c r="CD2083" s="23"/>
      <c r="CE2083" s="23"/>
      <c r="CF2083" s="23"/>
      <c r="CG2083" s="23"/>
      <c r="CH2083" s="23"/>
      <c r="CI2083" s="23"/>
      <c r="CJ2083" s="23"/>
      <c r="CK2083" s="23"/>
      <c r="CL2083" s="23"/>
      <c r="CM2083" s="23"/>
      <c r="CN2083" s="23"/>
      <c r="CO2083" s="23"/>
      <c r="CP2083" s="23"/>
      <c r="CQ2083" s="23"/>
      <c r="CR2083" s="23"/>
      <c r="CS2083" s="23"/>
      <c r="CT2083" s="23"/>
      <c r="CU2083" s="23"/>
      <c r="CV2083" s="23"/>
      <c r="CW2083" s="23"/>
      <c r="CX2083" s="23"/>
      <c r="CY2083" s="23"/>
      <c r="CZ2083" s="23"/>
      <c r="DA2083" s="23"/>
      <c r="DB2083" s="23"/>
      <c r="DC2083" s="23"/>
      <c r="DD2083" s="23"/>
      <c r="DE2083" s="23"/>
      <c r="DF2083" s="23"/>
      <c r="DG2083" s="23"/>
      <c r="DH2083" s="23"/>
      <c r="DI2083" s="23"/>
      <c r="DJ2083" s="23"/>
      <c r="DK2083" s="23"/>
      <c r="DL2083" s="23"/>
      <c r="DM2083" s="23"/>
      <c r="DN2083" s="23"/>
      <c r="DO2083" s="23"/>
      <c r="DP2083" s="23"/>
      <c r="DQ2083" s="23"/>
      <c r="DR2083" s="23"/>
      <c r="DS2083" s="23"/>
      <c r="DT2083" s="23"/>
      <c r="DU2083" s="23"/>
      <c r="DV2083" s="23"/>
      <c r="DW2083" s="23"/>
      <c r="DX2083" s="23"/>
      <c r="DY2083" s="23"/>
    </row>
    <row r="2084" spans="1:129" s="22" customFormat="1" x14ac:dyDescent="0.25">
      <c r="A2084" s="238"/>
      <c r="B2084" s="92" t="s">
        <v>378</v>
      </c>
      <c r="C2084" s="233"/>
      <c r="D2084" s="233"/>
      <c r="E2084" s="118"/>
      <c r="F2084" s="285"/>
      <c r="G2084" s="118"/>
      <c r="H2084" s="92" t="s">
        <v>35</v>
      </c>
      <c r="I2084" s="78" t="s">
        <v>52</v>
      </c>
      <c r="J2084" s="328">
        <v>73386.288334000012</v>
      </c>
      <c r="K2084" s="98">
        <f t="shared" si="1065"/>
        <v>73386.288334000012</v>
      </c>
      <c r="L2084" s="342"/>
      <c r="M2084" s="226"/>
      <c r="N2084" s="332"/>
      <c r="O2084" s="354">
        <f t="shared" si="1040"/>
        <v>73386.288334000012</v>
      </c>
      <c r="P2084" s="355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/>
      <c r="AL2084" s="23"/>
      <c r="AM2084" s="23"/>
      <c r="AN2084" s="23"/>
      <c r="AO2084" s="23"/>
      <c r="AP2084" s="23"/>
      <c r="AQ2084" s="23"/>
      <c r="AR2084" s="23"/>
      <c r="AS2084" s="23"/>
      <c r="AT2084" s="23"/>
      <c r="AU2084" s="23"/>
      <c r="AV2084" s="23"/>
      <c r="AW2084" s="23"/>
      <c r="AX2084" s="23"/>
      <c r="AY2084" s="23"/>
      <c r="AZ2084" s="23"/>
      <c r="BA2084" s="23"/>
      <c r="BB2084" s="23"/>
      <c r="BC2084" s="23"/>
      <c r="BD2084" s="23"/>
      <c r="BE2084" s="23"/>
      <c r="BF2084" s="23"/>
      <c r="BG2084" s="23"/>
      <c r="BH2084" s="23"/>
      <c r="BI2084" s="23"/>
      <c r="BJ2084" s="23"/>
      <c r="BK2084" s="23"/>
      <c r="BL2084" s="23"/>
      <c r="BM2084" s="23"/>
      <c r="BN2084" s="23"/>
      <c r="BO2084" s="23"/>
      <c r="BP2084" s="23"/>
      <c r="BQ2084" s="23"/>
      <c r="BR2084" s="23"/>
      <c r="BS2084" s="23"/>
      <c r="BT2084" s="23"/>
      <c r="BU2084" s="23"/>
      <c r="BV2084" s="23"/>
      <c r="BW2084" s="23"/>
      <c r="BX2084" s="23"/>
      <c r="BY2084" s="23"/>
      <c r="BZ2084" s="23"/>
      <c r="CA2084" s="23"/>
      <c r="CB2084" s="23"/>
      <c r="CC2084" s="23"/>
      <c r="CD2084" s="23"/>
      <c r="CE2084" s="23"/>
      <c r="CF2084" s="23"/>
      <c r="CG2084" s="23"/>
      <c r="CH2084" s="23"/>
      <c r="CI2084" s="23"/>
      <c r="CJ2084" s="23"/>
      <c r="CK2084" s="23"/>
      <c r="CL2084" s="23"/>
      <c r="CM2084" s="23"/>
      <c r="CN2084" s="23"/>
      <c r="CO2084" s="23"/>
      <c r="CP2084" s="23"/>
      <c r="CQ2084" s="23"/>
      <c r="CR2084" s="23"/>
      <c r="CS2084" s="23"/>
      <c r="CT2084" s="23"/>
      <c r="CU2084" s="23"/>
      <c r="CV2084" s="23"/>
      <c r="CW2084" s="23"/>
      <c r="CX2084" s="23"/>
      <c r="CY2084" s="23"/>
      <c r="CZ2084" s="23"/>
      <c r="DA2084" s="23"/>
      <c r="DB2084" s="23"/>
      <c r="DC2084" s="23"/>
      <c r="DD2084" s="23"/>
      <c r="DE2084" s="23"/>
      <c r="DF2084" s="23"/>
      <c r="DG2084" s="23"/>
      <c r="DH2084" s="23"/>
      <c r="DI2084" s="23"/>
      <c r="DJ2084" s="23"/>
      <c r="DK2084" s="23"/>
      <c r="DL2084" s="23"/>
      <c r="DM2084" s="23"/>
      <c r="DN2084" s="23"/>
      <c r="DO2084" s="23"/>
      <c r="DP2084" s="23"/>
      <c r="DQ2084" s="23"/>
      <c r="DR2084" s="23"/>
      <c r="DS2084" s="23"/>
      <c r="DT2084" s="23"/>
      <c r="DU2084" s="23"/>
      <c r="DV2084" s="23"/>
      <c r="DW2084" s="23"/>
      <c r="DX2084" s="23"/>
      <c r="DY2084" s="23"/>
    </row>
    <row r="2085" spans="1:129" s="29" customFormat="1" x14ac:dyDescent="0.25">
      <c r="A2085" s="100">
        <v>3</v>
      </c>
      <c r="B2085" s="92" t="s">
        <v>378</v>
      </c>
      <c r="C2085" s="92" t="s">
        <v>19</v>
      </c>
      <c r="D2085" s="93" t="s">
        <v>283</v>
      </c>
      <c r="E2085" s="99">
        <v>1</v>
      </c>
      <c r="F2085" s="95">
        <v>1696.5</v>
      </c>
      <c r="G2085" s="96">
        <v>77</v>
      </c>
      <c r="H2085" s="93" t="s">
        <v>30</v>
      </c>
      <c r="I2085" s="66" t="s">
        <v>1</v>
      </c>
      <c r="J2085" s="234">
        <f>J2086+J2087+J2088+J2089+J2090</f>
        <v>8403481.0988020003</v>
      </c>
      <c r="K2085" s="234">
        <f t="shared" ref="K2085:N2085" si="1066">K2086+K2087+K2088+K2089+K2090</f>
        <v>8403481.0988020003</v>
      </c>
      <c r="L2085" s="234">
        <f t="shared" si="1066"/>
        <v>0</v>
      </c>
      <c r="M2085" s="234">
        <f t="shared" si="1066"/>
        <v>0</v>
      </c>
      <c r="N2085" s="234">
        <f t="shared" si="1066"/>
        <v>0</v>
      </c>
      <c r="O2085" s="354">
        <f t="shared" si="1040"/>
        <v>8403481.0988020003</v>
      </c>
      <c r="P2085" s="355"/>
      <c r="Q2085" s="23"/>
      <c r="R2085" s="23"/>
      <c r="S2085" s="23"/>
      <c r="T2085" s="23"/>
      <c r="U2085" s="23"/>
      <c r="V2085" s="23"/>
      <c r="W2085" s="23"/>
      <c r="X2085" s="23"/>
      <c r="Y2085" s="23"/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/>
      <c r="AL2085" s="23"/>
      <c r="AM2085" s="23"/>
      <c r="AN2085" s="23"/>
      <c r="AO2085" s="23"/>
      <c r="AP2085" s="23"/>
      <c r="AQ2085" s="23"/>
      <c r="AR2085" s="23"/>
      <c r="AS2085" s="23"/>
      <c r="AT2085" s="23"/>
      <c r="AU2085" s="23"/>
      <c r="AV2085" s="23"/>
      <c r="AW2085" s="23"/>
      <c r="AX2085" s="23"/>
      <c r="AY2085" s="23"/>
      <c r="AZ2085" s="23"/>
      <c r="BA2085" s="23"/>
      <c r="BB2085" s="23"/>
      <c r="BC2085" s="23"/>
      <c r="BD2085" s="23"/>
      <c r="BE2085" s="23"/>
      <c r="BF2085" s="23"/>
      <c r="BG2085" s="23"/>
      <c r="BH2085" s="23"/>
      <c r="BI2085" s="23"/>
      <c r="BJ2085" s="23"/>
      <c r="BK2085" s="23"/>
      <c r="BL2085" s="23"/>
      <c r="BM2085" s="23"/>
      <c r="BN2085" s="23"/>
      <c r="BO2085" s="23"/>
      <c r="BP2085" s="23"/>
      <c r="BQ2085" s="23"/>
      <c r="BR2085" s="23"/>
      <c r="BS2085" s="23"/>
      <c r="BT2085" s="23"/>
      <c r="BU2085" s="23"/>
      <c r="BV2085" s="23"/>
      <c r="BW2085" s="23"/>
      <c r="BX2085" s="23"/>
      <c r="BY2085" s="23"/>
      <c r="BZ2085" s="23"/>
      <c r="CA2085" s="23"/>
      <c r="CB2085" s="23"/>
      <c r="CC2085" s="23"/>
      <c r="CD2085" s="23"/>
      <c r="CE2085" s="23"/>
      <c r="CF2085" s="23"/>
      <c r="CG2085" s="23"/>
      <c r="CH2085" s="23"/>
      <c r="CI2085" s="23"/>
      <c r="CJ2085" s="23"/>
      <c r="CK2085" s="23"/>
      <c r="CL2085" s="23"/>
      <c r="CM2085" s="23"/>
      <c r="CN2085" s="23"/>
      <c r="CO2085" s="23"/>
      <c r="CP2085" s="23"/>
      <c r="CQ2085" s="23"/>
      <c r="CR2085" s="23"/>
      <c r="CS2085" s="23"/>
      <c r="CT2085" s="23"/>
      <c r="CU2085" s="23"/>
      <c r="CV2085" s="23"/>
      <c r="CW2085" s="23"/>
      <c r="CX2085" s="23"/>
      <c r="CY2085" s="23"/>
      <c r="CZ2085" s="23"/>
      <c r="DA2085" s="23"/>
      <c r="DB2085" s="23"/>
      <c r="DC2085" s="23"/>
      <c r="DD2085" s="23"/>
      <c r="DE2085" s="23"/>
      <c r="DF2085" s="23"/>
      <c r="DG2085" s="23"/>
      <c r="DH2085" s="23"/>
      <c r="DI2085" s="23"/>
      <c r="DJ2085" s="23"/>
      <c r="DK2085" s="23"/>
      <c r="DL2085" s="23"/>
      <c r="DM2085" s="23"/>
      <c r="DN2085" s="23"/>
      <c r="DO2085" s="23"/>
      <c r="DP2085" s="23"/>
      <c r="DQ2085" s="23"/>
      <c r="DR2085" s="23"/>
      <c r="DS2085" s="23"/>
      <c r="DT2085" s="23"/>
      <c r="DU2085" s="23"/>
      <c r="DV2085" s="23"/>
      <c r="DW2085" s="23"/>
      <c r="DX2085" s="23"/>
      <c r="DY2085" s="23"/>
    </row>
    <row r="2086" spans="1:129" s="29" customFormat="1" x14ac:dyDescent="0.25">
      <c r="A2086" s="113"/>
      <c r="B2086" s="92" t="s">
        <v>378</v>
      </c>
      <c r="C2086" s="92"/>
      <c r="D2086" s="93"/>
      <c r="E2086" s="99"/>
      <c r="F2086" s="95"/>
      <c r="G2086" s="96"/>
      <c r="H2086" s="92" t="s">
        <v>36</v>
      </c>
      <c r="I2086" s="78" t="s">
        <v>37</v>
      </c>
      <c r="J2086" s="234">
        <v>5234767.72</v>
      </c>
      <c r="K2086" s="98">
        <f t="shared" ref="K2086:K2090" si="1067">J2086</f>
        <v>5234767.72</v>
      </c>
      <c r="L2086" s="98"/>
      <c r="M2086" s="98"/>
      <c r="N2086" s="98"/>
      <c r="O2086" s="354">
        <f t="shared" si="1040"/>
        <v>5234767.72</v>
      </c>
      <c r="P2086" s="355"/>
      <c r="Q2086" s="23"/>
      <c r="R2086" s="23"/>
      <c r="S2086" s="23"/>
      <c r="T2086" s="23"/>
      <c r="U2086" s="23"/>
      <c r="V2086" s="23"/>
      <c r="W2086" s="23"/>
      <c r="X2086" s="23"/>
      <c r="Y2086" s="23"/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/>
      <c r="AL2086" s="23"/>
      <c r="AM2086" s="23"/>
      <c r="AN2086" s="23"/>
      <c r="AO2086" s="23"/>
      <c r="AP2086" s="23"/>
      <c r="AQ2086" s="23"/>
      <c r="AR2086" s="23"/>
      <c r="AS2086" s="23"/>
      <c r="AT2086" s="23"/>
      <c r="AU2086" s="23"/>
      <c r="AV2086" s="23"/>
      <c r="AW2086" s="23"/>
      <c r="AX2086" s="23"/>
      <c r="AY2086" s="23"/>
      <c r="AZ2086" s="23"/>
      <c r="BA2086" s="23"/>
      <c r="BB2086" s="23"/>
      <c r="BC2086" s="23"/>
      <c r="BD2086" s="23"/>
      <c r="BE2086" s="23"/>
      <c r="BF2086" s="23"/>
      <c r="BG2086" s="23"/>
      <c r="BH2086" s="23"/>
      <c r="BI2086" s="23"/>
      <c r="BJ2086" s="23"/>
      <c r="BK2086" s="23"/>
      <c r="BL2086" s="23"/>
      <c r="BM2086" s="23"/>
      <c r="BN2086" s="23"/>
      <c r="BO2086" s="23"/>
      <c r="BP2086" s="23"/>
      <c r="BQ2086" s="23"/>
      <c r="BR2086" s="23"/>
      <c r="BS2086" s="23"/>
      <c r="BT2086" s="23"/>
      <c r="BU2086" s="23"/>
      <c r="BV2086" s="23"/>
      <c r="BW2086" s="23"/>
      <c r="BX2086" s="23"/>
      <c r="BY2086" s="23"/>
      <c r="BZ2086" s="23"/>
      <c r="CA2086" s="23"/>
      <c r="CB2086" s="23"/>
      <c r="CC2086" s="23"/>
      <c r="CD2086" s="23"/>
      <c r="CE2086" s="23"/>
      <c r="CF2086" s="23"/>
      <c r="CG2086" s="23"/>
      <c r="CH2086" s="23"/>
      <c r="CI2086" s="23"/>
      <c r="CJ2086" s="23"/>
      <c r="CK2086" s="23"/>
      <c r="CL2086" s="23"/>
      <c r="CM2086" s="23"/>
      <c r="CN2086" s="23"/>
      <c r="CO2086" s="23"/>
      <c r="CP2086" s="23"/>
      <c r="CQ2086" s="23"/>
      <c r="CR2086" s="23"/>
      <c r="CS2086" s="23"/>
      <c r="CT2086" s="23"/>
      <c r="CU2086" s="23"/>
      <c r="CV2086" s="23"/>
      <c r="CW2086" s="23"/>
      <c r="CX2086" s="23"/>
      <c r="CY2086" s="23"/>
      <c r="CZ2086" s="23"/>
      <c r="DA2086" s="23"/>
      <c r="DB2086" s="23"/>
      <c r="DC2086" s="23"/>
      <c r="DD2086" s="23"/>
      <c r="DE2086" s="23"/>
      <c r="DF2086" s="23"/>
      <c r="DG2086" s="23"/>
      <c r="DH2086" s="23"/>
      <c r="DI2086" s="23"/>
      <c r="DJ2086" s="23"/>
      <c r="DK2086" s="23"/>
      <c r="DL2086" s="23"/>
      <c r="DM2086" s="23"/>
      <c r="DN2086" s="23"/>
      <c r="DO2086" s="23"/>
      <c r="DP2086" s="23"/>
      <c r="DQ2086" s="23"/>
      <c r="DR2086" s="23"/>
      <c r="DS2086" s="23"/>
      <c r="DT2086" s="23"/>
      <c r="DU2086" s="23"/>
      <c r="DV2086" s="23"/>
      <c r="DW2086" s="23"/>
      <c r="DX2086" s="23"/>
      <c r="DY2086" s="23"/>
    </row>
    <row r="2087" spans="1:129" s="29" customFormat="1" ht="30" x14ac:dyDescent="0.25">
      <c r="A2087" s="113"/>
      <c r="B2087" s="92" t="s">
        <v>378</v>
      </c>
      <c r="C2087" s="92"/>
      <c r="D2087" s="92"/>
      <c r="E2087" s="94"/>
      <c r="F2087" s="284"/>
      <c r="G2087" s="94"/>
      <c r="H2087" s="106" t="s">
        <v>38</v>
      </c>
      <c r="I2087" s="105" t="s">
        <v>39</v>
      </c>
      <c r="J2087" s="234">
        <v>941108.4</v>
      </c>
      <c r="K2087" s="98">
        <f t="shared" si="1067"/>
        <v>941108.4</v>
      </c>
      <c r="L2087" s="98"/>
      <c r="M2087" s="98"/>
      <c r="N2087" s="98"/>
      <c r="O2087" s="354">
        <f t="shared" si="1040"/>
        <v>941108.4</v>
      </c>
      <c r="P2087" s="355"/>
      <c r="Q2087" s="23"/>
      <c r="R2087" s="23"/>
      <c r="S2087" s="23"/>
      <c r="T2087" s="23"/>
      <c r="U2087" s="23"/>
      <c r="V2087" s="23"/>
      <c r="W2087" s="23"/>
      <c r="X2087" s="23"/>
      <c r="Y2087" s="23"/>
      <c r="Z2087" s="23"/>
      <c r="AA2087" s="23"/>
      <c r="AB2087" s="23"/>
      <c r="AC2087" s="23"/>
      <c r="AD2087" s="23"/>
      <c r="AE2087" s="23"/>
      <c r="AF2087" s="23"/>
      <c r="AG2087" s="23"/>
      <c r="AH2087" s="23"/>
      <c r="AI2087" s="23"/>
      <c r="AJ2087" s="23"/>
      <c r="AK2087" s="23"/>
      <c r="AL2087" s="23"/>
      <c r="AM2087" s="23"/>
      <c r="AN2087" s="23"/>
      <c r="AO2087" s="23"/>
      <c r="AP2087" s="23"/>
      <c r="AQ2087" s="23"/>
      <c r="AR2087" s="23"/>
      <c r="AS2087" s="23"/>
      <c r="AT2087" s="23"/>
      <c r="AU2087" s="23"/>
      <c r="AV2087" s="23"/>
      <c r="AW2087" s="23"/>
      <c r="AX2087" s="23"/>
      <c r="AY2087" s="23"/>
      <c r="AZ2087" s="23"/>
      <c r="BA2087" s="23"/>
      <c r="BB2087" s="23"/>
      <c r="BC2087" s="23"/>
      <c r="BD2087" s="23"/>
      <c r="BE2087" s="23"/>
      <c r="BF2087" s="23"/>
      <c r="BG2087" s="23"/>
      <c r="BH2087" s="23"/>
      <c r="BI2087" s="23"/>
      <c r="BJ2087" s="23"/>
      <c r="BK2087" s="23"/>
      <c r="BL2087" s="23"/>
      <c r="BM2087" s="23"/>
      <c r="BN2087" s="23"/>
      <c r="BO2087" s="23"/>
      <c r="BP2087" s="23"/>
      <c r="BQ2087" s="23"/>
      <c r="BR2087" s="23"/>
      <c r="BS2087" s="23"/>
      <c r="BT2087" s="23"/>
      <c r="BU2087" s="23"/>
      <c r="BV2087" s="23"/>
      <c r="BW2087" s="23"/>
      <c r="BX2087" s="23"/>
      <c r="BY2087" s="23"/>
      <c r="BZ2087" s="23"/>
      <c r="CA2087" s="23"/>
      <c r="CB2087" s="23"/>
      <c r="CC2087" s="23"/>
      <c r="CD2087" s="23"/>
      <c r="CE2087" s="23"/>
      <c r="CF2087" s="23"/>
      <c r="CG2087" s="23"/>
      <c r="CH2087" s="23"/>
      <c r="CI2087" s="23"/>
      <c r="CJ2087" s="23"/>
      <c r="CK2087" s="23"/>
      <c r="CL2087" s="23"/>
      <c r="CM2087" s="23"/>
      <c r="CN2087" s="23"/>
      <c r="CO2087" s="23"/>
      <c r="CP2087" s="23"/>
      <c r="CQ2087" s="23"/>
      <c r="CR2087" s="23"/>
      <c r="CS2087" s="23"/>
      <c r="CT2087" s="23"/>
      <c r="CU2087" s="23"/>
      <c r="CV2087" s="23"/>
      <c r="CW2087" s="23"/>
      <c r="CX2087" s="23"/>
      <c r="CY2087" s="23"/>
      <c r="CZ2087" s="23"/>
      <c r="DA2087" s="23"/>
      <c r="DB2087" s="23"/>
      <c r="DC2087" s="23"/>
      <c r="DD2087" s="23"/>
      <c r="DE2087" s="23"/>
      <c r="DF2087" s="23"/>
      <c r="DG2087" s="23"/>
      <c r="DH2087" s="23"/>
      <c r="DI2087" s="23"/>
      <c r="DJ2087" s="23"/>
      <c r="DK2087" s="23"/>
      <c r="DL2087" s="23"/>
      <c r="DM2087" s="23"/>
      <c r="DN2087" s="23"/>
      <c r="DO2087" s="23"/>
      <c r="DP2087" s="23"/>
      <c r="DQ2087" s="23"/>
      <c r="DR2087" s="23"/>
      <c r="DS2087" s="23"/>
      <c r="DT2087" s="23"/>
      <c r="DU2087" s="23"/>
      <c r="DV2087" s="23"/>
      <c r="DW2087" s="23"/>
      <c r="DX2087" s="23"/>
      <c r="DY2087" s="23"/>
    </row>
    <row r="2088" spans="1:129" s="29" customFormat="1" ht="30" x14ac:dyDescent="0.25">
      <c r="A2088" s="113"/>
      <c r="B2088" s="92" t="s">
        <v>378</v>
      </c>
      <c r="C2088" s="92"/>
      <c r="D2088" s="92"/>
      <c r="E2088" s="94"/>
      <c r="F2088" s="284"/>
      <c r="G2088" s="94"/>
      <c r="H2088" s="121" t="s">
        <v>40</v>
      </c>
      <c r="I2088" s="78" t="s">
        <v>41</v>
      </c>
      <c r="J2088" s="234">
        <v>1644885.98</v>
      </c>
      <c r="K2088" s="98">
        <f t="shared" si="1067"/>
        <v>1644885.98</v>
      </c>
      <c r="L2088" s="98"/>
      <c r="M2088" s="98"/>
      <c r="N2088" s="98"/>
      <c r="O2088" s="354">
        <f t="shared" si="1040"/>
        <v>1644885.98</v>
      </c>
      <c r="P2088" s="355"/>
      <c r="Q2088" s="23"/>
      <c r="R2088" s="23"/>
      <c r="S2088" s="23"/>
      <c r="T2088" s="23"/>
      <c r="U2088" s="23"/>
      <c r="V2088" s="23"/>
      <c r="W2088" s="23"/>
      <c r="X2088" s="23"/>
      <c r="Y2088" s="23"/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/>
      <c r="AL2088" s="23"/>
      <c r="AM2088" s="23"/>
      <c r="AN2088" s="23"/>
      <c r="AO2088" s="23"/>
      <c r="AP2088" s="23"/>
      <c r="AQ2088" s="23"/>
      <c r="AR2088" s="23"/>
      <c r="AS2088" s="23"/>
      <c r="AT2088" s="23"/>
      <c r="AU2088" s="23"/>
      <c r="AV2088" s="23"/>
      <c r="AW2088" s="23"/>
      <c r="AX2088" s="23"/>
      <c r="AY2088" s="23"/>
      <c r="AZ2088" s="23"/>
      <c r="BA2088" s="23"/>
      <c r="BB2088" s="23"/>
      <c r="BC2088" s="23"/>
      <c r="BD2088" s="23"/>
      <c r="BE2088" s="23"/>
      <c r="BF2088" s="23"/>
      <c r="BG2088" s="23"/>
      <c r="BH2088" s="23"/>
      <c r="BI2088" s="23"/>
      <c r="BJ2088" s="23"/>
      <c r="BK2088" s="23"/>
      <c r="BL2088" s="23"/>
      <c r="BM2088" s="23"/>
      <c r="BN2088" s="23"/>
      <c r="BO2088" s="23"/>
      <c r="BP2088" s="23"/>
      <c r="BQ2088" s="23"/>
      <c r="BR2088" s="23"/>
      <c r="BS2088" s="23"/>
      <c r="BT2088" s="23"/>
      <c r="BU2088" s="23"/>
      <c r="BV2088" s="23"/>
      <c r="BW2088" s="23"/>
      <c r="BX2088" s="23"/>
      <c r="BY2088" s="23"/>
      <c r="BZ2088" s="23"/>
      <c r="CA2088" s="23"/>
      <c r="CB2088" s="23"/>
      <c r="CC2088" s="23"/>
      <c r="CD2088" s="23"/>
      <c r="CE2088" s="23"/>
      <c r="CF2088" s="23"/>
      <c r="CG2088" s="23"/>
      <c r="CH2088" s="23"/>
      <c r="CI2088" s="23"/>
      <c r="CJ2088" s="23"/>
      <c r="CK2088" s="23"/>
      <c r="CL2088" s="23"/>
      <c r="CM2088" s="23"/>
      <c r="CN2088" s="23"/>
      <c r="CO2088" s="23"/>
      <c r="CP2088" s="23"/>
      <c r="CQ2088" s="23"/>
      <c r="CR2088" s="23"/>
      <c r="CS2088" s="23"/>
      <c r="CT2088" s="23"/>
      <c r="CU2088" s="23"/>
      <c r="CV2088" s="23"/>
      <c r="CW2088" s="23"/>
      <c r="CX2088" s="23"/>
      <c r="CY2088" s="23"/>
      <c r="CZ2088" s="23"/>
      <c r="DA2088" s="23"/>
      <c r="DB2088" s="23"/>
      <c r="DC2088" s="23"/>
      <c r="DD2088" s="23"/>
      <c r="DE2088" s="23"/>
      <c r="DF2088" s="23"/>
      <c r="DG2088" s="23"/>
      <c r="DH2088" s="23"/>
      <c r="DI2088" s="23"/>
      <c r="DJ2088" s="23"/>
      <c r="DK2088" s="23"/>
      <c r="DL2088" s="23"/>
      <c r="DM2088" s="23"/>
      <c r="DN2088" s="23"/>
      <c r="DO2088" s="23"/>
      <c r="DP2088" s="23"/>
      <c r="DQ2088" s="23"/>
      <c r="DR2088" s="23"/>
      <c r="DS2088" s="23"/>
      <c r="DT2088" s="23"/>
      <c r="DU2088" s="23"/>
      <c r="DV2088" s="23"/>
      <c r="DW2088" s="23"/>
      <c r="DX2088" s="23"/>
      <c r="DY2088" s="23"/>
    </row>
    <row r="2089" spans="1:129" s="29" customFormat="1" ht="30" x14ac:dyDescent="0.25">
      <c r="A2089" s="113"/>
      <c r="B2089" s="92" t="s">
        <v>378</v>
      </c>
      <c r="C2089" s="92"/>
      <c r="D2089" s="92"/>
      <c r="E2089" s="94"/>
      <c r="F2089" s="284"/>
      <c r="G2089" s="94"/>
      <c r="H2089" s="107" t="s">
        <v>42</v>
      </c>
      <c r="I2089" s="108" t="s">
        <v>43</v>
      </c>
      <c r="J2089" s="234">
        <v>406652.33</v>
      </c>
      <c r="K2089" s="98">
        <f t="shared" si="1067"/>
        <v>406652.33</v>
      </c>
      <c r="L2089" s="98"/>
      <c r="M2089" s="98"/>
      <c r="N2089" s="98"/>
      <c r="O2089" s="354">
        <f t="shared" si="1040"/>
        <v>406652.33</v>
      </c>
      <c r="P2089" s="355"/>
      <c r="Q2089" s="23"/>
      <c r="R2089" s="23"/>
      <c r="S2089" s="23"/>
      <c r="T2089" s="23"/>
      <c r="U2089" s="23"/>
      <c r="V2089" s="23"/>
      <c r="W2089" s="23"/>
      <c r="X2089" s="23"/>
      <c r="Y2089" s="23"/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/>
      <c r="AL2089" s="23"/>
      <c r="AM2089" s="23"/>
      <c r="AN2089" s="23"/>
      <c r="AO2089" s="23"/>
      <c r="AP2089" s="23"/>
      <c r="AQ2089" s="23"/>
      <c r="AR2089" s="23"/>
      <c r="AS2089" s="23"/>
      <c r="AT2089" s="23"/>
      <c r="AU2089" s="23"/>
      <c r="AV2089" s="23"/>
      <c r="AW2089" s="23"/>
      <c r="AX2089" s="23"/>
      <c r="AY2089" s="23"/>
      <c r="AZ2089" s="23"/>
      <c r="BA2089" s="23"/>
      <c r="BB2089" s="23"/>
      <c r="BC2089" s="23"/>
      <c r="BD2089" s="23"/>
      <c r="BE2089" s="23"/>
      <c r="BF2089" s="23"/>
      <c r="BG2089" s="23"/>
      <c r="BH2089" s="23"/>
      <c r="BI2089" s="23"/>
      <c r="BJ2089" s="23"/>
      <c r="BK2089" s="23"/>
      <c r="BL2089" s="23"/>
      <c r="BM2089" s="23"/>
      <c r="BN2089" s="23"/>
      <c r="BO2089" s="23"/>
      <c r="BP2089" s="23"/>
      <c r="BQ2089" s="23"/>
      <c r="BR2089" s="23"/>
      <c r="BS2089" s="23"/>
      <c r="BT2089" s="23"/>
      <c r="BU2089" s="23"/>
      <c r="BV2089" s="23"/>
      <c r="BW2089" s="23"/>
      <c r="BX2089" s="23"/>
      <c r="BY2089" s="23"/>
      <c r="BZ2089" s="23"/>
      <c r="CA2089" s="23"/>
      <c r="CB2089" s="23"/>
      <c r="CC2089" s="23"/>
      <c r="CD2089" s="23"/>
      <c r="CE2089" s="23"/>
      <c r="CF2089" s="23"/>
      <c r="CG2089" s="23"/>
      <c r="CH2089" s="23"/>
      <c r="CI2089" s="23"/>
      <c r="CJ2089" s="23"/>
      <c r="CK2089" s="23"/>
      <c r="CL2089" s="23"/>
      <c r="CM2089" s="23"/>
      <c r="CN2089" s="23"/>
      <c r="CO2089" s="23"/>
      <c r="CP2089" s="23"/>
      <c r="CQ2089" s="23"/>
      <c r="CR2089" s="23"/>
      <c r="CS2089" s="23"/>
      <c r="CT2089" s="23"/>
      <c r="CU2089" s="23"/>
      <c r="CV2089" s="23"/>
      <c r="CW2089" s="23"/>
      <c r="CX2089" s="23"/>
      <c r="CY2089" s="23"/>
      <c r="CZ2089" s="23"/>
      <c r="DA2089" s="23"/>
      <c r="DB2089" s="23"/>
      <c r="DC2089" s="23"/>
      <c r="DD2089" s="23"/>
      <c r="DE2089" s="23"/>
      <c r="DF2089" s="23"/>
      <c r="DG2089" s="23"/>
      <c r="DH2089" s="23"/>
      <c r="DI2089" s="23"/>
      <c r="DJ2089" s="23"/>
      <c r="DK2089" s="23"/>
      <c r="DL2089" s="23"/>
      <c r="DM2089" s="23"/>
      <c r="DN2089" s="23"/>
      <c r="DO2089" s="23"/>
      <c r="DP2089" s="23"/>
      <c r="DQ2089" s="23"/>
      <c r="DR2089" s="23"/>
      <c r="DS2089" s="23"/>
      <c r="DT2089" s="23"/>
      <c r="DU2089" s="23"/>
      <c r="DV2089" s="23"/>
      <c r="DW2089" s="23"/>
      <c r="DX2089" s="23"/>
      <c r="DY2089" s="23"/>
    </row>
    <row r="2090" spans="1:129" s="29" customFormat="1" x14ac:dyDescent="0.25">
      <c r="A2090" s="113"/>
      <c r="B2090" s="92" t="s">
        <v>378</v>
      </c>
      <c r="C2090" s="92"/>
      <c r="D2090" s="92"/>
      <c r="E2090" s="94"/>
      <c r="F2090" s="284"/>
      <c r="G2090" s="94"/>
      <c r="H2090" s="92" t="s">
        <v>35</v>
      </c>
      <c r="I2090" s="78" t="s">
        <v>52</v>
      </c>
      <c r="J2090" s="98">
        <f>(J2086+J2087+J2088+J2089)*2.14%</f>
        <v>176066.668802</v>
      </c>
      <c r="K2090" s="98">
        <f t="shared" si="1067"/>
        <v>176066.668802</v>
      </c>
      <c r="L2090" s="98"/>
      <c r="M2090" s="98"/>
      <c r="N2090" s="98"/>
      <c r="O2090" s="354">
        <f t="shared" si="1040"/>
        <v>176066.668802</v>
      </c>
      <c r="P2090" s="355"/>
      <c r="Q2090" s="23"/>
      <c r="R2090" s="23"/>
      <c r="S2090" s="23"/>
      <c r="T2090" s="23"/>
      <c r="U2090" s="23"/>
      <c r="V2090" s="23"/>
      <c r="W2090" s="23"/>
      <c r="X2090" s="23"/>
      <c r="Y2090" s="23"/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/>
      <c r="AL2090" s="23"/>
      <c r="AM2090" s="23"/>
      <c r="AN2090" s="23"/>
      <c r="AO2090" s="23"/>
      <c r="AP2090" s="23"/>
      <c r="AQ2090" s="23"/>
      <c r="AR2090" s="23"/>
      <c r="AS2090" s="23"/>
      <c r="AT2090" s="23"/>
      <c r="AU2090" s="23"/>
      <c r="AV2090" s="23"/>
      <c r="AW2090" s="23"/>
      <c r="AX2090" s="23"/>
      <c r="AY2090" s="23"/>
      <c r="AZ2090" s="23"/>
      <c r="BA2090" s="23"/>
      <c r="BB2090" s="23"/>
      <c r="BC2090" s="23"/>
      <c r="BD2090" s="23"/>
      <c r="BE2090" s="23"/>
      <c r="BF2090" s="23"/>
      <c r="BG2090" s="23"/>
      <c r="BH2090" s="23"/>
      <c r="BI2090" s="23"/>
      <c r="BJ2090" s="23"/>
      <c r="BK2090" s="23"/>
      <c r="BL2090" s="23"/>
      <c r="BM2090" s="23"/>
      <c r="BN2090" s="23"/>
      <c r="BO2090" s="23"/>
      <c r="BP2090" s="23"/>
      <c r="BQ2090" s="23"/>
      <c r="BR2090" s="23"/>
      <c r="BS2090" s="23"/>
      <c r="BT2090" s="23"/>
      <c r="BU2090" s="23"/>
      <c r="BV2090" s="23"/>
      <c r="BW2090" s="23"/>
      <c r="BX2090" s="23"/>
      <c r="BY2090" s="23"/>
      <c r="BZ2090" s="23"/>
      <c r="CA2090" s="23"/>
      <c r="CB2090" s="23"/>
      <c r="CC2090" s="23"/>
      <c r="CD2090" s="23"/>
      <c r="CE2090" s="23"/>
      <c r="CF2090" s="23"/>
      <c r="CG2090" s="23"/>
      <c r="CH2090" s="23"/>
      <c r="CI2090" s="23"/>
      <c r="CJ2090" s="23"/>
      <c r="CK2090" s="23"/>
      <c r="CL2090" s="23"/>
      <c r="CM2090" s="23"/>
      <c r="CN2090" s="23"/>
      <c r="CO2090" s="23"/>
      <c r="CP2090" s="23"/>
      <c r="CQ2090" s="23"/>
      <c r="CR2090" s="23"/>
      <c r="CS2090" s="23"/>
      <c r="CT2090" s="23"/>
      <c r="CU2090" s="23"/>
      <c r="CV2090" s="23"/>
      <c r="CW2090" s="23"/>
      <c r="CX2090" s="23"/>
      <c r="CY2090" s="23"/>
      <c r="CZ2090" s="23"/>
      <c r="DA2090" s="23"/>
      <c r="DB2090" s="23"/>
      <c r="DC2090" s="23"/>
      <c r="DD2090" s="23"/>
      <c r="DE2090" s="23"/>
      <c r="DF2090" s="23"/>
      <c r="DG2090" s="23"/>
      <c r="DH2090" s="23"/>
      <c r="DI2090" s="23"/>
      <c r="DJ2090" s="23"/>
      <c r="DK2090" s="23"/>
      <c r="DL2090" s="23"/>
      <c r="DM2090" s="23"/>
      <c r="DN2090" s="23"/>
      <c r="DO2090" s="23"/>
      <c r="DP2090" s="23"/>
      <c r="DQ2090" s="23"/>
      <c r="DR2090" s="23"/>
      <c r="DS2090" s="23"/>
      <c r="DT2090" s="23"/>
      <c r="DU2090" s="23"/>
      <c r="DV2090" s="23"/>
      <c r="DW2090" s="23"/>
      <c r="DX2090" s="23"/>
      <c r="DY2090" s="23"/>
    </row>
    <row r="2091" spans="1:129" s="29" customFormat="1" x14ac:dyDescent="0.25">
      <c r="A2091" s="100">
        <v>4</v>
      </c>
      <c r="B2091" s="92" t="s">
        <v>378</v>
      </c>
      <c r="C2091" s="92" t="s">
        <v>19</v>
      </c>
      <c r="D2091" s="93" t="s">
        <v>283</v>
      </c>
      <c r="E2091" s="99">
        <v>9</v>
      </c>
      <c r="F2091" s="95">
        <v>2133.4</v>
      </c>
      <c r="G2091" s="96">
        <v>94</v>
      </c>
      <c r="H2091" s="93" t="s">
        <v>30</v>
      </c>
      <c r="I2091" s="66" t="s">
        <v>1</v>
      </c>
      <c r="J2091" s="234">
        <f>J2092+J2093+J2094+J2095</f>
        <v>3751193.987276</v>
      </c>
      <c r="K2091" s="234">
        <f t="shared" ref="K2091:M2091" si="1068">K2092+K2093+K2094+K2095</f>
        <v>3751193.987276</v>
      </c>
      <c r="L2091" s="234">
        <f t="shared" si="1068"/>
        <v>0</v>
      </c>
      <c r="M2091" s="234">
        <f t="shared" si="1068"/>
        <v>0</v>
      </c>
      <c r="N2091" s="98">
        <v>0</v>
      </c>
      <c r="O2091" s="354">
        <f t="shared" si="1040"/>
        <v>3751193.987276</v>
      </c>
      <c r="P2091" s="355"/>
      <c r="Q2091" s="23"/>
      <c r="R2091" s="23"/>
      <c r="S2091" s="23"/>
      <c r="T2091" s="23"/>
      <c r="U2091" s="23"/>
      <c r="V2091" s="23"/>
      <c r="W2091" s="23"/>
      <c r="X2091" s="23"/>
      <c r="Y2091" s="23"/>
      <c r="Z2091" s="23"/>
      <c r="AA2091" s="23"/>
      <c r="AB2091" s="23"/>
      <c r="AC2091" s="23"/>
      <c r="AD2091" s="23"/>
      <c r="AE2091" s="23"/>
      <c r="AF2091" s="23"/>
      <c r="AG2091" s="23"/>
      <c r="AH2091" s="23"/>
      <c r="AI2091" s="23"/>
      <c r="AJ2091" s="23"/>
      <c r="AK2091" s="23"/>
      <c r="AL2091" s="23"/>
      <c r="AM2091" s="23"/>
      <c r="AN2091" s="23"/>
      <c r="AO2091" s="23"/>
      <c r="AP2091" s="23"/>
      <c r="AQ2091" s="23"/>
      <c r="AR2091" s="23"/>
      <c r="AS2091" s="23"/>
      <c r="AT2091" s="23"/>
      <c r="AU2091" s="23"/>
      <c r="AV2091" s="23"/>
      <c r="AW2091" s="23"/>
      <c r="AX2091" s="23"/>
      <c r="AY2091" s="23"/>
      <c r="AZ2091" s="23"/>
      <c r="BA2091" s="23"/>
      <c r="BB2091" s="23"/>
      <c r="BC2091" s="23"/>
      <c r="BD2091" s="23"/>
      <c r="BE2091" s="23"/>
      <c r="BF2091" s="23"/>
      <c r="BG2091" s="23"/>
      <c r="BH2091" s="23"/>
      <c r="BI2091" s="23"/>
      <c r="BJ2091" s="23"/>
      <c r="BK2091" s="23"/>
      <c r="BL2091" s="23"/>
      <c r="BM2091" s="23"/>
      <c r="BN2091" s="23"/>
      <c r="BO2091" s="23"/>
      <c r="BP2091" s="23"/>
      <c r="BQ2091" s="23"/>
      <c r="BR2091" s="23"/>
      <c r="BS2091" s="23"/>
      <c r="BT2091" s="23"/>
      <c r="BU2091" s="23"/>
      <c r="BV2091" s="23"/>
      <c r="BW2091" s="23"/>
      <c r="BX2091" s="23"/>
      <c r="BY2091" s="23"/>
      <c r="BZ2091" s="23"/>
      <c r="CA2091" s="23"/>
      <c r="CB2091" s="23"/>
      <c r="CC2091" s="23"/>
      <c r="CD2091" s="23"/>
      <c r="CE2091" s="23"/>
      <c r="CF2091" s="23"/>
      <c r="CG2091" s="23"/>
      <c r="CH2091" s="23"/>
      <c r="CI2091" s="23"/>
      <c r="CJ2091" s="23"/>
      <c r="CK2091" s="23"/>
      <c r="CL2091" s="23"/>
      <c r="CM2091" s="23"/>
      <c r="CN2091" s="23"/>
      <c r="CO2091" s="23"/>
      <c r="CP2091" s="23"/>
      <c r="CQ2091" s="23"/>
      <c r="CR2091" s="23"/>
      <c r="CS2091" s="23"/>
      <c r="CT2091" s="23"/>
      <c r="CU2091" s="23"/>
      <c r="CV2091" s="23"/>
      <c r="CW2091" s="23"/>
      <c r="CX2091" s="23"/>
      <c r="CY2091" s="23"/>
      <c r="CZ2091" s="23"/>
      <c r="DA2091" s="23"/>
      <c r="DB2091" s="23"/>
      <c r="DC2091" s="23"/>
      <c r="DD2091" s="23"/>
      <c r="DE2091" s="23"/>
      <c r="DF2091" s="23"/>
      <c r="DG2091" s="23"/>
      <c r="DH2091" s="23"/>
      <c r="DI2091" s="23"/>
      <c r="DJ2091" s="23"/>
      <c r="DK2091" s="23"/>
      <c r="DL2091" s="23"/>
      <c r="DM2091" s="23"/>
      <c r="DN2091" s="23"/>
      <c r="DO2091" s="23"/>
      <c r="DP2091" s="23"/>
      <c r="DQ2091" s="23"/>
      <c r="DR2091" s="23"/>
      <c r="DS2091" s="23"/>
      <c r="DT2091" s="23"/>
      <c r="DU2091" s="23"/>
      <c r="DV2091" s="23"/>
      <c r="DW2091" s="23"/>
      <c r="DX2091" s="23"/>
      <c r="DY2091" s="23"/>
    </row>
    <row r="2092" spans="1:129" s="29" customFormat="1" ht="30" x14ac:dyDescent="0.25">
      <c r="A2092" s="113"/>
      <c r="B2092" s="92" t="s">
        <v>378</v>
      </c>
      <c r="C2092" s="92"/>
      <c r="D2092" s="92"/>
      <c r="E2092" s="94"/>
      <c r="F2092" s="284"/>
      <c r="G2092" s="94"/>
      <c r="H2092" s="106" t="s">
        <v>38</v>
      </c>
      <c r="I2092" s="105" t="s">
        <v>39</v>
      </c>
      <c r="J2092" s="234">
        <v>1154935.8700000001</v>
      </c>
      <c r="K2092" s="98">
        <f t="shared" ref="K2092:K2095" si="1069">J2092</f>
        <v>1154935.8700000001</v>
      </c>
      <c r="L2092" s="98"/>
      <c r="M2092" s="98"/>
      <c r="N2092" s="98"/>
      <c r="O2092" s="354">
        <f t="shared" si="1040"/>
        <v>1154935.8700000001</v>
      </c>
      <c r="P2092" s="355"/>
      <c r="Q2092" s="23"/>
      <c r="R2092" s="23"/>
      <c r="S2092" s="23"/>
      <c r="T2092" s="23"/>
      <c r="U2092" s="23"/>
      <c r="V2092" s="23"/>
      <c r="W2092" s="23"/>
      <c r="X2092" s="23"/>
      <c r="Y2092" s="23"/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23"/>
      <c r="AL2092" s="23"/>
      <c r="AM2092" s="23"/>
      <c r="AN2092" s="23"/>
      <c r="AO2092" s="23"/>
      <c r="AP2092" s="23"/>
      <c r="AQ2092" s="23"/>
      <c r="AR2092" s="23"/>
      <c r="AS2092" s="23"/>
      <c r="AT2092" s="23"/>
      <c r="AU2092" s="23"/>
      <c r="AV2092" s="23"/>
      <c r="AW2092" s="23"/>
      <c r="AX2092" s="23"/>
      <c r="AY2092" s="23"/>
      <c r="AZ2092" s="23"/>
      <c r="BA2092" s="23"/>
      <c r="BB2092" s="23"/>
      <c r="BC2092" s="23"/>
      <c r="BD2092" s="23"/>
      <c r="BE2092" s="23"/>
      <c r="BF2092" s="23"/>
      <c r="BG2092" s="23"/>
      <c r="BH2092" s="23"/>
      <c r="BI2092" s="23"/>
      <c r="BJ2092" s="23"/>
      <c r="BK2092" s="23"/>
      <c r="BL2092" s="23"/>
      <c r="BM2092" s="23"/>
      <c r="BN2092" s="23"/>
      <c r="BO2092" s="23"/>
      <c r="BP2092" s="23"/>
      <c r="BQ2092" s="23"/>
      <c r="BR2092" s="23"/>
      <c r="BS2092" s="23"/>
      <c r="BT2092" s="23"/>
      <c r="BU2092" s="23"/>
      <c r="BV2092" s="23"/>
      <c r="BW2092" s="23"/>
      <c r="BX2092" s="23"/>
      <c r="BY2092" s="23"/>
      <c r="BZ2092" s="23"/>
      <c r="CA2092" s="23"/>
      <c r="CB2092" s="23"/>
      <c r="CC2092" s="23"/>
      <c r="CD2092" s="23"/>
      <c r="CE2092" s="23"/>
      <c r="CF2092" s="23"/>
      <c r="CG2092" s="23"/>
      <c r="CH2092" s="23"/>
      <c r="CI2092" s="23"/>
      <c r="CJ2092" s="23"/>
      <c r="CK2092" s="23"/>
      <c r="CL2092" s="23"/>
      <c r="CM2092" s="23"/>
      <c r="CN2092" s="23"/>
      <c r="CO2092" s="23"/>
      <c r="CP2092" s="23"/>
      <c r="CQ2092" s="23"/>
      <c r="CR2092" s="23"/>
      <c r="CS2092" s="23"/>
      <c r="CT2092" s="23"/>
      <c r="CU2092" s="23"/>
      <c r="CV2092" s="23"/>
      <c r="CW2092" s="23"/>
      <c r="CX2092" s="23"/>
      <c r="CY2092" s="23"/>
      <c r="CZ2092" s="23"/>
      <c r="DA2092" s="23"/>
      <c r="DB2092" s="23"/>
      <c r="DC2092" s="23"/>
      <c r="DD2092" s="23"/>
      <c r="DE2092" s="23"/>
      <c r="DF2092" s="23"/>
      <c r="DG2092" s="23"/>
      <c r="DH2092" s="23"/>
      <c r="DI2092" s="23"/>
      <c r="DJ2092" s="23"/>
      <c r="DK2092" s="23"/>
      <c r="DL2092" s="23"/>
      <c r="DM2092" s="23"/>
      <c r="DN2092" s="23"/>
      <c r="DO2092" s="23"/>
      <c r="DP2092" s="23"/>
      <c r="DQ2092" s="23"/>
      <c r="DR2092" s="23"/>
      <c r="DS2092" s="23"/>
      <c r="DT2092" s="23"/>
      <c r="DU2092" s="23"/>
      <c r="DV2092" s="23"/>
      <c r="DW2092" s="23"/>
      <c r="DX2092" s="23"/>
      <c r="DY2092" s="23"/>
    </row>
    <row r="2093" spans="1:129" s="29" customFormat="1" ht="30" x14ac:dyDescent="0.25">
      <c r="A2093" s="113"/>
      <c r="B2093" s="92" t="s">
        <v>378</v>
      </c>
      <c r="C2093" s="92"/>
      <c r="D2093" s="92"/>
      <c r="E2093" s="94"/>
      <c r="F2093" s="284"/>
      <c r="G2093" s="94"/>
      <c r="H2093" s="121" t="s">
        <v>40</v>
      </c>
      <c r="I2093" s="78" t="s">
        <v>41</v>
      </c>
      <c r="J2093" s="234">
        <v>2018617.43</v>
      </c>
      <c r="K2093" s="98">
        <f t="shared" si="1069"/>
        <v>2018617.43</v>
      </c>
      <c r="L2093" s="98"/>
      <c r="M2093" s="98"/>
      <c r="N2093" s="98"/>
      <c r="O2093" s="354">
        <f t="shared" si="1040"/>
        <v>2018617.43</v>
      </c>
      <c r="P2093" s="355"/>
      <c r="Q2093" s="23"/>
      <c r="R2093" s="23"/>
      <c r="S2093" s="23"/>
      <c r="T2093" s="23"/>
      <c r="U2093" s="23"/>
      <c r="V2093" s="23"/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/>
      <c r="AL2093" s="23"/>
      <c r="AM2093" s="23"/>
      <c r="AN2093" s="23"/>
      <c r="AO2093" s="23"/>
      <c r="AP2093" s="23"/>
      <c r="AQ2093" s="23"/>
      <c r="AR2093" s="23"/>
      <c r="AS2093" s="23"/>
      <c r="AT2093" s="23"/>
      <c r="AU2093" s="23"/>
      <c r="AV2093" s="23"/>
      <c r="AW2093" s="23"/>
      <c r="AX2093" s="23"/>
      <c r="AY2093" s="23"/>
      <c r="AZ2093" s="23"/>
      <c r="BA2093" s="23"/>
      <c r="BB2093" s="23"/>
      <c r="BC2093" s="23"/>
      <c r="BD2093" s="23"/>
      <c r="BE2093" s="23"/>
      <c r="BF2093" s="23"/>
      <c r="BG2093" s="23"/>
      <c r="BH2093" s="23"/>
      <c r="BI2093" s="23"/>
      <c r="BJ2093" s="23"/>
      <c r="BK2093" s="23"/>
      <c r="BL2093" s="23"/>
      <c r="BM2093" s="23"/>
      <c r="BN2093" s="23"/>
      <c r="BO2093" s="23"/>
      <c r="BP2093" s="23"/>
      <c r="BQ2093" s="23"/>
      <c r="BR2093" s="23"/>
      <c r="BS2093" s="23"/>
      <c r="BT2093" s="23"/>
      <c r="BU2093" s="23"/>
      <c r="BV2093" s="23"/>
      <c r="BW2093" s="23"/>
      <c r="BX2093" s="23"/>
      <c r="BY2093" s="23"/>
      <c r="BZ2093" s="23"/>
      <c r="CA2093" s="23"/>
      <c r="CB2093" s="23"/>
      <c r="CC2093" s="23"/>
      <c r="CD2093" s="23"/>
      <c r="CE2093" s="23"/>
      <c r="CF2093" s="23"/>
      <c r="CG2093" s="23"/>
      <c r="CH2093" s="23"/>
      <c r="CI2093" s="23"/>
      <c r="CJ2093" s="23"/>
      <c r="CK2093" s="23"/>
      <c r="CL2093" s="23"/>
      <c r="CM2093" s="23"/>
      <c r="CN2093" s="23"/>
      <c r="CO2093" s="23"/>
      <c r="CP2093" s="23"/>
      <c r="CQ2093" s="23"/>
      <c r="CR2093" s="23"/>
      <c r="CS2093" s="23"/>
      <c r="CT2093" s="23"/>
      <c r="CU2093" s="23"/>
      <c r="CV2093" s="23"/>
      <c r="CW2093" s="23"/>
      <c r="CX2093" s="23"/>
      <c r="CY2093" s="23"/>
      <c r="CZ2093" s="23"/>
      <c r="DA2093" s="23"/>
      <c r="DB2093" s="23"/>
      <c r="DC2093" s="23"/>
      <c r="DD2093" s="23"/>
      <c r="DE2093" s="23"/>
      <c r="DF2093" s="23"/>
      <c r="DG2093" s="23"/>
      <c r="DH2093" s="23"/>
      <c r="DI2093" s="23"/>
      <c r="DJ2093" s="23"/>
      <c r="DK2093" s="23"/>
      <c r="DL2093" s="23"/>
      <c r="DM2093" s="23"/>
      <c r="DN2093" s="23"/>
      <c r="DO2093" s="23"/>
      <c r="DP2093" s="23"/>
      <c r="DQ2093" s="23"/>
      <c r="DR2093" s="23"/>
      <c r="DS2093" s="23"/>
      <c r="DT2093" s="23"/>
      <c r="DU2093" s="23"/>
      <c r="DV2093" s="23"/>
      <c r="DW2093" s="23"/>
      <c r="DX2093" s="23"/>
      <c r="DY2093" s="23"/>
    </row>
    <row r="2094" spans="1:129" s="29" customFormat="1" ht="30" x14ac:dyDescent="0.25">
      <c r="A2094" s="113"/>
      <c r="B2094" s="92" t="s">
        <v>378</v>
      </c>
      <c r="C2094" s="92"/>
      <c r="D2094" s="92"/>
      <c r="E2094" s="94"/>
      <c r="F2094" s="284"/>
      <c r="G2094" s="94"/>
      <c r="H2094" s="107" t="s">
        <v>42</v>
      </c>
      <c r="I2094" s="108" t="s">
        <v>43</v>
      </c>
      <c r="J2094" s="234">
        <v>499047.04</v>
      </c>
      <c r="K2094" s="98">
        <f t="shared" si="1069"/>
        <v>499047.04</v>
      </c>
      <c r="L2094" s="98"/>
      <c r="M2094" s="98"/>
      <c r="N2094" s="98"/>
      <c r="O2094" s="354">
        <f t="shared" si="1040"/>
        <v>499047.04</v>
      </c>
      <c r="P2094" s="355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/>
      <c r="AK2094" s="23"/>
      <c r="AL2094" s="23"/>
      <c r="AM2094" s="23"/>
      <c r="AN2094" s="23"/>
      <c r="AO2094" s="23"/>
      <c r="AP2094" s="23"/>
      <c r="AQ2094" s="23"/>
      <c r="AR2094" s="23"/>
      <c r="AS2094" s="23"/>
      <c r="AT2094" s="23"/>
      <c r="AU2094" s="23"/>
      <c r="AV2094" s="23"/>
      <c r="AW2094" s="23"/>
      <c r="AX2094" s="23"/>
      <c r="AY2094" s="23"/>
      <c r="AZ2094" s="23"/>
      <c r="BA2094" s="23"/>
      <c r="BB2094" s="23"/>
      <c r="BC2094" s="23"/>
      <c r="BD2094" s="23"/>
      <c r="BE2094" s="23"/>
      <c r="BF2094" s="23"/>
      <c r="BG2094" s="23"/>
      <c r="BH2094" s="23"/>
      <c r="BI2094" s="23"/>
      <c r="BJ2094" s="23"/>
      <c r="BK2094" s="23"/>
      <c r="BL2094" s="23"/>
      <c r="BM2094" s="23"/>
      <c r="BN2094" s="23"/>
      <c r="BO2094" s="23"/>
      <c r="BP2094" s="23"/>
      <c r="BQ2094" s="23"/>
      <c r="BR2094" s="23"/>
      <c r="BS2094" s="23"/>
      <c r="BT2094" s="23"/>
      <c r="BU2094" s="23"/>
      <c r="BV2094" s="23"/>
      <c r="BW2094" s="23"/>
      <c r="BX2094" s="23"/>
      <c r="BY2094" s="23"/>
      <c r="BZ2094" s="23"/>
      <c r="CA2094" s="23"/>
      <c r="CB2094" s="23"/>
      <c r="CC2094" s="23"/>
      <c r="CD2094" s="23"/>
      <c r="CE2094" s="23"/>
      <c r="CF2094" s="23"/>
      <c r="CG2094" s="23"/>
      <c r="CH2094" s="23"/>
      <c r="CI2094" s="23"/>
      <c r="CJ2094" s="23"/>
      <c r="CK2094" s="23"/>
      <c r="CL2094" s="23"/>
      <c r="CM2094" s="23"/>
      <c r="CN2094" s="23"/>
      <c r="CO2094" s="23"/>
      <c r="CP2094" s="23"/>
      <c r="CQ2094" s="23"/>
      <c r="CR2094" s="23"/>
      <c r="CS2094" s="23"/>
      <c r="CT2094" s="23"/>
      <c r="CU2094" s="23"/>
      <c r="CV2094" s="23"/>
      <c r="CW2094" s="23"/>
      <c r="CX2094" s="23"/>
      <c r="CY2094" s="23"/>
      <c r="CZ2094" s="23"/>
      <c r="DA2094" s="23"/>
      <c r="DB2094" s="23"/>
      <c r="DC2094" s="23"/>
      <c r="DD2094" s="23"/>
      <c r="DE2094" s="23"/>
      <c r="DF2094" s="23"/>
      <c r="DG2094" s="23"/>
      <c r="DH2094" s="23"/>
      <c r="DI2094" s="23"/>
      <c r="DJ2094" s="23"/>
      <c r="DK2094" s="23"/>
      <c r="DL2094" s="23"/>
      <c r="DM2094" s="23"/>
      <c r="DN2094" s="23"/>
      <c r="DO2094" s="23"/>
      <c r="DP2094" s="23"/>
      <c r="DQ2094" s="23"/>
      <c r="DR2094" s="23"/>
      <c r="DS2094" s="23"/>
      <c r="DT2094" s="23"/>
      <c r="DU2094" s="23"/>
      <c r="DV2094" s="23"/>
      <c r="DW2094" s="23"/>
      <c r="DX2094" s="23"/>
      <c r="DY2094" s="23"/>
    </row>
    <row r="2095" spans="1:129" s="29" customFormat="1" x14ac:dyDescent="0.25">
      <c r="A2095" s="113"/>
      <c r="B2095" s="92" t="s">
        <v>378</v>
      </c>
      <c r="C2095" s="92"/>
      <c r="D2095" s="92"/>
      <c r="E2095" s="94"/>
      <c r="F2095" s="284"/>
      <c r="G2095" s="94"/>
      <c r="H2095" s="92" t="s">
        <v>35</v>
      </c>
      <c r="I2095" s="78" t="s">
        <v>52</v>
      </c>
      <c r="J2095" s="98">
        <f>(J2092+J2093+J2094)*2.14%</f>
        <v>78593.647276000003</v>
      </c>
      <c r="K2095" s="98">
        <f t="shared" si="1069"/>
        <v>78593.647276000003</v>
      </c>
      <c r="L2095" s="98"/>
      <c r="M2095" s="98"/>
      <c r="N2095" s="98"/>
      <c r="O2095" s="354">
        <f t="shared" si="1040"/>
        <v>78593.647276000003</v>
      </c>
      <c r="P2095" s="355"/>
      <c r="Q2095" s="23"/>
      <c r="R2095" s="23"/>
      <c r="S2095" s="23"/>
      <c r="T2095" s="23"/>
      <c r="U2095" s="23"/>
      <c r="V2095" s="23"/>
      <c r="W2095" s="23"/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/>
      <c r="AL2095" s="23"/>
      <c r="AM2095" s="23"/>
      <c r="AN2095" s="23"/>
      <c r="AO2095" s="23"/>
      <c r="AP2095" s="23"/>
      <c r="AQ2095" s="23"/>
      <c r="AR2095" s="23"/>
      <c r="AS2095" s="23"/>
      <c r="AT2095" s="23"/>
      <c r="AU2095" s="23"/>
      <c r="AV2095" s="23"/>
      <c r="AW2095" s="23"/>
      <c r="AX2095" s="23"/>
      <c r="AY2095" s="23"/>
      <c r="AZ2095" s="23"/>
      <c r="BA2095" s="23"/>
      <c r="BB2095" s="23"/>
      <c r="BC2095" s="23"/>
      <c r="BD2095" s="23"/>
      <c r="BE2095" s="23"/>
      <c r="BF2095" s="23"/>
      <c r="BG2095" s="23"/>
      <c r="BH2095" s="23"/>
      <c r="BI2095" s="23"/>
      <c r="BJ2095" s="23"/>
      <c r="BK2095" s="23"/>
      <c r="BL2095" s="23"/>
      <c r="BM2095" s="23"/>
      <c r="BN2095" s="23"/>
      <c r="BO2095" s="23"/>
      <c r="BP2095" s="23"/>
      <c r="BQ2095" s="23"/>
      <c r="BR2095" s="23"/>
      <c r="BS2095" s="23"/>
      <c r="BT2095" s="23"/>
      <c r="BU2095" s="23"/>
      <c r="BV2095" s="23"/>
      <c r="BW2095" s="23"/>
      <c r="BX2095" s="23"/>
      <c r="BY2095" s="23"/>
      <c r="BZ2095" s="23"/>
      <c r="CA2095" s="23"/>
      <c r="CB2095" s="23"/>
      <c r="CC2095" s="23"/>
      <c r="CD2095" s="23"/>
      <c r="CE2095" s="23"/>
      <c r="CF2095" s="23"/>
      <c r="CG2095" s="23"/>
      <c r="CH2095" s="23"/>
      <c r="CI2095" s="23"/>
      <c r="CJ2095" s="23"/>
      <c r="CK2095" s="23"/>
      <c r="CL2095" s="23"/>
      <c r="CM2095" s="23"/>
      <c r="CN2095" s="23"/>
      <c r="CO2095" s="23"/>
      <c r="CP2095" s="23"/>
      <c r="CQ2095" s="23"/>
      <c r="CR2095" s="23"/>
      <c r="CS2095" s="23"/>
      <c r="CT2095" s="23"/>
      <c r="CU2095" s="23"/>
      <c r="CV2095" s="23"/>
      <c r="CW2095" s="23"/>
      <c r="CX2095" s="23"/>
      <c r="CY2095" s="23"/>
      <c r="CZ2095" s="23"/>
      <c r="DA2095" s="23"/>
      <c r="DB2095" s="23"/>
      <c r="DC2095" s="23"/>
      <c r="DD2095" s="23"/>
      <c r="DE2095" s="23"/>
      <c r="DF2095" s="23"/>
      <c r="DG2095" s="23"/>
      <c r="DH2095" s="23"/>
      <c r="DI2095" s="23"/>
      <c r="DJ2095" s="23"/>
      <c r="DK2095" s="23"/>
      <c r="DL2095" s="23"/>
      <c r="DM2095" s="23"/>
      <c r="DN2095" s="23"/>
      <c r="DO2095" s="23"/>
      <c r="DP2095" s="23"/>
      <c r="DQ2095" s="23"/>
      <c r="DR2095" s="23"/>
      <c r="DS2095" s="23"/>
      <c r="DT2095" s="23"/>
      <c r="DU2095" s="23"/>
      <c r="DV2095" s="23"/>
      <c r="DW2095" s="23"/>
      <c r="DX2095" s="23"/>
      <c r="DY2095" s="23"/>
    </row>
    <row r="2096" spans="1:129" s="29" customFormat="1" x14ac:dyDescent="0.25">
      <c r="A2096" s="100">
        <v>5</v>
      </c>
      <c r="B2096" s="92" t="s">
        <v>378</v>
      </c>
      <c r="C2096" s="92" t="s">
        <v>19</v>
      </c>
      <c r="D2096" s="93" t="s">
        <v>283</v>
      </c>
      <c r="E2096" s="94">
        <v>10</v>
      </c>
      <c r="F2096" s="95">
        <v>2000.5</v>
      </c>
      <c r="G2096" s="96">
        <v>85</v>
      </c>
      <c r="H2096" s="93" t="s">
        <v>30</v>
      </c>
      <c r="I2096" s="66" t="s">
        <v>1</v>
      </c>
      <c r="J2096" s="234">
        <f>J2097+J2098</f>
        <v>5629830.3506800001</v>
      </c>
      <c r="K2096" s="234">
        <f t="shared" ref="K2096:N2096" si="1070">K2097+K2098</f>
        <v>5629830.3506800001</v>
      </c>
      <c r="L2096" s="234">
        <f t="shared" si="1070"/>
        <v>0</v>
      </c>
      <c r="M2096" s="234">
        <f t="shared" si="1070"/>
        <v>0</v>
      </c>
      <c r="N2096" s="234">
        <f t="shared" si="1070"/>
        <v>0</v>
      </c>
      <c r="O2096" s="354">
        <f t="shared" si="1040"/>
        <v>5629830.3506800001</v>
      </c>
      <c r="P2096" s="355"/>
      <c r="Q2096" s="23"/>
      <c r="R2096" s="23"/>
      <c r="S2096" s="23"/>
      <c r="T2096" s="23"/>
      <c r="U2096" s="23"/>
      <c r="V2096" s="23"/>
      <c r="W2096" s="23"/>
      <c r="X2096" s="23"/>
      <c r="Y2096" s="23"/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23"/>
      <c r="AL2096" s="23"/>
      <c r="AM2096" s="23"/>
      <c r="AN2096" s="23"/>
      <c r="AO2096" s="23"/>
      <c r="AP2096" s="23"/>
      <c r="AQ2096" s="23"/>
      <c r="AR2096" s="23"/>
      <c r="AS2096" s="23"/>
      <c r="AT2096" s="23"/>
      <c r="AU2096" s="23"/>
      <c r="AV2096" s="23"/>
      <c r="AW2096" s="23"/>
      <c r="AX2096" s="23"/>
      <c r="AY2096" s="23"/>
      <c r="AZ2096" s="23"/>
      <c r="BA2096" s="23"/>
      <c r="BB2096" s="23"/>
      <c r="BC2096" s="23"/>
      <c r="BD2096" s="23"/>
      <c r="BE2096" s="23"/>
      <c r="BF2096" s="23"/>
      <c r="BG2096" s="23"/>
      <c r="BH2096" s="23"/>
      <c r="BI2096" s="23"/>
      <c r="BJ2096" s="23"/>
      <c r="BK2096" s="23"/>
      <c r="BL2096" s="23"/>
      <c r="BM2096" s="23"/>
      <c r="BN2096" s="23"/>
      <c r="BO2096" s="23"/>
      <c r="BP2096" s="23"/>
      <c r="BQ2096" s="23"/>
      <c r="BR2096" s="23"/>
      <c r="BS2096" s="23"/>
      <c r="BT2096" s="23"/>
      <c r="BU2096" s="23"/>
      <c r="BV2096" s="23"/>
      <c r="BW2096" s="23"/>
      <c r="BX2096" s="23"/>
      <c r="BY2096" s="23"/>
      <c r="BZ2096" s="23"/>
      <c r="CA2096" s="23"/>
      <c r="CB2096" s="23"/>
      <c r="CC2096" s="23"/>
      <c r="CD2096" s="23"/>
      <c r="CE2096" s="23"/>
      <c r="CF2096" s="23"/>
      <c r="CG2096" s="23"/>
      <c r="CH2096" s="23"/>
      <c r="CI2096" s="23"/>
      <c r="CJ2096" s="23"/>
      <c r="CK2096" s="23"/>
      <c r="CL2096" s="23"/>
      <c r="CM2096" s="23"/>
      <c r="CN2096" s="23"/>
      <c r="CO2096" s="23"/>
      <c r="CP2096" s="23"/>
      <c r="CQ2096" s="23"/>
      <c r="CR2096" s="23"/>
      <c r="CS2096" s="23"/>
      <c r="CT2096" s="23"/>
      <c r="CU2096" s="23"/>
      <c r="CV2096" s="23"/>
      <c r="CW2096" s="23"/>
      <c r="CX2096" s="23"/>
      <c r="CY2096" s="23"/>
      <c r="CZ2096" s="23"/>
      <c r="DA2096" s="23"/>
      <c r="DB2096" s="23"/>
      <c r="DC2096" s="23"/>
      <c r="DD2096" s="23"/>
      <c r="DE2096" s="23"/>
      <c r="DF2096" s="23"/>
      <c r="DG2096" s="23"/>
      <c r="DH2096" s="23"/>
      <c r="DI2096" s="23"/>
      <c r="DJ2096" s="23"/>
      <c r="DK2096" s="23"/>
      <c r="DL2096" s="23"/>
      <c r="DM2096" s="23"/>
      <c r="DN2096" s="23"/>
      <c r="DO2096" s="23"/>
      <c r="DP2096" s="23"/>
      <c r="DQ2096" s="23"/>
      <c r="DR2096" s="23"/>
      <c r="DS2096" s="23"/>
      <c r="DT2096" s="23"/>
      <c r="DU2096" s="23"/>
      <c r="DV2096" s="23"/>
      <c r="DW2096" s="23"/>
      <c r="DX2096" s="23"/>
      <c r="DY2096" s="23"/>
    </row>
    <row r="2097" spans="1:129" s="29" customFormat="1" x14ac:dyDescent="0.25">
      <c r="A2097" s="113"/>
      <c r="B2097" s="92" t="s">
        <v>378</v>
      </c>
      <c r="C2097" s="102"/>
      <c r="D2097" s="102"/>
      <c r="E2097" s="103"/>
      <c r="F2097" s="283"/>
      <c r="G2097" s="103"/>
      <c r="H2097" s="92" t="s">
        <v>36</v>
      </c>
      <c r="I2097" s="78" t="s">
        <v>37</v>
      </c>
      <c r="J2097" s="343">
        <v>5511876.2000000002</v>
      </c>
      <c r="K2097" s="98">
        <f t="shared" ref="K2097:K2098" si="1071">J2097</f>
        <v>5511876.2000000002</v>
      </c>
      <c r="L2097" s="104"/>
      <c r="M2097" s="104"/>
      <c r="N2097" s="104"/>
      <c r="O2097" s="354">
        <f t="shared" si="1040"/>
        <v>5511876.2000000002</v>
      </c>
      <c r="P2097" s="355"/>
      <c r="Q2097" s="23"/>
      <c r="R2097" s="23"/>
      <c r="S2097" s="23"/>
      <c r="T2097" s="23"/>
      <c r="U2097" s="23"/>
      <c r="V2097" s="23"/>
      <c r="W2097" s="23"/>
      <c r="X2097" s="23"/>
      <c r="Y2097" s="23"/>
      <c r="Z2097" s="23"/>
      <c r="AA2097" s="23"/>
      <c r="AB2097" s="23"/>
      <c r="AC2097" s="23"/>
      <c r="AD2097" s="23"/>
      <c r="AE2097" s="23"/>
      <c r="AF2097" s="23"/>
      <c r="AG2097" s="23"/>
      <c r="AH2097" s="23"/>
      <c r="AI2097" s="23"/>
      <c r="AJ2097" s="23"/>
      <c r="AK2097" s="23"/>
      <c r="AL2097" s="23"/>
      <c r="AM2097" s="23"/>
      <c r="AN2097" s="23"/>
      <c r="AO2097" s="23"/>
      <c r="AP2097" s="23"/>
      <c r="AQ2097" s="23"/>
      <c r="AR2097" s="23"/>
      <c r="AS2097" s="23"/>
      <c r="AT2097" s="23"/>
      <c r="AU2097" s="23"/>
      <c r="AV2097" s="23"/>
      <c r="AW2097" s="23"/>
      <c r="AX2097" s="23"/>
      <c r="AY2097" s="23"/>
      <c r="AZ2097" s="23"/>
      <c r="BA2097" s="23"/>
      <c r="BB2097" s="23"/>
      <c r="BC2097" s="23"/>
      <c r="BD2097" s="23"/>
      <c r="BE2097" s="23"/>
      <c r="BF2097" s="23"/>
      <c r="BG2097" s="23"/>
      <c r="BH2097" s="23"/>
      <c r="BI2097" s="23"/>
      <c r="BJ2097" s="23"/>
      <c r="BK2097" s="23"/>
      <c r="BL2097" s="23"/>
      <c r="BM2097" s="23"/>
      <c r="BN2097" s="23"/>
      <c r="BO2097" s="23"/>
      <c r="BP2097" s="23"/>
      <c r="BQ2097" s="23"/>
      <c r="BR2097" s="23"/>
      <c r="BS2097" s="23"/>
      <c r="BT2097" s="23"/>
      <c r="BU2097" s="23"/>
      <c r="BV2097" s="23"/>
      <c r="BW2097" s="23"/>
      <c r="BX2097" s="23"/>
      <c r="BY2097" s="23"/>
      <c r="BZ2097" s="23"/>
      <c r="CA2097" s="23"/>
      <c r="CB2097" s="23"/>
      <c r="CC2097" s="23"/>
      <c r="CD2097" s="23"/>
      <c r="CE2097" s="23"/>
      <c r="CF2097" s="23"/>
      <c r="CG2097" s="23"/>
      <c r="CH2097" s="23"/>
      <c r="CI2097" s="23"/>
      <c r="CJ2097" s="23"/>
      <c r="CK2097" s="23"/>
      <c r="CL2097" s="23"/>
      <c r="CM2097" s="23"/>
      <c r="CN2097" s="23"/>
      <c r="CO2097" s="23"/>
      <c r="CP2097" s="23"/>
      <c r="CQ2097" s="23"/>
      <c r="CR2097" s="23"/>
      <c r="CS2097" s="23"/>
      <c r="CT2097" s="23"/>
      <c r="CU2097" s="23"/>
      <c r="CV2097" s="23"/>
      <c r="CW2097" s="23"/>
      <c r="CX2097" s="23"/>
      <c r="CY2097" s="23"/>
      <c r="CZ2097" s="23"/>
      <c r="DA2097" s="23"/>
      <c r="DB2097" s="23"/>
      <c r="DC2097" s="23"/>
      <c r="DD2097" s="23"/>
      <c r="DE2097" s="23"/>
      <c r="DF2097" s="23"/>
      <c r="DG2097" s="23"/>
      <c r="DH2097" s="23"/>
      <c r="DI2097" s="23"/>
      <c r="DJ2097" s="23"/>
      <c r="DK2097" s="23"/>
      <c r="DL2097" s="23"/>
      <c r="DM2097" s="23"/>
      <c r="DN2097" s="23"/>
      <c r="DO2097" s="23"/>
      <c r="DP2097" s="23"/>
      <c r="DQ2097" s="23"/>
      <c r="DR2097" s="23"/>
      <c r="DS2097" s="23"/>
      <c r="DT2097" s="23"/>
      <c r="DU2097" s="23"/>
      <c r="DV2097" s="23"/>
      <c r="DW2097" s="23"/>
      <c r="DX2097" s="23"/>
      <c r="DY2097" s="23"/>
    </row>
    <row r="2098" spans="1:129" s="29" customFormat="1" x14ac:dyDescent="0.25">
      <c r="A2098" s="113"/>
      <c r="B2098" s="92" t="s">
        <v>378</v>
      </c>
      <c r="C2098" s="102"/>
      <c r="D2098" s="102"/>
      <c r="E2098" s="103"/>
      <c r="F2098" s="283"/>
      <c r="G2098" s="103"/>
      <c r="H2098" s="102" t="s">
        <v>35</v>
      </c>
      <c r="I2098" s="78" t="s">
        <v>52</v>
      </c>
      <c r="J2098" s="343">
        <f>J2097*2.14%</f>
        <v>117954.15068000002</v>
      </c>
      <c r="K2098" s="98">
        <f t="shared" si="1071"/>
        <v>117954.15068000002</v>
      </c>
      <c r="L2098" s="104"/>
      <c r="M2098" s="104"/>
      <c r="N2098" s="104"/>
      <c r="O2098" s="354">
        <f t="shared" si="1040"/>
        <v>117954.15068000002</v>
      </c>
      <c r="P2098" s="355"/>
      <c r="Q2098" s="23"/>
      <c r="R2098" s="23"/>
      <c r="S2098" s="23"/>
      <c r="T2098" s="23"/>
      <c r="U2098" s="23"/>
      <c r="V2098" s="23"/>
      <c r="W2098" s="23"/>
      <c r="X2098" s="23"/>
      <c r="Y2098" s="23"/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/>
      <c r="AL2098" s="23"/>
      <c r="AM2098" s="23"/>
      <c r="AN2098" s="23"/>
      <c r="AO2098" s="23"/>
      <c r="AP2098" s="23"/>
      <c r="AQ2098" s="23"/>
      <c r="AR2098" s="23"/>
      <c r="AS2098" s="23"/>
      <c r="AT2098" s="23"/>
      <c r="AU2098" s="23"/>
      <c r="AV2098" s="23"/>
      <c r="AW2098" s="23"/>
      <c r="AX2098" s="23"/>
      <c r="AY2098" s="23"/>
      <c r="AZ2098" s="23"/>
      <c r="BA2098" s="23"/>
      <c r="BB2098" s="23"/>
      <c r="BC2098" s="23"/>
      <c r="BD2098" s="23"/>
      <c r="BE2098" s="23"/>
      <c r="BF2098" s="23"/>
      <c r="BG2098" s="23"/>
      <c r="BH2098" s="23"/>
      <c r="BI2098" s="23"/>
      <c r="BJ2098" s="23"/>
      <c r="BK2098" s="23"/>
      <c r="BL2098" s="23"/>
      <c r="BM2098" s="23"/>
      <c r="BN2098" s="23"/>
      <c r="BO2098" s="23"/>
      <c r="BP2098" s="23"/>
      <c r="BQ2098" s="23"/>
      <c r="BR2098" s="23"/>
      <c r="BS2098" s="23"/>
      <c r="BT2098" s="23"/>
      <c r="BU2098" s="23"/>
      <c r="BV2098" s="23"/>
      <c r="BW2098" s="23"/>
      <c r="BX2098" s="23"/>
      <c r="BY2098" s="23"/>
      <c r="BZ2098" s="23"/>
      <c r="CA2098" s="23"/>
      <c r="CB2098" s="23"/>
      <c r="CC2098" s="23"/>
      <c r="CD2098" s="23"/>
      <c r="CE2098" s="23"/>
      <c r="CF2098" s="23"/>
      <c r="CG2098" s="23"/>
      <c r="CH2098" s="23"/>
      <c r="CI2098" s="23"/>
      <c r="CJ2098" s="23"/>
      <c r="CK2098" s="23"/>
      <c r="CL2098" s="23"/>
      <c r="CM2098" s="23"/>
      <c r="CN2098" s="23"/>
      <c r="CO2098" s="23"/>
      <c r="CP2098" s="23"/>
      <c r="CQ2098" s="23"/>
      <c r="CR2098" s="23"/>
      <c r="CS2098" s="23"/>
      <c r="CT2098" s="23"/>
      <c r="CU2098" s="23"/>
      <c r="CV2098" s="23"/>
      <c r="CW2098" s="23"/>
      <c r="CX2098" s="23"/>
      <c r="CY2098" s="23"/>
      <c r="CZ2098" s="23"/>
      <c r="DA2098" s="23"/>
      <c r="DB2098" s="23"/>
      <c r="DC2098" s="23"/>
      <c r="DD2098" s="23"/>
      <c r="DE2098" s="23"/>
      <c r="DF2098" s="23"/>
      <c r="DG2098" s="23"/>
      <c r="DH2098" s="23"/>
      <c r="DI2098" s="23"/>
      <c r="DJ2098" s="23"/>
      <c r="DK2098" s="23"/>
      <c r="DL2098" s="23"/>
      <c r="DM2098" s="23"/>
      <c r="DN2098" s="23"/>
      <c r="DO2098" s="23"/>
      <c r="DP2098" s="23"/>
      <c r="DQ2098" s="23"/>
      <c r="DR2098" s="23"/>
      <c r="DS2098" s="23"/>
      <c r="DT2098" s="23"/>
      <c r="DU2098" s="23"/>
      <c r="DV2098" s="23"/>
      <c r="DW2098" s="23"/>
      <c r="DX2098" s="23"/>
      <c r="DY2098" s="23"/>
    </row>
    <row r="2099" spans="1:129" s="29" customFormat="1" x14ac:dyDescent="0.25">
      <c r="A2099" s="100">
        <v>6</v>
      </c>
      <c r="B2099" s="92" t="s">
        <v>378</v>
      </c>
      <c r="C2099" s="92" t="s">
        <v>19</v>
      </c>
      <c r="D2099" s="93" t="s">
        <v>283</v>
      </c>
      <c r="E2099" s="94">
        <v>22</v>
      </c>
      <c r="F2099" s="95">
        <v>2383.3000000000002</v>
      </c>
      <c r="G2099" s="96">
        <v>70</v>
      </c>
      <c r="H2099" s="93" t="s">
        <v>30</v>
      </c>
      <c r="I2099" s="66" t="s">
        <v>1</v>
      </c>
      <c r="J2099" s="98">
        <f>J2100+J2101+J2102+J2103+J2104+J2105</f>
        <v>11013771.398432001</v>
      </c>
      <c r="K2099" s="98">
        <f t="shared" ref="K2099:N2099" si="1072">K2100+K2101+K2102+K2103+K2104+K2105</f>
        <v>11013771.398432001</v>
      </c>
      <c r="L2099" s="98">
        <f t="shared" si="1072"/>
        <v>0</v>
      </c>
      <c r="M2099" s="98">
        <f t="shared" si="1072"/>
        <v>0</v>
      </c>
      <c r="N2099" s="98">
        <f t="shared" si="1072"/>
        <v>0</v>
      </c>
      <c r="O2099" s="354">
        <f t="shared" si="1040"/>
        <v>11013771.398432001</v>
      </c>
      <c r="P2099" s="355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/>
      <c r="AL2099" s="23"/>
      <c r="AM2099" s="23"/>
      <c r="AN2099" s="23"/>
      <c r="AO2099" s="23"/>
      <c r="AP2099" s="23"/>
      <c r="AQ2099" s="23"/>
      <c r="AR2099" s="23"/>
      <c r="AS2099" s="23"/>
      <c r="AT2099" s="23"/>
      <c r="AU2099" s="23"/>
      <c r="AV2099" s="23"/>
      <c r="AW2099" s="23"/>
      <c r="AX2099" s="23"/>
      <c r="AY2099" s="23"/>
      <c r="AZ2099" s="23"/>
      <c r="BA2099" s="23"/>
      <c r="BB2099" s="23"/>
      <c r="BC2099" s="23"/>
      <c r="BD2099" s="23"/>
      <c r="BE2099" s="23"/>
      <c r="BF2099" s="23"/>
      <c r="BG2099" s="23"/>
      <c r="BH2099" s="23"/>
      <c r="BI2099" s="23"/>
      <c r="BJ2099" s="23"/>
      <c r="BK2099" s="23"/>
      <c r="BL2099" s="23"/>
      <c r="BM2099" s="23"/>
      <c r="BN2099" s="23"/>
      <c r="BO2099" s="23"/>
      <c r="BP2099" s="23"/>
      <c r="BQ2099" s="23"/>
      <c r="BR2099" s="23"/>
      <c r="BS2099" s="23"/>
      <c r="BT2099" s="23"/>
      <c r="BU2099" s="23"/>
      <c r="BV2099" s="23"/>
      <c r="BW2099" s="23"/>
      <c r="BX2099" s="23"/>
      <c r="BY2099" s="23"/>
      <c r="BZ2099" s="23"/>
      <c r="CA2099" s="23"/>
      <c r="CB2099" s="23"/>
      <c r="CC2099" s="23"/>
      <c r="CD2099" s="23"/>
      <c r="CE2099" s="23"/>
      <c r="CF2099" s="23"/>
      <c r="CG2099" s="23"/>
      <c r="CH2099" s="23"/>
      <c r="CI2099" s="23"/>
      <c r="CJ2099" s="23"/>
      <c r="CK2099" s="23"/>
      <c r="CL2099" s="23"/>
      <c r="CM2099" s="23"/>
      <c r="CN2099" s="23"/>
      <c r="CO2099" s="23"/>
      <c r="CP2099" s="23"/>
      <c r="CQ2099" s="23"/>
      <c r="CR2099" s="23"/>
      <c r="CS2099" s="23"/>
      <c r="CT2099" s="23"/>
      <c r="CU2099" s="23"/>
      <c r="CV2099" s="23"/>
      <c r="CW2099" s="23"/>
      <c r="CX2099" s="23"/>
      <c r="CY2099" s="23"/>
      <c r="CZ2099" s="23"/>
      <c r="DA2099" s="23"/>
      <c r="DB2099" s="23"/>
      <c r="DC2099" s="23"/>
      <c r="DD2099" s="23"/>
      <c r="DE2099" s="23"/>
      <c r="DF2099" s="23"/>
      <c r="DG2099" s="23"/>
      <c r="DH2099" s="23"/>
      <c r="DI2099" s="23"/>
      <c r="DJ2099" s="23"/>
      <c r="DK2099" s="23"/>
      <c r="DL2099" s="23"/>
      <c r="DM2099" s="23"/>
      <c r="DN2099" s="23"/>
      <c r="DO2099" s="23"/>
      <c r="DP2099" s="23"/>
      <c r="DQ2099" s="23"/>
      <c r="DR2099" s="23"/>
      <c r="DS2099" s="23"/>
      <c r="DT2099" s="23"/>
      <c r="DU2099" s="23"/>
      <c r="DV2099" s="23"/>
      <c r="DW2099" s="23"/>
      <c r="DX2099" s="23"/>
      <c r="DY2099" s="23"/>
    </row>
    <row r="2100" spans="1:129" s="29" customFormat="1" x14ac:dyDescent="0.25">
      <c r="A2100" s="101"/>
      <c r="B2100" s="92" t="s">
        <v>378</v>
      </c>
      <c r="C2100" s="92"/>
      <c r="D2100" s="92"/>
      <c r="E2100" s="94"/>
      <c r="F2100" s="284"/>
      <c r="G2100" s="94"/>
      <c r="H2100" s="92" t="s">
        <v>36</v>
      </c>
      <c r="I2100" s="78" t="s">
        <v>37</v>
      </c>
      <c r="J2100" s="234">
        <v>5512848.7199999997</v>
      </c>
      <c r="K2100" s="98">
        <f t="shared" ref="K2100:K2105" si="1073">J2100</f>
        <v>5512848.7199999997</v>
      </c>
      <c r="L2100" s="104"/>
      <c r="M2100" s="104"/>
      <c r="N2100" s="104"/>
      <c r="O2100" s="354">
        <f t="shared" si="1040"/>
        <v>5512848.7199999997</v>
      </c>
      <c r="P2100" s="355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23"/>
      <c r="AD2100" s="23"/>
      <c r="AE2100" s="23"/>
      <c r="AF2100" s="23"/>
      <c r="AG2100" s="23"/>
      <c r="AH2100" s="23"/>
      <c r="AI2100" s="23"/>
      <c r="AJ2100" s="23"/>
      <c r="AK2100" s="23"/>
      <c r="AL2100" s="23"/>
      <c r="AM2100" s="23"/>
      <c r="AN2100" s="23"/>
      <c r="AO2100" s="23"/>
      <c r="AP2100" s="23"/>
      <c r="AQ2100" s="23"/>
      <c r="AR2100" s="23"/>
      <c r="AS2100" s="23"/>
      <c r="AT2100" s="23"/>
      <c r="AU2100" s="23"/>
      <c r="AV2100" s="23"/>
      <c r="AW2100" s="23"/>
      <c r="AX2100" s="23"/>
      <c r="AY2100" s="23"/>
      <c r="AZ2100" s="23"/>
      <c r="BA2100" s="23"/>
      <c r="BB2100" s="23"/>
      <c r="BC2100" s="23"/>
      <c r="BD2100" s="23"/>
      <c r="BE2100" s="23"/>
      <c r="BF2100" s="23"/>
      <c r="BG2100" s="23"/>
      <c r="BH2100" s="23"/>
      <c r="BI2100" s="23"/>
      <c r="BJ2100" s="23"/>
      <c r="BK2100" s="23"/>
      <c r="BL2100" s="23"/>
      <c r="BM2100" s="23"/>
      <c r="BN2100" s="23"/>
      <c r="BO2100" s="23"/>
      <c r="BP2100" s="23"/>
      <c r="BQ2100" s="23"/>
      <c r="BR2100" s="23"/>
      <c r="BS2100" s="23"/>
      <c r="BT2100" s="23"/>
      <c r="BU2100" s="23"/>
      <c r="BV2100" s="23"/>
      <c r="BW2100" s="23"/>
      <c r="BX2100" s="23"/>
      <c r="BY2100" s="23"/>
      <c r="BZ2100" s="23"/>
      <c r="CA2100" s="23"/>
      <c r="CB2100" s="23"/>
      <c r="CC2100" s="23"/>
      <c r="CD2100" s="23"/>
      <c r="CE2100" s="23"/>
      <c r="CF2100" s="23"/>
      <c r="CG2100" s="23"/>
      <c r="CH2100" s="23"/>
      <c r="CI2100" s="23"/>
      <c r="CJ2100" s="23"/>
      <c r="CK2100" s="23"/>
      <c r="CL2100" s="23"/>
      <c r="CM2100" s="23"/>
      <c r="CN2100" s="23"/>
      <c r="CO2100" s="23"/>
      <c r="CP2100" s="23"/>
      <c r="CQ2100" s="23"/>
      <c r="CR2100" s="23"/>
      <c r="CS2100" s="23"/>
      <c r="CT2100" s="23"/>
      <c r="CU2100" s="23"/>
      <c r="CV2100" s="23"/>
      <c r="CW2100" s="23"/>
      <c r="CX2100" s="23"/>
      <c r="CY2100" s="23"/>
      <c r="CZ2100" s="23"/>
      <c r="DA2100" s="23"/>
      <c r="DB2100" s="23"/>
      <c r="DC2100" s="23"/>
      <c r="DD2100" s="23"/>
      <c r="DE2100" s="23"/>
      <c r="DF2100" s="23"/>
      <c r="DG2100" s="23"/>
      <c r="DH2100" s="23"/>
      <c r="DI2100" s="23"/>
      <c r="DJ2100" s="23"/>
      <c r="DK2100" s="23"/>
      <c r="DL2100" s="23"/>
      <c r="DM2100" s="23"/>
      <c r="DN2100" s="23"/>
      <c r="DO2100" s="23"/>
      <c r="DP2100" s="23"/>
      <c r="DQ2100" s="23"/>
      <c r="DR2100" s="23"/>
      <c r="DS2100" s="23"/>
      <c r="DT2100" s="23"/>
      <c r="DU2100" s="23"/>
      <c r="DV2100" s="23"/>
      <c r="DW2100" s="23"/>
      <c r="DX2100" s="23"/>
      <c r="DY2100" s="23"/>
    </row>
    <row r="2101" spans="1:129" s="29" customFormat="1" x14ac:dyDescent="0.25">
      <c r="A2101" s="101"/>
      <c r="B2101" s="92" t="s">
        <v>378</v>
      </c>
      <c r="C2101" s="92"/>
      <c r="D2101" s="92"/>
      <c r="E2101" s="94"/>
      <c r="F2101" s="284"/>
      <c r="G2101" s="94"/>
      <c r="H2101" s="190" t="s">
        <v>34</v>
      </c>
      <c r="I2101" s="78" t="s">
        <v>75</v>
      </c>
      <c r="J2101" s="234">
        <v>926027.71</v>
      </c>
      <c r="K2101" s="98">
        <f t="shared" si="1073"/>
        <v>926027.71</v>
      </c>
      <c r="L2101" s="98"/>
      <c r="M2101" s="98"/>
      <c r="N2101" s="98"/>
      <c r="O2101" s="354">
        <f t="shared" si="1040"/>
        <v>926027.71</v>
      </c>
      <c r="P2101" s="355"/>
      <c r="Q2101" s="23"/>
      <c r="R2101" s="23"/>
      <c r="S2101" s="23"/>
      <c r="T2101" s="23"/>
      <c r="U2101" s="23"/>
      <c r="V2101" s="23"/>
      <c r="W2101" s="23"/>
      <c r="X2101" s="23"/>
      <c r="Y2101" s="23"/>
      <c r="Z2101" s="23"/>
      <c r="AA2101" s="23"/>
      <c r="AB2101" s="23"/>
      <c r="AC2101" s="23"/>
      <c r="AD2101" s="23"/>
      <c r="AE2101" s="23"/>
      <c r="AF2101" s="23"/>
      <c r="AG2101" s="23"/>
      <c r="AH2101" s="23"/>
      <c r="AI2101" s="23"/>
      <c r="AJ2101" s="23"/>
      <c r="AK2101" s="23"/>
      <c r="AL2101" s="23"/>
      <c r="AM2101" s="23"/>
      <c r="AN2101" s="23"/>
      <c r="AO2101" s="23"/>
      <c r="AP2101" s="23"/>
      <c r="AQ2101" s="23"/>
      <c r="AR2101" s="23"/>
      <c r="AS2101" s="23"/>
      <c r="AT2101" s="23"/>
      <c r="AU2101" s="23"/>
      <c r="AV2101" s="23"/>
      <c r="AW2101" s="23"/>
      <c r="AX2101" s="23"/>
      <c r="AY2101" s="23"/>
      <c r="AZ2101" s="23"/>
      <c r="BA2101" s="23"/>
      <c r="BB2101" s="23"/>
      <c r="BC2101" s="23"/>
      <c r="BD2101" s="23"/>
      <c r="BE2101" s="23"/>
      <c r="BF2101" s="23"/>
      <c r="BG2101" s="23"/>
      <c r="BH2101" s="23"/>
      <c r="BI2101" s="23"/>
      <c r="BJ2101" s="23"/>
      <c r="BK2101" s="23"/>
      <c r="BL2101" s="23"/>
      <c r="BM2101" s="23"/>
      <c r="BN2101" s="23"/>
      <c r="BO2101" s="23"/>
      <c r="BP2101" s="23"/>
      <c r="BQ2101" s="23"/>
      <c r="BR2101" s="23"/>
      <c r="BS2101" s="23"/>
      <c r="BT2101" s="23"/>
      <c r="BU2101" s="23"/>
      <c r="BV2101" s="23"/>
      <c r="BW2101" s="23"/>
      <c r="BX2101" s="23"/>
      <c r="BY2101" s="23"/>
      <c r="BZ2101" s="23"/>
      <c r="CA2101" s="23"/>
      <c r="CB2101" s="23"/>
      <c r="CC2101" s="23"/>
      <c r="CD2101" s="23"/>
      <c r="CE2101" s="23"/>
      <c r="CF2101" s="23"/>
      <c r="CG2101" s="23"/>
      <c r="CH2101" s="23"/>
      <c r="CI2101" s="23"/>
      <c r="CJ2101" s="23"/>
      <c r="CK2101" s="23"/>
      <c r="CL2101" s="23"/>
      <c r="CM2101" s="23"/>
      <c r="CN2101" s="23"/>
      <c r="CO2101" s="23"/>
      <c r="CP2101" s="23"/>
      <c r="CQ2101" s="23"/>
      <c r="CR2101" s="23"/>
      <c r="CS2101" s="23"/>
      <c r="CT2101" s="23"/>
      <c r="CU2101" s="23"/>
      <c r="CV2101" s="23"/>
      <c r="CW2101" s="23"/>
      <c r="CX2101" s="23"/>
      <c r="CY2101" s="23"/>
      <c r="CZ2101" s="23"/>
      <c r="DA2101" s="23"/>
      <c r="DB2101" s="23"/>
      <c r="DC2101" s="23"/>
      <c r="DD2101" s="23"/>
      <c r="DE2101" s="23"/>
      <c r="DF2101" s="23"/>
      <c r="DG2101" s="23"/>
      <c r="DH2101" s="23"/>
      <c r="DI2101" s="23"/>
      <c r="DJ2101" s="23"/>
      <c r="DK2101" s="23"/>
      <c r="DL2101" s="23"/>
      <c r="DM2101" s="23"/>
      <c r="DN2101" s="23"/>
      <c r="DO2101" s="23"/>
      <c r="DP2101" s="23"/>
      <c r="DQ2101" s="23"/>
      <c r="DR2101" s="23"/>
      <c r="DS2101" s="23"/>
      <c r="DT2101" s="23"/>
      <c r="DU2101" s="23"/>
      <c r="DV2101" s="23"/>
      <c r="DW2101" s="23"/>
      <c r="DX2101" s="23"/>
      <c r="DY2101" s="23"/>
    </row>
    <row r="2102" spans="1:129" s="29" customFormat="1" ht="30" x14ac:dyDescent="0.25">
      <c r="A2102" s="101"/>
      <c r="B2102" s="92" t="s">
        <v>378</v>
      </c>
      <c r="C2102" s="92"/>
      <c r="D2102" s="92"/>
      <c r="E2102" s="94"/>
      <c r="F2102" s="284"/>
      <c r="G2102" s="94"/>
      <c r="H2102" s="106" t="s">
        <v>38</v>
      </c>
      <c r="I2102" s="105" t="s">
        <v>39</v>
      </c>
      <c r="J2102" s="234">
        <v>1472735.94</v>
      </c>
      <c r="K2102" s="98">
        <f t="shared" si="1073"/>
        <v>1472735.94</v>
      </c>
      <c r="L2102" s="98"/>
      <c r="M2102" s="98"/>
      <c r="N2102" s="98"/>
      <c r="O2102" s="354">
        <f t="shared" si="1040"/>
        <v>1472735.94</v>
      </c>
      <c r="P2102" s="355"/>
      <c r="Q2102" s="23"/>
      <c r="R2102" s="23"/>
      <c r="S2102" s="23"/>
      <c r="T2102" s="23"/>
      <c r="U2102" s="23"/>
      <c r="V2102" s="23"/>
      <c r="W2102" s="23"/>
      <c r="X2102" s="23"/>
      <c r="Y2102" s="23"/>
      <c r="Z2102" s="23"/>
      <c r="AA2102" s="23"/>
      <c r="AB2102" s="23"/>
      <c r="AC2102" s="23"/>
      <c r="AD2102" s="23"/>
      <c r="AE2102" s="23"/>
      <c r="AF2102" s="23"/>
      <c r="AG2102" s="23"/>
      <c r="AH2102" s="23"/>
      <c r="AI2102" s="23"/>
      <c r="AJ2102" s="23"/>
      <c r="AK2102" s="23"/>
      <c r="AL2102" s="23"/>
      <c r="AM2102" s="23"/>
      <c r="AN2102" s="23"/>
      <c r="AO2102" s="23"/>
      <c r="AP2102" s="23"/>
      <c r="AQ2102" s="23"/>
      <c r="AR2102" s="23"/>
      <c r="AS2102" s="23"/>
      <c r="AT2102" s="23"/>
      <c r="AU2102" s="23"/>
      <c r="AV2102" s="23"/>
      <c r="AW2102" s="23"/>
      <c r="AX2102" s="23"/>
      <c r="AY2102" s="23"/>
      <c r="AZ2102" s="23"/>
      <c r="BA2102" s="23"/>
      <c r="BB2102" s="23"/>
      <c r="BC2102" s="23"/>
      <c r="BD2102" s="23"/>
      <c r="BE2102" s="23"/>
      <c r="BF2102" s="23"/>
      <c r="BG2102" s="23"/>
      <c r="BH2102" s="23"/>
      <c r="BI2102" s="23"/>
      <c r="BJ2102" s="23"/>
      <c r="BK2102" s="23"/>
      <c r="BL2102" s="23"/>
      <c r="BM2102" s="23"/>
      <c r="BN2102" s="23"/>
      <c r="BO2102" s="23"/>
      <c r="BP2102" s="23"/>
      <c r="BQ2102" s="23"/>
      <c r="BR2102" s="23"/>
      <c r="BS2102" s="23"/>
      <c r="BT2102" s="23"/>
      <c r="BU2102" s="23"/>
      <c r="BV2102" s="23"/>
      <c r="BW2102" s="23"/>
      <c r="BX2102" s="23"/>
      <c r="BY2102" s="23"/>
      <c r="BZ2102" s="23"/>
      <c r="CA2102" s="23"/>
      <c r="CB2102" s="23"/>
      <c r="CC2102" s="23"/>
      <c r="CD2102" s="23"/>
      <c r="CE2102" s="23"/>
      <c r="CF2102" s="23"/>
      <c r="CG2102" s="23"/>
      <c r="CH2102" s="23"/>
      <c r="CI2102" s="23"/>
      <c r="CJ2102" s="23"/>
      <c r="CK2102" s="23"/>
      <c r="CL2102" s="23"/>
      <c r="CM2102" s="23"/>
      <c r="CN2102" s="23"/>
      <c r="CO2102" s="23"/>
      <c r="CP2102" s="23"/>
      <c r="CQ2102" s="23"/>
      <c r="CR2102" s="23"/>
      <c r="CS2102" s="23"/>
      <c r="CT2102" s="23"/>
      <c r="CU2102" s="23"/>
      <c r="CV2102" s="23"/>
      <c r="CW2102" s="23"/>
      <c r="CX2102" s="23"/>
      <c r="CY2102" s="23"/>
      <c r="CZ2102" s="23"/>
      <c r="DA2102" s="23"/>
      <c r="DB2102" s="23"/>
      <c r="DC2102" s="23"/>
      <c r="DD2102" s="23"/>
      <c r="DE2102" s="23"/>
      <c r="DF2102" s="23"/>
      <c r="DG2102" s="23"/>
      <c r="DH2102" s="23"/>
      <c r="DI2102" s="23"/>
      <c r="DJ2102" s="23"/>
      <c r="DK2102" s="23"/>
      <c r="DL2102" s="23"/>
      <c r="DM2102" s="23"/>
      <c r="DN2102" s="23"/>
      <c r="DO2102" s="23"/>
      <c r="DP2102" s="23"/>
      <c r="DQ2102" s="23"/>
      <c r="DR2102" s="23"/>
      <c r="DS2102" s="23"/>
      <c r="DT2102" s="23"/>
      <c r="DU2102" s="23"/>
      <c r="DV2102" s="23"/>
      <c r="DW2102" s="23"/>
      <c r="DX2102" s="23"/>
      <c r="DY2102" s="23"/>
    </row>
    <row r="2103" spans="1:129" s="29" customFormat="1" ht="30" x14ac:dyDescent="0.25">
      <c r="A2103" s="101"/>
      <c r="B2103" s="92" t="s">
        <v>378</v>
      </c>
      <c r="C2103" s="229"/>
      <c r="D2103" s="362"/>
      <c r="E2103" s="363"/>
      <c r="F2103" s="368"/>
      <c r="G2103" s="94"/>
      <c r="H2103" s="121" t="s">
        <v>40</v>
      </c>
      <c r="I2103" s="78" t="s">
        <v>41</v>
      </c>
      <c r="J2103" s="234">
        <v>2293581.13</v>
      </c>
      <c r="K2103" s="98">
        <f t="shared" si="1073"/>
        <v>2293581.13</v>
      </c>
      <c r="L2103" s="98"/>
      <c r="M2103" s="98"/>
      <c r="N2103" s="98"/>
      <c r="O2103" s="354">
        <f t="shared" si="1040"/>
        <v>2293581.13</v>
      </c>
      <c r="P2103" s="355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23"/>
      <c r="AL2103" s="23"/>
      <c r="AM2103" s="23"/>
      <c r="AN2103" s="23"/>
      <c r="AO2103" s="23"/>
      <c r="AP2103" s="23"/>
      <c r="AQ2103" s="23"/>
      <c r="AR2103" s="23"/>
      <c r="AS2103" s="23"/>
      <c r="AT2103" s="23"/>
      <c r="AU2103" s="23"/>
      <c r="AV2103" s="23"/>
      <c r="AW2103" s="23"/>
      <c r="AX2103" s="23"/>
      <c r="AY2103" s="23"/>
      <c r="AZ2103" s="23"/>
      <c r="BA2103" s="23"/>
      <c r="BB2103" s="23"/>
      <c r="BC2103" s="23"/>
      <c r="BD2103" s="23"/>
      <c r="BE2103" s="23"/>
      <c r="BF2103" s="23"/>
      <c r="BG2103" s="23"/>
      <c r="BH2103" s="23"/>
      <c r="BI2103" s="23"/>
      <c r="BJ2103" s="23"/>
      <c r="BK2103" s="23"/>
      <c r="BL2103" s="23"/>
      <c r="BM2103" s="23"/>
      <c r="BN2103" s="23"/>
      <c r="BO2103" s="23"/>
      <c r="BP2103" s="23"/>
      <c r="BQ2103" s="23"/>
      <c r="BR2103" s="23"/>
      <c r="BS2103" s="23"/>
      <c r="BT2103" s="23"/>
      <c r="BU2103" s="23"/>
      <c r="BV2103" s="23"/>
      <c r="BW2103" s="23"/>
      <c r="BX2103" s="23"/>
      <c r="BY2103" s="23"/>
      <c r="BZ2103" s="23"/>
      <c r="CA2103" s="23"/>
      <c r="CB2103" s="23"/>
      <c r="CC2103" s="23"/>
      <c r="CD2103" s="23"/>
      <c r="CE2103" s="23"/>
      <c r="CF2103" s="23"/>
      <c r="CG2103" s="23"/>
      <c r="CH2103" s="23"/>
      <c r="CI2103" s="23"/>
      <c r="CJ2103" s="23"/>
      <c r="CK2103" s="23"/>
      <c r="CL2103" s="23"/>
      <c r="CM2103" s="23"/>
      <c r="CN2103" s="23"/>
      <c r="CO2103" s="23"/>
      <c r="CP2103" s="23"/>
      <c r="CQ2103" s="23"/>
      <c r="CR2103" s="23"/>
      <c r="CS2103" s="23"/>
      <c r="CT2103" s="23"/>
      <c r="CU2103" s="23"/>
      <c r="CV2103" s="23"/>
      <c r="CW2103" s="23"/>
      <c r="CX2103" s="23"/>
      <c r="CY2103" s="23"/>
      <c r="CZ2103" s="23"/>
      <c r="DA2103" s="23"/>
      <c r="DB2103" s="23"/>
      <c r="DC2103" s="23"/>
      <c r="DD2103" s="23"/>
      <c r="DE2103" s="23"/>
      <c r="DF2103" s="23"/>
      <c r="DG2103" s="23"/>
      <c r="DH2103" s="23"/>
      <c r="DI2103" s="23"/>
      <c r="DJ2103" s="23"/>
      <c r="DK2103" s="23"/>
      <c r="DL2103" s="23"/>
      <c r="DM2103" s="23"/>
      <c r="DN2103" s="23"/>
      <c r="DO2103" s="23"/>
      <c r="DP2103" s="23"/>
      <c r="DQ2103" s="23"/>
      <c r="DR2103" s="23"/>
      <c r="DS2103" s="23"/>
      <c r="DT2103" s="23"/>
      <c r="DU2103" s="23"/>
      <c r="DV2103" s="23"/>
      <c r="DW2103" s="23"/>
      <c r="DX2103" s="23"/>
      <c r="DY2103" s="23"/>
    </row>
    <row r="2104" spans="1:129" s="29" customFormat="1" ht="30" x14ac:dyDescent="0.25">
      <c r="A2104" s="238"/>
      <c r="B2104" s="92" t="s">
        <v>378</v>
      </c>
      <c r="C2104" s="233"/>
      <c r="D2104" s="233"/>
      <c r="E2104" s="118"/>
      <c r="F2104" s="285"/>
      <c r="G2104" s="118"/>
      <c r="H2104" s="107" t="s">
        <v>42</v>
      </c>
      <c r="I2104" s="108" t="s">
        <v>43</v>
      </c>
      <c r="J2104" s="234">
        <v>577821.38</v>
      </c>
      <c r="K2104" s="98">
        <f t="shared" si="1073"/>
        <v>577821.38</v>
      </c>
      <c r="L2104" s="98"/>
      <c r="M2104" s="98"/>
      <c r="N2104" s="98"/>
      <c r="O2104" s="354">
        <f t="shared" si="1040"/>
        <v>577821.38</v>
      </c>
      <c r="P2104" s="355"/>
      <c r="Q2104" s="23"/>
      <c r="R2104" s="23"/>
      <c r="S2104" s="23"/>
      <c r="T2104" s="23"/>
      <c r="U2104" s="23"/>
      <c r="V2104" s="23"/>
      <c r="W2104" s="23"/>
      <c r="X2104" s="23"/>
      <c r="Y2104" s="23"/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/>
      <c r="AL2104" s="23"/>
      <c r="AM2104" s="23"/>
      <c r="AN2104" s="23"/>
      <c r="AO2104" s="23"/>
      <c r="AP2104" s="23"/>
      <c r="AQ2104" s="23"/>
      <c r="AR2104" s="23"/>
      <c r="AS2104" s="23"/>
      <c r="AT2104" s="23"/>
      <c r="AU2104" s="23"/>
      <c r="AV2104" s="23"/>
      <c r="AW2104" s="23"/>
      <c r="AX2104" s="23"/>
      <c r="AY2104" s="23"/>
      <c r="AZ2104" s="23"/>
      <c r="BA2104" s="23"/>
      <c r="BB2104" s="23"/>
      <c r="BC2104" s="23"/>
      <c r="BD2104" s="23"/>
      <c r="BE2104" s="23"/>
      <c r="BF2104" s="23"/>
      <c r="BG2104" s="23"/>
      <c r="BH2104" s="23"/>
      <c r="BI2104" s="23"/>
      <c r="BJ2104" s="23"/>
      <c r="BK2104" s="23"/>
      <c r="BL2104" s="23"/>
      <c r="BM2104" s="23"/>
      <c r="BN2104" s="23"/>
      <c r="BO2104" s="23"/>
      <c r="BP2104" s="23"/>
      <c r="BQ2104" s="23"/>
      <c r="BR2104" s="23"/>
      <c r="BS2104" s="23"/>
      <c r="BT2104" s="23"/>
      <c r="BU2104" s="23"/>
      <c r="BV2104" s="23"/>
      <c r="BW2104" s="23"/>
      <c r="BX2104" s="23"/>
      <c r="BY2104" s="23"/>
      <c r="BZ2104" s="23"/>
      <c r="CA2104" s="23"/>
      <c r="CB2104" s="23"/>
      <c r="CC2104" s="23"/>
      <c r="CD2104" s="23"/>
      <c r="CE2104" s="23"/>
      <c r="CF2104" s="23"/>
      <c r="CG2104" s="23"/>
      <c r="CH2104" s="23"/>
      <c r="CI2104" s="23"/>
      <c r="CJ2104" s="23"/>
      <c r="CK2104" s="23"/>
      <c r="CL2104" s="23"/>
      <c r="CM2104" s="23"/>
      <c r="CN2104" s="23"/>
      <c r="CO2104" s="23"/>
      <c r="CP2104" s="23"/>
      <c r="CQ2104" s="23"/>
      <c r="CR2104" s="23"/>
      <c r="CS2104" s="23"/>
      <c r="CT2104" s="23"/>
      <c r="CU2104" s="23"/>
      <c r="CV2104" s="23"/>
      <c r="CW2104" s="23"/>
      <c r="CX2104" s="23"/>
      <c r="CY2104" s="23"/>
      <c r="CZ2104" s="23"/>
      <c r="DA2104" s="23"/>
      <c r="DB2104" s="23"/>
      <c r="DC2104" s="23"/>
      <c r="DD2104" s="23"/>
      <c r="DE2104" s="23"/>
      <c r="DF2104" s="23"/>
      <c r="DG2104" s="23"/>
      <c r="DH2104" s="23"/>
      <c r="DI2104" s="23"/>
      <c r="DJ2104" s="23"/>
      <c r="DK2104" s="23"/>
      <c r="DL2104" s="23"/>
      <c r="DM2104" s="23"/>
      <c r="DN2104" s="23"/>
      <c r="DO2104" s="23"/>
      <c r="DP2104" s="23"/>
      <c r="DQ2104" s="23"/>
      <c r="DR2104" s="23"/>
      <c r="DS2104" s="23"/>
      <c r="DT2104" s="23"/>
      <c r="DU2104" s="23"/>
      <c r="DV2104" s="23"/>
      <c r="DW2104" s="23"/>
      <c r="DX2104" s="23"/>
      <c r="DY2104" s="23"/>
    </row>
    <row r="2105" spans="1:129" s="29" customFormat="1" x14ac:dyDescent="0.25">
      <c r="A2105" s="238"/>
      <c r="B2105" s="92" t="s">
        <v>378</v>
      </c>
      <c r="C2105" s="233"/>
      <c r="D2105" s="233"/>
      <c r="E2105" s="118"/>
      <c r="F2105" s="285"/>
      <c r="G2105" s="118"/>
      <c r="H2105" s="92" t="s">
        <v>35</v>
      </c>
      <c r="I2105" s="78" t="s">
        <v>52</v>
      </c>
      <c r="J2105" s="328">
        <f>(J2100+J2101+J2102+J2103+J2104)*2.14%</f>
        <v>230756.51843200004</v>
      </c>
      <c r="K2105" s="98">
        <f t="shared" si="1073"/>
        <v>230756.51843200004</v>
      </c>
      <c r="L2105" s="115"/>
      <c r="M2105" s="321"/>
      <c r="N2105" s="322"/>
      <c r="O2105" s="354">
        <f t="shared" ref="O2105:O2169" si="1074">K2105+L2105+M2105+N2105</f>
        <v>230756.51843200004</v>
      </c>
      <c r="P2105" s="355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/>
      <c r="AL2105" s="23"/>
      <c r="AM2105" s="23"/>
      <c r="AN2105" s="23"/>
      <c r="AO2105" s="23"/>
      <c r="AP2105" s="23"/>
      <c r="AQ2105" s="23"/>
      <c r="AR2105" s="23"/>
      <c r="AS2105" s="23"/>
      <c r="AT2105" s="23"/>
      <c r="AU2105" s="23"/>
      <c r="AV2105" s="23"/>
      <c r="AW2105" s="23"/>
      <c r="AX2105" s="23"/>
      <c r="AY2105" s="23"/>
      <c r="AZ2105" s="23"/>
      <c r="BA2105" s="23"/>
      <c r="BB2105" s="23"/>
      <c r="BC2105" s="23"/>
      <c r="BD2105" s="23"/>
      <c r="BE2105" s="23"/>
      <c r="BF2105" s="23"/>
      <c r="BG2105" s="23"/>
      <c r="BH2105" s="23"/>
      <c r="BI2105" s="23"/>
      <c r="BJ2105" s="23"/>
      <c r="BK2105" s="23"/>
      <c r="BL2105" s="23"/>
      <c r="BM2105" s="23"/>
      <c r="BN2105" s="23"/>
      <c r="BO2105" s="23"/>
      <c r="BP2105" s="23"/>
      <c r="BQ2105" s="23"/>
      <c r="BR2105" s="23"/>
      <c r="BS2105" s="23"/>
      <c r="BT2105" s="23"/>
      <c r="BU2105" s="23"/>
      <c r="BV2105" s="23"/>
      <c r="BW2105" s="23"/>
      <c r="BX2105" s="23"/>
      <c r="BY2105" s="23"/>
      <c r="BZ2105" s="23"/>
      <c r="CA2105" s="23"/>
      <c r="CB2105" s="23"/>
      <c r="CC2105" s="23"/>
      <c r="CD2105" s="23"/>
      <c r="CE2105" s="23"/>
      <c r="CF2105" s="23"/>
      <c r="CG2105" s="23"/>
      <c r="CH2105" s="23"/>
      <c r="CI2105" s="23"/>
      <c r="CJ2105" s="23"/>
      <c r="CK2105" s="23"/>
      <c r="CL2105" s="23"/>
      <c r="CM2105" s="23"/>
      <c r="CN2105" s="23"/>
      <c r="CO2105" s="23"/>
      <c r="CP2105" s="23"/>
      <c r="CQ2105" s="23"/>
      <c r="CR2105" s="23"/>
      <c r="CS2105" s="23"/>
      <c r="CT2105" s="23"/>
      <c r="CU2105" s="23"/>
      <c r="CV2105" s="23"/>
      <c r="CW2105" s="23"/>
      <c r="CX2105" s="23"/>
      <c r="CY2105" s="23"/>
      <c r="CZ2105" s="23"/>
      <c r="DA2105" s="23"/>
      <c r="DB2105" s="23"/>
      <c r="DC2105" s="23"/>
      <c r="DD2105" s="23"/>
      <c r="DE2105" s="23"/>
      <c r="DF2105" s="23"/>
      <c r="DG2105" s="23"/>
      <c r="DH2105" s="23"/>
      <c r="DI2105" s="23"/>
      <c r="DJ2105" s="23"/>
      <c r="DK2105" s="23"/>
      <c r="DL2105" s="23"/>
      <c r="DM2105" s="23"/>
      <c r="DN2105" s="23"/>
      <c r="DO2105" s="23"/>
      <c r="DP2105" s="23"/>
      <c r="DQ2105" s="23"/>
      <c r="DR2105" s="23"/>
      <c r="DS2105" s="23"/>
      <c r="DT2105" s="23"/>
      <c r="DU2105" s="23"/>
      <c r="DV2105" s="23"/>
      <c r="DW2105" s="23"/>
      <c r="DX2105" s="23"/>
      <c r="DY2105" s="23"/>
    </row>
    <row r="2106" spans="1:129" s="29" customFormat="1" x14ac:dyDescent="0.25">
      <c r="A2106" s="100">
        <v>7</v>
      </c>
      <c r="B2106" s="92" t="s">
        <v>378</v>
      </c>
      <c r="C2106" s="92" t="s">
        <v>19</v>
      </c>
      <c r="D2106" s="93" t="s">
        <v>283</v>
      </c>
      <c r="E2106" s="94">
        <v>24</v>
      </c>
      <c r="F2106" s="95">
        <v>2372.1</v>
      </c>
      <c r="G2106" s="96">
        <v>78</v>
      </c>
      <c r="H2106" s="93" t="s">
        <v>30</v>
      </c>
      <c r="I2106" s="66" t="s">
        <v>1</v>
      </c>
      <c r="J2106" s="98">
        <f>J2107+J2108+J2109+J2110+J2111+J2112</f>
        <v>10971522.576535998</v>
      </c>
      <c r="K2106" s="98">
        <f t="shared" ref="K2106:N2106" si="1075">K2107+K2108+K2109+K2110+K2111+K2112</f>
        <v>10971522.576535998</v>
      </c>
      <c r="L2106" s="98">
        <f t="shared" si="1075"/>
        <v>0</v>
      </c>
      <c r="M2106" s="98">
        <f t="shared" si="1075"/>
        <v>0</v>
      </c>
      <c r="N2106" s="98">
        <f t="shared" si="1075"/>
        <v>0</v>
      </c>
      <c r="O2106" s="354">
        <f t="shared" si="1074"/>
        <v>10971522.576535998</v>
      </c>
      <c r="P2106" s="355"/>
      <c r="Q2106" s="23"/>
      <c r="R2106" s="23"/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/>
      <c r="AL2106" s="23"/>
      <c r="AM2106" s="23"/>
      <c r="AN2106" s="23"/>
      <c r="AO2106" s="23"/>
      <c r="AP2106" s="23"/>
      <c r="AQ2106" s="23"/>
      <c r="AR2106" s="23"/>
      <c r="AS2106" s="23"/>
      <c r="AT2106" s="23"/>
      <c r="AU2106" s="23"/>
      <c r="AV2106" s="23"/>
      <c r="AW2106" s="23"/>
      <c r="AX2106" s="23"/>
      <c r="AY2106" s="23"/>
      <c r="AZ2106" s="23"/>
      <c r="BA2106" s="23"/>
      <c r="BB2106" s="23"/>
      <c r="BC2106" s="23"/>
      <c r="BD2106" s="23"/>
      <c r="BE2106" s="23"/>
      <c r="BF2106" s="23"/>
      <c r="BG2106" s="23"/>
      <c r="BH2106" s="23"/>
      <c r="BI2106" s="23"/>
      <c r="BJ2106" s="23"/>
      <c r="BK2106" s="23"/>
      <c r="BL2106" s="23"/>
      <c r="BM2106" s="23"/>
      <c r="BN2106" s="23"/>
      <c r="BO2106" s="23"/>
      <c r="BP2106" s="23"/>
      <c r="BQ2106" s="23"/>
      <c r="BR2106" s="23"/>
      <c r="BS2106" s="23"/>
      <c r="BT2106" s="23"/>
      <c r="BU2106" s="23"/>
      <c r="BV2106" s="23"/>
      <c r="BW2106" s="23"/>
      <c r="BX2106" s="23"/>
      <c r="BY2106" s="23"/>
      <c r="BZ2106" s="23"/>
      <c r="CA2106" s="23"/>
      <c r="CB2106" s="23"/>
      <c r="CC2106" s="23"/>
      <c r="CD2106" s="23"/>
      <c r="CE2106" s="23"/>
      <c r="CF2106" s="23"/>
      <c r="CG2106" s="23"/>
      <c r="CH2106" s="23"/>
      <c r="CI2106" s="23"/>
      <c r="CJ2106" s="23"/>
      <c r="CK2106" s="23"/>
      <c r="CL2106" s="23"/>
      <c r="CM2106" s="23"/>
      <c r="CN2106" s="23"/>
      <c r="CO2106" s="23"/>
      <c r="CP2106" s="23"/>
      <c r="CQ2106" s="23"/>
      <c r="CR2106" s="23"/>
      <c r="CS2106" s="23"/>
      <c r="CT2106" s="23"/>
      <c r="CU2106" s="23"/>
      <c r="CV2106" s="23"/>
      <c r="CW2106" s="23"/>
      <c r="CX2106" s="23"/>
      <c r="CY2106" s="23"/>
      <c r="CZ2106" s="23"/>
      <c r="DA2106" s="23"/>
      <c r="DB2106" s="23"/>
      <c r="DC2106" s="23"/>
      <c r="DD2106" s="23"/>
      <c r="DE2106" s="23"/>
      <c r="DF2106" s="23"/>
      <c r="DG2106" s="23"/>
      <c r="DH2106" s="23"/>
      <c r="DI2106" s="23"/>
      <c r="DJ2106" s="23"/>
      <c r="DK2106" s="23"/>
      <c r="DL2106" s="23"/>
      <c r="DM2106" s="23"/>
      <c r="DN2106" s="23"/>
      <c r="DO2106" s="23"/>
      <c r="DP2106" s="23"/>
      <c r="DQ2106" s="23"/>
      <c r="DR2106" s="23"/>
      <c r="DS2106" s="23"/>
      <c r="DT2106" s="23"/>
      <c r="DU2106" s="23"/>
      <c r="DV2106" s="23"/>
      <c r="DW2106" s="23"/>
      <c r="DX2106" s="23"/>
      <c r="DY2106" s="23"/>
    </row>
    <row r="2107" spans="1:129" s="29" customFormat="1" x14ac:dyDescent="0.25">
      <c r="A2107" s="101"/>
      <c r="B2107" s="92" t="s">
        <v>378</v>
      </c>
      <c r="C2107" s="92"/>
      <c r="D2107" s="92"/>
      <c r="E2107" s="94"/>
      <c r="F2107" s="284"/>
      <c r="G2107" s="94"/>
      <c r="H2107" s="92" t="s">
        <v>36</v>
      </c>
      <c r="I2107" s="78" t="s">
        <v>37</v>
      </c>
      <c r="J2107" s="234">
        <v>5491701.4400000004</v>
      </c>
      <c r="K2107" s="98">
        <f t="shared" ref="K2107:K2112" si="1076">J2107</f>
        <v>5491701.4400000004</v>
      </c>
      <c r="L2107" s="104"/>
      <c r="M2107" s="104"/>
      <c r="N2107" s="104"/>
      <c r="O2107" s="354">
        <f t="shared" si="1074"/>
        <v>5491701.4400000004</v>
      </c>
      <c r="P2107" s="355"/>
      <c r="Q2107" s="23"/>
      <c r="R2107" s="23"/>
      <c r="S2107" s="23"/>
      <c r="T2107" s="23"/>
      <c r="U2107" s="23"/>
      <c r="V2107" s="23"/>
      <c r="W2107" s="23"/>
      <c r="X2107" s="23"/>
      <c r="Y2107" s="23"/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23"/>
      <c r="AL2107" s="23"/>
      <c r="AM2107" s="23"/>
      <c r="AN2107" s="23"/>
      <c r="AO2107" s="23"/>
      <c r="AP2107" s="23"/>
      <c r="AQ2107" s="23"/>
      <c r="AR2107" s="23"/>
      <c r="AS2107" s="23"/>
      <c r="AT2107" s="23"/>
      <c r="AU2107" s="23"/>
      <c r="AV2107" s="23"/>
      <c r="AW2107" s="23"/>
      <c r="AX2107" s="23"/>
      <c r="AY2107" s="23"/>
      <c r="AZ2107" s="23"/>
      <c r="BA2107" s="23"/>
      <c r="BB2107" s="23"/>
      <c r="BC2107" s="23"/>
      <c r="BD2107" s="23"/>
      <c r="BE2107" s="23"/>
      <c r="BF2107" s="23"/>
      <c r="BG2107" s="23"/>
      <c r="BH2107" s="23"/>
      <c r="BI2107" s="23"/>
      <c r="BJ2107" s="23"/>
      <c r="BK2107" s="23"/>
      <c r="BL2107" s="23"/>
      <c r="BM2107" s="23"/>
      <c r="BN2107" s="23"/>
      <c r="BO2107" s="23"/>
      <c r="BP2107" s="23"/>
      <c r="BQ2107" s="23"/>
      <c r="BR2107" s="23"/>
      <c r="BS2107" s="23"/>
      <c r="BT2107" s="23"/>
      <c r="BU2107" s="23"/>
      <c r="BV2107" s="23"/>
      <c r="BW2107" s="23"/>
      <c r="BX2107" s="23"/>
      <c r="BY2107" s="23"/>
      <c r="BZ2107" s="23"/>
      <c r="CA2107" s="23"/>
      <c r="CB2107" s="23"/>
      <c r="CC2107" s="23"/>
      <c r="CD2107" s="23"/>
      <c r="CE2107" s="23"/>
      <c r="CF2107" s="23"/>
      <c r="CG2107" s="23"/>
      <c r="CH2107" s="23"/>
      <c r="CI2107" s="23"/>
      <c r="CJ2107" s="23"/>
      <c r="CK2107" s="23"/>
      <c r="CL2107" s="23"/>
      <c r="CM2107" s="23"/>
      <c r="CN2107" s="23"/>
      <c r="CO2107" s="23"/>
      <c r="CP2107" s="23"/>
      <c r="CQ2107" s="23"/>
      <c r="CR2107" s="23"/>
      <c r="CS2107" s="23"/>
      <c r="CT2107" s="23"/>
      <c r="CU2107" s="23"/>
      <c r="CV2107" s="23"/>
      <c r="CW2107" s="23"/>
      <c r="CX2107" s="23"/>
      <c r="CY2107" s="23"/>
      <c r="CZ2107" s="23"/>
      <c r="DA2107" s="23"/>
      <c r="DB2107" s="23"/>
      <c r="DC2107" s="23"/>
      <c r="DD2107" s="23"/>
      <c r="DE2107" s="23"/>
      <c r="DF2107" s="23"/>
      <c r="DG2107" s="23"/>
      <c r="DH2107" s="23"/>
      <c r="DI2107" s="23"/>
      <c r="DJ2107" s="23"/>
      <c r="DK2107" s="23"/>
      <c r="DL2107" s="23"/>
      <c r="DM2107" s="23"/>
      <c r="DN2107" s="23"/>
      <c r="DO2107" s="23"/>
      <c r="DP2107" s="23"/>
      <c r="DQ2107" s="23"/>
      <c r="DR2107" s="23"/>
      <c r="DS2107" s="23"/>
      <c r="DT2107" s="23"/>
      <c r="DU2107" s="23"/>
      <c r="DV2107" s="23"/>
      <c r="DW2107" s="23"/>
      <c r="DX2107" s="23"/>
      <c r="DY2107" s="23"/>
    </row>
    <row r="2108" spans="1:129" s="29" customFormat="1" x14ac:dyDescent="0.25">
      <c r="A2108" s="101"/>
      <c r="B2108" s="92" t="s">
        <v>378</v>
      </c>
      <c r="C2108" s="92"/>
      <c r="D2108" s="92"/>
      <c r="E2108" s="94"/>
      <c r="F2108" s="284"/>
      <c r="G2108" s="94"/>
      <c r="H2108" s="190" t="s">
        <v>34</v>
      </c>
      <c r="I2108" s="78" t="s">
        <v>75</v>
      </c>
      <c r="J2108" s="234">
        <v>922475.47</v>
      </c>
      <c r="K2108" s="98">
        <f t="shared" si="1076"/>
        <v>922475.47</v>
      </c>
      <c r="L2108" s="98"/>
      <c r="M2108" s="98"/>
      <c r="N2108" s="98"/>
      <c r="O2108" s="354">
        <f t="shared" si="1074"/>
        <v>922475.47</v>
      </c>
      <c r="P2108" s="355"/>
      <c r="Q2108" s="23"/>
      <c r="R2108" s="23"/>
      <c r="S2108" s="23"/>
      <c r="T2108" s="23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/>
      <c r="AK2108" s="23"/>
      <c r="AL2108" s="23"/>
      <c r="AM2108" s="23"/>
      <c r="AN2108" s="23"/>
      <c r="AO2108" s="23"/>
      <c r="AP2108" s="23"/>
      <c r="AQ2108" s="23"/>
      <c r="AR2108" s="23"/>
      <c r="AS2108" s="23"/>
      <c r="AT2108" s="23"/>
      <c r="AU2108" s="23"/>
      <c r="AV2108" s="23"/>
      <c r="AW2108" s="23"/>
      <c r="AX2108" s="23"/>
      <c r="AY2108" s="23"/>
      <c r="AZ2108" s="23"/>
      <c r="BA2108" s="23"/>
      <c r="BB2108" s="23"/>
      <c r="BC2108" s="23"/>
      <c r="BD2108" s="23"/>
      <c r="BE2108" s="23"/>
      <c r="BF2108" s="23"/>
      <c r="BG2108" s="23"/>
      <c r="BH2108" s="23"/>
      <c r="BI2108" s="23"/>
      <c r="BJ2108" s="23"/>
      <c r="BK2108" s="23"/>
      <c r="BL2108" s="23"/>
      <c r="BM2108" s="23"/>
      <c r="BN2108" s="23"/>
      <c r="BO2108" s="23"/>
      <c r="BP2108" s="23"/>
      <c r="BQ2108" s="23"/>
      <c r="BR2108" s="23"/>
      <c r="BS2108" s="23"/>
      <c r="BT2108" s="23"/>
      <c r="BU2108" s="23"/>
      <c r="BV2108" s="23"/>
      <c r="BW2108" s="23"/>
      <c r="BX2108" s="23"/>
      <c r="BY2108" s="23"/>
      <c r="BZ2108" s="23"/>
      <c r="CA2108" s="23"/>
      <c r="CB2108" s="23"/>
      <c r="CC2108" s="23"/>
      <c r="CD2108" s="23"/>
      <c r="CE2108" s="23"/>
      <c r="CF2108" s="23"/>
      <c r="CG2108" s="23"/>
      <c r="CH2108" s="23"/>
      <c r="CI2108" s="23"/>
      <c r="CJ2108" s="23"/>
      <c r="CK2108" s="23"/>
      <c r="CL2108" s="23"/>
      <c r="CM2108" s="23"/>
      <c r="CN2108" s="23"/>
      <c r="CO2108" s="23"/>
      <c r="CP2108" s="23"/>
      <c r="CQ2108" s="23"/>
      <c r="CR2108" s="23"/>
      <c r="CS2108" s="23"/>
      <c r="CT2108" s="23"/>
      <c r="CU2108" s="23"/>
      <c r="CV2108" s="23"/>
      <c r="CW2108" s="23"/>
      <c r="CX2108" s="23"/>
      <c r="CY2108" s="23"/>
      <c r="CZ2108" s="23"/>
      <c r="DA2108" s="23"/>
      <c r="DB2108" s="23"/>
      <c r="DC2108" s="23"/>
      <c r="DD2108" s="23"/>
      <c r="DE2108" s="23"/>
      <c r="DF2108" s="23"/>
      <c r="DG2108" s="23"/>
      <c r="DH2108" s="23"/>
      <c r="DI2108" s="23"/>
      <c r="DJ2108" s="23"/>
      <c r="DK2108" s="23"/>
      <c r="DL2108" s="23"/>
      <c r="DM2108" s="23"/>
      <c r="DN2108" s="23"/>
      <c r="DO2108" s="23"/>
      <c r="DP2108" s="23"/>
      <c r="DQ2108" s="23"/>
      <c r="DR2108" s="23"/>
      <c r="DS2108" s="23"/>
      <c r="DT2108" s="23"/>
      <c r="DU2108" s="23"/>
      <c r="DV2108" s="23"/>
      <c r="DW2108" s="23"/>
      <c r="DX2108" s="23"/>
      <c r="DY2108" s="23"/>
    </row>
    <row r="2109" spans="1:129" s="29" customFormat="1" ht="30" x14ac:dyDescent="0.25">
      <c r="A2109" s="101"/>
      <c r="B2109" s="92" t="s">
        <v>378</v>
      </c>
      <c r="C2109" s="92"/>
      <c r="D2109" s="92"/>
      <c r="E2109" s="94"/>
      <c r="F2109" s="284"/>
      <c r="G2109" s="94"/>
      <c r="H2109" s="106" t="s">
        <v>38</v>
      </c>
      <c r="I2109" s="105" t="s">
        <v>39</v>
      </c>
      <c r="J2109" s="234">
        <v>1467086.52</v>
      </c>
      <c r="K2109" s="98">
        <f t="shared" si="1076"/>
        <v>1467086.52</v>
      </c>
      <c r="L2109" s="98"/>
      <c r="M2109" s="98"/>
      <c r="N2109" s="98"/>
      <c r="O2109" s="354">
        <f t="shared" si="1074"/>
        <v>1467086.52</v>
      </c>
      <c r="P2109" s="355"/>
      <c r="Q2109" s="23"/>
      <c r="R2109" s="23"/>
      <c r="S2109" s="23"/>
      <c r="T2109" s="23"/>
      <c r="U2109" s="23"/>
      <c r="V2109" s="23"/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23"/>
      <c r="AL2109" s="23"/>
      <c r="AM2109" s="23"/>
      <c r="AN2109" s="23"/>
      <c r="AO2109" s="23"/>
      <c r="AP2109" s="23"/>
      <c r="AQ2109" s="23"/>
      <c r="AR2109" s="23"/>
      <c r="AS2109" s="23"/>
      <c r="AT2109" s="23"/>
      <c r="AU2109" s="23"/>
      <c r="AV2109" s="23"/>
      <c r="AW2109" s="23"/>
      <c r="AX2109" s="23"/>
      <c r="AY2109" s="23"/>
      <c r="AZ2109" s="23"/>
      <c r="BA2109" s="23"/>
      <c r="BB2109" s="23"/>
      <c r="BC2109" s="23"/>
      <c r="BD2109" s="23"/>
      <c r="BE2109" s="23"/>
      <c r="BF2109" s="23"/>
      <c r="BG2109" s="23"/>
      <c r="BH2109" s="23"/>
      <c r="BI2109" s="23"/>
      <c r="BJ2109" s="23"/>
      <c r="BK2109" s="23"/>
      <c r="BL2109" s="23"/>
      <c r="BM2109" s="23"/>
      <c r="BN2109" s="23"/>
      <c r="BO2109" s="23"/>
      <c r="BP2109" s="23"/>
      <c r="BQ2109" s="23"/>
      <c r="BR2109" s="23"/>
      <c r="BS2109" s="23"/>
      <c r="BT2109" s="23"/>
      <c r="BU2109" s="23"/>
      <c r="BV2109" s="23"/>
      <c r="BW2109" s="23"/>
      <c r="BX2109" s="23"/>
      <c r="BY2109" s="23"/>
      <c r="BZ2109" s="23"/>
      <c r="CA2109" s="23"/>
      <c r="CB2109" s="23"/>
      <c r="CC2109" s="23"/>
      <c r="CD2109" s="23"/>
      <c r="CE2109" s="23"/>
      <c r="CF2109" s="23"/>
      <c r="CG2109" s="23"/>
      <c r="CH2109" s="23"/>
      <c r="CI2109" s="23"/>
      <c r="CJ2109" s="23"/>
      <c r="CK2109" s="23"/>
      <c r="CL2109" s="23"/>
      <c r="CM2109" s="23"/>
      <c r="CN2109" s="23"/>
      <c r="CO2109" s="23"/>
      <c r="CP2109" s="23"/>
      <c r="CQ2109" s="23"/>
      <c r="CR2109" s="23"/>
      <c r="CS2109" s="23"/>
      <c r="CT2109" s="23"/>
      <c r="CU2109" s="23"/>
      <c r="CV2109" s="23"/>
      <c r="CW2109" s="23"/>
      <c r="CX2109" s="23"/>
      <c r="CY2109" s="23"/>
      <c r="CZ2109" s="23"/>
      <c r="DA2109" s="23"/>
      <c r="DB2109" s="23"/>
      <c r="DC2109" s="23"/>
      <c r="DD2109" s="23"/>
      <c r="DE2109" s="23"/>
      <c r="DF2109" s="23"/>
      <c r="DG2109" s="23"/>
      <c r="DH2109" s="23"/>
      <c r="DI2109" s="23"/>
      <c r="DJ2109" s="23"/>
      <c r="DK2109" s="23"/>
      <c r="DL2109" s="23"/>
      <c r="DM2109" s="23"/>
      <c r="DN2109" s="23"/>
      <c r="DO2109" s="23"/>
      <c r="DP2109" s="23"/>
      <c r="DQ2109" s="23"/>
      <c r="DR2109" s="23"/>
      <c r="DS2109" s="23"/>
      <c r="DT2109" s="23"/>
      <c r="DU2109" s="23"/>
      <c r="DV2109" s="23"/>
      <c r="DW2109" s="23"/>
      <c r="DX2109" s="23"/>
      <c r="DY2109" s="23"/>
    </row>
    <row r="2110" spans="1:129" s="29" customFormat="1" ht="30" x14ac:dyDescent="0.25">
      <c r="A2110" s="101"/>
      <c r="B2110" s="92" t="s">
        <v>378</v>
      </c>
      <c r="C2110" s="229"/>
      <c r="D2110" s="362"/>
      <c r="E2110" s="363"/>
      <c r="F2110" s="368"/>
      <c r="G2110" s="94"/>
      <c r="H2110" s="121" t="s">
        <v>40</v>
      </c>
      <c r="I2110" s="78" t="s">
        <v>41</v>
      </c>
      <c r="J2110" s="234">
        <v>2284782.9500000002</v>
      </c>
      <c r="K2110" s="98">
        <f t="shared" si="1076"/>
        <v>2284782.9500000002</v>
      </c>
      <c r="L2110" s="98"/>
      <c r="M2110" s="98"/>
      <c r="N2110" s="98"/>
      <c r="O2110" s="354">
        <f t="shared" si="1074"/>
        <v>2284782.9500000002</v>
      </c>
      <c r="P2110" s="355"/>
      <c r="Q2110" s="23"/>
      <c r="R2110" s="23"/>
      <c r="S2110" s="23"/>
      <c r="T2110" s="23"/>
      <c r="U2110" s="23"/>
      <c r="V2110" s="23"/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/>
      <c r="AL2110" s="23"/>
      <c r="AM2110" s="23"/>
      <c r="AN2110" s="23"/>
      <c r="AO2110" s="23"/>
      <c r="AP2110" s="23"/>
      <c r="AQ2110" s="23"/>
      <c r="AR2110" s="23"/>
      <c r="AS2110" s="23"/>
      <c r="AT2110" s="23"/>
      <c r="AU2110" s="23"/>
      <c r="AV2110" s="23"/>
      <c r="AW2110" s="23"/>
      <c r="AX2110" s="23"/>
      <c r="AY2110" s="23"/>
      <c r="AZ2110" s="23"/>
      <c r="BA2110" s="23"/>
      <c r="BB2110" s="23"/>
      <c r="BC2110" s="23"/>
      <c r="BD2110" s="23"/>
      <c r="BE2110" s="23"/>
      <c r="BF2110" s="23"/>
      <c r="BG2110" s="23"/>
      <c r="BH2110" s="23"/>
      <c r="BI2110" s="23"/>
      <c r="BJ2110" s="23"/>
      <c r="BK2110" s="23"/>
      <c r="BL2110" s="23"/>
      <c r="BM2110" s="23"/>
      <c r="BN2110" s="23"/>
      <c r="BO2110" s="23"/>
      <c r="BP2110" s="23"/>
      <c r="BQ2110" s="23"/>
      <c r="BR2110" s="23"/>
      <c r="BS2110" s="23"/>
      <c r="BT2110" s="23"/>
      <c r="BU2110" s="23"/>
      <c r="BV2110" s="23"/>
      <c r="BW2110" s="23"/>
      <c r="BX2110" s="23"/>
      <c r="BY2110" s="23"/>
      <c r="BZ2110" s="23"/>
      <c r="CA2110" s="23"/>
      <c r="CB2110" s="23"/>
      <c r="CC2110" s="23"/>
      <c r="CD2110" s="23"/>
      <c r="CE2110" s="23"/>
      <c r="CF2110" s="23"/>
      <c r="CG2110" s="23"/>
      <c r="CH2110" s="23"/>
      <c r="CI2110" s="23"/>
      <c r="CJ2110" s="23"/>
      <c r="CK2110" s="23"/>
      <c r="CL2110" s="23"/>
      <c r="CM2110" s="23"/>
      <c r="CN2110" s="23"/>
      <c r="CO2110" s="23"/>
      <c r="CP2110" s="23"/>
      <c r="CQ2110" s="23"/>
      <c r="CR2110" s="23"/>
      <c r="CS2110" s="23"/>
      <c r="CT2110" s="23"/>
      <c r="CU2110" s="23"/>
      <c r="CV2110" s="23"/>
      <c r="CW2110" s="23"/>
      <c r="CX2110" s="23"/>
      <c r="CY2110" s="23"/>
      <c r="CZ2110" s="23"/>
      <c r="DA2110" s="23"/>
      <c r="DB2110" s="23"/>
      <c r="DC2110" s="23"/>
      <c r="DD2110" s="23"/>
      <c r="DE2110" s="23"/>
      <c r="DF2110" s="23"/>
      <c r="DG2110" s="23"/>
      <c r="DH2110" s="23"/>
      <c r="DI2110" s="23"/>
      <c r="DJ2110" s="23"/>
      <c r="DK2110" s="23"/>
      <c r="DL2110" s="23"/>
      <c r="DM2110" s="23"/>
      <c r="DN2110" s="23"/>
      <c r="DO2110" s="23"/>
      <c r="DP2110" s="23"/>
      <c r="DQ2110" s="23"/>
      <c r="DR2110" s="23"/>
      <c r="DS2110" s="23"/>
      <c r="DT2110" s="23"/>
      <c r="DU2110" s="23"/>
      <c r="DV2110" s="23"/>
      <c r="DW2110" s="23"/>
      <c r="DX2110" s="23"/>
      <c r="DY2110" s="23"/>
    </row>
    <row r="2111" spans="1:129" s="29" customFormat="1" ht="30" x14ac:dyDescent="0.25">
      <c r="A2111" s="238"/>
      <c r="B2111" s="92" t="s">
        <v>378</v>
      </c>
      <c r="C2111" s="233"/>
      <c r="D2111" s="233"/>
      <c r="E2111" s="118"/>
      <c r="F2111" s="285"/>
      <c r="G2111" s="118"/>
      <c r="H2111" s="107" t="s">
        <v>42</v>
      </c>
      <c r="I2111" s="108" t="s">
        <v>43</v>
      </c>
      <c r="J2111" s="234">
        <v>575604.86</v>
      </c>
      <c r="K2111" s="98">
        <f t="shared" si="1076"/>
        <v>575604.86</v>
      </c>
      <c r="L2111" s="98"/>
      <c r="M2111" s="98"/>
      <c r="N2111" s="98"/>
      <c r="O2111" s="354">
        <f t="shared" si="1074"/>
        <v>575604.86</v>
      </c>
      <c r="P2111" s="355"/>
      <c r="Q2111" s="23"/>
      <c r="R2111" s="23"/>
      <c r="S2111" s="23"/>
      <c r="T2111" s="23"/>
      <c r="U2111" s="23"/>
      <c r="V2111" s="23"/>
      <c r="W2111" s="23"/>
      <c r="X2111" s="23"/>
      <c r="Y2111" s="23"/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23"/>
      <c r="AL2111" s="23"/>
      <c r="AM2111" s="23"/>
      <c r="AN2111" s="23"/>
      <c r="AO2111" s="23"/>
      <c r="AP2111" s="23"/>
      <c r="AQ2111" s="23"/>
      <c r="AR2111" s="23"/>
      <c r="AS2111" s="23"/>
      <c r="AT2111" s="23"/>
      <c r="AU2111" s="23"/>
      <c r="AV2111" s="23"/>
      <c r="AW2111" s="23"/>
      <c r="AX2111" s="23"/>
      <c r="AY2111" s="23"/>
      <c r="AZ2111" s="23"/>
      <c r="BA2111" s="23"/>
      <c r="BB2111" s="23"/>
      <c r="BC2111" s="23"/>
      <c r="BD2111" s="23"/>
      <c r="BE2111" s="23"/>
      <c r="BF2111" s="23"/>
      <c r="BG2111" s="23"/>
      <c r="BH2111" s="23"/>
      <c r="BI2111" s="23"/>
      <c r="BJ2111" s="23"/>
      <c r="BK2111" s="23"/>
      <c r="BL2111" s="23"/>
      <c r="BM2111" s="23"/>
      <c r="BN2111" s="23"/>
      <c r="BO2111" s="23"/>
      <c r="BP2111" s="23"/>
      <c r="BQ2111" s="23"/>
      <c r="BR2111" s="23"/>
      <c r="BS2111" s="23"/>
      <c r="BT2111" s="23"/>
      <c r="BU2111" s="23"/>
      <c r="BV2111" s="23"/>
      <c r="BW2111" s="23"/>
      <c r="BX2111" s="23"/>
      <c r="BY2111" s="23"/>
      <c r="BZ2111" s="23"/>
      <c r="CA2111" s="23"/>
      <c r="CB2111" s="23"/>
      <c r="CC2111" s="23"/>
      <c r="CD2111" s="23"/>
      <c r="CE2111" s="23"/>
      <c r="CF2111" s="23"/>
      <c r="CG2111" s="23"/>
      <c r="CH2111" s="23"/>
      <c r="CI2111" s="23"/>
      <c r="CJ2111" s="23"/>
      <c r="CK2111" s="23"/>
      <c r="CL2111" s="23"/>
      <c r="CM2111" s="23"/>
      <c r="CN2111" s="23"/>
      <c r="CO2111" s="23"/>
      <c r="CP2111" s="23"/>
      <c r="CQ2111" s="23"/>
      <c r="CR2111" s="23"/>
      <c r="CS2111" s="23"/>
      <c r="CT2111" s="23"/>
      <c r="CU2111" s="23"/>
      <c r="CV2111" s="23"/>
      <c r="CW2111" s="23"/>
      <c r="CX2111" s="23"/>
      <c r="CY2111" s="23"/>
      <c r="CZ2111" s="23"/>
      <c r="DA2111" s="23"/>
      <c r="DB2111" s="23"/>
      <c r="DC2111" s="23"/>
      <c r="DD2111" s="23"/>
      <c r="DE2111" s="23"/>
      <c r="DF2111" s="23"/>
      <c r="DG2111" s="23"/>
      <c r="DH2111" s="23"/>
      <c r="DI2111" s="23"/>
      <c r="DJ2111" s="23"/>
      <c r="DK2111" s="23"/>
      <c r="DL2111" s="23"/>
      <c r="DM2111" s="23"/>
      <c r="DN2111" s="23"/>
      <c r="DO2111" s="23"/>
      <c r="DP2111" s="23"/>
      <c r="DQ2111" s="23"/>
      <c r="DR2111" s="23"/>
      <c r="DS2111" s="23"/>
      <c r="DT2111" s="23"/>
      <c r="DU2111" s="23"/>
      <c r="DV2111" s="23"/>
      <c r="DW2111" s="23"/>
      <c r="DX2111" s="23"/>
      <c r="DY2111" s="23"/>
    </row>
    <row r="2112" spans="1:129" s="29" customFormat="1" x14ac:dyDescent="0.25">
      <c r="A2112" s="238"/>
      <c r="B2112" s="92" t="s">
        <v>378</v>
      </c>
      <c r="C2112" s="233"/>
      <c r="D2112" s="233"/>
      <c r="E2112" s="118"/>
      <c r="F2112" s="285"/>
      <c r="G2112" s="118"/>
      <c r="H2112" s="92" t="s">
        <v>35</v>
      </c>
      <c r="I2112" s="78" t="s">
        <v>52</v>
      </c>
      <c r="J2112" s="328">
        <f>(J2107+J2108+J2109+J2110+J2111)*2.14%</f>
        <v>229871.33653599999</v>
      </c>
      <c r="K2112" s="98">
        <f t="shared" si="1076"/>
        <v>229871.33653599999</v>
      </c>
      <c r="L2112" s="115"/>
      <c r="M2112" s="321"/>
      <c r="N2112" s="322"/>
      <c r="O2112" s="354">
        <f t="shared" si="1074"/>
        <v>229871.33653599999</v>
      </c>
      <c r="P2112" s="355"/>
      <c r="Q2112" s="23"/>
      <c r="R2112" s="23"/>
      <c r="S2112" s="23"/>
      <c r="T2112" s="23"/>
      <c r="U2112" s="23"/>
      <c r="V2112" s="23"/>
      <c r="W2112" s="23"/>
      <c r="X2112" s="23"/>
      <c r="Y2112" s="23"/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/>
      <c r="AK2112" s="23"/>
      <c r="AL2112" s="23"/>
      <c r="AM2112" s="23"/>
      <c r="AN2112" s="23"/>
      <c r="AO2112" s="23"/>
      <c r="AP2112" s="23"/>
      <c r="AQ2112" s="23"/>
      <c r="AR2112" s="23"/>
      <c r="AS2112" s="23"/>
      <c r="AT2112" s="23"/>
      <c r="AU2112" s="23"/>
      <c r="AV2112" s="23"/>
      <c r="AW2112" s="23"/>
      <c r="AX2112" s="23"/>
      <c r="AY2112" s="23"/>
      <c r="AZ2112" s="23"/>
      <c r="BA2112" s="23"/>
      <c r="BB2112" s="23"/>
      <c r="BC2112" s="23"/>
      <c r="BD2112" s="23"/>
      <c r="BE2112" s="23"/>
      <c r="BF2112" s="23"/>
      <c r="BG2112" s="23"/>
      <c r="BH2112" s="23"/>
      <c r="BI2112" s="23"/>
      <c r="BJ2112" s="23"/>
      <c r="BK2112" s="23"/>
      <c r="BL2112" s="23"/>
      <c r="BM2112" s="23"/>
      <c r="BN2112" s="23"/>
      <c r="BO2112" s="23"/>
      <c r="BP2112" s="23"/>
      <c r="BQ2112" s="23"/>
      <c r="BR2112" s="23"/>
      <c r="BS2112" s="23"/>
      <c r="BT2112" s="23"/>
      <c r="BU2112" s="23"/>
      <c r="BV2112" s="23"/>
      <c r="BW2112" s="23"/>
      <c r="BX2112" s="23"/>
      <c r="BY2112" s="23"/>
      <c r="BZ2112" s="23"/>
      <c r="CA2112" s="23"/>
      <c r="CB2112" s="23"/>
      <c r="CC2112" s="23"/>
      <c r="CD2112" s="23"/>
      <c r="CE2112" s="23"/>
      <c r="CF2112" s="23"/>
      <c r="CG2112" s="23"/>
      <c r="CH2112" s="23"/>
      <c r="CI2112" s="23"/>
      <c r="CJ2112" s="23"/>
      <c r="CK2112" s="23"/>
      <c r="CL2112" s="23"/>
      <c r="CM2112" s="23"/>
      <c r="CN2112" s="23"/>
      <c r="CO2112" s="23"/>
      <c r="CP2112" s="23"/>
      <c r="CQ2112" s="23"/>
      <c r="CR2112" s="23"/>
      <c r="CS2112" s="23"/>
      <c r="CT2112" s="23"/>
      <c r="CU2112" s="23"/>
      <c r="CV2112" s="23"/>
      <c r="CW2112" s="23"/>
      <c r="CX2112" s="23"/>
      <c r="CY2112" s="23"/>
      <c r="CZ2112" s="23"/>
      <c r="DA2112" s="23"/>
      <c r="DB2112" s="23"/>
      <c r="DC2112" s="23"/>
      <c r="DD2112" s="23"/>
      <c r="DE2112" s="23"/>
      <c r="DF2112" s="23"/>
      <c r="DG2112" s="23"/>
      <c r="DH2112" s="23"/>
      <c r="DI2112" s="23"/>
      <c r="DJ2112" s="23"/>
      <c r="DK2112" s="23"/>
      <c r="DL2112" s="23"/>
      <c r="DM2112" s="23"/>
      <c r="DN2112" s="23"/>
      <c r="DO2112" s="23"/>
      <c r="DP2112" s="23"/>
      <c r="DQ2112" s="23"/>
      <c r="DR2112" s="23"/>
      <c r="DS2112" s="23"/>
      <c r="DT2112" s="23"/>
      <c r="DU2112" s="23"/>
      <c r="DV2112" s="23"/>
      <c r="DW2112" s="23"/>
      <c r="DX2112" s="23"/>
      <c r="DY2112" s="23"/>
    </row>
    <row r="2113" spans="1:129" s="31" customFormat="1" x14ac:dyDescent="0.25">
      <c r="A2113" s="235">
        <v>8</v>
      </c>
      <c r="B2113" s="92" t="s">
        <v>378</v>
      </c>
      <c r="C2113" s="233" t="s">
        <v>19</v>
      </c>
      <c r="D2113" s="239" t="s">
        <v>176</v>
      </c>
      <c r="E2113" s="96">
        <v>5</v>
      </c>
      <c r="F2113" s="115">
        <v>2909.3</v>
      </c>
      <c r="G2113" s="96">
        <v>130</v>
      </c>
      <c r="H2113" s="237" t="s">
        <v>30</v>
      </c>
      <c r="I2113" s="66" t="s">
        <v>1</v>
      </c>
      <c r="J2113" s="321">
        <f>J2114+J2115</f>
        <v>3880646.9076139997</v>
      </c>
      <c r="K2113" s="321">
        <f t="shared" ref="K2113:N2113" si="1077">K2114+K2115</f>
        <v>3880646.9076139997</v>
      </c>
      <c r="L2113" s="321">
        <f t="shared" si="1077"/>
        <v>0</v>
      </c>
      <c r="M2113" s="321">
        <f t="shared" si="1077"/>
        <v>0</v>
      </c>
      <c r="N2113" s="321">
        <f t="shared" si="1077"/>
        <v>0</v>
      </c>
      <c r="O2113" s="354">
        <f t="shared" si="1074"/>
        <v>3880646.9076139997</v>
      </c>
      <c r="P2113" s="462"/>
      <c r="Q2113" s="462"/>
      <c r="R2113" s="462"/>
      <c r="S2113" s="462"/>
      <c r="T2113" s="462"/>
      <c r="U2113" s="462"/>
      <c r="V2113" s="462"/>
      <c r="W2113" s="462"/>
      <c r="X2113" s="462"/>
      <c r="Y2113" s="462"/>
      <c r="Z2113" s="462"/>
      <c r="AA2113" s="462"/>
      <c r="AB2113" s="462"/>
      <c r="AC2113" s="462"/>
      <c r="AD2113" s="462"/>
      <c r="AE2113" s="462"/>
      <c r="AF2113" s="462"/>
      <c r="AG2113" s="462"/>
      <c r="AH2113" s="462"/>
      <c r="AI2113" s="462"/>
      <c r="AJ2113" s="462"/>
      <c r="AK2113" s="462"/>
      <c r="AL2113" s="462"/>
      <c r="AM2113" s="462"/>
      <c r="AN2113" s="462"/>
      <c r="AO2113" s="462"/>
      <c r="AP2113" s="462"/>
      <c r="AQ2113" s="462"/>
      <c r="AR2113" s="462"/>
      <c r="AS2113" s="462"/>
      <c r="AT2113" s="462"/>
      <c r="AU2113" s="462"/>
      <c r="AV2113" s="462"/>
      <c r="AW2113" s="462"/>
      <c r="AX2113" s="462"/>
      <c r="AY2113" s="462"/>
      <c r="AZ2113" s="462"/>
      <c r="BA2113" s="462"/>
      <c r="BB2113" s="462"/>
      <c r="BC2113" s="462"/>
      <c r="BD2113" s="462"/>
      <c r="BE2113" s="462"/>
      <c r="BF2113" s="462"/>
      <c r="BG2113" s="462"/>
      <c r="BH2113" s="462"/>
      <c r="BI2113" s="462"/>
      <c r="BJ2113" s="462"/>
      <c r="BK2113" s="462"/>
      <c r="BL2113" s="462"/>
      <c r="BM2113" s="462"/>
      <c r="BN2113" s="462"/>
      <c r="BO2113" s="462"/>
      <c r="BP2113" s="462"/>
      <c r="BQ2113" s="462"/>
      <c r="BR2113" s="462"/>
      <c r="BS2113" s="462"/>
      <c r="BT2113" s="462"/>
      <c r="BU2113" s="462"/>
      <c r="BV2113" s="462"/>
      <c r="BW2113" s="462"/>
      <c r="BX2113" s="462"/>
      <c r="BY2113" s="462"/>
      <c r="BZ2113" s="462"/>
      <c r="CA2113" s="462"/>
      <c r="CB2113" s="462"/>
      <c r="CC2113" s="462"/>
      <c r="CD2113" s="462"/>
      <c r="CE2113" s="462"/>
      <c r="CF2113" s="462"/>
      <c r="CG2113" s="462"/>
      <c r="CH2113" s="462"/>
      <c r="CI2113" s="462"/>
      <c r="CJ2113" s="462"/>
      <c r="CK2113" s="462"/>
      <c r="CL2113" s="462"/>
      <c r="CM2113" s="462"/>
      <c r="CN2113" s="462"/>
      <c r="CO2113" s="462"/>
      <c r="CP2113" s="462"/>
      <c r="CQ2113" s="462"/>
      <c r="CR2113" s="462"/>
      <c r="CS2113" s="462"/>
      <c r="CT2113" s="462"/>
      <c r="CU2113" s="462"/>
      <c r="CV2113" s="462"/>
      <c r="CW2113" s="462"/>
      <c r="CX2113" s="462"/>
      <c r="CY2113" s="462"/>
      <c r="CZ2113" s="462"/>
      <c r="DA2113" s="462"/>
      <c r="DB2113" s="462"/>
      <c r="DC2113" s="462"/>
      <c r="DD2113" s="462"/>
      <c r="DE2113" s="462"/>
      <c r="DF2113" s="462"/>
      <c r="DG2113" s="462"/>
      <c r="DH2113" s="462"/>
      <c r="DI2113" s="462"/>
      <c r="DJ2113" s="462"/>
      <c r="DK2113" s="462"/>
      <c r="DL2113" s="462"/>
      <c r="DM2113" s="462"/>
      <c r="DN2113" s="462"/>
      <c r="DO2113" s="462"/>
      <c r="DP2113" s="462"/>
      <c r="DQ2113" s="462"/>
      <c r="DR2113" s="462"/>
      <c r="DS2113" s="462"/>
      <c r="DT2113" s="462"/>
      <c r="DU2113" s="462"/>
      <c r="DV2113" s="462"/>
      <c r="DW2113" s="462"/>
      <c r="DX2113" s="462"/>
      <c r="DY2113" s="462"/>
    </row>
    <row r="2114" spans="1:129" s="31" customFormat="1" ht="32.25" customHeight="1" x14ac:dyDescent="0.25">
      <c r="A2114" s="238"/>
      <c r="B2114" s="92" t="s">
        <v>378</v>
      </c>
      <c r="C2114" s="233"/>
      <c r="D2114" s="233"/>
      <c r="E2114" s="118"/>
      <c r="F2114" s="285"/>
      <c r="G2114" s="118"/>
      <c r="H2114" s="245" t="s">
        <v>45</v>
      </c>
      <c r="I2114" s="138" t="s">
        <v>129</v>
      </c>
      <c r="J2114" s="328">
        <v>3799341.01</v>
      </c>
      <c r="K2114" s="98">
        <f t="shared" ref="K2114:K2115" si="1078">J2114</f>
        <v>3799341.01</v>
      </c>
      <c r="L2114" s="115"/>
      <c r="M2114" s="321"/>
      <c r="N2114" s="322"/>
      <c r="O2114" s="354">
        <f t="shared" si="1074"/>
        <v>3799341.01</v>
      </c>
      <c r="P2114" s="462"/>
      <c r="Q2114" s="462"/>
      <c r="R2114" s="462"/>
      <c r="S2114" s="462"/>
      <c r="T2114" s="462"/>
      <c r="U2114" s="462"/>
      <c r="V2114" s="462"/>
      <c r="W2114" s="462"/>
      <c r="X2114" s="462"/>
      <c r="Y2114" s="462"/>
      <c r="Z2114" s="462"/>
      <c r="AA2114" s="462"/>
      <c r="AB2114" s="462"/>
      <c r="AC2114" s="462"/>
      <c r="AD2114" s="462"/>
      <c r="AE2114" s="462"/>
      <c r="AF2114" s="462"/>
      <c r="AG2114" s="462"/>
      <c r="AH2114" s="462"/>
      <c r="AI2114" s="462"/>
      <c r="AJ2114" s="462"/>
      <c r="AK2114" s="462"/>
      <c r="AL2114" s="462"/>
      <c r="AM2114" s="462"/>
      <c r="AN2114" s="462"/>
      <c r="AO2114" s="462"/>
      <c r="AP2114" s="462"/>
      <c r="AQ2114" s="462"/>
      <c r="AR2114" s="462"/>
      <c r="AS2114" s="462"/>
      <c r="AT2114" s="462"/>
      <c r="AU2114" s="462"/>
      <c r="AV2114" s="462"/>
      <c r="AW2114" s="462"/>
      <c r="AX2114" s="462"/>
      <c r="AY2114" s="462"/>
      <c r="AZ2114" s="462"/>
      <c r="BA2114" s="462"/>
      <c r="BB2114" s="462"/>
      <c r="BC2114" s="462"/>
      <c r="BD2114" s="462"/>
      <c r="BE2114" s="462"/>
      <c r="BF2114" s="462"/>
      <c r="BG2114" s="462"/>
      <c r="BH2114" s="462"/>
      <c r="BI2114" s="462"/>
      <c r="BJ2114" s="462"/>
      <c r="BK2114" s="462"/>
      <c r="BL2114" s="462"/>
      <c r="BM2114" s="462"/>
      <c r="BN2114" s="462"/>
      <c r="BO2114" s="462"/>
      <c r="BP2114" s="462"/>
      <c r="BQ2114" s="462"/>
      <c r="BR2114" s="462"/>
      <c r="BS2114" s="462"/>
      <c r="BT2114" s="462"/>
      <c r="BU2114" s="462"/>
      <c r="BV2114" s="462"/>
      <c r="BW2114" s="462"/>
      <c r="BX2114" s="462"/>
      <c r="BY2114" s="462"/>
      <c r="BZ2114" s="462"/>
      <c r="CA2114" s="462"/>
      <c r="CB2114" s="462"/>
      <c r="CC2114" s="462"/>
      <c r="CD2114" s="462"/>
      <c r="CE2114" s="462"/>
      <c r="CF2114" s="462"/>
      <c r="CG2114" s="462"/>
      <c r="CH2114" s="462"/>
      <c r="CI2114" s="462"/>
      <c r="CJ2114" s="462"/>
      <c r="CK2114" s="462"/>
      <c r="CL2114" s="462"/>
      <c r="CM2114" s="462"/>
      <c r="CN2114" s="462"/>
      <c r="CO2114" s="462"/>
      <c r="CP2114" s="462"/>
      <c r="CQ2114" s="462"/>
      <c r="CR2114" s="462"/>
      <c r="CS2114" s="462"/>
      <c r="CT2114" s="462"/>
      <c r="CU2114" s="462"/>
      <c r="CV2114" s="462"/>
      <c r="CW2114" s="462"/>
      <c r="CX2114" s="462"/>
      <c r="CY2114" s="462"/>
      <c r="CZ2114" s="462"/>
      <c r="DA2114" s="462"/>
      <c r="DB2114" s="462"/>
      <c r="DC2114" s="462"/>
      <c r="DD2114" s="462"/>
      <c r="DE2114" s="462"/>
      <c r="DF2114" s="462"/>
      <c r="DG2114" s="462"/>
      <c r="DH2114" s="462"/>
      <c r="DI2114" s="462"/>
      <c r="DJ2114" s="462"/>
      <c r="DK2114" s="462"/>
      <c r="DL2114" s="462"/>
      <c r="DM2114" s="462"/>
      <c r="DN2114" s="462"/>
      <c r="DO2114" s="462"/>
      <c r="DP2114" s="462"/>
      <c r="DQ2114" s="462"/>
      <c r="DR2114" s="462"/>
      <c r="DS2114" s="462"/>
      <c r="DT2114" s="462"/>
      <c r="DU2114" s="462"/>
      <c r="DV2114" s="462"/>
      <c r="DW2114" s="462"/>
      <c r="DX2114" s="462"/>
      <c r="DY2114" s="462"/>
    </row>
    <row r="2115" spans="1:129" s="31" customFormat="1" ht="22.5" customHeight="1" x14ac:dyDescent="0.25">
      <c r="A2115" s="238"/>
      <c r="B2115" s="92" t="s">
        <v>378</v>
      </c>
      <c r="C2115" s="233"/>
      <c r="D2115" s="233"/>
      <c r="E2115" s="118"/>
      <c r="F2115" s="285"/>
      <c r="G2115" s="118"/>
      <c r="H2115" s="233" t="s">
        <v>35</v>
      </c>
      <c r="I2115" s="78" t="s">
        <v>52</v>
      </c>
      <c r="J2115" s="343">
        <f>J2114*2.14%</f>
        <v>81305.897614000001</v>
      </c>
      <c r="K2115" s="98">
        <f t="shared" si="1078"/>
        <v>81305.897614000001</v>
      </c>
      <c r="L2115" s="115"/>
      <c r="M2115" s="321"/>
      <c r="N2115" s="322"/>
      <c r="O2115" s="354">
        <f t="shared" si="1074"/>
        <v>81305.897614000001</v>
      </c>
      <c r="P2115" s="462"/>
      <c r="Q2115" s="462"/>
      <c r="R2115" s="462"/>
      <c r="S2115" s="462"/>
      <c r="T2115" s="462"/>
      <c r="U2115" s="462"/>
      <c r="V2115" s="462"/>
      <c r="W2115" s="462"/>
      <c r="X2115" s="462"/>
      <c r="Y2115" s="462"/>
      <c r="Z2115" s="462"/>
      <c r="AA2115" s="462"/>
      <c r="AB2115" s="462"/>
      <c r="AC2115" s="462"/>
      <c r="AD2115" s="462"/>
      <c r="AE2115" s="462"/>
      <c r="AF2115" s="462"/>
      <c r="AG2115" s="462"/>
      <c r="AH2115" s="462"/>
      <c r="AI2115" s="462"/>
      <c r="AJ2115" s="462"/>
      <c r="AK2115" s="462"/>
      <c r="AL2115" s="462"/>
      <c r="AM2115" s="462"/>
      <c r="AN2115" s="462"/>
      <c r="AO2115" s="462"/>
      <c r="AP2115" s="462"/>
      <c r="AQ2115" s="462"/>
      <c r="AR2115" s="462"/>
      <c r="AS2115" s="462"/>
      <c r="AT2115" s="462"/>
      <c r="AU2115" s="462"/>
      <c r="AV2115" s="462"/>
      <c r="AW2115" s="462"/>
      <c r="AX2115" s="462"/>
      <c r="AY2115" s="462"/>
      <c r="AZ2115" s="462"/>
      <c r="BA2115" s="462"/>
      <c r="BB2115" s="462"/>
      <c r="BC2115" s="462"/>
      <c r="BD2115" s="462"/>
      <c r="BE2115" s="462"/>
      <c r="BF2115" s="462"/>
      <c r="BG2115" s="462"/>
      <c r="BH2115" s="462"/>
      <c r="BI2115" s="462"/>
      <c r="BJ2115" s="462"/>
      <c r="BK2115" s="462"/>
      <c r="BL2115" s="462"/>
      <c r="BM2115" s="462"/>
      <c r="BN2115" s="462"/>
      <c r="BO2115" s="462"/>
      <c r="BP2115" s="462"/>
      <c r="BQ2115" s="462"/>
      <c r="BR2115" s="462"/>
      <c r="BS2115" s="462"/>
      <c r="BT2115" s="462"/>
      <c r="BU2115" s="462"/>
      <c r="BV2115" s="462"/>
      <c r="BW2115" s="462"/>
      <c r="BX2115" s="462"/>
      <c r="BY2115" s="462"/>
      <c r="BZ2115" s="462"/>
      <c r="CA2115" s="462"/>
      <c r="CB2115" s="462"/>
      <c r="CC2115" s="462"/>
      <c r="CD2115" s="462"/>
      <c r="CE2115" s="462"/>
      <c r="CF2115" s="462"/>
      <c r="CG2115" s="462"/>
      <c r="CH2115" s="462"/>
      <c r="CI2115" s="462"/>
      <c r="CJ2115" s="462"/>
      <c r="CK2115" s="462"/>
      <c r="CL2115" s="462"/>
      <c r="CM2115" s="462"/>
      <c r="CN2115" s="462"/>
      <c r="CO2115" s="462"/>
      <c r="CP2115" s="462"/>
      <c r="CQ2115" s="462"/>
      <c r="CR2115" s="462"/>
      <c r="CS2115" s="462"/>
      <c r="CT2115" s="462"/>
      <c r="CU2115" s="462"/>
      <c r="CV2115" s="462"/>
      <c r="CW2115" s="462"/>
      <c r="CX2115" s="462"/>
      <c r="CY2115" s="462"/>
      <c r="CZ2115" s="462"/>
      <c r="DA2115" s="462"/>
      <c r="DB2115" s="462"/>
      <c r="DC2115" s="462"/>
      <c r="DD2115" s="462"/>
      <c r="DE2115" s="462"/>
      <c r="DF2115" s="462"/>
      <c r="DG2115" s="462"/>
      <c r="DH2115" s="462"/>
      <c r="DI2115" s="462"/>
      <c r="DJ2115" s="462"/>
      <c r="DK2115" s="462"/>
      <c r="DL2115" s="462"/>
      <c r="DM2115" s="462"/>
      <c r="DN2115" s="462"/>
      <c r="DO2115" s="462"/>
      <c r="DP2115" s="462"/>
      <c r="DQ2115" s="462"/>
      <c r="DR2115" s="462"/>
      <c r="DS2115" s="462"/>
      <c r="DT2115" s="462"/>
      <c r="DU2115" s="462"/>
      <c r="DV2115" s="462"/>
      <c r="DW2115" s="462"/>
      <c r="DX2115" s="462"/>
      <c r="DY2115" s="462"/>
    </row>
    <row r="2116" spans="1:129" s="29" customFormat="1" x14ac:dyDescent="0.25">
      <c r="A2116" s="235">
        <v>9</v>
      </c>
      <c r="B2116" s="92" t="s">
        <v>378</v>
      </c>
      <c r="C2116" s="92" t="s">
        <v>19</v>
      </c>
      <c r="D2116" s="93" t="s">
        <v>285</v>
      </c>
      <c r="E2116" s="94">
        <v>37</v>
      </c>
      <c r="F2116" s="95">
        <v>3232.5</v>
      </c>
      <c r="G2116" s="96">
        <v>117</v>
      </c>
      <c r="H2116" s="93" t="s">
        <v>30</v>
      </c>
      <c r="I2116" s="66" t="s">
        <v>1</v>
      </c>
      <c r="J2116" s="98">
        <f>J2117+J2118</f>
        <v>425250</v>
      </c>
      <c r="K2116" s="98">
        <f t="shared" ref="K2116:N2116" si="1079">K2117+K2118</f>
        <v>45250</v>
      </c>
      <c r="L2116" s="98">
        <f t="shared" si="1079"/>
        <v>0</v>
      </c>
      <c r="M2116" s="98">
        <f t="shared" si="1079"/>
        <v>361000</v>
      </c>
      <c r="N2116" s="98">
        <f t="shared" si="1079"/>
        <v>19000</v>
      </c>
      <c r="O2116" s="354">
        <f t="shared" si="1074"/>
        <v>425250</v>
      </c>
      <c r="P2116" s="344"/>
      <c r="Q2116" s="23"/>
      <c r="R2116" s="23"/>
      <c r="S2116" s="23"/>
      <c r="T2116" s="23"/>
      <c r="U2116" s="23"/>
      <c r="V2116" s="23"/>
      <c r="W2116" s="23"/>
      <c r="X2116" s="23"/>
      <c r="Y2116" s="23"/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/>
      <c r="AL2116" s="23"/>
      <c r="AM2116" s="23"/>
      <c r="AN2116" s="23"/>
      <c r="AO2116" s="23"/>
      <c r="AP2116" s="23"/>
      <c r="AQ2116" s="23"/>
      <c r="AR2116" s="23"/>
      <c r="AS2116" s="23"/>
      <c r="AT2116" s="23"/>
      <c r="AU2116" s="23"/>
      <c r="AV2116" s="23"/>
      <c r="AW2116" s="23"/>
      <c r="AX2116" s="23"/>
      <c r="AY2116" s="23"/>
      <c r="AZ2116" s="23"/>
      <c r="BA2116" s="23"/>
      <c r="BB2116" s="23"/>
      <c r="BC2116" s="23"/>
      <c r="BD2116" s="23"/>
      <c r="BE2116" s="23"/>
      <c r="BF2116" s="23"/>
      <c r="BG2116" s="23"/>
      <c r="BH2116" s="23"/>
      <c r="BI2116" s="23"/>
      <c r="BJ2116" s="23"/>
      <c r="BK2116" s="23"/>
      <c r="BL2116" s="23"/>
      <c r="BM2116" s="23"/>
      <c r="BN2116" s="23"/>
      <c r="BO2116" s="23"/>
      <c r="BP2116" s="23"/>
      <c r="BQ2116" s="23"/>
      <c r="BR2116" s="23"/>
      <c r="BS2116" s="23"/>
      <c r="BT2116" s="23"/>
      <c r="BU2116" s="23"/>
      <c r="BV2116" s="23"/>
      <c r="BW2116" s="23"/>
      <c r="BX2116" s="23"/>
      <c r="BY2116" s="23"/>
      <c r="BZ2116" s="23"/>
      <c r="CA2116" s="23"/>
      <c r="CB2116" s="23"/>
      <c r="CC2116" s="23"/>
      <c r="CD2116" s="23"/>
      <c r="CE2116" s="23"/>
      <c r="CF2116" s="23"/>
      <c r="CG2116" s="23"/>
      <c r="CH2116" s="23"/>
      <c r="CI2116" s="23"/>
      <c r="CJ2116" s="23"/>
      <c r="CK2116" s="23"/>
      <c r="CL2116" s="23"/>
      <c r="CM2116" s="23"/>
      <c r="CN2116" s="23"/>
      <c r="CO2116" s="23"/>
      <c r="CP2116" s="23"/>
      <c r="CQ2116" s="23"/>
      <c r="CR2116" s="23"/>
      <c r="CS2116" s="23"/>
      <c r="CT2116" s="23"/>
      <c r="CU2116" s="23"/>
      <c r="CV2116" s="23"/>
      <c r="CW2116" s="23"/>
      <c r="CX2116" s="23"/>
      <c r="CY2116" s="23"/>
      <c r="CZ2116" s="23"/>
      <c r="DA2116" s="23"/>
      <c r="DB2116" s="23"/>
      <c r="DC2116" s="23"/>
      <c r="DD2116" s="23"/>
      <c r="DE2116" s="23"/>
      <c r="DF2116" s="23"/>
      <c r="DG2116" s="23"/>
      <c r="DH2116" s="23"/>
      <c r="DI2116" s="23"/>
      <c r="DJ2116" s="23"/>
      <c r="DK2116" s="23"/>
      <c r="DL2116" s="23"/>
      <c r="DM2116" s="23"/>
      <c r="DN2116" s="23"/>
      <c r="DO2116" s="23"/>
      <c r="DP2116" s="23"/>
      <c r="DQ2116" s="23"/>
      <c r="DR2116" s="23"/>
      <c r="DS2116" s="23"/>
      <c r="DT2116" s="23"/>
      <c r="DU2116" s="23"/>
      <c r="DV2116" s="23"/>
      <c r="DW2116" s="23"/>
      <c r="DX2116" s="23"/>
      <c r="DY2116" s="23"/>
    </row>
    <row r="2117" spans="1:129" s="29" customFormat="1" ht="45" x14ac:dyDescent="0.25">
      <c r="A2117" s="238"/>
      <c r="B2117" s="92" t="s">
        <v>378</v>
      </c>
      <c r="C2117" s="102"/>
      <c r="D2117" s="102"/>
      <c r="E2117" s="103"/>
      <c r="F2117" s="283"/>
      <c r="G2117" s="103"/>
      <c r="H2117" s="72" t="s">
        <v>58</v>
      </c>
      <c r="I2117" s="78" t="s">
        <v>31</v>
      </c>
      <c r="J2117" s="333">
        <v>380000</v>
      </c>
      <c r="K2117" s="98"/>
      <c r="L2117" s="98"/>
      <c r="M2117" s="321">
        <f>J2117*95%</f>
        <v>361000</v>
      </c>
      <c r="N2117" s="322">
        <f>J2117*5%</f>
        <v>19000</v>
      </c>
      <c r="O2117" s="354">
        <f t="shared" si="1074"/>
        <v>380000</v>
      </c>
      <c r="P2117" s="355"/>
      <c r="Q2117" s="23"/>
      <c r="R2117" s="23"/>
      <c r="S2117" s="23"/>
      <c r="T2117" s="23"/>
      <c r="U2117" s="23"/>
      <c r="V2117" s="23"/>
      <c r="W2117" s="23"/>
      <c r="X2117" s="23"/>
      <c r="Y2117" s="23"/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/>
      <c r="AK2117" s="23"/>
      <c r="AL2117" s="23"/>
      <c r="AM2117" s="23"/>
      <c r="AN2117" s="23"/>
      <c r="AO2117" s="23"/>
      <c r="AP2117" s="23"/>
      <c r="AQ2117" s="23"/>
      <c r="AR2117" s="23"/>
      <c r="AS2117" s="23"/>
      <c r="AT2117" s="23"/>
      <c r="AU2117" s="23"/>
      <c r="AV2117" s="23"/>
      <c r="AW2117" s="23"/>
      <c r="AX2117" s="23"/>
      <c r="AY2117" s="23"/>
      <c r="AZ2117" s="23"/>
      <c r="BA2117" s="23"/>
      <c r="BB2117" s="23"/>
      <c r="BC2117" s="23"/>
      <c r="BD2117" s="23"/>
      <c r="BE2117" s="23"/>
      <c r="BF2117" s="23"/>
      <c r="BG2117" s="23"/>
      <c r="BH2117" s="23"/>
      <c r="BI2117" s="23"/>
      <c r="BJ2117" s="23"/>
      <c r="BK2117" s="23"/>
      <c r="BL2117" s="23"/>
      <c r="BM2117" s="23"/>
      <c r="BN2117" s="23"/>
      <c r="BO2117" s="23"/>
      <c r="BP2117" s="23"/>
      <c r="BQ2117" s="23"/>
      <c r="BR2117" s="23"/>
      <c r="BS2117" s="23"/>
      <c r="BT2117" s="23"/>
      <c r="BU2117" s="23"/>
      <c r="BV2117" s="23"/>
      <c r="BW2117" s="23"/>
      <c r="BX2117" s="23"/>
      <c r="BY2117" s="23"/>
      <c r="BZ2117" s="23"/>
      <c r="CA2117" s="23"/>
      <c r="CB2117" s="23"/>
      <c r="CC2117" s="23"/>
      <c r="CD2117" s="23"/>
      <c r="CE2117" s="23"/>
      <c r="CF2117" s="23"/>
      <c r="CG2117" s="23"/>
      <c r="CH2117" s="23"/>
      <c r="CI2117" s="23"/>
      <c r="CJ2117" s="23"/>
      <c r="CK2117" s="23"/>
      <c r="CL2117" s="23"/>
      <c r="CM2117" s="23"/>
      <c r="CN2117" s="23"/>
      <c r="CO2117" s="23"/>
      <c r="CP2117" s="23"/>
      <c r="CQ2117" s="23"/>
      <c r="CR2117" s="23"/>
      <c r="CS2117" s="23"/>
      <c r="CT2117" s="23"/>
      <c r="CU2117" s="23"/>
      <c r="CV2117" s="23"/>
      <c r="CW2117" s="23"/>
      <c r="CX2117" s="23"/>
      <c r="CY2117" s="23"/>
      <c r="CZ2117" s="23"/>
      <c r="DA2117" s="23"/>
      <c r="DB2117" s="23"/>
      <c r="DC2117" s="23"/>
      <c r="DD2117" s="23"/>
      <c r="DE2117" s="23"/>
      <c r="DF2117" s="23"/>
      <c r="DG2117" s="23"/>
      <c r="DH2117" s="23"/>
      <c r="DI2117" s="23"/>
      <c r="DJ2117" s="23"/>
      <c r="DK2117" s="23"/>
      <c r="DL2117" s="23"/>
      <c r="DM2117" s="23"/>
      <c r="DN2117" s="23"/>
      <c r="DO2117" s="23"/>
      <c r="DP2117" s="23"/>
      <c r="DQ2117" s="23"/>
      <c r="DR2117" s="23"/>
      <c r="DS2117" s="23"/>
      <c r="DT2117" s="23"/>
      <c r="DU2117" s="23"/>
      <c r="DV2117" s="23"/>
      <c r="DW2117" s="23"/>
      <c r="DX2117" s="23"/>
      <c r="DY2117" s="23"/>
    </row>
    <row r="2118" spans="1:129" s="29" customFormat="1" ht="75" x14ac:dyDescent="0.25">
      <c r="A2118" s="238"/>
      <c r="B2118" s="92" t="s">
        <v>378</v>
      </c>
      <c r="C2118" s="102"/>
      <c r="D2118" s="102"/>
      <c r="E2118" s="103"/>
      <c r="F2118" s="283"/>
      <c r="G2118" s="103"/>
      <c r="H2118" s="72" t="s">
        <v>57</v>
      </c>
      <c r="I2118" s="78" t="s">
        <v>136</v>
      </c>
      <c r="J2118" s="83">
        <v>45250</v>
      </c>
      <c r="K2118" s="123">
        <f>J2118</f>
        <v>45250</v>
      </c>
      <c r="L2118" s="98"/>
      <c r="M2118" s="104"/>
      <c r="N2118" s="104"/>
      <c r="O2118" s="354">
        <f t="shared" si="1074"/>
        <v>45250</v>
      </c>
      <c r="P2118" s="355"/>
      <c r="Q2118" s="23"/>
      <c r="R2118" s="23"/>
      <c r="S2118" s="23"/>
      <c r="T2118" s="23"/>
      <c r="U2118" s="23"/>
      <c r="V2118" s="23"/>
      <c r="W2118" s="23"/>
      <c r="X2118" s="23"/>
      <c r="Y2118" s="23"/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/>
      <c r="AL2118" s="23"/>
      <c r="AM2118" s="23"/>
      <c r="AN2118" s="23"/>
      <c r="AO2118" s="23"/>
      <c r="AP2118" s="23"/>
      <c r="AQ2118" s="23"/>
      <c r="AR2118" s="23"/>
      <c r="AS2118" s="23"/>
      <c r="AT2118" s="23"/>
      <c r="AU2118" s="23"/>
      <c r="AV2118" s="23"/>
      <c r="AW2118" s="23"/>
      <c r="AX2118" s="23"/>
      <c r="AY2118" s="23"/>
      <c r="AZ2118" s="23"/>
      <c r="BA2118" s="23"/>
      <c r="BB2118" s="23"/>
      <c r="BC2118" s="23"/>
      <c r="BD2118" s="23"/>
      <c r="BE2118" s="23"/>
      <c r="BF2118" s="23"/>
      <c r="BG2118" s="23"/>
      <c r="BH2118" s="23"/>
      <c r="BI2118" s="23"/>
      <c r="BJ2118" s="23"/>
      <c r="BK2118" s="23"/>
      <c r="BL2118" s="23"/>
      <c r="BM2118" s="23"/>
      <c r="BN2118" s="23"/>
      <c r="BO2118" s="23"/>
      <c r="BP2118" s="23"/>
      <c r="BQ2118" s="23"/>
      <c r="BR2118" s="23"/>
      <c r="BS2118" s="23"/>
      <c r="BT2118" s="23"/>
      <c r="BU2118" s="23"/>
      <c r="BV2118" s="23"/>
      <c r="BW2118" s="23"/>
      <c r="BX2118" s="23"/>
      <c r="BY2118" s="23"/>
      <c r="BZ2118" s="23"/>
      <c r="CA2118" s="23"/>
      <c r="CB2118" s="23"/>
      <c r="CC2118" s="23"/>
      <c r="CD2118" s="23"/>
      <c r="CE2118" s="23"/>
      <c r="CF2118" s="23"/>
      <c r="CG2118" s="23"/>
      <c r="CH2118" s="23"/>
      <c r="CI2118" s="23"/>
      <c r="CJ2118" s="23"/>
      <c r="CK2118" s="23"/>
      <c r="CL2118" s="23"/>
      <c r="CM2118" s="23"/>
      <c r="CN2118" s="23"/>
      <c r="CO2118" s="23"/>
      <c r="CP2118" s="23"/>
      <c r="CQ2118" s="23"/>
      <c r="CR2118" s="23"/>
      <c r="CS2118" s="23"/>
      <c r="CT2118" s="23"/>
      <c r="CU2118" s="23"/>
      <c r="CV2118" s="23"/>
      <c r="CW2118" s="23"/>
      <c r="CX2118" s="23"/>
      <c r="CY2118" s="23"/>
      <c r="CZ2118" s="23"/>
      <c r="DA2118" s="23"/>
      <c r="DB2118" s="23"/>
      <c r="DC2118" s="23"/>
      <c r="DD2118" s="23"/>
      <c r="DE2118" s="23"/>
      <c r="DF2118" s="23"/>
      <c r="DG2118" s="23"/>
      <c r="DH2118" s="23"/>
      <c r="DI2118" s="23"/>
      <c r="DJ2118" s="23"/>
      <c r="DK2118" s="23"/>
      <c r="DL2118" s="23"/>
      <c r="DM2118" s="23"/>
      <c r="DN2118" s="23"/>
      <c r="DO2118" s="23"/>
      <c r="DP2118" s="23"/>
      <c r="DQ2118" s="23"/>
      <c r="DR2118" s="23"/>
      <c r="DS2118" s="23"/>
      <c r="DT2118" s="23"/>
      <c r="DU2118" s="23"/>
      <c r="DV2118" s="23"/>
      <c r="DW2118" s="23"/>
      <c r="DX2118" s="23"/>
      <c r="DY2118" s="23"/>
    </row>
    <row r="2119" spans="1:129" s="29" customFormat="1" x14ac:dyDescent="0.25">
      <c r="A2119" s="235">
        <v>10</v>
      </c>
      <c r="B2119" s="92" t="s">
        <v>378</v>
      </c>
      <c r="C2119" s="92" t="s">
        <v>19</v>
      </c>
      <c r="D2119" s="93" t="s">
        <v>285</v>
      </c>
      <c r="E2119" s="94">
        <v>38</v>
      </c>
      <c r="F2119" s="95">
        <v>2213.1</v>
      </c>
      <c r="G2119" s="96">
        <v>106</v>
      </c>
      <c r="H2119" s="93" t="s">
        <v>30</v>
      </c>
      <c r="I2119" s="66" t="s">
        <v>1</v>
      </c>
      <c r="J2119" s="98">
        <f>J2120+J2121</f>
        <v>425250</v>
      </c>
      <c r="K2119" s="98">
        <f t="shared" ref="K2119:N2119" si="1080">K2120+K2121</f>
        <v>45250</v>
      </c>
      <c r="L2119" s="98">
        <f t="shared" si="1080"/>
        <v>0</v>
      </c>
      <c r="M2119" s="98">
        <f t="shared" si="1080"/>
        <v>361000</v>
      </c>
      <c r="N2119" s="98">
        <f t="shared" si="1080"/>
        <v>19000</v>
      </c>
      <c r="O2119" s="354">
        <f t="shared" si="1074"/>
        <v>425250</v>
      </c>
      <c r="P2119" s="344"/>
      <c r="Q2119" s="23"/>
      <c r="R2119" s="23"/>
      <c r="S2119" s="23"/>
      <c r="T2119" s="23"/>
      <c r="U2119" s="23"/>
      <c r="V2119" s="23"/>
      <c r="W2119" s="23"/>
      <c r="X2119" s="23"/>
      <c r="Y2119" s="23"/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/>
      <c r="AL2119" s="23"/>
      <c r="AM2119" s="23"/>
      <c r="AN2119" s="23"/>
      <c r="AO2119" s="23"/>
      <c r="AP2119" s="23"/>
      <c r="AQ2119" s="23"/>
      <c r="AR2119" s="23"/>
      <c r="AS2119" s="23"/>
      <c r="AT2119" s="23"/>
      <c r="AU2119" s="23"/>
      <c r="AV2119" s="23"/>
      <c r="AW2119" s="23"/>
      <c r="AX2119" s="23"/>
      <c r="AY2119" s="23"/>
      <c r="AZ2119" s="23"/>
      <c r="BA2119" s="23"/>
      <c r="BB2119" s="23"/>
      <c r="BC2119" s="23"/>
      <c r="BD2119" s="23"/>
      <c r="BE2119" s="23"/>
      <c r="BF2119" s="23"/>
      <c r="BG2119" s="23"/>
      <c r="BH2119" s="23"/>
      <c r="BI2119" s="23"/>
      <c r="BJ2119" s="23"/>
      <c r="BK2119" s="23"/>
      <c r="BL2119" s="23"/>
      <c r="BM2119" s="23"/>
      <c r="BN2119" s="23"/>
      <c r="BO2119" s="23"/>
      <c r="BP2119" s="23"/>
      <c r="BQ2119" s="23"/>
      <c r="BR2119" s="23"/>
      <c r="BS2119" s="23"/>
      <c r="BT2119" s="23"/>
      <c r="BU2119" s="23"/>
      <c r="BV2119" s="23"/>
      <c r="BW2119" s="23"/>
      <c r="BX2119" s="23"/>
      <c r="BY2119" s="23"/>
      <c r="BZ2119" s="23"/>
      <c r="CA2119" s="23"/>
      <c r="CB2119" s="23"/>
      <c r="CC2119" s="23"/>
      <c r="CD2119" s="23"/>
      <c r="CE2119" s="23"/>
      <c r="CF2119" s="23"/>
      <c r="CG2119" s="23"/>
      <c r="CH2119" s="23"/>
      <c r="CI2119" s="23"/>
      <c r="CJ2119" s="23"/>
      <c r="CK2119" s="23"/>
      <c r="CL2119" s="23"/>
      <c r="CM2119" s="23"/>
      <c r="CN2119" s="23"/>
      <c r="CO2119" s="23"/>
      <c r="CP2119" s="23"/>
      <c r="CQ2119" s="23"/>
      <c r="CR2119" s="23"/>
      <c r="CS2119" s="23"/>
      <c r="CT2119" s="23"/>
      <c r="CU2119" s="23"/>
      <c r="CV2119" s="23"/>
      <c r="CW2119" s="23"/>
      <c r="CX2119" s="23"/>
      <c r="CY2119" s="23"/>
      <c r="CZ2119" s="23"/>
      <c r="DA2119" s="23"/>
      <c r="DB2119" s="23"/>
      <c r="DC2119" s="23"/>
      <c r="DD2119" s="23"/>
      <c r="DE2119" s="23"/>
      <c r="DF2119" s="23"/>
      <c r="DG2119" s="23"/>
      <c r="DH2119" s="23"/>
      <c r="DI2119" s="23"/>
      <c r="DJ2119" s="23"/>
      <c r="DK2119" s="23"/>
      <c r="DL2119" s="23"/>
      <c r="DM2119" s="23"/>
      <c r="DN2119" s="23"/>
      <c r="DO2119" s="23"/>
      <c r="DP2119" s="23"/>
      <c r="DQ2119" s="23"/>
      <c r="DR2119" s="23"/>
      <c r="DS2119" s="23"/>
      <c r="DT2119" s="23"/>
      <c r="DU2119" s="23"/>
      <c r="DV2119" s="23"/>
      <c r="DW2119" s="23"/>
      <c r="DX2119" s="23"/>
      <c r="DY2119" s="23"/>
    </row>
    <row r="2120" spans="1:129" s="29" customFormat="1" ht="45" x14ac:dyDescent="0.25">
      <c r="A2120" s="238"/>
      <c r="B2120" s="92" t="s">
        <v>378</v>
      </c>
      <c r="C2120" s="102"/>
      <c r="D2120" s="102"/>
      <c r="E2120" s="103"/>
      <c r="F2120" s="283"/>
      <c r="G2120" s="103"/>
      <c r="H2120" s="72" t="s">
        <v>58</v>
      </c>
      <c r="I2120" s="78" t="s">
        <v>31</v>
      </c>
      <c r="J2120" s="333">
        <v>380000</v>
      </c>
      <c r="K2120" s="98"/>
      <c r="L2120" s="98"/>
      <c r="M2120" s="321">
        <f>J2120*95%</f>
        <v>361000</v>
      </c>
      <c r="N2120" s="322">
        <f>J2120*5%</f>
        <v>19000</v>
      </c>
      <c r="O2120" s="354">
        <f t="shared" si="1074"/>
        <v>380000</v>
      </c>
      <c r="P2120" s="355"/>
      <c r="Q2120" s="23"/>
      <c r="R2120" s="23"/>
      <c r="S2120" s="23"/>
      <c r="T2120" s="23"/>
      <c r="U2120" s="23"/>
      <c r="V2120" s="23"/>
      <c r="W2120" s="23"/>
      <c r="X2120" s="23"/>
      <c r="Y2120" s="23"/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/>
      <c r="AL2120" s="23"/>
      <c r="AM2120" s="23"/>
      <c r="AN2120" s="23"/>
      <c r="AO2120" s="23"/>
      <c r="AP2120" s="23"/>
      <c r="AQ2120" s="23"/>
      <c r="AR2120" s="23"/>
      <c r="AS2120" s="23"/>
      <c r="AT2120" s="23"/>
      <c r="AU2120" s="23"/>
      <c r="AV2120" s="23"/>
      <c r="AW2120" s="23"/>
      <c r="AX2120" s="23"/>
      <c r="AY2120" s="23"/>
      <c r="AZ2120" s="23"/>
      <c r="BA2120" s="23"/>
      <c r="BB2120" s="23"/>
      <c r="BC2120" s="23"/>
      <c r="BD2120" s="23"/>
      <c r="BE2120" s="23"/>
      <c r="BF2120" s="23"/>
      <c r="BG2120" s="23"/>
      <c r="BH2120" s="23"/>
      <c r="BI2120" s="23"/>
      <c r="BJ2120" s="23"/>
      <c r="BK2120" s="23"/>
      <c r="BL2120" s="23"/>
      <c r="BM2120" s="23"/>
      <c r="BN2120" s="23"/>
      <c r="BO2120" s="23"/>
      <c r="BP2120" s="23"/>
      <c r="BQ2120" s="23"/>
      <c r="BR2120" s="23"/>
      <c r="BS2120" s="23"/>
      <c r="BT2120" s="23"/>
      <c r="BU2120" s="23"/>
      <c r="BV2120" s="23"/>
      <c r="BW2120" s="23"/>
      <c r="BX2120" s="23"/>
      <c r="BY2120" s="23"/>
      <c r="BZ2120" s="23"/>
      <c r="CA2120" s="23"/>
      <c r="CB2120" s="23"/>
      <c r="CC2120" s="23"/>
      <c r="CD2120" s="23"/>
      <c r="CE2120" s="23"/>
      <c r="CF2120" s="23"/>
      <c r="CG2120" s="23"/>
      <c r="CH2120" s="23"/>
      <c r="CI2120" s="23"/>
      <c r="CJ2120" s="23"/>
      <c r="CK2120" s="23"/>
      <c r="CL2120" s="23"/>
      <c r="CM2120" s="23"/>
      <c r="CN2120" s="23"/>
      <c r="CO2120" s="23"/>
      <c r="CP2120" s="23"/>
      <c r="CQ2120" s="23"/>
      <c r="CR2120" s="23"/>
      <c r="CS2120" s="23"/>
      <c r="CT2120" s="23"/>
      <c r="CU2120" s="23"/>
      <c r="CV2120" s="23"/>
      <c r="CW2120" s="23"/>
      <c r="CX2120" s="23"/>
      <c r="CY2120" s="23"/>
      <c r="CZ2120" s="23"/>
      <c r="DA2120" s="23"/>
      <c r="DB2120" s="23"/>
      <c r="DC2120" s="23"/>
      <c r="DD2120" s="23"/>
      <c r="DE2120" s="23"/>
      <c r="DF2120" s="23"/>
      <c r="DG2120" s="23"/>
      <c r="DH2120" s="23"/>
      <c r="DI2120" s="23"/>
      <c r="DJ2120" s="23"/>
      <c r="DK2120" s="23"/>
      <c r="DL2120" s="23"/>
      <c r="DM2120" s="23"/>
      <c r="DN2120" s="23"/>
      <c r="DO2120" s="23"/>
      <c r="DP2120" s="23"/>
      <c r="DQ2120" s="23"/>
      <c r="DR2120" s="23"/>
      <c r="DS2120" s="23"/>
      <c r="DT2120" s="23"/>
      <c r="DU2120" s="23"/>
      <c r="DV2120" s="23"/>
      <c r="DW2120" s="23"/>
      <c r="DX2120" s="23"/>
      <c r="DY2120" s="23"/>
    </row>
    <row r="2121" spans="1:129" s="29" customFormat="1" ht="75" x14ac:dyDescent="0.25">
      <c r="A2121" s="238"/>
      <c r="B2121" s="92" t="s">
        <v>378</v>
      </c>
      <c r="C2121" s="102"/>
      <c r="D2121" s="102"/>
      <c r="E2121" s="103"/>
      <c r="F2121" s="283"/>
      <c r="G2121" s="103"/>
      <c r="H2121" s="72" t="s">
        <v>57</v>
      </c>
      <c r="I2121" s="78" t="s">
        <v>136</v>
      </c>
      <c r="J2121" s="83">
        <v>45250</v>
      </c>
      <c r="K2121" s="123">
        <f>J2121</f>
        <v>45250</v>
      </c>
      <c r="L2121" s="98"/>
      <c r="M2121" s="104"/>
      <c r="N2121" s="104"/>
      <c r="O2121" s="354">
        <f t="shared" si="1074"/>
        <v>45250</v>
      </c>
      <c r="P2121" s="355"/>
      <c r="Q2121" s="23"/>
      <c r="R2121" s="23"/>
      <c r="S2121" s="23"/>
      <c r="T2121" s="23"/>
      <c r="U2121" s="23"/>
      <c r="V2121" s="23"/>
      <c r="W2121" s="23"/>
      <c r="X2121" s="23"/>
      <c r="Y2121" s="23"/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23"/>
      <c r="AL2121" s="23"/>
      <c r="AM2121" s="23"/>
      <c r="AN2121" s="23"/>
      <c r="AO2121" s="23"/>
      <c r="AP2121" s="23"/>
      <c r="AQ2121" s="23"/>
      <c r="AR2121" s="23"/>
      <c r="AS2121" s="23"/>
      <c r="AT2121" s="23"/>
      <c r="AU2121" s="23"/>
      <c r="AV2121" s="23"/>
      <c r="AW2121" s="23"/>
      <c r="AX2121" s="23"/>
      <c r="AY2121" s="23"/>
      <c r="AZ2121" s="23"/>
      <c r="BA2121" s="23"/>
      <c r="BB2121" s="23"/>
      <c r="BC2121" s="23"/>
      <c r="BD2121" s="23"/>
      <c r="BE2121" s="23"/>
      <c r="BF2121" s="23"/>
      <c r="BG2121" s="23"/>
      <c r="BH2121" s="23"/>
      <c r="BI2121" s="23"/>
      <c r="BJ2121" s="23"/>
      <c r="BK2121" s="23"/>
      <c r="BL2121" s="23"/>
      <c r="BM2121" s="23"/>
      <c r="BN2121" s="23"/>
      <c r="BO2121" s="23"/>
      <c r="BP2121" s="23"/>
      <c r="BQ2121" s="23"/>
      <c r="BR2121" s="23"/>
      <c r="BS2121" s="23"/>
      <c r="BT2121" s="23"/>
      <c r="BU2121" s="23"/>
      <c r="BV2121" s="23"/>
      <c r="BW2121" s="23"/>
      <c r="BX2121" s="23"/>
      <c r="BY2121" s="23"/>
      <c r="BZ2121" s="23"/>
      <c r="CA2121" s="23"/>
      <c r="CB2121" s="23"/>
      <c r="CC2121" s="23"/>
      <c r="CD2121" s="23"/>
      <c r="CE2121" s="23"/>
      <c r="CF2121" s="23"/>
      <c r="CG2121" s="23"/>
      <c r="CH2121" s="23"/>
      <c r="CI2121" s="23"/>
      <c r="CJ2121" s="23"/>
      <c r="CK2121" s="23"/>
      <c r="CL2121" s="23"/>
      <c r="CM2121" s="23"/>
      <c r="CN2121" s="23"/>
      <c r="CO2121" s="23"/>
      <c r="CP2121" s="23"/>
      <c r="CQ2121" s="23"/>
      <c r="CR2121" s="23"/>
      <c r="CS2121" s="23"/>
      <c r="CT2121" s="23"/>
      <c r="CU2121" s="23"/>
      <c r="CV2121" s="23"/>
      <c r="CW2121" s="23"/>
      <c r="CX2121" s="23"/>
      <c r="CY2121" s="23"/>
      <c r="CZ2121" s="23"/>
      <c r="DA2121" s="23"/>
      <c r="DB2121" s="23"/>
      <c r="DC2121" s="23"/>
      <c r="DD2121" s="23"/>
      <c r="DE2121" s="23"/>
      <c r="DF2121" s="23"/>
      <c r="DG2121" s="23"/>
      <c r="DH2121" s="23"/>
      <c r="DI2121" s="23"/>
      <c r="DJ2121" s="23"/>
      <c r="DK2121" s="23"/>
      <c r="DL2121" s="23"/>
      <c r="DM2121" s="23"/>
      <c r="DN2121" s="23"/>
      <c r="DO2121" s="23"/>
      <c r="DP2121" s="23"/>
      <c r="DQ2121" s="23"/>
      <c r="DR2121" s="23"/>
      <c r="DS2121" s="23"/>
      <c r="DT2121" s="23"/>
      <c r="DU2121" s="23"/>
      <c r="DV2121" s="23"/>
      <c r="DW2121" s="23"/>
      <c r="DX2121" s="23"/>
      <c r="DY2121" s="23"/>
    </row>
    <row r="2122" spans="1:129" s="29" customFormat="1" x14ac:dyDescent="0.25">
      <c r="A2122" s="119">
        <v>11</v>
      </c>
      <c r="B2122" s="92" t="s">
        <v>378</v>
      </c>
      <c r="C2122" s="92" t="s">
        <v>19</v>
      </c>
      <c r="D2122" s="240" t="s">
        <v>334</v>
      </c>
      <c r="E2122" s="82" t="s">
        <v>216</v>
      </c>
      <c r="F2122" s="83">
        <v>1874.4</v>
      </c>
      <c r="G2122" s="82">
        <v>74</v>
      </c>
      <c r="H2122" s="121" t="s">
        <v>30</v>
      </c>
      <c r="I2122" s="66" t="s">
        <v>1</v>
      </c>
      <c r="J2122" s="123">
        <f>J2123+J2124</f>
        <v>260250</v>
      </c>
      <c r="K2122" s="123">
        <f t="shared" ref="K2122:N2122" si="1081">K2123+K2124</f>
        <v>45250</v>
      </c>
      <c r="L2122" s="123">
        <f t="shared" si="1081"/>
        <v>0</v>
      </c>
      <c r="M2122" s="123">
        <f t="shared" si="1081"/>
        <v>204250</v>
      </c>
      <c r="N2122" s="123">
        <f t="shared" si="1081"/>
        <v>10750</v>
      </c>
      <c r="O2122" s="354">
        <f t="shared" si="1074"/>
        <v>260250</v>
      </c>
      <c r="P2122" s="344"/>
      <c r="Q2122" s="23"/>
      <c r="R2122" s="23"/>
      <c r="S2122" s="23"/>
      <c r="T2122" s="23"/>
      <c r="U2122" s="23"/>
      <c r="V2122" s="23"/>
      <c r="W2122" s="23"/>
      <c r="X2122" s="23"/>
      <c r="Y2122" s="23"/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/>
      <c r="AL2122" s="23"/>
      <c r="AM2122" s="23"/>
      <c r="AN2122" s="23"/>
      <c r="AO2122" s="23"/>
      <c r="AP2122" s="23"/>
      <c r="AQ2122" s="23"/>
      <c r="AR2122" s="23"/>
      <c r="AS2122" s="23"/>
      <c r="AT2122" s="23"/>
      <c r="AU2122" s="23"/>
      <c r="AV2122" s="23"/>
      <c r="AW2122" s="23"/>
      <c r="AX2122" s="23"/>
      <c r="AY2122" s="23"/>
      <c r="AZ2122" s="23"/>
      <c r="BA2122" s="23"/>
      <c r="BB2122" s="23"/>
      <c r="BC2122" s="23"/>
      <c r="BD2122" s="23"/>
      <c r="BE2122" s="23"/>
      <c r="BF2122" s="23"/>
      <c r="BG2122" s="23"/>
      <c r="BH2122" s="23"/>
      <c r="BI2122" s="23"/>
      <c r="BJ2122" s="23"/>
      <c r="BK2122" s="23"/>
      <c r="BL2122" s="23"/>
      <c r="BM2122" s="23"/>
      <c r="BN2122" s="23"/>
      <c r="BO2122" s="23"/>
      <c r="BP2122" s="23"/>
      <c r="BQ2122" s="23"/>
      <c r="BR2122" s="23"/>
      <c r="BS2122" s="23"/>
      <c r="BT2122" s="23"/>
      <c r="BU2122" s="23"/>
      <c r="BV2122" s="23"/>
      <c r="BW2122" s="23"/>
      <c r="BX2122" s="23"/>
      <c r="BY2122" s="23"/>
      <c r="BZ2122" s="23"/>
      <c r="CA2122" s="23"/>
      <c r="CB2122" s="23"/>
      <c r="CC2122" s="23"/>
      <c r="CD2122" s="23"/>
      <c r="CE2122" s="23"/>
      <c r="CF2122" s="23"/>
      <c r="CG2122" s="23"/>
      <c r="CH2122" s="23"/>
      <c r="CI2122" s="23"/>
      <c r="CJ2122" s="23"/>
      <c r="CK2122" s="23"/>
      <c r="CL2122" s="23"/>
      <c r="CM2122" s="23"/>
      <c r="CN2122" s="23"/>
      <c r="CO2122" s="23"/>
      <c r="CP2122" s="23"/>
      <c r="CQ2122" s="23"/>
      <c r="CR2122" s="23"/>
      <c r="CS2122" s="23"/>
      <c r="CT2122" s="23"/>
      <c r="CU2122" s="23"/>
      <c r="CV2122" s="23"/>
      <c r="CW2122" s="23"/>
      <c r="CX2122" s="23"/>
      <c r="CY2122" s="23"/>
      <c r="CZ2122" s="23"/>
      <c r="DA2122" s="23"/>
      <c r="DB2122" s="23"/>
      <c r="DC2122" s="23"/>
      <c r="DD2122" s="23"/>
      <c r="DE2122" s="23"/>
      <c r="DF2122" s="23"/>
      <c r="DG2122" s="23"/>
      <c r="DH2122" s="23"/>
      <c r="DI2122" s="23"/>
      <c r="DJ2122" s="23"/>
      <c r="DK2122" s="23"/>
      <c r="DL2122" s="23"/>
      <c r="DM2122" s="23"/>
      <c r="DN2122" s="23"/>
      <c r="DO2122" s="23"/>
      <c r="DP2122" s="23"/>
      <c r="DQ2122" s="23"/>
      <c r="DR2122" s="23"/>
      <c r="DS2122" s="23"/>
      <c r="DT2122" s="23"/>
      <c r="DU2122" s="23"/>
      <c r="DV2122" s="23"/>
      <c r="DW2122" s="23"/>
      <c r="DX2122" s="23"/>
      <c r="DY2122" s="23"/>
    </row>
    <row r="2123" spans="1:129" s="29" customFormat="1" ht="75" x14ac:dyDescent="0.25">
      <c r="A2123" s="124"/>
      <c r="B2123" s="92" t="s">
        <v>378</v>
      </c>
      <c r="C2123" s="84"/>
      <c r="D2123" s="125"/>
      <c r="E2123" s="125"/>
      <c r="F2123" s="125"/>
      <c r="G2123" s="129"/>
      <c r="H2123" s="72" t="s">
        <v>57</v>
      </c>
      <c r="I2123" s="78" t="s">
        <v>136</v>
      </c>
      <c r="J2123" s="83">
        <v>45250</v>
      </c>
      <c r="K2123" s="123">
        <f>J2123</f>
        <v>45250</v>
      </c>
      <c r="L2123" s="123"/>
      <c r="M2123" s="123"/>
      <c r="N2123" s="123"/>
      <c r="O2123" s="354">
        <f t="shared" si="1074"/>
        <v>45250</v>
      </c>
      <c r="P2123" s="355"/>
      <c r="Q2123" s="23"/>
      <c r="R2123" s="23"/>
      <c r="S2123" s="23"/>
      <c r="T2123" s="23"/>
      <c r="U2123" s="23"/>
      <c r="V2123" s="23"/>
      <c r="W2123" s="23"/>
      <c r="X2123" s="23"/>
      <c r="Y2123" s="23"/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/>
      <c r="AL2123" s="23"/>
      <c r="AM2123" s="23"/>
      <c r="AN2123" s="23"/>
      <c r="AO2123" s="23"/>
      <c r="AP2123" s="23"/>
      <c r="AQ2123" s="23"/>
      <c r="AR2123" s="23"/>
      <c r="AS2123" s="23"/>
      <c r="AT2123" s="23"/>
      <c r="AU2123" s="23"/>
      <c r="AV2123" s="23"/>
      <c r="AW2123" s="23"/>
      <c r="AX2123" s="23"/>
      <c r="AY2123" s="23"/>
      <c r="AZ2123" s="23"/>
      <c r="BA2123" s="23"/>
      <c r="BB2123" s="23"/>
      <c r="BC2123" s="23"/>
      <c r="BD2123" s="23"/>
      <c r="BE2123" s="23"/>
      <c r="BF2123" s="23"/>
      <c r="BG2123" s="23"/>
      <c r="BH2123" s="23"/>
      <c r="BI2123" s="23"/>
      <c r="BJ2123" s="23"/>
      <c r="BK2123" s="23"/>
      <c r="BL2123" s="23"/>
      <c r="BM2123" s="23"/>
      <c r="BN2123" s="23"/>
      <c r="BO2123" s="23"/>
      <c r="BP2123" s="23"/>
      <c r="BQ2123" s="23"/>
      <c r="BR2123" s="23"/>
      <c r="BS2123" s="23"/>
      <c r="BT2123" s="23"/>
      <c r="BU2123" s="23"/>
      <c r="BV2123" s="23"/>
      <c r="BW2123" s="23"/>
      <c r="BX2123" s="23"/>
      <c r="BY2123" s="23"/>
      <c r="BZ2123" s="23"/>
      <c r="CA2123" s="23"/>
      <c r="CB2123" s="23"/>
      <c r="CC2123" s="23"/>
      <c r="CD2123" s="23"/>
      <c r="CE2123" s="23"/>
      <c r="CF2123" s="23"/>
      <c r="CG2123" s="23"/>
      <c r="CH2123" s="23"/>
      <c r="CI2123" s="23"/>
      <c r="CJ2123" s="23"/>
      <c r="CK2123" s="23"/>
      <c r="CL2123" s="23"/>
      <c r="CM2123" s="23"/>
      <c r="CN2123" s="23"/>
      <c r="CO2123" s="23"/>
      <c r="CP2123" s="23"/>
      <c r="CQ2123" s="23"/>
      <c r="CR2123" s="23"/>
      <c r="CS2123" s="23"/>
      <c r="CT2123" s="23"/>
      <c r="CU2123" s="23"/>
      <c r="CV2123" s="23"/>
      <c r="CW2123" s="23"/>
      <c r="CX2123" s="23"/>
      <c r="CY2123" s="23"/>
      <c r="CZ2123" s="23"/>
      <c r="DA2123" s="23"/>
      <c r="DB2123" s="23"/>
      <c r="DC2123" s="23"/>
      <c r="DD2123" s="23"/>
      <c r="DE2123" s="23"/>
      <c r="DF2123" s="23"/>
      <c r="DG2123" s="23"/>
      <c r="DH2123" s="23"/>
      <c r="DI2123" s="23"/>
      <c r="DJ2123" s="23"/>
      <c r="DK2123" s="23"/>
      <c r="DL2123" s="23"/>
      <c r="DM2123" s="23"/>
      <c r="DN2123" s="23"/>
      <c r="DO2123" s="23"/>
      <c r="DP2123" s="23"/>
      <c r="DQ2123" s="23"/>
      <c r="DR2123" s="23"/>
      <c r="DS2123" s="23"/>
      <c r="DT2123" s="23"/>
      <c r="DU2123" s="23"/>
      <c r="DV2123" s="23"/>
      <c r="DW2123" s="23"/>
      <c r="DX2123" s="23"/>
      <c r="DY2123" s="23"/>
    </row>
    <row r="2124" spans="1:129" s="29" customFormat="1" ht="45" x14ac:dyDescent="0.25">
      <c r="A2124" s="130"/>
      <c r="B2124" s="92" t="s">
        <v>378</v>
      </c>
      <c r="C2124" s="84"/>
      <c r="D2124" s="125"/>
      <c r="E2124" s="125"/>
      <c r="F2124" s="125"/>
      <c r="G2124" s="129"/>
      <c r="H2124" s="72" t="s">
        <v>58</v>
      </c>
      <c r="I2124" s="78" t="s">
        <v>31</v>
      </c>
      <c r="J2124" s="115">
        <v>215000</v>
      </c>
      <c r="K2124" s="115"/>
      <c r="L2124" s="115"/>
      <c r="M2124" s="321">
        <f>J2124*95%</f>
        <v>204250</v>
      </c>
      <c r="N2124" s="322">
        <f>J2124*5%</f>
        <v>10750</v>
      </c>
      <c r="O2124" s="354">
        <f t="shared" si="1074"/>
        <v>215000</v>
      </c>
      <c r="P2124" s="355"/>
      <c r="Q2124" s="23"/>
      <c r="R2124" s="23"/>
      <c r="S2124" s="23"/>
      <c r="T2124" s="23"/>
      <c r="U2124" s="23"/>
      <c r="V2124" s="23"/>
      <c r="W2124" s="23"/>
      <c r="X2124" s="23"/>
      <c r="Y2124" s="23"/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/>
      <c r="AL2124" s="23"/>
      <c r="AM2124" s="23"/>
      <c r="AN2124" s="23"/>
      <c r="AO2124" s="23"/>
      <c r="AP2124" s="23"/>
      <c r="AQ2124" s="23"/>
      <c r="AR2124" s="23"/>
      <c r="AS2124" s="23"/>
      <c r="AT2124" s="23"/>
      <c r="AU2124" s="23"/>
      <c r="AV2124" s="23"/>
      <c r="AW2124" s="23"/>
      <c r="AX2124" s="23"/>
      <c r="AY2124" s="23"/>
      <c r="AZ2124" s="23"/>
      <c r="BA2124" s="23"/>
      <c r="BB2124" s="23"/>
      <c r="BC2124" s="23"/>
      <c r="BD2124" s="23"/>
      <c r="BE2124" s="23"/>
      <c r="BF2124" s="23"/>
      <c r="BG2124" s="23"/>
      <c r="BH2124" s="23"/>
      <c r="BI2124" s="23"/>
      <c r="BJ2124" s="23"/>
      <c r="BK2124" s="23"/>
      <c r="BL2124" s="23"/>
      <c r="BM2124" s="23"/>
      <c r="BN2124" s="23"/>
      <c r="BO2124" s="23"/>
      <c r="BP2124" s="23"/>
      <c r="BQ2124" s="23"/>
      <c r="BR2124" s="23"/>
      <c r="BS2124" s="23"/>
      <c r="BT2124" s="23"/>
      <c r="BU2124" s="23"/>
      <c r="BV2124" s="23"/>
      <c r="BW2124" s="23"/>
      <c r="BX2124" s="23"/>
      <c r="BY2124" s="23"/>
      <c r="BZ2124" s="23"/>
      <c r="CA2124" s="23"/>
      <c r="CB2124" s="23"/>
      <c r="CC2124" s="23"/>
      <c r="CD2124" s="23"/>
      <c r="CE2124" s="23"/>
      <c r="CF2124" s="23"/>
      <c r="CG2124" s="23"/>
      <c r="CH2124" s="23"/>
      <c r="CI2124" s="23"/>
      <c r="CJ2124" s="23"/>
      <c r="CK2124" s="23"/>
      <c r="CL2124" s="23"/>
      <c r="CM2124" s="23"/>
      <c r="CN2124" s="23"/>
      <c r="CO2124" s="23"/>
      <c r="CP2124" s="23"/>
      <c r="CQ2124" s="23"/>
      <c r="CR2124" s="23"/>
      <c r="CS2124" s="23"/>
      <c r="CT2124" s="23"/>
      <c r="CU2124" s="23"/>
      <c r="CV2124" s="23"/>
      <c r="CW2124" s="23"/>
      <c r="CX2124" s="23"/>
      <c r="CY2124" s="23"/>
      <c r="CZ2124" s="23"/>
      <c r="DA2124" s="23"/>
      <c r="DB2124" s="23"/>
      <c r="DC2124" s="23"/>
      <c r="DD2124" s="23"/>
      <c r="DE2124" s="23"/>
      <c r="DF2124" s="23"/>
      <c r="DG2124" s="23"/>
      <c r="DH2124" s="23"/>
      <c r="DI2124" s="23"/>
      <c r="DJ2124" s="23"/>
      <c r="DK2124" s="23"/>
      <c r="DL2124" s="23"/>
      <c r="DM2124" s="23"/>
      <c r="DN2124" s="23"/>
      <c r="DO2124" s="23"/>
      <c r="DP2124" s="23"/>
      <c r="DQ2124" s="23"/>
      <c r="DR2124" s="23"/>
      <c r="DS2124" s="23"/>
      <c r="DT2124" s="23"/>
      <c r="DU2124" s="23"/>
      <c r="DV2124" s="23"/>
      <c r="DW2124" s="23"/>
      <c r="DX2124" s="23"/>
      <c r="DY2124" s="23"/>
    </row>
    <row r="2125" spans="1:129" ht="15.75" customHeight="1" x14ac:dyDescent="0.25">
      <c r="A2125" s="492" t="s">
        <v>390</v>
      </c>
      <c r="B2125" s="484"/>
      <c r="C2125" s="484"/>
      <c r="D2125" s="485"/>
      <c r="E2125" s="64">
        <v>9</v>
      </c>
      <c r="F2125" s="65">
        <f>F2127+F2132+F2135+F2138+F2141+F2144+F2147+F2152+F2157</f>
        <v>33377.21</v>
      </c>
      <c r="G2125" s="88">
        <f>G2127+G2132+G2135+G2138+G2141+G2144+G2147+G2152+G2157</f>
        <v>1067</v>
      </c>
      <c r="H2125" s="63" t="s">
        <v>1</v>
      </c>
      <c r="I2125" s="66" t="s">
        <v>1</v>
      </c>
      <c r="J2125" s="65">
        <f>J2127+J2132+J2135+J2138+J2141+J2144+J2147+J2152+J2157</f>
        <v>36850385.868799999</v>
      </c>
      <c r="K2125" s="65">
        <f>K2127+K2132+K2135+K2138+K2141+K2144+K2147+K2152+K2157</f>
        <v>34650385.868799999</v>
      </c>
      <c r="L2125" s="65">
        <f>L2127+L2132+L2135+L2138+L2141+L2144+L2147+L2152+L2157</f>
        <v>0</v>
      </c>
      <c r="M2125" s="65">
        <f>M2127+M2132+M2135+M2138+M2141+M2144+M2147+M2152+M2157+M2126</f>
        <v>2090000</v>
      </c>
      <c r="N2125" s="65">
        <f>N2127+N2132+N2135+N2138+N2141+N2144+N2147+N2152+N2157</f>
        <v>110000</v>
      </c>
      <c r="O2125" s="354">
        <f t="shared" si="1074"/>
        <v>36850385.868799999</v>
      </c>
      <c r="P2125" s="355"/>
    </row>
    <row r="2126" spans="1:129" ht="15.75" customHeight="1" x14ac:dyDescent="0.25">
      <c r="A2126" s="483" t="s">
        <v>391</v>
      </c>
      <c r="B2126" s="484"/>
      <c r="C2126" s="484"/>
      <c r="D2126" s="484"/>
      <c r="E2126" s="484"/>
      <c r="F2126" s="484"/>
      <c r="G2126" s="485"/>
      <c r="H2126" s="63" t="s">
        <v>1</v>
      </c>
      <c r="I2126" s="66" t="s">
        <v>1</v>
      </c>
      <c r="J2126" s="89"/>
      <c r="K2126" s="89"/>
      <c r="L2126" s="89"/>
      <c r="M2126" s="89">
        <v>0</v>
      </c>
      <c r="N2126" s="89"/>
      <c r="O2126" s="354">
        <f t="shared" si="1074"/>
        <v>0</v>
      </c>
      <c r="P2126" s="355"/>
    </row>
    <row r="2127" spans="1:129" x14ac:dyDescent="0.25">
      <c r="A2127" s="133">
        <v>1</v>
      </c>
      <c r="B2127" s="121" t="s">
        <v>386</v>
      </c>
      <c r="C2127" s="134" t="s">
        <v>7</v>
      </c>
      <c r="D2127" s="134" t="s">
        <v>140</v>
      </c>
      <c r="E2127" s="196">
        <v>27</v>
      </c>
      <c r="F2127" s="135">
        <v>3949.8</v>
      </c>
      <c r="G2127" s="136">
        <v>90</v>
      </c>
      <c r="H2127" s="121" t="s">
        <v>30</v>
      </c>
      <c r="I2127" s="66" t="s">
        <v>1</v>
      </c>
      <c r="J2127" s="123">
        <f>J2128+J2129+J2130+J2131</f>
        <v>7352102.5999999996</v>
      </c>
      <c r="K2127" s="123">
        <f t="shared" ref="K2127:N2127" si="1082">K2128+K2129+K2130+K2131</f>
        <v>7102102.5999999996</v>
      </c>
      <c r="L2127" s="123">
        <f t="shared" si="1082"/>
        <v>0</v>
      </c>
      <c r="M2127" s="123">
        <f t="shared" si="1082"/>
        <v>237500</v>
      </c>
      <c r="N2127" s="123">
        <f t="shared" si="1082"/>
        <v>12500</v>
      </c>
      <c r="O2127" s="354">
        <f t="shared" si="1074"/>
        <v>7352102.5999999996</v>
      </c>
      <c r="P2127" s="355"/>
    </row>
    <row r="2128" spans="1:129" x14ac:dyDescent="0.25">
      <c r="A2128" s="137"/>
      <c r="B2128" s="121" t="s">
        <v>386</v>
      </c>
      <c r="C2128" s="134"/>
      <c r="D2128" s="134"/>
      <c r="E2128" s="196"/>
      <c r="F2128" s="135"/>
      <c r="G2128" s="136"/>
      <c r="H2128" s="121" t="s">
        <v>36</v>
      </c>
      <c r="I2128" s="78" t="s">
        <v>37</v>
      </c>
      <c r="J2128" s="123">
        <v>6909000</v>
      </c>
      <c r="K2128" s="98">
        <f t="shared" ref="K2128:K2129" si="1083">J2128</f>
        <v>6909000</v>
      </c>
      <c r="L2128" s="123"/>
      <c r="M2128" s="123"/>
      <c r="N2128" s="123"/>
      <c r="O2128" s="354">
        <f t="shared" si="1074"/>
        <v>6909000</v>
      </c>
      <c r="P2128" s="460"/>
    </row>
    <row r="2129" spans="1:129" ht="15.75" x14ac:dyDescent="0.25">
      <c r="A2129" s="137"/>
      <c r="B2129" s="121" t="s">
        <v>386</v>
      </c>
      <c r="C2129" s="134"/>
      <c r="D2129" s="134"/>
      <c r="E2129" s="196"/>
      <c r="F2129" s="135"/>
      <c r="G2129" s="152"/>
      <c r="H2129" s="121" t="s">
        <v>35</v>
      </c>
      <c r="I2129" s="78" t="s">
        <v>52</v>
      </c>
      <c r="J2129" s="123">
        <v>147852.6</v>
      </c>
      <c r="K2129" s="98">
        <f t="shared" si="1083"/>
        <v>147852.6</v>
      </c>
      <c r="L2129" s="123"/>
      <c r="M2129" s="123"/>
      <c r="N2129" s="123"/>
      <c r="O2129" s="354">
        <f t="shared" si="1074"/>
        <v>147852.6</v>
      </c>
      <c r="P2129" s="467"/>
    </row>
    <row r="2130" spans="1:129" s="25" customFormat="1" ht="75" x14ac:dyDescent="0.25">
      <c r="A2130" s="137"/>
      <c r="B2130" s="134"/>
      <c r="C2130" s="134"/>
      <c r="D2130" s="134"/>
      <c r="E2130" s="196"/>
      <c r="F2130" s="135"/>
      <c r="G2130" s="152"/>
      <c r="H2130" s="72" t="s">
        <v>57</v>
      </c>
      <c r="I2130" s="78" t="s">
        <v>136</v>
      </c>
      <c r="J2130" s="123">
        <v>45250</v>
      </c>
      <c r="K2130" s="98">
        <f>J2130</f>
        <v>45250</v>
      </c>
      <c r="L2130" s="123"/>
      <c r="M2130" s="123"/>
      <c r="N2130" s="123"/>
      <c r="O2130" s="354">
        <f t="shared" si="1074"/>
        <v>45250</v>
      </c>
      <c r="P2130" s="467"/>
      <c r="Q2130" s="23"/>
      <c r="R2130" s="23"/>
      <c r="S2130" s="23"/>
      <c r="T2130" s="23"/>
      <c r="U2130" s="23"/>
      <c r="V2130" s="23"/>
      <c r="W2130" s="23"/>
      <c r="X2130" s="23"/>
      <c r="Y2130" s="23"/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/>
      <c r="AK2130" s="23"/>
      <c r="AL2130" s="23"/>
      <c r="AM2130" s="23"/>
      <c r="AN2130" s="23"/>
      <c r="AO2130" s="23"/>
      <c r="AP2130" s="23"/>
      <c r="AQ2130" s="23"/>
      <c r="AR2130" s="23"/>
      <c r="AS2130" s="23"/>
      <c r="AT2130" s="23"/>
      <c r="AU2130" s="23"/>
      <c r="AV2130" s="23"/>
      <c r="AW2130" s="23"/>
      <c r="AX2130" s="23"/>
      <c r="AY2130" s="23"/>
      <c r="AZ2130" s="23"/>
      <c r="BA2130" s="23"/>
      <c r="BB2130" s="23"/>
      <c r="BC2130" s="23"/>
      <c r="BD2130" s="23"/>
      <c r="BE2130" s="23"/>
      <c r="BF2130" s="23"/>
      <c r="BG2130" s="23"/>
      <c r="BH2130" s="23"/>
      <c r="BI2130" s="23"/>
      <c r="BJ2130" s="23"/>
      <c r="BK2130" s="23"/>
      <c r="BL2130" s="23"/>
      <c r="BM2130" s="23"/>
      <c r="BN2130" s="23"/>
      <c r="BO2130" s="23"/>
      <c r="BP2130" s="23"/>
      <c r="BQ2130" s="23"/>
      <c r="BR2130" s="23"/>
      <c r="BS2130" s="23"/>
      <c r="BT2130" s="23"/>
      <c r="BU2130" s="23"/>
      <c r="BV2130" s="23"/>
      <c r="BW2130" s="23"/>
      <c r="BX2130" s="23"/>
      <c r="BY2130" s="23"/>
      <c r="BZ2130" s="23"/>
      <c r="CA2130" s="23"/>
      <c r="CB2130" s="23"/>
      <c r="CC2130" s="23"/>
      <c r="CD2130" s="23"/>
      <c r="CE2130" s="23"/>
      <c r="CF2130" s="23"/>
      <c r="CG2130" s="23"/>
      <c r="CH2130" s="23"/>
      <c r="CI2130" s="23"/>
      <c r="CJ2130" s="23"/>
      <c r="CK2130" s="23"/>
      <c r="CL2130" s="23"/>
      <c r="CM2130" s="23"/>
      <c r="CN2130" s="23"/>
      <c r="CO2130" s="23"/>
      <c r="CP2130" s="23"/>
      <c r="CQ2130" s="23"/>
      <c r="CR2130" s="23"/>
      <c r="CS2130" s="23"/>
      <c r="CT2130" s="23"/>
      <c r="CU2130" s="23"/>
      <c r="CV2130" s="23"/>
      <c r="CW2130" s="23"/>
      <c r="CX2130" s="23"/>
      <c r="CY2130" s="23"/>
      <c r="CZ2130" s="23"/>
      <c r="DA2130" s="23"/>
      <c r="DB2130" s="23"/>
      <c r="DC2130" s="23"/>
      <c r="DD2130" s="23"/>
      <c r="DE2130" s="23"/>
      <c r="DF2130" s="23"/>
      <c r="DG2130" s="23"/>
      <c r="DH2130" s="23"/>
      <c r="DI2130" s="23"/>
      <c r="DJ2130" s="23"/>
      <c r="DK2130" s="23"/>
      <c r="DL2130" s="23"/>
      <c r="DM2130" s="23"/>
      <c r="DN2130" s="23"/>
      <c r="DO2130" s="23"/>
      <c r="DP2130" s="23"/>
      <c r="DQ2130" s="23"/>
      <c r="DR2130" s="23"/>
      <c r="DS2130" s="23"/>
      <c r="DT2130" s="23"/>
      <c r="DU2130" s="23"/>
      <c r="DV2130" s="23"/>
      <c r="DW2130" s="23"/>
      <c r="DX2130" s="23"/>
      <c r="DY2130" s="23"/>
    </row>
    <row r="2131" spans="1:129" s="25" customFormat="1" ht="45" x14ac:dyDescent="0.25">
      <c r="A2131" s="137"/>
      <c r="B2131" s="134"/>
      <c r="C2131" s="134"/>
      <c r="D2131" s="134"/>
      <c r="E2131" s="196"/>
      <c r="F2131" s="135"/>
      <c r="G2131" s="152"/>
      <c r="H2131" s="72" t="s">
        <v>58</v>
      </c>
      <c r="I2131" s="78" t="s">
        <v>31</v>
      </c>
      <c r="J2131" s="123">
        <v>250000</v>
      </c>
      <c r="K2131" s="98"/>
      <c r="L2131" s="123"/>
      <c r="M2131" s="123">
        <v>237500</v>
      </c>
      <c r="N2131" s="123">
        <v>12500</v>
      </c>
      <c r="O2131" s="354">
        <f t="shared" si="1074"/>
        <v>250000</v>
      </c>
      <c r="P2131" s="467"/>
      <c r="Q2131" s="23"/>
      <c r="R2131" s="23"/>
      <c r="S2131" s="23"/>
      <c r="T2131" s="23"/>
      <c r="U2131" s="23"/>
      <c r="V2131" s="23"/>
      <c r="W2131" s="23"/>
      <c r="X2131" s="23"/>
      <c r="Y2131" s="23"/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23"/>
      <c r="AL2131" s="23"/>
      <c r="AM2131" s="23"/>
      <c r="AN2131" s="23"/>
      <c r="AO2131" s="23"/>
      <c r="AP2131" s="23"/>
      <c r="AQ2131" s="23"/>
      <c r="AR2131" s="23"/>
      <c r="AS2131" s="23"/>
      <c r="AT2131" s="23"/>
      <c r="AU2131" s="23"/>
      <c r="AV2131" s="23"/>
      <c r="AW2131" s="23"/>
      <c r="AX2131" s="23"/>
      <c r="AY2131" s="23"/>
      <c r="AZ2131" s="23"/>
      <c r="BA2131" s="23"/>
      <c r="BB2131" s="23"/>
      <c r="BC2131" s="23"/>
      <c r="BD2131" s="23"/>
      <c r="BE2131" s="23"/>
      <c r="BF2131" s="23"/>
      <c r="BG2131" s="23"/>
      <c r="BH2131" s="23"/>
      <c r="BI2131" s="23"/>
      <c r="BJ2131" s="23"/>
      <c r="BK2131" s="23"/>
      <c r="BL2131" s="23"/>
      <c r="BM2131" s="23"/>
      <c r="BN2131" s="23"/>
      <c r="BO2131" s="23"/>
      <c r="BP2131" s="23"/>
      <c r="BQ2131" s="23"/>
      <c r="BR2131" s="23"/>
      <c r="BS2131" s="23"/>
      <c r="BT2131" s="23"/>
      <c r="BU2131" s="23"/>
      <c r="BV2131" s="23"/>
      <c r="BW2131" s="23"/>
      <c r="BX2131" s="23"/>
      <c r="BY2131" s="23"/>
      <c r="BZ2131" s="23"/>
      <c r="CA2131" s="23"/>
      <c r="CB2131" s="23"/>
      <c r="CC2131" s="23"/>
      <c r="CD2131" s="23"/>
      <c r="CE2131" s="23"/>
      <c r="CF2131" s="23"/>
      <c r="CG2131" s="23"/>
      <c r="CH2131" s="23"/>
      <c r="CI2131" s="23"/>
      <c r="CJ2131" s="23"/>
      <c r="CK2131" s="23"/>
      <c r="CL2131" s="23"/>
      <c r="CM2131" s="23"/>
      <c r="CN2131" s="23"/>
      <c r="CO2131" s="23"/>
      <c r="CP2131" s="23"/>
      <c r="CQ2131" s="23"/>
      <c r="CR2131" s="23"/>
      <c r="CS2131" s="23"/>
      <c r="CT2131" s="23"/>
      <c r="CU2131" s="23"/>
      <c r="CV2131" s="23"/>
      <c r="CW2131" s="23"/>
      <c r="CX2131" s="23"/>
      <c r="CY2131" s="23"/>
      <c r="CZ2131" s="23"/>
      <c r="DA2131" s="23"/>
      <c r="DB2131" s="23"/>
      <c r="DC2131" s="23"/>
      <c r="DD2131" s="23"/>
      <c r="DE2131" s="23"/>
      <c r="DF2131" s="23"/>
      <c r="DG2131" s="23"/>
      <c r="DH2131" s="23"/>
      <c r="DI2131" s="23"/>
      <c r="DJ2131" s="23"/>
      <c r="DK2131" s="23"/>
      <c r="DL2131" s="23"/>
      <c r="DM2131" s="23"/>
      <c r="DN2131" s="23"/>
      <c r="DO2131" s="23"/>
      <c r="DP2131" s="23"/>
      <c r="DQ2131" s="23"/>
      <c r="DR2131" s="23"/>
      <c r="DS2131" s="23"/>
      <c r="DT2131" s="23"/>
      <c r="DU2131" s="23"/>
      <c r="DV2131" s="23"/>
      <c r="DW2131" s="23"/>
      <c r="DX2131" s="23"/>
      <c r="DY2131" s="23"/>
    </row>
    <row r="2132" spans="1:129" x14ac:dyDescent="0.25">
      <c r="A2132" s="133">
        <v>2</v>
      </c>
      <c r="B2132" s="121" t="s">
        <v>386</v>
      </c>
      <c r="C2132" s="134" t="s">
        <v>7</v>
      </c>
      <c r="D2132" s="134" t="s">
        <v>152</v>
      </c>
      <c r="E2132" s="196">
        <v>26</v>
      </c>
      <c r="F2132" s="162">
        <v>6500.95</v>
      </c>
      <c r="G2132" s="136">
        <v>187</v>
      </c>
      <c r="H2132" s="121" t="s">
        <v>30</v>
      </c>
      <c r="I2132" s="66" t="s">
        <v>1</v>
      </c>
      <c r="J2132" s="123">
        <f>J2133+J2134</f>
        <v>12020856.6</v>
      </c>
      <c r="K2132" s="123">
        <f t="shared" ref="K2132:N2132" si="1084">K2133+K2134</f>
        <v>12020856.6</v>
      </c>
      <c r="L2132" s="123">
        <f t="shared" si="1084"/>
        <v>0</v>
      </c>
      <c r="M2132" s="123">
        <f t="shared" si="1084"/>
        <v>0</v>
      </c>
      <c r="N2132" s="123">
        <f t="shared" si="1084"/>
        <v>0</v>
      </c>
      <c r="O2132" s="354">
        <f t="shared" si="1074"/>
        <v>12020856.6</v>
      </c>
      <c r="P2132" s="460"/>
    </row>
    <row r="2133" spans="1:129" x14ac:dyDescent="0.25">
      <c r="A2133" s="137"/>
      <c r="B2133" s="121" t="s">
        <v>386</v>
      </c>
      <c r="C2133" s="121"/>
      <c r="D2133" s="121"/>
      <c r="E2133" s="196"/>
      <c r="F2133" s="162"/>
      <c r="G2133" s="136"/>
      <c r="H2133" s="121" t="s">
        <v>36</v>
      </c>
      <c r="I2133" s="78" t="s">
        <v>37</v>
      </c>
      <c r="J2133" s="123">
        <v>11769000</v>
      </c>
      <c r="K2133" s="98">
        <f t="shared" ref="K2133:K2134" si="1085">J2133</f>
        <v>11769000</v>
      </c>
      <c r="L2133" s="123"/>
      <c r="M2133" s="123"/>
      <c r="N2133" s="123"/>
      <c r="O2133" s="354">
        <f t="shared" si="1074"/>
        <v>11769000</v>
      </c>
      <c r="P2133" s="460"/>
    </row>
    <row r="2134" spans="1:129" ht="15.75" x14ac:dyDescent="0.25">
      <c r="A2134" s="140"/>
      <c r="B2134" s="121" t="s">
        <v>386</v>
      </c>
      <c r="C2134" s="121"/>
      <c r="D2134" s="121"/>
      <c r="E2134" s="196"/>
      <c r="F2134" s="162"/>
      <c r="G2134" s="152"/>
      <c r="H2134" s="121" t="s">
        <v>35</v>
      </c>
      <c r="I2134" s="78" t="s">
        <v>52</v>
      </c>
      <c r="J2134" s="123">
        <v>251856.59999999998</v>
      </c>
      <c r="K2134" s="98">
        <f t="shared" si="1085"/>
        <v>251856.59999999998</v>
      </c>
      <c r="L2134" s="123"/>
      <c r="M2134" s="123"/>
      <c r="N2134" s="123"/>
      <c r="O2134" s="354">
        <f t="shared" si="1074"/>
        <v>251856.59999999998</v>
      </c>
      <c r="P2134" s="467"/>
    </row>
    <row r="2135" spans="1:129" ht="15.75" x14ac:dyDescent="0.25">
      <c r="A2135" s="137">
        <v>3</v>
      </c>
      <c r="B2135" s="121" t="s">
        <v>386</v>
      </c>
      <c r="C2135" s="121" t="s">
        <v>7</v>
      </c>
      <c r="D2135" s="121" t="s">
        <v>147</v>
      </c>
      <c r="E2135" s="196">
        <v>10</v>
      </c>
      <c r="F2135" s="162">
        <v>4719.1000000000004</v>
      </c>
      <c r="G2135" s="136">
        <v>104</v>
      </c>
      <c r="H2135" s="121" t="s">
        <v>30</v>
      </c>
      <c r="I2135" s="66" t="s">
        <v>1</v>
      </c>
      <c r="J2135" s="123">
        <f>J2136+J2137</f>
        <v>245250</v>
      </c>
      <c r="K2135" s="123">
        <f t="shared" ref="K2135:N2135" si="1086">K2136+K2137</f>
        <v>45250</v>
      </c>
      <c r="L2135" s="123">
        <f t="shared" si="1086"/>
        <v>0</v>
      </c>
      <c r="M2135" s="123">
        <f t="shared" si="1086"/>
        <v>190000</v>
      </c>
      <c r="N2135" s="123">
        <f t="shared" si="1086"/>
        <v>10000</v>
      </c>
      <c r="O2135" s="354">
        <f t="shared" si="1074"/>
        <v>245250</v>
      </c>
      <c r="P2135" s="467"/>
    </row>
    <row r="2136" spans="1:129" ht="100.5" customHeight="1" x14ac:dyDescent="0.25">
      <c r="A2136" s="137"/>
      <c r="B2136" s="121" t="s">
        <v>386</v>
      </c>
      <c r="C2136" s="121"/>
      <c r="D2136" s="121"/>
      <c r="E2136" s="196"/>
      <c r="F2136" s="162"/>
      <c r="G2136" s="150"/>
      <c r="H2136" s="72" t="s">
        <v>57</v>
      </c>
      <c r="I2136" s="78" t="s">
        <v>136</v>
      </c>
      <c r="J2136" s="83">
        <v>45250</v>
      </c>
      <c r="K2136" s="123">
        <f>J2136</f>
        <v>45250</v>
      </c>
      <c r="L2136" s="123"/>
      <c r="M2136" s="123"/>
      <c r="N2136" s="123"/>
      <c r="O2136" s="354">
        <f t="shared" si="1074"/>
        <v>45250</v>
      </c>
      <c r="P2136" s="468"/>
    </row>
    <row r="2137" spans="1:129" ht="45" x14ac:dyDescent="0.25">
      <c r="A2137" s="140"/>
      <c r="B2137" s="121" t="s">
        <v>386</v>
      </c>
      <c r="C2137" s="121"/>
      <c r="D2137" s="121"/>
      <c r="E2137" s="196"/>
      <c r="F2137" s="162"/>
      <c r="G2137" s="136"/>
      <c r="H2137" s="72" t="s">
        <v>58</v>
      </c>
      <c r="I2137" s="78" t="s">
        <v>31</v>
      </c>
      <c r="J2137" s="123">
        <v>200000</v>
      </c>
      <c r="K2137" s="123"/>
      <c r="L2137" s="123"/>
      <c r="M2137" s="123">
        <v>190000</v>
      </c>
      <c r="N2137" s="123">
        <v>10000</v>
      </c>
      <c r="O2137" s="354">
        <f t="shared" si="1074"/>
        <v>200000</v>
      </c>
      <c r="P2137" s="460"/>
    </row>
    <row r="2138" spans="1:129" ht="30.75" customHeight="1" x14ac:dyDescent="0.25">
      <c r="A2138" s="133">
        <v>4</v>
      </c>
      <c r="B2138" s="121" t="s">
        <v>386</v>
      </c>
      <c r="C2138" s="121" t="s">
        <v>7</v>
      </c>
      <c r="D2138" s="121" t="s">
        <v>140</v>
      </c>
      <c r="E2138" s="196">
        <v>28</v>
      </c>
      <c r="F2138" s="162">
        <v>3263.58</v>
      </c>
      <c r="G2138" s="136">
        <v>90</v>
      </c>
      <c r="H2138" s="121" t="s">
        <v>30</v>
      </c>
      <c r="I2138" s="66" t="s">
        <v>1</v>
      </c>
      <c r="J2138" s="123">
        <f>J2139+J2140</f>
        <v>345250</v>
      </c>
      <c r="K2138" s="123">
        <f t="shared" ref="K2138:N2138" si="1087">K2139+K2140</f>
        <v>45250</v>
      </c>
      <c r="L2138" s="123">
        <f t="shared" si="1087"/>
        <v>0</v>
      </c>
      <c r="M2138" s="123">
        <f t="shared" si="1087"/>
        <v>285000</v>
      </c>
      <c r="N2138" s="123">
        <f t="shared" si="1087"/>
        <v>15000</v>
      </c>
      <c r="O2138" s="354">
        <f t="shared" si="1074"/>
        <v>345250</v>
      </c>
      <c r="P2138" s="372"/>
    </row>
    <row r="2139" spans="1:129" ht="98.25" customHeight="1" x14ac:dyDescent="0.25">
      <c r="A2139" s="137"/>
      <c r="B2139" s="121" t="s">
        <v>386</v>
      </c>
      <c r="C2139" s="121"/>
      <c r="D2139" s="121"/>
      <c r="E2139" s="196"/>
      <c r="F2139" s="162"/>
      <c r="G2139" s="136"/>
      <c r="H2139" s="72" t="s">
        <v>57</v>
      </c>
      <c r="I2139" s="78" t="s">
        <v>136</v>
      </c>
      <c r="J2139" s="83">
        <v>45250</v>
      </c>
      <c r="K2139" s="123">
        <f>J2139</f>
        <v>45250</v>
      </c>
      <c r="L2139" s="123"/>
      <c r="M2139" s="123"/>
      <c r="N2139" s="123"/>
      <c r="O2139" s="354">
        <f t="shared" si="1074"/>
        <v>45250</v>
      </c>
      <c r="P2139" s="460"/>
    </row>
    <row r="2140" spans="1:129" ht="45" x14ac:dyDescent="0.25">
      <c r="A2140" s="140"/>
      <c r="B2140" s="121" t="s">
        <v>386</v>
      </c>
      <c r="C2140" s="121"/>
      <c r="D2140" s="121"/>
      <c r="E2140" s="196"/>
      <c r="F2140" s="162"/>
      <c r="G2140" s="136"/>
      <c r="H2140" s="72" t="s">
        <v>58</v>
      </c>
      <c r="I2140" s="78" t="s">
        <v>31</v>
      </c>
      <c r="J2140" s="123">
        <v>300000</v>
      </c>
      <c r="K2140" s="123"/>
      <c r="L2140" s="123"/>
      <c r="M2140" s="123">
        <v>285000</v>
      </c>
      <c r="N2140" s="123">
        <v>15000</v>
      </c>
      <c r="O2140" s="354">
        <f t="shared" si="1074"/>
        <v>300000</v>
      </c>
      <c r="P2140" s="460"/>
    </row>
    <row r="2141" spans="1:129" x14ac:dyDescent="0.25">
      <c r="A2141" s="137">
        <v>5</v>
      </c>
      <c r="B2141" s="121" t="s">
        <v>386</v>
      </c>
      <c r="C2141" s="121" t="s">
        <v>7</v>
      </c>
      <c r="D2141" s="121" t="s">
        <v>319</v>
      </c>
      <c r="E2141" s="196">
        <v>33</v>
      </c>
      <c r="F2141" s="162">
        <v>856.4</v>
      </c>
      <c r="G2141" s="136">
        <v>37</v>
      </c>
      <c r="H2141" s="121" t="s">
        <v>30</v>
      </c>
      <c r="I2141" s="66" t="s">
        <v>1</v>
      </c>
      <c r="J2141" s="123">
        <f>J2142+J2143</f>
        <v>495250</v>
      </c>
      <c r="K2141" s="123">
        <f t="shared" ref="K2141:N2141" si="1088">K2142+K2143</f>
        <v>45250</v>
      </c>
      <c r="L2141" s="123">
        <f t="shared" si="1088"/>
        <v>0</v>
      </c>
      <c r="M2141" s="123">
        <f t="shared" si="1088"/>
        <v>427500</v>
      </c>
      <c r="N2141" s="123">
        <f t="shared" si="1088"/>
        <v>22500</v>
      </c>
      <c r="O2141" s="354">
        <f t="shared" si="1074"/>
        <v>495250</v>
      </c>
      <c r="P2141" s="372"/>
    </row>
    <row r="2142" spans="1:129" ht="99.75" customHeight="1" x14ac:dyDescent="0.25">
      <c r="A2142" s="137"/>
      <c r="B2142" s="121" t="s">
        <v>386</v>
      </c>
      <c r="C2142" s="121"/>
      <c r="D2142" s="121"/>
      <c r="E2142" s="196"/>
      <c r="F2142" s="162"/>
      <c r="G2142" s="136"/>
      <c r="H2142" s="72" t="s">
        <v>57</v>
      </c>
      <c r="I2142" s="78" t="s">
        <v>136</v>
      </c>
      <c r="J2142" s="83">
        <v>45250</v>
      </c>
      <c r="K2142" s="123">
        <f>J2142</f>
        <v>45250</v>
      </c>
      <c r="L2142" s="123"/>
      <c r="M2142" s="123"/>
      <c r="N2142" s="123"/>
      <c r="O2142" s="354">
        <f t="shared" si="1074"/>
        <v>45250</v>
      </c>
      <c r="P2142" s="355"/>
    </row>
    <row r="2143" spans="1:129" ht="45" x14ac:dyDescent="0.25">
      <c r="A2143" s="137"/>
      <c r="B2143" s="121" t="s">
        <v>386</v>
      </c>
      <c r="C2143" s="121"/>
      <c r="D2143" s="121"/>
      <c r="E2143" s="196"/>
      <c r="F2143" s="162"/>
      <c r="G2143" s="136"/>
      <c r="H2143" s="72" t="s">
        <v>58</v>
      </c>
      <c r="I2143" s="78" t="s">
        <v>31</v>
      </c>
      <c r="J2143" s="123">
        <v>450000</v>
      </c>
      <c r="K2143" s="123"/>
      <c r="L2143" s="123"/>
      <c r="M2143" s="123">
        <v>427500</v>
      </c>
      <c r="N2143" s="123">
        <v>22500</v>
      </c>
      <c r="O2143" s="354">
        <f t="shared" si="1074"/>
        <v>450000</v>
      </c>
      <c r="P2143" s="355"/>
    </row>
    <row r="2144" spans="1:129" s="25" customFormat="1" x14ac:dyDescent="0.25">
      <c r="A2144" s="133">
        <v>6</v>
      </c>
      <c r="B2144" s="121" t="s">
        <v>386</v>
      </c>
      <c r="C2144" s="134" t="s">
        <v>7</v>
      </c>
      <c r="D2144" s="134" t="s">
        <v>152</v>
      </c>
      <c r="E2144" s="196">
        <v>8</v>
      </c>
      <c r="F2144" s="135">
        <v>3372.55</v>
      </c>
      <c r="G2144" s="136">
        <v>95</v>
      </c>
      <c r="H2144" s="72" t="s">
        <v>30</v>
      </c>
      <c r="I2144" s="66" t="s">
        <v>1</v>
      </c>
      <c r="J2144" s="123">
        <f>J2145+J2146</f>
        <v>545250</v>
      </c>
      <c r="K2144" s="123">
        <f t="shared" ref="K2144:N2144" si="1089">K2145+K2146</f>
        <v>45250</v>
      </c>
      <c r="L2144" s="123">
        <f t="shared" si="1089"/>
        <v>0</v>
      </c>
      <c r="M2144" s="123">
        <f t="shared" si="1089"/>
        <v>475000</v>
      </c>
      <c r="N2144" s="123">
        <f t="shared" si="1089"/>
        <v>25000</v>
      </c>
      <c r="O2144" s="354">
        <f t="shared" si="1074"/>
        <v>545250</v>
      </c>
      <c r="P2144" s="373"/>
      <c r="Q2144" s="23"/>
      <c r="R2144" s="23"/>
      <c r="S2144" s="23"/>
      <c r="T2144" s="23"/>
      <c r="U2144" s="23"/>
      <c r="V2144" s="23"/>
      <c r="W2144" s="23"/>
      <c r="X2144" s="23"/>
      <c r="Y2144" s="23"/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/>
      <c r="AK2144" s="23"/>
      <c r="AL2144" s="23"/>
      <c r="AM2144" s="23"/>
      <c r="AN2144" s="23"/>
      <c r="AO2144" s="23"/>
      <c r="AP2144" s="23"/>
      <c r="AQ2144" s="23"/>
      <c r="AR2144" s="23"/>
      <c r="AS2144" s="23"/>
      <c r="AT2144" s="23"/>
      <c r="AU2144" s="23"/>
      <c r="AV2144" s="23"/>
      <c r="AW2144" s="23"/>
      <c r="AX2144" s="23"/>
      <c r="AY2144" s="23"/>
      <c r="AZ2144" s="23"/>
      <c r="BA2144" s="23"/>
      <c r="BB2144" s="23"/>
      <c r="BC2144" s="23"/>
      <c r="BD2144" s="23"/>
      <c r="BE2144" s="23"/>
      <c r="BF2144" s="23"/>
      <c r="BG2144" s="23"/>
      <c r="BH2144" s="23"/>
      <c r="BI2144" s="23"/>
      <c r="BJ2144" s="23"/>
      <c r="BK2144" s="23"/>
      <c r="BL2144" s="23"/>
      <c r="BM2144" s="23"/>
      <c r="BN2144" s="23"/>
      <c r="BO2144" s="23"/>
      <c r="BP2144" s="23"/>
      <c r="BQ2144" s="23"/>
      <c r="BR2144" s="23"/>
      <c r="BS2144" s="23"/>
      <c r="BT2144" s="23"/>
      <c r="BU2144" s="23"/>
      <c r="BV2144" s="23"/>
      <c r="BW2144" s="23"/>
      <c r="BX2144" s="23"/>
      <c r="BY2144" s="23"/>
      <c r="BZ2144" s="23"/>
      <c r="CA2144" s="23"/>
      <c r="CB2144" s="23"/>
      <c r="CC2144" s="23"/>
      <c r="CD2144" s="23"/>
      <c r="CE2144" s="23"/>
      <c r="CF2144" s="23"/>
      <c r="CG2144" s="23"/>
      <c r="CH2144" s="23"/>
      <c r="CI2144" s="23"/>
      <c r="CJ2144" s="23"/>
      <c r="CK2144" s="23"/>
      <c r="CL2144" s="23"/>
      <c r="CM2144" s="23"/>
      <c r="CN2144" s="23"/>
      <c r="CO2144" s="23"/>
      <c r="CP2144" s="23"/>
      <c r="CQ2144" s="23"/>
      <c r="CR2144" s="23"/>
      <c r="CS2144" s="23"/>
      <c r="CT2144" s="23"/>
      <c r="CU2144" s="23"/>
      <c r="CV2144" s="23"/>
      <c r="CW2144" s="23"/>
      <c r="CX2144" s="23"/>
      <c r="CY2144" s="23"/>
      <c r="CZ2144" s="23"/>
      <c r="DA2144" s="23"/>
      <c r="DB2144" s="23"/>
      <c r="DC2144" s="23"/>
      <c r="DD2144" s="23"/>
      <c r="DE2144" s="23"/>
      <c r="DF2144" s="23"/>
      <c r="DG2144" s="23"/>
      <c r="DH2144" s="23"/>
      <c r="DI2144" s="23"/>
      <c r="DJ2144" s="23"/>
      <c r="DK2144" s="23"/>
      <c r="DL2144" s="23"/>
      <c r="DM2144" s="23"/>
      <c r="DN2144" s="23"/>
      <c r="DO2144" s="23"/>
      <c r="DP2144" s="23"/>
      <c r="DQ2144" s="23"/>
      <c r="DR2144" s="23"/>
      <c r="DS2144" s="23"/>
      <c r="DT2144" s="23"/>
      <c r="DU2144" s="23"/>
      <c r="DV2144" s="23"/>
      <c r="DW2144" s="23"/>
      <c r="DX2144" s="23"/>
      <c r="DY2144" s="23"/>
    </row>
    <row r="2145" spans="1:129" s="25" customFormat="1" ht="99.75" customHeight="1" x14ac:dyDescent="0.25">
      <c r="A2145" s="137"/>
      <c r="B2145" s="121" t="s">
        <v>386</v>
      </c>
      <c r="C2145" s="134"/>
      <c r="D2145" s="134"/>
      <c r="E2145" s="196"/>
      <c r="F2145" s="135"/>
      <c r="G2145" s="136"/>
      <c r="H2145" s="72" t="s">
        <v>57</v>
      </c>
      <c r="I2145" s="78" t="s">
        <v>136</v>
      </c>
      <c r="J2145" s="83">
        <v>45250</v>
      </c>
      <c r="K2145" s="123">
        <f>J2145</f>
        <v>45250</v>
      </c>
      <c r="L2145" s="139"/>
      <c r="M2145" s="139"/>
      <c r="N2145" s="139"/>
      <c r="O2145" s="354">
        <f t="shared" si="1074"/>
        <v>45250</v>
      </c>
      <c r="P2145" s="355"/>
      <c r="Q2145" s="23"/>
      <c r="R2145" s="23"/>
      <c r="S2145" s="23"/>
      <c r="T2145" s="23"/>
      <c r="U2145" s="23"/>
      <c r="V2145" s="23"/>
      <c r="W2145" s="23"/>
      <c r="X2145" s="23"/>
      <c r="Y2145" s="23"/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/>
      <c r="AK2145" s="23"/>
      <c r="AL2145" s="23"/>
      <c r="AM2145" s="23"/>
      <c r="AN2145" s="23"/>
      <c r="AO2145" s="23"/>
      <c r="AP2145" s="23"/>
      <c r="AQ2145" s="23"/>
      <c r="AR2145" s="23"/>
      <c r="AS2145" s="23"/>
      <c r="AT2145" s="23"/>
      <c r="AU2145" s="23"/>
      <c r="AV2145" s="23"/>
      <c r="AW2145" s="23"/>
      <c r="AX2145" s="23"/>
      <c r="AY2145" s="23"/>
      <c r="AZ2145" s="23"/>
      <c r="BA2145" s="23"/>
      <c r="BB2145" s="23"/>
      <c r="BC2145" s="23"/>
      <c r="BD2145" s="23"/>
      <c r="BE2145" s="23"/>
      <c r="BF2145" s="23"/>
      <c r="BG2145" s="23"/>
      <c r="BH2145" s="23"/>
      <c r="BI2145" s="23"/>
      <c r="BJ2145" s="23"/>
      <c r="BK2145" s="23"/>
      <c r="BL2145" s="23"/>
      <c r="BM2145" s="23"/>
      <c r="BN2145" s="23"/>
      <c r="BO2145" s="23"/>
      <c r="BP2145" s="23"/>
      <c r="BQ2145" s="23"/>
      <c r="BR2145" s="23"/>
      <c r="BS2145" s="23"/>
      <c r="BT2145" s="23"/>
      <c r="BU2145" s="23"/>
      <c r="BV2145" s="23"/>
      <c r="BW2145" s="23"/>
      <c r="BX2145" s="23"/>
      <c r="BY2145" s="23"/>
      <c r="BZ2145" s="23"/>
      <c r="CA2145" s="23"/>
      <c r="CB2145" s="23"/>
      <c r="CC2145" s="23"/>
      <c r="CD2145" s="23"/>
      <c r="CE2145" s="23"/>
      <c r="CF2145" s="23"/>
      <c r="CG2145" s="23"/>
      <c r="CH2145" s="23"/>
      <c r="CI2145" s="23"/>
      <c r="CJ2145" s="23"/>
      <c r="CK2145" s="23"/>
      <c r="CL2145" s="23"/>
      <c r="CM2145" s="23"/>
      <c r="CN2145" s="23"/>
      <c r="CO2145" s="23"/>
      <c r="CP2145" s="23"/>
      <c r="CQ2145" s="23"/>
      <c r="CR2145" s="23"/>
      <c r="CS2145" s="23"/>
      <c r="CT2145" s="23"/>
      <c r="CU2145" s="23"/>
      <c r="CV2145" s="23"/>
      <c r="CW2145" s="23"/>
      <c r="CX2145" s="23"/>
      <c r="CY2145" s="23"/>
      <c r="CZ2145" s="23"/>
      <c r="DA2145" s="23"/>
      <c r="DB2145" s="23"/>
      <c r="DC2145" s="23"/>
      <c r="DD2145" s="23"/>
      <c r="DE2145" s="23"/>
      <c r="DF2145" s="23"/>
      <c r="DG2145" s="23"/>
      <c r="DH2145" s="23"/>
      <c r="DI2145" s="23"/>
      <c r="DJ2145" s="23"/>
      <c r="DK2145" s="23"/>
      <c r="DL2145" s="23"/>
      <c r="DM2145" s="23"/>
      <c r="DN2145" s="23"/>
      <c r="DO2145" s="23"/>
      <c r="DP2145" s="23"/>
      <c r="DQ2145" s="23"/>
      <c r="DR2145" s="23"/>
      <c r="DS2145" s="23"/>
      <c r="DT2145" s="23"/>
      <c r="DU2145" s="23"/>
      <c r="DV2145" s="23"/>
      <c r="DW2145" s="23"/>
      <c r="DX2145" s="23"/>
      <c r="DY2145" s="23"/>
    </row>
    <row r="2146" spans="1:129" s="25" customFormat="1" ht="45" x14ac:dyDescent="0.25">
      <c r="A2146" s="137"/>
      <c r="B2146" s="121" t="s">
        <v>386</v>
      </c>
      <c r="C2146" s="134"/>
      <c r="D2146" s="134"/>
      <c r="E2146" s="196"/>
      <c r="F2146" s="135"/>
      <c r="G2146" s="136"/>
      <c r="H2146" s="72" t="s">
        <v>58</v>
      </c>
      <c r="I2146" s="78" t="s">
        <v>31</v>
      </c>
      <c r="J2146" s="123">
        <v>500000</v>
      </c>
      <c r="K2146" s="123"/>
      <c r="L2146" s="139"/>
      <c r="M2146" s="139">
        <v>475000</v>
      </c>
      <c r="N2146" s="139">
        <v>25000</v>
      </c>
      <c r="O2146" s="354">
        <f t="shared" si="1074"/>
        <v>500000</v>
      </c>
      <c r="P2146" s="355"/>
      <c r="Q2146" s="23"/>
      <c r="R2146" s="23"/>
      <c r="S2146" s="23"/>
      <c r="T2146" s="23"/>
      <c r="U2146" s="23"/>
      <c r="V2146" s="23"/>
      <c r="W2146" s="23"/>
      <c r="X2146" s="23"/>
      <c r="Y2146" s="23"/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/>
      <c r="AK2146" s="23"/>
      <c r="AL2146" s="23"/>
      <c r="AM2146" s="23"/>
      <c r="AN2146" s="23"/>
      <c r="AO2146" s="23"/>
      <c r="AP2146" s="23"/>
      <c r="AQ2146" s="23"/>
      <c r="AR2146" s="23"/>
      <c r="AS2146" s="23"/>
      <c r="AT2146" s="23"/>
      <c r="AU2146" s="23"/>
      <c r="AV2146" s="23"/>
      <c r="AW2146" s="23"/>
      <c r="AX2146" s="23"/>
      <c r="AY2146" s="23"/>
      <c r="AZ2146" s="23"/>
      <c r="BA2146" s="23"/>
      <c r="BB2146" s="23"/>
      <c r="BC2146" s="23"/>
      <c r="BD2146" s="23"/>
      <c r="BE2146" s="23"/>
      <c r="BF2146" s="23"/>
      <c r="BG2146" s="23"/>
      <c r="BH2146" s="23"/>
      <c r="BI2146" s="23"/>
      <c r="BJ2146" s="23"/>
      <c r="BK2146" s="23"/>
      <c r="BL2146" s="23"/>
      <c r="BM2146" s="23"/>
      <c r="BN2146" s="23"/>
      <c r="BO2146" s="23"/>
      <c r="BP2146" s="23"/>
      <c r="BQ2146" s="23"/>
      <c r="BR2146" s="23"/>
      <c r="BS2146" s="23"/>
      <c r="BT2146" s="23"/>
      <c r="BU2146" s="23"/>
      <c r="BV2146" s="23"/>
      <c r="BW2146" s="23"/>
      <c r="BX2146" s="23"/>
      <c r="BY2146" s="23"/>
      <c r="BZ2146" s="23"/>
      <c r="CA2146" s="23"/>
      <c r="CB2146" s="23"/>
      <c r="CC2146" s="23"/>
      <c r="CD2146" s="23"/>
      <c r="CE2146" s="23"/>
      <c r="CF2146" s="23"/>
      <c r="CG2146" s="23"/>
      <c r="CH2146" s="23"/>
      <c r="CI2146" s="23"/>
      <c r="CJ2146" s="23"/>
      <c r="CK2146" s="23"/>
      <c r="CL2146" s="23"/>
      <c r="CM2146" s="23"/>
      <c r="CN2146" s="23"/>
      <c r="CO2146" s="23"/>
      <c r="CP2146" s="23"/>
      <c r="CQ2146" s="23"/>
      <c r="CR2146" s="23"/>
      <c r="CS2146" s="23"/>
      <c r="CT2146" s="23"/>
      <c r="CU2146" s="23"/>
      <c r="CV2146" s="23"/>
      <c r="CW2146" s="23"/>
      <c r="CX2146" s="23"/>
      <c r="CY2146" s="23"/>
      <c r="CZ2146" s="23"/>
      <c r="DA2146" s="23"/>
      <c r="DB2146" s="23"/>
      <c r="DC2146" s="23"/>
      <c r="DD2146" s="23"/>
      <c r="DE2146" s="23"/>
      <c r="DF2146" s="23"/>
      <c r="DG2146" s="23"/>
      <c r="DH2146" s="23"/>
      <c r="DI2146" s="23"/>
      <c r="DJ2146" s="23"/>
      <c r="DK2146" s="23"/>
      <c r="DL2146" s="23"/>
      <c r="DM2146" s="23"/>
      <c r="DN2146" s="23"/>
      <c r="DO2146" s="23"/>
      <c r="DP2146" s="23"/>
      <c r="DQ2146" s="23"/>
      <c r="DR2146" s="23"/>
      <c r="DS2146" s="23"/>
      <c r="DT2146" s="23"/>
      <c r="DU2146" s="23"/>
      <c r="DV2146" s="23"/>
      <c r="DW2146" s="23"/>
      <c r="DX2146" s="23"/>
      <c r="DY2146" s="23"/>
    </row>
    <row r="2147" spans="1:129" s="25" customFormat="1" x14ac:dyDescent="0.25">
      <c r="A2147" s="133">
        <v>7</v>
      </c>
      <c r="B2147" s="121" t="s">
        <v>386</v>
      </c>
      <c r="C2147" s="134" t="s">
        <v>360</v>
      </c>
      <c r="D2147" s="134" t="s">
        <v>132</v>
      </c>
      <c r="E2147" s="196">
        <v>3</v>
      </c>
      <c r="F2147" s="135">
        <v>2934.94</v>
      </c>
      <c r="G2147" s="136">
        <v>176</v>
      </c>
      <c r="H2147" s="72" t="s">
        <v>30</v>
      </c>
      <c r="I2147" s="66" t="s">
        <v>1</v>
      </c>
      <c r="J2147" s="123">
        <f>J2150+J2151+J2148+J2149</f>
        <v>11236023.054</v>
      </c>
      <c r="K2147" s="123">
        <f>K2150+K2151+K2148+K2149</f>
        <v>11236023.054</v>
      </c>
      <c r="L2147" s="123">
        <f>L2150+L2151+L2148+L2149</f>
        <v>0</v>
      </c>
      <c r="M2147" s="123">
        <f>M2150+M2151+M2148+M2149</f>
        <v>0</v>
      </c>
      <c r="N2147" s="123">
        <f>N2150+N2151+N2148+N2149</f>
        <v>0</v>
      </c>
      <c r="O2147" s="354">
        <f t="shared" si="1074"/>
        <v>11236023.054</v>
      </c>
      <c r="P2147" s="355"/>
      <c r="Q2147" s="23"/>
      <c r="R2147" s="23"/>
      <c r="S2147" s="23"/>
      <c r="T2147" s="23"/>
      <c r="U2147" s="23"/>
      <c r="V2147" s="23"/>
      <c r="W2147" s="23"/>
      <c r="X2147" s="23"/>
      <c r="Y2147" s="23"/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/>
      <c r="AK2147" s="23"/>
      <c r="AL2147" s="23"/>
      <c r="AM2147" s="23"/>
      <c r="AN2147" s="23"/>
      <c r="AO2147" s="23"/>
      <c r="AP2147" s="23"/>
      <c r="AQ2147" s="23"/>
      <c r="AR2147" s="23"/>
      <c r="AS2147" s="23"/>
      <c r="AT2147" s="23"/>
      <c r="AU2147" s="23"/>
      <c r="AV2147" s="23"/>
      <c r="AW2147" s="23"/>
      <c r="AX2147" s="23"/>
      <c r="AY2147" s="23"/>
      <c r="AZ2147" s="23"/>
      <c r="BA2147" s="23"/>
      <c r="BB2147" s="23"/>
      <c r="BC2147" s="23"/>
      <c r="BD2147" s="23"/>
      <c r="BE2147" s="23"/>
      <c r="BF2147" s="23"/>
      <c r="BG2147" s="23"/>
      <c r="BH2147" s="23"/>
      <c r="BI2147" s="23"/>
      <c r="BJ2147" s="23"/>
      <c r="BK2147" s="23"/>
      <c r="BL2147" s="23"/>
      <c r="BM2147" s="23"/>
      <c r="BN2147" s="23"/>
      <c r="BO2147" s="23"/>
      <c r="BP2147" s="23"/>
      <c r="BQ2147" s="23"/>
      <c r="BR2147" s="23"/>
      <c r="BS2147" s="23"/>
      <c r="BT2147" s="23"/>
      <c r="BU2147" s="23"/>
      <c r="BV2147" s="23"/>
      <c r="BW2147" s="23"/>
      <c r="BX2147" s="23"/>
      <c r="BY2147" s="23"/>
      <c r="BZ2147" s="23"/>
      <c r="CA2147" s="23"/>
      <c r="CB2147" s="23"/>
      <c r="CC2147" s="23"/>
      <c r="CD2147" s="23"/>
      <c r="CE2147" s="23"/>
      <c r="CF2147" s="23"/>
      <c r="CG2147" s="23"/>
      <c r="CH2147" s="23"/>
      <c r="CI2147" s="23"/>
      <c r="CJ2147" s="23"/>
      <c r="CK2147" s="23"/>
      <c r="CL2147" s="23"/>
      <c r="CM2147" s="23"/>
      <c r="CN2147" s="23"/>
      <c r="CO2147" s="23"/>
      <c r="CP2147" s="23"/>
      <c r="CQ2147" s="23"/>
      <c r="CR2147" s="23"/>
      <c r="CS2147" s="23"/>
      <c r="CT2147" s="23"/>
      <c r="CU2147" s="23"/>
      <c r="CV2147" s="23"/>
      <c r="CW2147" s="23"/>
      <c r="CX2147" s="23"/>
      <c r="CY2147" s="23"/>
      <c r="CZ2147" s="23"/>
      <c r="DA2147" s="23"/>
      <c r="DB2147" s="23"/>
      <c r="DC2147" s="23"/>
      <c r="DD2147" s="23"/>
      <c r="DE2147" s="23"/>
      <c r="DF2147" s="23"/>
      <c r="DG2147" s="23"/>
      <c r="DH2147" s="23"/>
      <c r="DI2147" s="23"/>
      <c r="DJ2147" s="23"/>
      <c r="DK2147" s="23"/>
      <c r="DL2147" s="23"/>
      <c r="DM2147" s="23"/>
      <c r="DN2147" s="23"/>
      <c r="DO2147" s="23"/>
      <c r="DP2147" s="23"/>
      <c r="DQ2147" s="23"/>
      <c r="DR2147" s="23"/>
      <c r="DS2147" s="23"/>
      <c r="DT2147" s="23"/>
      <c r="DU2147" s="23"/>
      <c r="DV2147" s="23"/>
      <c r="DW2147" s="23"/>
      <c r="DX2147" s="23"/>
      <c r="DY2147" s="23"/>
    </row>
    <row r="2148" spans="1:129" s="25" customFormat="1" ht="30" x14ac:dyDescent="0.25">
      <c r="A2148" s="137"/>
      <c r="B2148" s="121" t="s">
        <v>386</v>
      </c>
      <c r="C2148" s="134"/>
      <c r="D2148" s="134"/>
      <c r="E2148" s="196"/>
      <c r="F2148" s="135"/>
      <c r="G2148" s="136"/>
      <c r="H2148" s="286" t="s">
        <v>40</v>
      </c>
      <c r="I2148" s="78" t="s">
        <v>41</v>
      </c>
      <c r="J2148" s="123">
        <v>4156830</v>
      </c>
      <c r="K2148" s="98">
        <f t="shared" ref="K2148:K2151" si="1090">J2148</f>
        <v>4156830</v>
      </c>
      <c r="L2148" s="139"/>
      <c r="M2148" s="139"/>
      <c r="N2148" s="139"/>
      <c r="O2148" s="354">
        <f t="shared" si="1074"/>
        <v>4156830</v>
      </c>
      <c r="P2148" s="373"/>
      <c r="Q2148" s="23"/>
      <c r="R2148" s="23"/>
      <c r="S2148" s="23"/>
      <c r="T2148" s="23"/>
      <c r="U2148" s="23"/>
      <c r="V2148" s="23"/>
      <c r="W2148" s="23"/>
      <c r="X2148" s="23"/>
      <c r="Y2148" s="23"/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/>
      <c r="AK2148" s="23"/>
      <c r="AL2148" s="23"/>
      <c r="AM2148" s="23"/>
      <c r="AN2148" s="23"/>
      <c r="AO2148" s="23"/>
      <c r="AP2148" s="23"/>
      <c r="AQ2148" s="23"/>
      <c r="AR2148" s="23"/>
      <c r="AS2148" s="23"/>
      <c r="AT2148" s="23"/>
      <c r="AU2148" s="23"/>
      <c r="AV2148" s="23"/>
      <c r="AW2148" s="23"/>
      <c r="AX2148" s="23"/>
      <c r="AY2148" s="23"/>
      <c r="AZ2148" s="23"/>
      <c r="BA2148" s="23"/>
      <c r="BB2148" s="23"/>
      <c r="BC2148" s="23"/>
      <c r="BD2148" s="23"/>
      <c r="BE2148" s="23"/>
      <c r="BF2148" s="23"/>
      <c r="BG2148" s="23"/>
      <c r="BH2148" s="23"/>
      <c r="BI2148" s="23"/>
      <c r="BJ2148" s="23"/>
      <c r="BK2148" s="23"/>
      <c r="BL2148" s="23"/>
      <c r="BM2148" s="23"/>
      <c r="BN2148" s="23"/>
      <c r="BO2148" s="23"/>
      <c r="BP2148" s="23"/>
      <c r="BQ2148" s="23"/>
      <c r="BR2148" s="23"/>
      <c r="BS2148" s="23"/>
      <c r="BT2148" s="23"/>
      <c r="BU2148" s="23"/>
      <c r="BV2148" s="23"/>
      <c r="BW2148" s="23"/>
      <c r="BX2148" s="23"/>
      <c r="BY2148" s="23"/>
      <c r="BZ2148" s="23"/>
      <c r="CA2148" s="23"/>
      <c r="CB2148" s="23"/>
      <c r="CC2148" s="23"/>
      <c r="CD2148" s="23"/>
      <c r="CE2148" s="23"/>
      <c r="CF2148" s="23"/>
      <c r="CG2148" s="23"/>
      <c r="CH2148" s="23"/>
      <c r="CI2148" s="23"/>
      <c r="CJ2148" s="23"/>
      <c r="CK2148" s="23"/>
      <c r="CL2148" s="23"/>
      <c r="CM2148" s="23"/>
      <c r="CN2148" s="23"/>
      <c r="CO2148" s="23"/>
      <c r="CP2148" s="23"/>
      <c r="CQ2148" s="23"/>
      <c r="CR2148" s="23"/>
      <c r="CS2148" s="23"/>
      <c r="CT2148" s="23"/>
      <c r="CU2148" s="23"/>
      <c r="CV2148" s="23"/>
      <c r="CW2148" s="23"/>
      <c r="CX2148" s="23"/>
      <c r="CY2148" s="23"/>
      <c r="CZ2148" s="23"/>
      <c r="DA2148" s="23"/>
      <c r="DB2148" s="23"/>
      <c r="DC2148" s="23"/>
      <c r="DD2148" s="23"/>
      <c r="DE2148" s="23"/>
      <c r="DF2148" s="23"/>
      <c r="DG2148" s="23"/>
      <c r="DH2148" s="23"/>
      <c r="DI2148" s="23"/>
      <c r="DJ2148" s="23"/>
      <c r="DK2148" s="23"/>
      <c r="DL2148" s="23"/>
      <c r="DM2148" s="23"/>
      <c r="DN2148" s="23"/>
      <c r="DO2148" s="23"/>
      <c r="DP2148" s="23"/>
      <c r="DQ2148" s="23"/>
      <c r="DR2148" s="23"/>
      <c r="DS2148" s="23"/>
      <c r="DT2148" s="23"/>
      <c r="DU2148" s="23"/>
      <c r="DV2148" s="23"/>
      <c r="DW2148" s="23"/>
      <c r="DX2148" s="23"/>
      <c r="DY2148" s="23"/>
    </row>
    <row r="2149" spans="1:129" s="25" customFormat="1" ht="30" x14ac:dyDescent="0.25">
      <c r="A2149" s="137"/>
      <c r="B2149" s="121" t="s">
        <v>386</v>
      </c>
      <c r="C2149" s="134"/>
      <c r="D2149" s="134"/>
      <c r="E2149" s="196"/>
      <c r="F2149" s="135"/>
      <c r="G2149" s="136"/>
      <c r="H2149" s="286" t="s">
        <v>38</v>
      </c>
      <c r="I2149" s="105" t="s">
        <v>39</v>
      </c>
      <c r="J2149" s="123">
        <v>2226240</v>
      </c>
      <c r="K2149" s="98">
        <f t="shared" si="1090"/>
        <v>2226240</v>
      </c>
      <c r="L2149" s="139"/>
      <c r="M2149" s="139"/>
      <c r="N2149" s="139"/>
      <c r="O2149" s="354">
        <f t="shared" si="1074"/>
        <v>2226240</v>
      </c>
      <c r="P2149" s="373"/>
      <c r="Q2149" s="23"/>
      <c r="R2149" s="23"/>
      <c r="S2149" s="23"/>
      <c r="T2149" s="23"/>
      <c r="U2149" s="23"/>
      <c r="V2149" s="23"/>
      <c r="W2149" s="23"/>
      <c r="X2149" s="23"/>
      <c r="Y2149" s="23"/>
      <c r="Z2149" s="23"/>
      <c r="AA2149" s="23"/>
      <c r="AB2149" s="23"/>
      <c r="AC2149" s="23"/>
      <c r="AD2149" s="23"/>
      <c r="AE2149" s="23"/>
      <c r="AF2149" s="23"/>
      <c r="AG2149" s="23"/>
      <c r="AH2149" s="23"/>
      <c r="AI2149" s="23"/>
      <c r="AJ2149" s="23"/>
      <c r="AK2149" s="23"/>
      <c r="AL2149" s="23"/>
      <c r="AM2149" s="23"/>
      <c r="AN2149" s="23"/>
      <c r="AO2149" s="23"/>
      <c r="AP2149" s="23"/>
      <c r="AQ2149" s="23"/>
      <c r="AR2149" s="23"/>
      <c r="AS2149" s="23"/>
      <c r="AT2149" s="23"/>
      <c r="AU2149" s="23"/>
      <c r="AV2149" s="23"/>
      <c r="AW2149" s="23"/>
      <c r="AX2149" s="23"/>
      <c r="AY2149" s="23"/>
      <c r="AZ2149" s="23"/>
      <c r="BA2149" s="23"/>
      <c r="BB2149" s="23"/>
      <c r="BC2149" s="23"/>
      <c r="BD2149" s="23"/>
      <c r="BE2149" s="23"/>
      <c r="BF2149" s="23"/>
      <c r="BG2149" s="23"/>
      <c r="BH2149" s="23"/>
      <c r="BI2149" s="23"/>
      <c r="BJ2149" s="23"/>
      <c r="BK2149" s="23"/>
      <c r="BL2149" s="23"/>
      <c r="BM2149" s="23"/>
      <c r="BN2149" s="23"/>
      <c r="BO2149" s="23"/>
      <c r="BP2149" s="23"/>
      <c r="BQ2149" s="23"/>
      <c r="BR2149" s="23"/>
      <c r="BS2149" s="23"/>
      <c r="BT2149" s="23"/>
      <c r="BU2149" s="23"/>
      <c r="BV2149" s="23"/>
      <c r="BW2149" s="23"/>
      <c r="BX2149" s="23"/>
      <c r="BY2149" s="23"/>
      <c r="BZ2149" s="23"/>
      <c r="CA2149" s="23"/>
      <c r="CB2149" s="23"/>
      <c r="CC2149" s="23"/>
      <c r="CD2149" s="23"/>
      <c r="CE2149" s="23"/>
      <c r="CF2149" s="23"/>
      <c r="CG2149" s="23"/>
      <c r="CH2149" s="23"/>
      <c r="CI2149" s="23"/>
      <c r="CJ2149" s="23"/>
      <c r="CK2149" s="23"/>
      <c r="CL2149" s="23"/>
      <c r="CM2149" s="23"/>
      <c r="CN2149" s="23"/>
      <c r="CO2149" s="23"/>
      <c r="CP2149" s="23"/>
      <c r="CQ2149" s="23"/>
      <c r="CR2149" s="23"/>
      <c r="CS2149" s="23"/>
      <c r="CT2149" s="23"/>
      <c r="CU2149" s="23"/>
      <c r="CV2149" s="23"/>
      <c r="CW2149" s="23"/>
      <c r="CX2149" s="23"/>
      <c r="CY2149" s="23"/>
      <c r="CZ2149" s="23"/>
      <c r="DA2149" s="23"/>
      <c r="DB2149" s="23"/>
      <c r="DC2149" s="23"/>
      <c r="DD2149" s="23"/>
      <c r="DE2149" s="23"/>
      <c r="DF2149" s="23"/>
      <c r="DG2149" s="23"/>
      <c r="DH2149" s="23"/>
      <c r="DI2149" s="23"/>
      <c r="DJ2149" s="23"/>
      <c r="DK2149" s="23"/>
      <c r="DL2149" s="23"/>
      <c r="DM2149" s="23"/>
      <c r="DN2149" s="23"/>
      <c r="DO2149" s="23"/>
      <c r="DP2149" s="23"/>
      <c r="DQ2149" s="23"/>
      <c r="DR2149" s="23"/>
      <c r="DS2149" s="23"/>
      <c r="DT2149" s="23"/>
      <c r="DU2149" s="23"/>
      <c r="DV2149" s="23"/>
      <c r="DW2149" s="23"/>
      <c r="DX2149" s="23"/>
      <c r="DY2149" s="23"/>
    </row>
    <row r="2150" spans="1:129" s="25" customFormat="1" ht="30" x14ac:dyDescent="0.25">
      <c r="A2150" s="137"/>
      <c r="B2150" s="121" t="s">
        <v>386</v>
      </c>
      <c r="C2150" s="134"/>
      <c r="D2150" s="134"/>
      <c r="E2150" s="196"/>
      <c r="F2150" s="135"/>
      <c r="G2150" s="136"/>
      <c r="H2150" s="286" t="s">
        <v>45</v>
      </c>
      <c r="I2150" s="138" t="s">
        <v>129</v>
      </c>
      <c r="J2150" s="123">
        <v>4617540</v>
      </c>
      <c r="K2150" s="98">
        <f t="shared" si="1090"/>
        <v>4617540</v>
      </c>
      <c r="L2150" s="139"/>
      <c r="M2150" s="139"/>
      <c r="N2150" s="139"/>
      <c r="O2150" s="354">
        <f t="shared" si="1074"/>
        <v>4617540</v>
      </c>
      <c r="P2150" s="355"/>
      <c r="Q2150" s="23"/>
      <c r="R2150" s="23"/>
      <c r="S2150" s="23"/>
      <c r="T2150" s="23"/>
      <c r="U2150" s="23"/>
      <c r="V2150" s="23"/>
      <c r="W2150" s="23"/>
      <c r="X2150" s="23"/>
      <c r="Y2150" s="23"/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23"/>
      <c r="AL2150" s="23"/>
      <c r="AM2150" s="23"/>
      <c r="AN2150" s="23"/>
      <c r="AO2150" s="23"/>
      <c r="AP2150" s="23"/>
      <c r="AQ2150" s="23"/>
      <c r="AR2150" s="23"/>
      <c r="AS2150" s="23"/>
      <c r="AT2150" s="23"/>
      <c r="AU2150" s="23"/>
      <c r="AV2150" s="23"/>
      <c r="AW2150" s="23"/>
      <c r="AX2150" s="23"/>
      <c r="AY2150" s="23"/>
      <c r="AZ2150" s="23"/>
      <c r="BA2150" s="23"/>
      <c r="BB2150" s="23"/>
      <c r="BC2150" s="23"/>
      <c r="BD2150" s="23"/>
      <c r="BE2150" s="23"/>
      <c r="BF2150" s="23"/>
      <c r="BG2150" s="23"/>
      <c r="BH2150" s="23"/>
      <c r="BI2150" s="23"/>
      <c r="BJ2150" s="23"/>
      <c r="BK2150" s="23"/>
      <c r="BL2150" s="23"/>
      <c r="BM2150" s="23"/>
      <c r="BN2150" s="23"/>
      <c r="BO2150" s="23"/>
      <c r="BP2150" s="23"/>
      <c r="BQ2150" s="23"/>
      <c r="BR2150" s="23"/>
      <c r="BS2150" s="23"/>
      <c r="BT2150" s="23"/>
      <c r="BU2150" s="23"/>
      <c r="BV2150" s="23"/>
      <c r="BW2150" s="23"/>
      <c r="BX2150" s="23"/>
      <c r="BY2150" s="23"/>
      <c r="BZ2150" s="23"/>
      <c r="CA2150" s="23"/>
      <c r="CB2150" s="23"/>
      <c r="CC2150" s="23"/>
      <c r="CD2150" s="23"/>
      <c r="CE2150" s="23"/>
      <c r="CF2150" s="23"/>
      <c r="CG2150" s="23"/>
      <c r="CH2150" s="23"/>
      <c r="CI2150" s="23"/>
      <c r="CJ2150" s="23"/>
      <c r="CK2150" s="23"/>
      <c r="CL2150" s="23"/>
      <c r="CM2150" s="23"/>
      <c r="CN2150" s="23"/>
      <c r="CO2150" s="23"/>
      <c r="CP2150" s="23"/>
      <c r="CQ2150" s="23"/>
      <c r="CR2150" s="23"/>
      <c r="CS2150" s="23"/>
      <c r="CT2150" s="23"/>
      <c r="CU2150" s="23"/>
      <c r="CV2150" s="23"/>
      <c r="CW2150" s="23"/>
      <c r="CX2150" s="23"/>
      <c r="CY2150" s="23"/>
      <c r="CZ2150" s="23"/>
      <c r="DA2150" s="23"/>
      <c r="DB2150" s="23"/>
      <c r="DC2150" s="23"/>
      <c r="DD2150" s="23"/>
      <c r="DE2150" s="23"/>
      <c r="DF2150" s="23"/>
      <c r="DG2150" s="23"/>
      <c r="DH2150" s="23"/>
      <c r="DI2150" s="23"/>
      <c r="DJ2150" s="23"/>
      <c r="DK2150" s="23"/>
      <c r="DL2150" s="23"/>
      <c r="DM2150" s="23"/>
      <c r="DN2150" s="23"/>
      <c r="DO2150" s="23"/>
      <c r="DP2150" s="23"/>
      <c r="DQ2150" s="23"/>
      <c r="DR2150" s="23"/>
      <c r="DS2150" s="23"/>
      <c r="DT2150" s="23"/>
      <c r="DU2150" s="23"/>
      <c r="DV2150" s="23"/>
      <c r="DW2150" s="23"/>
      <c r="DX2150" s="23"/>
      <c r="DY2150" s="23"/>
    </row>
    <row r="2151" spans="1:129" s="25" customFormat="1" x14ac:dyDescent="0.25">
      <c r="A2151" s="137"/>
      <c r="B2151" s="121" t="s">
        <v>386</v>
      </c>
      <c r="C2151" s="134"/>
      <c r="D2151" s="134"/>
      <c r="E2151" s="196"/>
      <c r="F2151" s="135"/>
      <c r="G2151" s="136"/>
      <c r="H2151" s="286" t="s">
        <v>35</v>
      </c>
      <c r="I2151" s="78" t="s">
        <v>52</v>
      </c>
      <c r="J2151" s="123">
        <v>235413.05399999997</v>
      </c>
      <c r="K2151" s="98">
        <f t="shared" si="1090"/>
        <v>235413.05399999997</v>
      </c>
      <c r="L2151" s="139"/>
      <c r="M2151" s="139"/>
      <c r="N2151" s="139"/>
      <c r="O2151" s="354">
        <f t="shared" si="1074"/>
        <v>235413.05399999997</v>
      </c>
      <c r="P2151" s="355"/>
      <c r="Q2151" s="23"/>
      <c r="R2151" s="23"/>
      <c r="S2151" s="23"/>
      <c r="T2151" s="23"/>
      <c r="U2151" s="23"/>
      <c r="V2151" s="23"/>
      <c r="W2151" s="23"/>
      <c r="X2151" s="23"/>
      <c r="Y2151" s="23"/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23"/>
      <c r="AL2151" s="23"/>
      <c r="AM2151" s="23"/>
      <c r="AN2151" s="23"/>
      <c r="AO2151" s="23"/>
      <c r="AP2151" s="23"/>
      <c r="AQ2151" s="23"/>
      <c r="AR2151" s="23"/>
      <c r="AS2151" s="23"/>
      <c r="AT2151" s="23"/>
      <c r="AU2151" s="23"/>
      <c r="AV2151" s="23"/>
      <c r="AW2151" s="23"/>
      <c r="AX2151" s="23"/>
      <c r="AY2151" s="23"/>
      <c r="AZ2151" s="23"/>
      <c r="BA2151" s="23"/>
      <c r="BB2151" s="23"/>
      <c r="BC2151" s="23"/>
      <c r="BD2151" s="23"/>
      <c r="BE2151" s="23"/>
      <c r="BF2151" s="23"/>
      <c r="BG2151" s="23"/>
      <c r="BH2151" s="23"/>
      <c r="BI2151" s="23"/>
      <c r="BJ2151" s="23"/>
      <c r="BK2151" s="23"/>
      <c r="BL2151" s="23"/>
      <c r="BM2151" s="23"/>
      <c r="BN2151" s="23"/>
      <c r="BO2151" s="23"/>
      <c r="BP2151" s="23"/>
      <c r="BQ2151" s="23"/>
      <c r="BR2151" s="23"/>
      <c r="BS2151" s="23"/>
      <c r="BT2151" s="23"/>
      <c r="BU2151" s="23"/>
      <c r="BV2151" s="23"/>
      <c r="BW2151" s="23"/>
      <c r="BX2151" s="23"/>
      <c r="BY2151" s="23"/>
      <c r="BZ2151" s="23"/>
      <c r="CA2151" s="23"/>
      <c r="CB2151" s="23"/>
      <c r="CC2151" s="23"/>
      <c r="CD2151" s="23"/>
      <c r="CE2151" s="23"/>
      <c r="CF2151" s="23"/>
      <c r="CG2151" s="23"/>
      <c r="CH2151" s="23"/>
      <c r="CI2151" s="23"/>
      <c r="CJ2151" s="23"/>
      <c r="CK2151" s="23"/>
      <c r="CL2151" s="23"/>
      <c r="CM2151" s="23"/>
      <c r="CN2151" s="23"/>
      <c r="CO2151" s="23"/>
      <c r="CP2151" s="23"/>
      <c r="CQ2151" s="23"/>
      <c r="CR2151" s="23"/>
      <c r="CS2151" s="23"/>
      <c r="CT2151" s="23"/>
      <c r="CU2151" s="23"/>
      <c r="CV2151" s="23"/>
      <c r="CW2151" s="23"/>
      <c r="CX2151" s="23"/>
      <c r="CY2151" s="23"/>
      <c r="CZ2151" s="23"/>
      <c r="DA2151" s="23"/>
      <c r="DB2151" s="23"/>
      <c r="DC2151" s="23"/>
      <c r="DD2151" s="23"/>
      <c r="DE2151" s="23"/>
      <c r="DF2151" s="23"/>
      <c r="DG2151" s="23"/>
      <c r="DH2151" s="23"/>
      <c r="DI2151" s="23"/>
      <c r="DJ2151" s="23"/>
      <c r="DK2151" s="23"/>
      <c r="DL2151" s="23"/>
      <c r="DM2151" s="23"/>
      <c r="DN2151" s="23"/>
      <c r="DO2151" s="23"/>
      <c r="DP2151" s="23"/>
      <c r="DQ2151" s="23"/>
      <c r="DR2151" s="23"/>
      <c r="DS2151" s="23"/>
      <c r="DT2151" s="23"/>
      <c r="DU2151" s="23"/>
      <c r="DV2151" s="23"/>
      <c r="DW2151" s="23"/>
      <c r="DX2151" s="23"/>
      <c r="DY2151" s="23"/>
    </row>
    <row r="2152" spans="1:129" s="25" customFormat="1" x14ac:dyDescent="0.25">
      <c r="A2152" s="119">
        <v>8</v>
      </c>
      <c r="B2152" s="121" t="s">
        <v>386</v>
      </c>
      <c r="C2152" s="134" t="s">
        <v>360</v>
      </c>
      <c r="D2152" s="134" t="s">
        <v>132</v>
      </c>
      <c r="E2152" s="196">
        <v>5</v>
      </c>
      <c r="F2152" s="135">
        <v>985.9</v>
      </c>
      <c r="G2152" s="136">
        <v>65</v>
      </c>
      <c r="H2152" s="262" t="s">
        <v>30</v>
      </c>
      <c r="I2152" s="66" t="s">
        <v>1</v>
      </c>
      <c r="J2152" s="123">
        <f>J2155+J2156+J2153+J2154</f>
        <v>4065153.6148000001</v>
      </c>
      <c r="K2152" s="123">
        <f t="shared" ref="K2152:N2152" si="1091">K2155+K2156+K2153+K2154</f>
        <v>4065153.6148000001</v>
      </c>
      <c r="L2152" s="123">
        <f t="shared" si="1091"/>
        <v>0</v>
      </c>
      <c r="M2152" s="123">
        <f t="shared" si="1091"/>
        <v>0</v>
      </c>
      <c r="N2152" s="123">
        <f t="shared" si="1091"/>
        <v>0</v>
      </c>
      <c r="O2152" s="354">
        <f t="shared" si="1074"/>
        <v>4065153.6148000001</v>
      </c>
      <c r="P2152" s="355"/>
      <c r="Q2152" s="23"/>
      <c r="R2152" s="23"/>
      <c r="S2152" s="23"/>
      <c r="T2152" s="23"/>
      <c r="U2152" s="23"/>
      <c r="V2152" s="23"/>
      <c r="W2152" s="23"/>
      <c r="X2152" s="23"/>
      <c r="Y2152" s="23"/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23"/>
      <c r="AL2152" s="23"/>
      <c r="AM2152" s="23"/>
      <c r="AN2152" s="23"/>
      <c r="AO2152" s="23"/>
      <c r="AP2152" s="23"/>
      <c r="AQ2152" s="23"/>
      <c r="AR2152" s="23"/>
      <c r="AS2152" s="23"/>
      <c r="AT2152" s="23"/>
      <c r="AU2152" s="23"/>
      <c r="AV2152" s="23"/>
      <c r="AW2152" s="23"/>
      <c r="AX2152" s="23"/>
      <c r="AY2152" s="23"/>
      <c r="AZ2152" s="23"/>
      <c r="BA2152" s="23"/>
      <c r="BB2152" s="23"/>
      <c r="BC2152" s="23"/>
      <c r="BD2152" s="23"/>
      <c r="BE2152" s="23"/>
      <c r="BF2152" s="23"/>
      <c r="BG2152" s="23"/>
      <c r="BH2152" s="23"/>
      <c r="BI2152" s="23"/>
      <c r="BJ2152" s="23"/>
      <c r="BK2152" s="23"/>
      <c r="BL2152" s="23"/>
      <c r="BM2152" s="23"/>
      <c r="BN2152" s="23"/>
      <c r="BO2152" s="23"/>
      <c r="BP2152" s="23"/>
      <c r="BQ2152" s="23"/>
      <c r="BR2152" s="23"/>
      <c r="BS2152" s="23"/>
      <c r="BT2152" s="23"/>
      <c r="BU2152" s="23"/>
      <c r="BV2152" s="23"/>
      <c r="BW2152" s="23"/>
      <c r="BX2152" s="23"/>
      <c r="BY2152" s="23"/>
      <c r="BZ2152" s="23"/>
      <c r="CA2152" s="23"/>
      <c r="CB2152" s="23"/>
      <c r="CC2152" s="23"/>
      <c r="CD2152" s="23"/>
      <c r="CE2152" s="23"/>
      <c r="CF2152" s="23"/>
      <c r="CG2152" s="23"/>
      <c r="CH2152" s="23"/>
      <c r="CI2152" s="23"/>
      <c r="CJ2152" s="23"/>
      <c r="CK2152" s="23"/>
      <c r="CL2152" s="23"/>
      <c r="CM2152" s="23"/>
      <c r="CN2152" s="23"/>
      <c r="CO2152" s="23"/>
      <c r="CP2152" s="23"/>
      <c r="CQ2152" s="23"/>
      <c r="CR2152" s="23"/>
      <c r="CS2152" s="23"/>
      <c r="CT2152" s="23"/>
      <c r="CU2152" s="23"/>
      <c r="CV2152" s="23"/>
      <c r="CW2152" s="23"/>
      <c r="CX2152" s="23"/>
      <c r="CY2152" s="23"/>
      <c r="CZ2152" s="23"/>
      <c r="DA2152" s="23"/>
      <c r="DB2152" s="23"/>
      <c r="DC2152" s="23"/>
      <c r="DD2152" s="23"/>
      <c r="DE2152" s="23"/>
      <c r="DF2152" s="23"/>
      <c r="DG2152" s="23"/>
      <c r="DH2152" s="23"/>
      <c r="DI2152" s="23"/>
      <c r="DJ2152" s="23"/>
      <c r="DK2152" s="23"/>
      <c r="DL2152" s="23"/>
      <c r="DM2152" s="23"/>
      <c r="DN2152" s="23"/>
      <c r="DO2152" s="23"/>
      <c r="DP2152" s="23"/>
      <c r="DQ2152" s="23"/>
      <c r="DR2152" s="23"/>
      <c r="DS2152" s="23"/>
      <c r="DT2152" s="23"/>
      <c r="DU2152" s="23"/>
      <c r="DV2152" s="23"/>
      <c r="DW2152" s="23"/>
      <c r="DX2152" s="23"/>
      <c r="DY2152" s="23"/>
    </row>
    <row r="2153" spans="1:129" s="25" customFormat="1" ht="30" x14ac:dyDescent="0.25">
      <c r="A2153" s="137"/>
      <c r="B2153" s="121" t="s">
        <v>386</v>
      </c>
      <c r="C2153" s="134"/>
      <c r="D2153" s="134"/>
      <c r="E2153" s="196"/>
      <c r="F2153" s="135"/>
      <c r="G2153" s="136"/>
      <c r="H2153" s="286" t="s">
        <v>40</v>
      </c>
      <c r="I2153" s="78" t="s">
        <v>41</v>
      </c>
      <c r="J2153" s="123">
        <v>2100204</v>
      </c>
      <c r="K2153" s="98">
        <f t="shared" ref="K2153:K2156" si="1092">J2153</f>
        <v>2100204</v>
      </c>
      <c r="L2153" s="139"/>
      <c r="M2153" s="139"/>
      <c r="N2153" s="139"/>
      <c r="O2153" s="354">
        <f t="shared" si="1074"/>
        <v>2100204</v>
      </c>
      <c r="P2153" s="37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/>
      <c r="AL2153" s="23"/>
      <c r="AM2153" s="23"/>
      <c r="AN2153" s="23"/>
      <c r="AO2153" s="23"/>
      <c r="AP2153" s="23"/>
      <c r="AQ2153" s="23"/>
      <c r="AR2153" s="23"/>
      <c r="AS2153" s="23"/>
      <c r="AT2153" s="23"/>
      <c r="AU2153" s="23"/>
      <c r="AV2153" s="23"/>
      <c r="AW2153" s="23"/>
      <c r="AX2153" s="23"/>
      <c r="AY2153" s="23"/>
      <c r="AZ2153" s="23"/>
      <c r="BA2153" s="23"/>
      <c r="BB2153" s="23"/>
      <c r="BC2153" s="23"/>
      <c r="BD2153" s="23"/>
      <c r="BE2153" s="23"/>
      <c r="BF2153" s="23"/>
      <c r="BG2153" s="23"/>
      <c r="BH2153" s="23"/>
      <c r="BI2153" s="23"/>
      <c r="BJ2153" s="23"/>
      <c r="BK2153" s="23"/>
      <c r="BL2153" s="23"/>
      <c r="BM2153" s="23"/>
      <c r="BN2153" s="23"/>
      <c r="BO2153" s="23"/>
      <c r="BP2153" s="23"/>
      <c r="BQ2153" s="23"/>
      <c r="BR2153" s="23"/>
      <c r="BS2153" s="23"/>
      <c r="BT2153" s="23"/>
      <c r="BU2153" s="23"/>
      <c r="BV2153" s="23"/>
      <c r="BW2153" s="23"/>
      <c r="BX2153" s="23"/>
      <c r="BY2153" s="23"/>
      <c r="BZ2153" s="23"/>
      <c r="CA2153" s="23"/>
      <c r="CB2153" s="23"/>
      <c r="CC2153" s="23"/>
      <c r="CD2153" s="23"/>
      <c r="CE2153" s="23"/>
      <c r="CF2153" s="23"/>
      <c r="CG2153" s="23"/>
      <c r="CH2153" s="23"/>
      <c r="CI2153" s="23"/>
      <c r="CJ2153" s="23"/>
      <c r="CK2153" s="23"/>
      <c r="CL2153" s="23"/>
      <c r="CM2153" s="23"/>
      <c r="CN2153" s="23"/>
      <c r="CO2153" s="23"/>
      <c r="CP2153" s="23"/>
      <c r="CQ2153" s="23"/>
      <c r="CR2153" s="23"/>
      <c r="CS2153" s="23"/>
      <c r="CT2153" s="23"/>
      <c r="CU2153" s="23"/>
      <c r="CV2153" s="23"/>
      <c r="CW2153" s="23"/>
      <c r="CX2153" s="23"/>
      <c r="CY2153" s="23"/>
      <c r="CZ2153" s="23"/>
      <c r="DA2153" s="23"/>
      <c r="DB2153" s="23"/>
      <c r="DC2153" s="23"/>
      <c r="DD2153" s="23"/>
      <c r="DE2153" s="23"/>
      <c r="DF2153" s="23"/>
      <c r="DG2153" s="23"/>
      <c r="DH2153" s="23"/>
      <c r="DI2153" s="23"/>
      <c r="DJ2153" s="23"/>
      <c r="DK2153" s="23"/>
      <c r="DL2153" s="23"/>
      <c r="DM2153" s="23"/>
      <c r="DN2153" s="23"/>
      <c r="DO2153" s="23"/>
      <c r="DP2153" s="23"/>
      <c r="DQ2153" s="23"/>
      <c r="DR2153" s="23"/>
      <c r="DS2153" s="23"/>
      <c r="DT2153" s="23"/>
      <c r="DU2153" s="23"/>
      <c r="DV2153" s="23"/>
      <c r="DW2153" s="23"/>
      <c r="DX2153" s="23"/>
      <c r="DY2153" s="23"/>
    </row>
    <row r="2154" spans="1:129" s="25" customFormat="1" ht="30" x14ac:dyDescent="0.25">
      <c r="A2154" s="137"/>
      <c r="B2154" s="121" t="s">
        <v>386</v>
      </c>
      <c r="C2154" s="134"/>
      <c r="D2154" s="134"/>
      <c r="E2154" s="196"/>
      <c r="F2154" s="135"/>
      <c r="G2154" s="136"/>
      <c r="H2154" s="286" t="s">
        <v>42</v>
      </c>
      <c r="I2154" s="108" t="s">
        <v>43</v>
      </c>
      <c r="J2154" s="123">
        <v>579778</v>
      </c>
      <c r="K2154" s="98">
        <f t="shared" si="1092"/>
        <v>579778</v>
      </c>
      <c r="L2154" s="139"/>
      <c r="M2154" s="139"/>
      <c r="N2154" s="139"/>
      <c r="O2154" s="354">
        <f t="shared" si="1074"/>
        <v>579778</v>
      </c>
      <c r="P2154" s="373"/>
      <c r="Q2154" s="23"/>
      <c r="R2154" s="23"/>
      <c r="S2154" s="23"/>
      <c r="T2154" s="23"/>
      <c r="U2154" s="23"/>
      <c r="V2154" s="23"/>
      <c r="W2154" s="23"/>
      <c r="X2154" s="23"/>
      <c r="Y2154" s="23"/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/>
      <c r="AL2154" s="23"/>
      <c r="AM2154" s="23"/>
      <c r="AN2154" s="23"/>
      <c r="AO2154" s="23"/>
      <c r="AP2154" s="23"/>
      <c r="AQ2154" s="23"/>
      <c r="AR2154" s="23"/>
      <c r="AS2154" s="23"/>
      <c r="AT2154" s="23"/>
      <c r="AU2154" s="23"/>
      <c r="AV2154" s="23"/>
      <c r="AW2154" s="23"/>
      <c r="AX2154" s="23"/>
      <c r="AY2154" s="23"/>
      <c r="AZ2154" s="23"/>
      <c r="BA2154" s="23"/>
      <c r="BB2154" s="23"/>
      <c r="BC2154" s="23"/>
      <c r="BD2154" s="23"/>
      <c r="BE2154" s="23"/>
      <c r="BF2154" s="23"/>
      <c r="BG2154" s="23"/>
      <c r="BH2154" s="23"/>
      <c r="BI2154" s="23"/>
      <c r="BJ2154" s="23"/>
      <c r="BK2154" s="23"/>
      <c r="BL2154" s="23"/>
      <c r="BM2154" s="23"/>
      <c r="BN2154" s="23"/>
      <c r="BO2154" s="23"/>
      <c r="BP2154" s="23"/>
      <c r="BQ2154" s="23"/>
      <c r="BR2154" s="23"/>
      <c r="BS2154" s="23"/>
      <c r="BT2154" s="23"/>
      <c r="BU2154" s="23"/>
      <c r="BV2154" s="23"/>
      <c r="BW2154" s="23"/>
      <c r="BX2154" s="23"/>
      <c r="BY2154" s="23"/>
      <c r="BZ2154" s="23"/>
      <c r="CA2154" s="23"/>
      <c r="CB2154" s="23"/>
      <c r="CC2154" s="23"/>
      <c r="CD2154" s="23"/>
      <c r="CE2154" s="23"/>
      <c r="CF2154" s="23"/>
      <c r="CG2154" s="23"/>
      <c r="CH2154" s="23"/>
      <c r="CI2154" s="23"/>
      <c r="CJ2154" s="23"/>
      <c r="CK2154" s="23"/>
      <c r="CL2154" s="23"/>
      <c r="CM2154" s="23"/>
      <c r="CN2154" s="23"/>
      <c r="CO2154" s="23"/>
      <c r="CP2154" s="23"/>
      <c r="CQ2154" s="23"/>
      <c r="CR2154" s="23"/>
      <c r="CS2154" s="23"/>
      <c r="CT2154" s="23"/>
      <c r="CU2154" s="23"/>
      <c r="CV2154" s="23"/>
      <c r="CW2154" s="23"/>
      <c r="CX2154" s="23"/>
      <c r="CY2154" s="23"/>
      <c r="CZ2154" s="23"/>
      <c r="DA2154" s="23"/>
      <c r="DB2154" s="23"/>
      <c r="DC2154" s="23"/>
      <c r="DD2154" s="23"/>
      <c r="DE2154" s="23"/>
      <c r="DF2154" s="23"/>
      <c r="DG2154" s="23"/>
      <c r="DH2154" s="23"/>
      <c r="DI2154" s="23"/>
      <c r="DJ2154" s="23"/>
      <c r="DK2154" s="23"/>
      <c r="DL2154" s="23"/>
      <c r="DM2154" s="23"/>
      <c r="DN2154" s="23"/>
      <c r="DO2154" s="23"/>
      <c r="DP2154" s="23"/>
      <c r="DQ2154" s="23"/>
      <c r="DR2154" s="23"/>
      <c r="DS2154" s="23"/>
      <c r="DT2154" s="23"/>
      <c r="DU2154" s="23"/>
      <c r="DV2154" s="23"/>
      <c r="DW2154" s="23"/>
      <c r="DX2154" s="23"/>
      <c r="DY2154" s="23"/>
    </row>
    <row r="2155" spans="1:129" s="25" customFormat="1" ht="30" x14ac:dyDescent="0.25">
      <c r="A2155" s="137"/>
      <c r="B2155" s="121" t="s">
        <v>386</v>
      </c>
      <c r="C2155" s="134"/>
      <c r="D2155" s="134"/>
      <c r="E2155" s="196"/>
      <c r="F2155" s="135"/>
      <c r="G2155" s="136"/>
      <c r="H2155" s="72" t="s">
        <v>45</v>
      </c>
      <c r="I2155" s="138" t="s">
        <v>129</v>
      </c>
      <c r="J2155" s="123">
        <v>1300000</v>
      </c>
      <c r="K2155" s="98">
        <f t="shared" si="1092"/>
        <v>1300000</v>
      </c>
      <c r="L2155" s="123"/>
      <c r="M2155" s="123"/>
      <c r="N2155" s="123"/>
      <c r="O2155" s="354">
        <f t="shared" si="1074"/>
        <v>1300000</v>
      </c>
      <c r="P2155" s="355"/>
      <c r="Q2155" s="23"/>
      <c r="R2155" s="23"/>
      <c r="S2155" s="23"/>
      <c r="T2155" s="23"/>
      <c r="U2155" s="23"/>
      <c r="V2155" s="23"/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/>
      <c r="AL2155" s="23"/>
      <c r="AM2155" s="23"/>
      <c r="AN2155" s="23"/>
      <c r="AO2155" s="23"/>
      <c r="AP2155" s="23"/>
      <c r="AQ2155" s="23"/>
      <c r="AR2155" s="23"/>
      <c r="AS2155" s="23"/>
      <c r="AT2155" s="23"/>
      <c r="AU2155" s="23"/>
      <c r="AV2155" s="23"/>
      <c r="AW2155" s="23"/>
      <c r="AX2155" s="23"/>
      <c r="AY2155" s="23"/>
      <c r="AZ2155" s="23"/>
      <c r="BA2155" s="23"/>
      <c r="BB2155" s="23"/>
      <c r="BC2155" s="23"/>
      <c r="BD2155" s="23"/>
      <c r="BE2155" s="23"/>
      <c r="BF2155" s="23"/>
      <c r="BG2155" s="23"/>
      <c r="BH2155" s="23"/>
      <c r="BI2155" s="23"/>
      <c r="BJ2155" s="23"/>
      <c r="BK2155" s="23"/>
      <c r="BL2155" s="23"/>
      <c r="BM2155" s="23"/>
      <c r="BN2155" s="23"/>
      <c r="BO2155" s="23"/>
      <c r="BP2155" s="23"/>
      <c r="BQ2155" s="23"/>
      <c r="BR2155" s="23"/>
      <c r="BS2155" s="23"/>
      <c r="BT2155" s="23"/>
      <c r="BU2155" s="23"/>
      <c r="BV2155" s="23"/>
      <c r="BW2155" s="23"/>
      <c r="BX2155" s="23"/>
      <c r="BY2155" s="23"/>
      <c r="BZ2155" s="23"/>
      <c r="CA2155" s="23"/>
      <c r="CB2155" s="23"/>
      <c r="CC2155" s="23"/>
      <c r="CD2155" s="23"/>
      <c r="CE2155" s="23"/>
      <c r="CF2155" s="23"/>
      <c r="CG2155" s="23"/>
      <c r="CH2155" s="23"/>
      <c r="CI2155" s="23"/>
      <c r="CJ2155" s="23"/>
      <c r="CK2155" s="23"/>
      <c r="CL2155" s="23"/>
      <c r="CM2155" s="23"/>
      <c r="CN2155" s="23"/>
      <c r="CO2155" s="23"/>
      <c r="CP2155" s="23"/>
      <c r="CQ2155" s="23"/>
      <c r="CR2155" s="23"/>
      <c r="CS2155" s="23"/>
      <c r="CT2155" s="23"/>
      <c r="CU2155" s="23"/>
      <c r="CV2155" s="23"/>
      <c r="CW2155" s="23"/>
      <c r="CX2155" s="23"/>
      <c r="CY2155" s="23"/>
      <c r="CZ2155" s="23"/>
      <c r="DA2155" s="23"/>
      <c r="DB2155" s="23"/>
      <c r="DC2155" s="23"/>
      <c r="DD2155" s="23"/>
      <c r="DE2155" s="23"/>
      <c r="DF2155" s="23"/>
      <c r="DG2155" s="23"/>
      <c r="DH2155" s="23"/>
      <c r="DI2155" s="23"/>
      <c r="DJ2155" s="23"/>
      <c r="DK2155" s="23"/>
      <c r="DL2155" s="23"/>
      <c r="DM2155" s="23"/>
      <c r="DN2155" s="23"/>
      <c r="DO2155" s="23"/>
      <c r="DP2155" s="23"/>
      <c r="DQ2155" s="23"/>
      <c r="DR2155" s="23"/>
      <c r="DS2155" s="23"/>
      <c r="DT2155" s="23"/>
      <c r="DU2155" s="23"/>
      <c r="DV2155" s="23"/>
      <c r="DW2155" s="23"/>
      <c r="DX2155" s="23"/>
      <c r="DY2155" s="23"/>
    </row>
    <row r="2156" spans="1:129" s="25" customFormat="1" x14ac:dyDescent="0.25">
      <c r="A2156" s="137"/>
      <c r="B2156" s="121" t="s">
        <v>386</v>
      </c>
      <c r="C2156" s="134"/>
      <c r="D2156" s="134"/>
      <c r="E2156" s="196"/>
      <c r="F2156" s="135"/>
      <c r="G2156" s="136"/>
      <c r="H2156" s="286" t="s">
        <v>35</v>
      </c>
      <c r="I2156" s="78" t="s">
        <v>52</v>
      </c>
      <c r="J2156" s="123">
        <v>85171.614799999996</v>
      </c>
      <c r="K2156" s="98">
        <f t="shared" si="1092"/>
        <v>85171.614799999996</v>
      </c>
      <c r="L2156" s="139"/>
      <c r="M2156" s="139"/>
      <c r="N2156" s="139"/>
      <c r="O2156" s="354">
        <f t="shared" si="1074"/>
        <v>85171.614799999996</v>
      </c>
      <c r="P2156" s="355"/>
      <c r="Q2156" s="23"/>
      <c r="R2156" s="23"/>
      <c r="S2156" s="23"/>
      <c r="T2156" s="23"/>
      <c r="U2156" s="23"/>
      <c r="V2156" s="23"/>
      <c r="W2156" s="23"/>
      <c r="X2156" s="23"/>
      <c r="Y2156" s="23"/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/>
      <c r="AK2156" s="23"/>
      <c r="AL2156" s="23"/>
      <c r="AM2156" s="23"/>
      <c r="AN2156" s="23"/>
      <c r="AO2156" s="23"/>
      <c r="AP2156" s="23"/>
      <c r="AQ2156" s="23"/>
      <c r="AR2156" s="23"/>
      <c r="AS2156" s="23"/>
      <c r="AT2156" s="23"/>
      <c r="AU2156" s="23"/>
      <c r="AV2156" s="23"/>
      <c r="AW2156" s="23"/>
      <c r="AX2156" s="23"/>
      <c r="AY2156" s="23"/>
      <c r="AZ2156" s="23"/>
      <c r="BA2156" s="23"/>
      <c r="BB2156" s="23"/>
      <c r="BC2156" s="23"/>
      <c r="BD2156" s="23"/>
      <c r="BE2156" s="23"/>
      <c r="BF2156" s="23"/>
      <c r="BG2156" s="23"/>
      <c r="BH2156" s="23"/>
      <c r="BI2156" s="23"/>
      <c r="BJ2156" s="23"/>
      <c r="BK2156" s="23"/>
      <c r="BL2156" s="23"/>
      <c r="BM2156" s="23"/>
      <c r="BN2156" s="23"/>
      <c r="BO2156" s="23"/>
      <c r="BP2156" s="23"/>
      <c r="BQ2156" s="23"/>
      <c r="BR2156" s="23"/>
      <c r="BS2156" s="23"/>
      <c r="BT2156" s="23"/>
      <c r="BU2156" s="23"/>
      <c r="BV2156" s="23"/>
      <c r="BW2156" s="23"/>
      <c r="BX2156" s="23"/>
      <c r="BY2156" s="23"/>
      <c r="BZ2156" s="23"/>
      <c r="CA2156" s="23"/>
      <c r="CB2156" s="23"/>
      <c r="CC2156" s="23"/>
      <c r="CD2156" s="23"/>
      <c r="CE2156" s="23"/>
      <c r="CF2156" s="23"/>
      <c r="CG2156" s="23"/>
      <c r="CH2156" s="23"/>
      <c r="CI2156" s="23"/>
      <c r="CJ2156" s="23"/>
      <c r="CK2156" s="23"/>
      <c r="CL2156" s="23"/>
      <c r="CM2156" s="23"/>
      <c r="CN2156" s="23"/>
      <c r="CO2156" s="23"/>
      <c r="CP2156" s="23"/>
      <c r="CQ2156" s="23"/>
      <c r="CR2156" s="23"/>
      <c r="CS2156" s="23"/>
      <c r="CT2156" s="23"/>
      <c r="CU2156" s="23"/>
      <c r="CV2156" s="23"/>
      <c r="CW2156" s="23"/>
      <c r="CX2156" s="23"/>
      <c r="CY2156" s="23"/>
      <c r="CZ2156" s="23"/>
      <c r="DA2156" s="23"/>
      <c r="DB2156" s="23"/>
      <c r="DC2156" s="23"/>
      <c r="DD2156" s="23"/>
      <c r="DE2156" s="23"/>
      <c r="DF2156" s="23"/>
      <c r="DG2156" s="23"/>
      <c r="DH2156" s="23"/>
      <c r="DI2156" s="23"/>
      <c r="DJ2156" s="23"/>
      <c r="DK2156" s="23"/>
      <c r="DL2156" s="23"/>
      <c r="DM2156" s="23"/>
      <c r="DN2156" s="23"/>
      <c r="DO2156" s="23"/>
      <c r="DP2156" s="23"/>
      <c r="DQ2156" s="23"/>
      <c r="DR2156" s="23"/>
      <c r="DS2156" s="23"/>
      <c r="DT2156" s="23"/>
      <c r="DU2156" s="23"/>
      <c r="DV2156" s="23"/>
      <c r="DW2156" s="23"/>
      <c r="DX2156" s="23"/>
      <c r="DY2156" s="23"/>
    </row>
    <row r="2157" spans="1:129" s="25" customFormat="1" x14ac:dyDescent="0.25">
      <c r="A2157" s="133">
        <v>9</v>
      </c>
      <c r="B2157" s="121" t="s">
        <v>386</v>
      </c>
      <c r="C2157" s="134" t="s">
        <v>360</v>
      </c>
      <c r="D2157" s="134" t="s">
        <v>132</v>
      </c>
      <c r="E2157" s="196">
        <v>9</v>
      </c>
      <c r="F2157" s="135">
        <v>6793.99</v>
      </c>
      <c r="G2157" s="136">
        <v>223</v>
      </c>
      <c r="H2157" s="287" t="s">
        <v>30</v>
      </c>
      <c r="I2157" s="66" t="s">
        <v>1</v>
      </c>
      <c r="J2157" s="123">
        <f>J2158+J2159</f>
        <v>545250</v>
      </c>
      <c r="K2157" s="123">
        <f t="shared" ref="K2157:N2157" si="1093">K2158+K2159</f>
        <v>45250</v>
      </c>
      <c r="L2157" s="123">
        <f t="shared" si="1093"/>
        <v>0</v>
      </c>
      <c r="M2157" s="123">
        <f t="shared" si="1093"/>
        <v>475000</v>
      </c>
      <c r="N2157" s="123">
        <f t="shared" si="1093"/>
        <v>25000</v>
      </c>
      <c r="O2157" s="354">
        <f t="shared" si="1074"/>
        <v>545250</v>
      </c>
      <c r="P2157" s="373"/>
      <c r="Q2157" s="23"/>
      <c r="R2157" s="23"/>
      <c r="S2157" s="23"/>
      <c r="T2157" s="23"/>
      <c r="U2157" s="23"/>
      <c r="V2157" s="23"/>
      <c r="W2157" s="23"/>
      <c r="X2157" s="23"/>
      <c r="Y2157" s="23"/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/>
      <c r="AK2157" s="23"/>
      <c r="AL2157" s="23"/>
      <c r="AM2157" s="23"/>
      <c r="AN2157" s="23"/>
      <c r="AO2157" s="23"/>
      <c r="AP2157" s="23"/>
      <c r="AQ2157" s="23"/>
      <c r="AR2157" s="23"/>
      <c r="AS2157" s="23"/>
      <c r="AT2157" s="23"/>
      <c r="AU2157" s="23"/>
      <c r="AV2157" s="23"/>
      <c r="AW2157" s="23"/>
      <c r="AX2157" s="23"/>
      <c r="AY2157" s="23"/>
      <c r="AZ2157" s="23"/>
      <c r="BA2157" s="23"/>
      <c r="BB2157" s="23"/>
      <c r="BC2157" s="23"/>
      <c r="BD2157" s="23"/>
      <c r="BE2157" s="23"/>
      <c r="BF2157" s="23"/>
      <c r="BG2157" s="23"/>
      <c r="BH2157" s="23"/>
      <c r="BI2157" s="23"/>
      <c r="BJ2157" s="23"/>
      <c r="BK2157" s="23"/>
      <c r="BL2157" s="23"/>
      <c r="BM2157" s="23"/>
      <c r="BN2157" s="23"/>
      <c r="BO2157" s="23"/>
      <c r="BP2157" s="23"/>
      <c r="BQ2157" s="23"/>
      <c r="BR2157" s="23"/>
      <c r="BS2157" s="23"/>
      <c r="BT2157" s="23"/>
      <c r="BU2157" s="23"/>
      <c r="BV2157" s="23"/>
      <c r="BW2157" s="23"/>
      <c r="BX2157" s="23"/>
      <c r="BY2157" s="23"/>
      <c r="BZ2157" s="23"/>
      <c r="CA2157" s="23"/>
      <c r="CB2157" s="23"/>
      <c r="CC2157" s="23"/>
      <c r="CD2157" s="23"/>
      <c r="CE2157" s="23"/>
      <c r="CF2157" s="23"/>
      <c r="CG2157" s="23"/>
      <c r="CH2157" s="23"/>
      <c r="CI2157" s="23"/>
      <c r="CJ2157" s="23"/>
      <c r="CK2157" s="23"/>
      <c r="CL2157" s="23"/>
      <c r="CM2157" s="23"/>
      <c r="CN2157" s="23"/>
      <c r="CO2157" s="23"/>
      <c r="CP2157" s="23"/>
      <c r="CQ2157" s="23"/>
      <c r="CR2157" s="23"/>
      <c r="CS2157" s="23"/>
      <c r="CT2157" s="23"/>
      <c r="CU2157" s="23"/>
      <c r="CV2157" s="23"/>
      <c r="CW2157" s="23"/>
      <c r="CX2157" s="23"/>
      <c r="CY2157" s="23"/>
      <c r="CZ2157" s="23"/>
      <c r="DA2157" s="23"/>
      <c r="DB2157" s="23"/>
      <c r="DC2157" s="23"/>
      <c r="DD2157" s="23"/>
      <c r="DE2157" s="23"/>
      <c r="DF2157" s="23"/>
      <c r="DG2157" s="23"/>
      <c r="DH2157" s="23"/>
      <c r="DI2157" s="23"/>
      <c r="DJ2157" s="23"/>
      <c r="DK2157" s="23"/>
      <c r="DL2157" s="23"/>
      <c r="DM2157" s="23"/>
      <c r="DN2157" s="23"/>
      <c r="DO2157" s="23"/>
      <c r="DP2157" s="23"/>
      <c r="DQ2157" s="23"/>
      <c r="DR2157" s="23"/>
      <c r="DS2157" s="23"/>
      <c r="DT2157" s="23"/>
      <c r="DU2157" s="23"/>
      <c r="DV2157" s="23"/>
      <c r="DW2157" s="23"/>
      <c r="DX2157" s="23"/>
      <c r="DY2157" s="23"/>
    </row>
    <row r="2158" spans="1:129" s="25" customFormat="1" ht="99.75" customHeight="1" x14ac:dyDescent="0.25">
      <c r="A2158" s="137"/>
      <c r="B2158" s="121" t="s">
        <v>386</v>
      </c>
      <c r="C2158" s="134"/>
      <c r="D2158" s="134"/>
      <c r="E2158" s="196"/>
      <c r="F2158" s="135"/>
      <c r="G2158" s="136"/>
      <c r="H2158" s="72" t="s">
        <v>57</v>
      </c>
      <c r="I2158" s="78" t="s">
        <v>136</v>
      </c>
      <c r="J2158" s="83">
        <v>45250</v>
      </c>
      <c r="K2158" s="123">
        <f>J2158</f>
        <v>45250</v>
      </c>
      <c r="L2158" s="123"/>
      <c r="M2158" s="123"/>
      <c r="N2158" s="123"/>
      <c r="O2158" s="354">
        <f t="shared" si="1074"/>
        <v>45250</v>
      </c>
      <c r="P2158" s="355"/>
      <c r="Q2158" s="23"/>
      <c r="R2158" s="23"/>
      <c r="S2158" s="23"/>
      <c r="T2158" s="23"/>
      <c r="U2158" s="23"/>
      <c r="V2158" s="23"/>
      <c r="W2158" s="23"/>
      <c r="X2158" s="23"/>
      <c r="Y2158" s="23"/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23"/>
      <c r="AL2158" s="23"/>
      <c r="AM2158" s="23"/>
      <c r="AN2158" s="23"/>
      <c r="AO2158" s="23"/>
      <c r="AP2158" s="23"/>
      <c r="AQ2158" s="23"/>
      <c r="AR2158" s="23"/>
      <c r="AS2158" s="23"/>
      <c r="AT2158" s="23"/>
      <c r="AU2158" s="23"/>
      <c r="AV2158" s="23"/>
      <c r="AW2158" s="23"/>
      <c r="AX2158" s="23"/>
      <c r="AY2158" s="23"/>
      <c r="AZ2158" s="23"/>
      <c r="BA2158" s="23"/>
      <c r="BB2158" s="23"/>
      <c r="BC2158" s="23"/>
      <c r="BD2158" s="23"/>
      <c r="BE2158" s="23"/>
      <c r="BF2158" s="23"/>
      <c r="BG2158" s="23"/>
      <c r="BH2158" s="23"/>
      <c r="BI2158" s="23"/>
      <c r="BJ2158" s="23"/>
      <c r="BK2158" s="23"/>
      <c r="BL2158" s="23"/>
      <c r="BM2158" s="23"/>
      <c r="BN2158" s="23"/>
      <c r="BO2158" s="23"/>
      <c r="BP2158" s="23"/>
      <c r="BQ2158" s="23"/>
      <c r="BR2158" s="23"/>
      <c r="BS2158" s="23"/>
      <c r="BT2158" s="23"/>
      <c r="BU2158" s="23"/>
      <c r="BV2158" s="23"/>
      <c r="BW2158" s="23"/>
      <c r="BX2158" s="23"/>
      <c r="BY2158" s="23"/>
      <c r="BZ2158" s="23"/>
      <c r="CA2158" s="23"/>
      <c r="CB2158" s="23"/>
      <c r="CC2158" s="23"/>
      <c r="CD2158" s="23"/>
      <c r="CE2158" s="23"/>
      <c r="CF2158" s="23"/>
      <c r="CG2158" s="23"/>
      <c r="CH2158" s="23"/>
      <c r="CI2158" s="23"/>
      <c r="CJ2158" s="23"/>
      <c r="CK2158" s="23"/>
      <c r="CL2158" s="23"/>
      <c r="CM2158" s="23"/>
      <c r="CN2158" s="23"/>
      <c r="CO2158" s="23"/>
      <c r="CP2158" s="23"/>
      <c r="CQ2158" s="23"/>
      <c r="CR2158" s="23"/>
      <c r="CS2158" s="23"/>
      <c r="CT2158" s="23"/>
      <c r="CU2158" s="23"/>
      <c r="CV2158" s="23"/>
      <c r="CW2158" s="23"/>
      <c r="CX2158" s="23"/>
      <c r="CY2158" s="23"/>
      <c r="CZ2158" s="23"/>
      <c r="DA2158" s="23"/>
      <c r="DB2158" s="23"/>
      <c r="DC2158" s="23"/>
      <c r="DD2158" s="23"/>
      <c r="DE2158" s="23"/>
      <c r="DF2158" s="23"/>
      <c r="DG2158" s="23"/>
      <c r="DH2158" s="23"/>
      <c r="DI2158" s="23"/>
      <c r="DJ2158" s="23"/>
      <c r="DK2158" s="23"/>
      <c r="DL2158" s="23"/>
      <c r="DM2158" s="23"/>
      <c r="DN2158" s="23"/>
      <c r="DO2158" s="23"/>
      <c r="DP2158" s="23"/>
      <c r="DQ2158" s="23"/>
      <c r="DR2158" s="23"/>
      <c r="DS2158" s="23"/>
      <c r="DT2158" s="23"/>
      <c r="DU2158" s="23"/>
      <c r="DV2158" s="23"/>
      <c r="DW2158" s="23"/>
      <c r="DX2158" s="23"/>
      <c r="DY2158" s="23"/>
    </row>
    <row r="2159" spans="1:129" s="25" customFormat="1" ht="45" x14ac:dyDescent="0.25">
      <c r="A2159" s="140"/>
      <c r="B2159" s="121" t="s">
        <v>386</v>
      </c>
      <c r="C2159" s="134"/>
      <c r="D2159" s="134"/>
      <c r="E2159" s="196"/>
      <c r="F2159" s="135"/>
      <c r="G2159" s="136"/>
      <c r="H2159" s="72" t="s">
        <v>58</v>
      </c>
      <c r="I2159" s="78" t="s">
        <v>31</v>
      </c>
      <c r="J2159" s="123">
        <v>500000</v>
      </c>
      <c r="K2159" s="123"/>
      <c r="L2159" s="139"/>
      <c r="M2159" s="139">
        <v>475000</v>
      </c>
      <c r="N2159" s="139">
        <v>25000</v>
      </c>
      <c r="O2159" s="354">
        <f t="shared" si="1074"/>
        <v>500000</v>
      </c>
      <c r="P2159" s="355"/>
      <c r="Q2159" s="23"/>
      <c r="R2159" s="23"/>
      <c r="S2159" s="23"/>
      <c r="T2159" s="23"/>
      <c r="U2159" s="23"/>
      <c r="V2159" s="23"/>
      <c r="W2159" s="23"/>
      <c r="X2159" s="23"/>
      <c r="Y2159" s="23"/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/>
      <c r="AK2159" s="23"/>
      <c r="AL2159" s="23"/>
      <c r="AM2159" s="23"/>
      <c r="AN2159" s="23"/>
      <c r="AO2159" s="23"/>
      <c r="AP2159" s="23"/>
      <c r="AQ2159" s="23"/>
      <c r="AR2159" s="23"/>
      <c r="AS2159" s="23"/>
      <c r="AT2159" s="23"/>
      <c r="AU2159" s="23"/>
      <c r="AV2159" s="23"/>
      <c r="AW2159" s="23"/>
      <c r="AX2159" s="23"/>
      <c r="AY2159" s="23"/>
      <c r="AZ2159" s="23"/>
      <c r="BA2159" s="23"/>
      <c r="BB2159" s="23"/>
      <c r="BC2159" s="23"/>
      <c r="BD2159" s="23"/>
      <c r="BE2159" s="23"/>
      <c r="BF2159" s="23"/>
      <c r="BG2159" s="23"/>
      <c r="BH2159" s="23"/>
      <c r="BI2159" s="23"/>
      <c r="BJ2159" s="23"/>
      <c r="BK2159" s="23"/>
      <c r="BL2159" s="23"/>
      <c r="BM2159" s="23"/>
      <c r="BN2159" s="23"/>
      <c r="BO2159" s="23"/>
      <c r="BP2159" s="23"/>
      <c r="BQ2159" s="23"/>
      <c r="BR2159" s="23"/>
      <c r="BS2159" s="23"/>
      <c r="BT2159" s="23"/>
      <c r="BU2159" s="23"/>
      <c r="BV2159" s="23"/>
      <c r="BW2159" s="23"/>
      <c r="BX2159" s="23"/>
      <c r="BY2159" s="23"/>
      <c r="BZ2159" s="23"/>
      <c r="CA2159" s="23"/>
      <c r="CB2159" s="23"/>
      <c r="CC2159" s="23"/>
      <c r="CD2159" s="23"/>
      <c r="CE2159" s="23"/>
      <c r="CF2159" s="23"/>
      <c r="CG2159" s="23"/>
      <c r="CH2159" s="23"/>
      <c r="CI2159" s="23"/>
      <c r="CJ2159" s="23"/>
      <c r="CK2159" s="23"/>
      <c r="CL2159" s="23"/>
      <c r="CM2159" s="23"/>
      <c r="CN2159" s="23"/>
      <c r="CO2159" s="23"/>
      <c r="CP2159" s="23"/>
      <c r="CQ2159" s="23"/>
      <c r="CR2159" s="23"/>
      <c r="CS2159" s="23"/>
      <c r="CT2159" s="23"/>
      <c r="CU2159" s="23"/>
      <c r="CV2159" s="23"/>
      <c r="CW2159" s="23"/>
      <c r="CX2159" s="23"/>
      <c r="CY2159" s="23"/>
      <c r="CZ2159" s="23"/>
      <c r="DA2159" s="23"/>
      <c r="DB2159" s="23"/>
      <c r="DC2159" s="23"/>
      <c r="DD2159" s="23"/>
      <c r="DE2159" s="23"/>
      <c r="DF2159" s="23"/>
      <c r="DG2159" s="23"/>
      <c r="DH2159" s="23"/>
      <c r="DI2159" s="23"/>
      <c r="DJ2159" s="23"/>
      <c r="DK2159" s="23"/>
      <c r="DL2159" s="23"/>
      <c r="DM2159" s="23"/>
      <c r="DN2159" s="23"/>
      <c r="DO2159" s="23"/>
      <c r="DP2159" s="23"/>
      <c r="DQ2159" s="23"/>
      <c r="DR2159" s="23"/>
      <c r="DS2159" s="23"/>
      <c r="DT2159" s="23"/>
      <c r="DU2159" s="23"/>
      <c r="DV2159" s="23"/>
      <c r="DW2159" s="23"/>
      <c r="DX2159" s="23"/>
      <c r="DY2159" s="23"/>
    </row>
    <row r="2160" spans="1:129" ht="15.75" customHeight="1" x14ac:dyDescent="0.25">
      <c r="A2160" s="550" t="s">
        <v>397</v>
      </c>
      <c r="B2160" s="551"/>
      <c r="C2160" s="551"/>
      <c r="D2160" s="552"/>
      <c r="E2160" s="64">
        <v>12</v>
      </c>
      <c r="F2160" s="65">
        <f>F2162+F2165+F2168+F2174+F2181+F2186+F2193+F2196+F2199+F2202+F2205+F2208</f>
        <v>39341.300000000003</v>
      </c>
      <c r="G2160" s="64">
        <f>G2162+G2165+G2168+G2174+G2181+G2186+G2193+G2196+G2199+G2202+G2205+G2208</f>
        <v>1979</v>
      </c>
      <c r="H2160" s="63" t="s">
        <v>1</v>
      </c>
      <c r="I2160" s="66" t="s">
        <v>1</v>
      </c>
      <c r="J2160" s="65">
        <f>J2162+J2165+J2168+J2174+J2181+J2186+J2193+J2196+J2199+J2202+J2205+J2208</f>
        <v>71335634.650000006</v>
      </c>
      <c r="K2160" s="65">
        <f>K2162+K2165+K2168+K2174+K2181+K2186+K2193+K2196+K2199+K2202+K2205+K2208</f>
        <v>69596684</v>
      </c>
      <c r="L2160" s="65">
        <f>L2162+L2165+L2168+L2174+L2181+L2186+L2193+L2196+L2199+L2202+L2205+L2208</f>
        <v>0</v>
      </c>
      <c r="M2160" s="65">
        <f>M2162+M2165+M2168+M2174+M2181+M2186+M2193+M2196+M2199+M2202+M2205+M2208+M2161</f>
        <v>1653000</v>
      </c>
      <c r="N2160" s="65">
        <f>N2162+N2165+N2168+N2174+N2181+N2186+N2193+N2196+N2199+N2202+N2205+N2208</f>
        <v>86947.532500000001</v>
      </c>
      <c r="O2160" s="354">
        <f t="shared" si="1074"/>
        <v>71336631.532499999</v>
      </c>
      <c r="P2160" s="355"/>
    </row>
    <row r="2161" spans="1:129" ht="15.75" customHeight="1" x14ac:dyDescent="0.25">
      <c r="A2161" s="483" t="s">
        <v>398</v>
      </c>
      <c r="B2161" s="484"/>
      <c r="C2161" s="484"/>
      <c r="D2161" s="484"/>
      <c r="E2161" s="484"/>
      <c r="F2161" s="484"/>
      <c r="G2161" s="485"/>
      <c r="H2161" s="63" t="s">
        <v>1</v>
      </c>
      <c r="I2161" s="66" t="s">
        <v>1</v>
      </c>
      <c r="J2161" s="89"/>
      <c r="K2161" s="89"/>
      <c r="L2161" s="89"/>
      <c r="M2161" s="89">
        <v>996.88249999959953</v>
      </c>
      <c r="N2161" s="89"/>
      <c r="O2161" s="379">
        <f t="shared" si="1074"/>
        <v>996.88249999959953</v>
      </c>
      <c r="P2161" s="553"/>
    </row>
    <row r="2162" spans="1:129" s="25" customFormat="1" ht="15.75" customHeight="1" x14ac:dyDescent="0.25">
      <c r="A2162" s="498">
        <v>1</v>
      </c>
      <c r="B2162" s="156" t="s">
        <v>393</v>
      </c>
      <c r="C2162" s="156" t="s">
        <v>318</v>
      </c>
      <c r="D2162" s="376" t="s">
        <v>133</v>
      </c>
      <c r="E2162" s="63">
        <v>10</v>
      </c>
      <c r="F2162" s="65">
        <v>2452.1999999999998</v>
      </c>
      <c r="G2162" s="63">
        <v>123</v>
      </c>
      <c r="H2162" s="158" t="s">
        <v>30</v>
      </c>
      <c r="I2162" s="66" t="s">
        <v>1</v>
      </c>
      <c r="J2162" s="89">
        <f>J2163+J2164</f>
        <v>3980769</v>
      </c>
      <c r="K2162" s="89">
        <f t="shared" ref="K2162:N2162" si="1094">K2163+K2164</f>
        <v>3980769</v>
      </c>
      <c r="L2162" s="89">
        <f t="shared" si="1094"/>
        <v>0</v>
      </c>
      <c r="M2162" s="89">
        <f t="shared" si="1094"/>
        <v>0</v>
      </c>
      <c r="N2162" s="89">
        <f t="shared" si="1094"/>
        <v>0</v>
      </c>
      <c r="O2162" s="379">
        <f t="shared" si="1074"/>
        <v>3980769</v>
      </c>
      <c r="P2162" s="355"/>
      <c r="Q2162" s="23"/>
      <c r="R2162" s="23"/>
      <c r="S2162" s="23"/>
      <c r="T2162" s="23"/>
      <c r="U2162" s="23"/>
      <c r="V2162" s="23"/>
      <c r="W2162" s="23"/>
      <c r="X2162" s="23"/>
      <c r="Y2162" s="23"/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23"/>
      <c r="AL2162" s="23"/>
      <c r="AM2162" s="23"/>
      <c r="AN2162" s="23"/>
      <c r="AO2162" s="23"/>
      <c r="AP2162" s="23"/>
      <c r="AQ2162" s="23"/>
      <c r="AR2162" s="23"/>
      <c r="AS2162" s="23"/>
      <c r="AT2162" s="23"/>
      <c r="AU2162" s="23"/>
      <c r="AV2162" s="23"/>
      <c r="AW2162" s="23"/>
      <c r="AX2162" s="23"/>
      <c r="AY2162" s="23"/>
      <c r="AZ2162" s="23"/>
      <c r="BA2162" s="23"/>
      <c r="BB2162" s="23"/>
      <c r="BC2162" s="23"/>
      <c r="BD2162" s="23"/>
      <c r="BE2162" s="23"/>
      <c r="BF2162" s="23"/>
      <c r="BG2162" s="23"/>
      <c r="BH2162" s="23"/>
      <c r="BI2162" s="23"/>
      <c r="BJ2162" s="23"/>
      <c r="BK2162" s="23"/>
      <c r="BL2162" s="23"/>
      <c r="BM2162" s="23"/>
      <c r="BN2162" s="23"/>
      <c r="BO2162" s="23"/>
      <c r="BP2162" s="23"/>
      <c r="BQ2162" s="23"/>
      <c r="BR2162" s="23"/>
      <c r="BS2162" s="23"/>
      <c r="BT2162" s="23"/>
      <c r="BU2162" s="23"/>
      <c r="BV2162" s="23"/>
      <c r="BW2162" s="23"/>
      <c r="BX2162" s="23"/>
      <c r="BY2162" s="23"/>
      <c r="BZ2162" s="23"/>
      <c r="CA2162" s="23"/>
      <c r="CB2162" s="23"/>
      <c r="CC2162" s="23"/>
      <c r="CD2162" s="23"/>
      <c r="CE2162" s="23"/>
      <c r="CF2162" s="23"/>
      <c r="CG2162" s="23"/>
      <c r="CH2162" s="23"/>
      <c r="CI2162" s="23"/>
      <c r="CJ2162" s="23"/>
      <c r="CK2162" s="23"/>
      <c r="CL2162" s="23"/>
      <c r="CM2162" s="23"/>
      <c r="CN2162" s="23"/>
      <c r="CO2162" s="23"/>
      <c r="CP2162" s="23"/>
      <c r="CQ2162" s="23"/>
      <c r="CR2162" s="23"/>
      <c r="CS2162" s="23"/>
      <c r="CT2162" s="23"/>
      <c r="CU2162" s="23"/>
      <c r="CV2162" s="23"/>
      <c r="CW2162" s="23"/>
      <c r="CX2162" s="23"/>
      <c r="CY2162" s="23"/>
      <c r="CZ2162" s="23"/>
      <c r="DA2162" s="23"/>
      <c r="DB2162" s="23"/>
      <c r="DC2162" s="23"/>
      <c r="DD2162" s="23"/>
      <c r="DE2162" s="23"/>
      <c r="DF2162" s="23"/>
      <c r="DG2162" s="23"/>
      <c r="DH2162" s="23"/>
      <c r="DI2162" s="23"/>
      <c r="DJ2162" s="23"/>
      <c r="DK2162" s="23"/>
      <c r="DL2162" s="23"/>
      <c r="DM2162" s="23"/>
      <c r="DN2162" s="23"/>
      <c r="DO2162" s="23"/>
      <c r="DP2162" s="23"/>
      <c r="DQ2162" s="23"/>
      <c r="DR2162" s="23"/>
      <c r="DS2162" s="23"/>
      <c r="DT2162" s="23"/>
      <c r="DU2162" s="23"/>
      <c r="DV2162" s="23"/>
      <c r="DW2162" s="23"/>
      <c r="DX2162" s="23"/>
      <c r="DY2162" s="23"/>
    </row>
    <row r="2163" spans="1:129" s="25" customFormat="1" ht="15.75" customHeight="1" x14ac:dyDescent="0.25">
      <c r="A2163" s="499"/>
      <c r="B2163" s="156" t="s">
        <v>393</v>
      </c>
      <c r="C2163" s="63"/>
      <c r="D2163" s="63"/>
      <c r="E2163" s="63"/>
      <c r="F2163" s="65"/>
      <c r="G2163" s="63"/>
      <c r="H2163" s="190" t="s">
        <v>34</v>
      </c>
      <c r="I2163" s="78" t="s">
        <v>75</v>
      </c>
      <c r="J2163" s="89">
        <v>3980769</v>
      </c>
      <c r="K2163" s="89">
        <f>J2163</f>
        <v>3980769</v>
      </c>
      <c r="L2163" s="89"/>
      <c r="M2163" s="89"/>
      <c r="N2163" s="89"/>
      <c r="O2163" s="379">
        <f t="shared" si="1074"/>
        <v>3980769</v>
      </c>
      <c r="P2163" s="355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/>
      <c r="AB2163" s="23"/>
      <c r="AC2163" s="23"/>
      <c r="AD2163" s="23"/>
      <c r="AE2163" s="23"/>
      <c r="AF2163" s="23"/>
      <c r="AG2163" s="23"/>
      <c r="AH2163" s="23"/>
      <c r="AI2163" s="23"/>
      <c r="AJ2163" s="23"/>
      <c r="AK2163" s="23"/>
      <c r="AL2163" s="23"/>
      <c r="AM2163" s="23"/>
      <c r="AN2163" s="23"/>
      <c r="AO2163" s="23"/>
      <c r="AP2163" s="23"/>
      <c r="AQ2163" s="23"/>
      <c r="AR2163" s="23"/>
      <c r="AS2163" s="23"/>
      <c r="AT2163" s="23"/>
      <c r="AU2163" s="23"/>
      <c r="AV2163" s="23"/>
      <c r="AW2163" s="23"/>
      <c r="AX2163" s="23"/>
      <c r="AY2163" s="23"/>
      <c r="AZ2163" s="23"/>
      <c r="BA2163" s="23"/>
      <c r="BB2163" s="23"/>
      <c r="BC2163" s="23"/>
      <c r="BD2163" s="23"/>
      <c r="BE2163" s="23"/>
      <c r="BF2163" s="23"/>
      <c r="BG2163" s="23"/>
      <c r="BH2163" s="23"/>
      <c r="BI2163" s="23"/>
      <c r="BJ2163" s="23"/>
      <c r="BK2163" s="23"/>
      <c r="BL2163" s="23"/>
      <c r="BM2163" s="23"/>
      <c r="BN2163" s="23"/>
      <c r="BO2163" s="23"/>
      <c r="BP2163" s="23"/>
      <c r="BQ2163" s="23"/>
      <c r="BR2163" s="23"/>
      <c r="BS2163" s="23"/>
      <c r="BT2163" s="23"/>
      <c r="BU2163" s="23"/>
      <c r="BV2163" s="23"/>
      <c r="BW2163" s="23"/>
      <c r="BX2163" s="23"/>
      <c r="BY2163" s="23"/>
      <c r="BZ2163" s="23"/>
      <c r="CA2163" s="23"/>
      <c r="CB2163" s="23"/>
      <c r="CC2163" s="23"/>
      <c r="CD2163" s="23"/>
      <c r="CE2163" s="23"/>
      <c r="CF2163" s="23"/>
      <c r="CG2163" s="23"/>
      <c r="CH2163" s="23"/>
      <c r="CI2163" s="23"/>
      <c r="CJ2163" s="23"/>
      <c r="CK2163" s="23"/>
      <c r="CL2163" s="23"/>
      <c r="CM2163" s="23"/>
      <c r="CN2163" s="23"/>
      <c r="CO2163" s="23"/>
      <c r="CP2163" s="23"/>
      <c r="CQ2163" s="23"/>
      <c r="CR2163" s="23"/>
      <c r="CS2163" s="23"/>
      <c r="CT2163" s="23"/>
      <c r="CU2163" s="23"/>
      <c r="CV2163" s="23"/>
      <c r="CW2163" s="23"/>
      <c r="CX2163" s="23"/>
      <c r="CY2163" s="23"/>
      <c r="CZ2163" s="23"/>
      <c r="DA2163" s="23"/>
      <c r="DB2163" s="23"/>
      <c r="DC2163" s="23"/>
      <c r="DD2163" s="23"/>
      <c r="DE2163" s="23"/>
      <c r="DF2163" s="23"/>
      <c r="DG2163" s="23"/>
      <c r="DH2163" s="23"/>
      <c r="DI2163" s="23"/>
      <c r="DJ2163" s="23"/>
      <c r="DK2163" s="23"/>
      <c r="DL2163" s="23"/>
      <c r="DM2163" s="23"/>
      <c r="DN2163" s="23"/>
      <c r="DO2163" s="23"/>
      <c r="DP2163" s="23"/>
      <c r="DQ2163" s="23"/>
      <c r="DR2163" s="23"/>
      <c r="DS2163" s="23"/>
      <c r="DT2163" s="23"/>
      <c r="DU2163" s="23"/>
      <c r="DV2163" s="23"/>
      <c r="DW2163" s="23"/>
      <c r="DX2163" s="23"/>
      <c r="DY2163" s="23"/>
    </row>
    <row r="2164" spans="1:129" s="25" customFormat="1" ht="15.75" customHeight="1" x14ac:dyDescent="0.25">
      <c r="A2164" s="500"/>
      <c r="B2164" s="156" t="s">
        <v>393</v>
      </c>
      <c r="C2164" s="63"/>
      <c r="D2164" s="63"/>
      <c r="E2164" s="63"/>
      <c r="F2164" s="65"/>
      <c r="G2164" s="63"/>
      <c r="H2164" s="158" t="s">
        <v>35</v>
      </c>
      <c r="I2164" s="78" t="s">
        <v>52</v>
      </c>
      <c r="J2164" s="89">
        <v>0</v>
      </c>
      <c r="K2164" s="89">
        <f>J2164</f>
        <v>0</v>
      </c>
      <c r="L2164" s="89"/>
      <c r="M2164" s="89"/>
      <c r="N2164" s="89"/>
      <c r="O2164" s="379">
        <f t="shared" si="1074"/>
        <v>0</v>
      </c>
      <c r="P2164" s="355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23"/>
      <c r="AC2164" s="23"/>
      <c r="AD2164" s="23"/>
      <c r="AE2164" s="23"/>
      <c r="AF2164" s="23"/>
      <c r="AG2164" s="23"/>
      <c r="AH2164" s="23"/>
      <c r="AI2164" s="23"/>
      <c r="AJ2164" s="23"/>
      <c r="AK2164" s="23"/>
      <c r="AL2164" s="23"/>
      <c r="AM2164" s="23"/>
      <c r="AN2164" s="23"/>
      <c r="AO2164" s="23"/>
      <c r="AP2164" s="23"/>
      <c r="AQ2164" s="23"/>
      <c r="AR2164" s="23"/>
      <c r="AS2164" s="23"/>
      <c r="AT2164" s="23"/>
      <c r="AU2164" s="23"/>
      <c r="AV2164" s="23"/>
      <c r="AW2164" s="23"/>
      <c r="AX2164" s="23"/>
      <c r="AY2164" s="23"/>
      <c r="AZ2164" s="23"/>
      <c r="BA2164" s="23"/>
      <c r="BB2164" s="23"/>
      <c r="BC2164" s="23"/>
      <c r="BD2164" s="23"/>
      <c r="BE2164" s="23"/>
      <c r="BF2164" s="23"/>
      <c r="BG2164" s="23"/>
      <c r="BH2164" s="23"/>
      <c r="BI2164" s="23"/>
      <c r="BJ2164" s="23"/>
      <c r="BK2164" s="23"/>
      <c r="BL2164" s="23"/>
      <c r="BM2164" s="23"/>
      <c r="BN2164" s="23"/>
      <c r="BO2164" s="23"/>
      <c r="BP2164" s="23"/>
      <c r="BQ2164" s="23"/>
      <c r="BR2164" s="23"/>
      <c r="BS2164" s="23"/>
      <c r="BT2164" s="23"/>
      <c r="BU2164" s="23"/>
      <c r="BV2164" s="23"/>
      <c r="BW2164" s="23"/>
      <c r="BX2164" s="23"/>
      <c r="BY2164" s="23"/>
      <c r="BZ2164" s="23"/>
      <c r="CA2164" s="23"/>
      <c r="CB2164" s="23"/>
      <c r="CC2164" s="23"/>
      <c r="CD2164" s="23"/>
      <c r="CE2164" s="23"/>
      <c r="CF2164" s="23"/>
      <c r="CG2164" s="23"/>
      <c r="CH2164" s="23"/>
      <c r="CI2164" s="23"/>
      <c r="CJ2164" s="23"/>
      <c r="CK2164" s="23"/>
      <c r="CL2164" s="23"/>
      <c r="CM2164" s="23"/>
      <c r="CN2164" s="23"/>
      <c r="CO2164" s="23"/>
      <c r="CP2164" s="23"/>
      <c r="CQ2164" s="23"/>
      <c r="CR2164" s="23"/>
      <c r="CS2164" s="23"/>
      <c r="CT2164" s="23"/>
      <c r="CU2164" s="23"/>
      <c r="CV2164" s="23"/>
      <c r="CW2164" s="23"/>
      <c r="CX2164" s="23"/>
      <c r="CY2164" s="23"/>
      <c r="CZ2164" s="23"/>
      <c r="DA2164" s="23"/>
      <c r="DB2164" s="23"/>
      <c r="DC2164" s="23"/>
      <c r="DD2164" s="23"/>
      <c r="DE2164" s="23"/>
      <c r="DF2164" s="23"/>
      <c r="DG2164" s="23"/>
      <c r="DH2164" s="23"/>
      <c r="DI2164" s="23"/>
      <c r="DJ2164" s="23"/>
      <c r="DK2164" s="23"/>
      <c r="DL2164" s="23"/>
      <c r="DM2164" s="23"/>
      <c r="DN2164" s="23"/>
      <c r="DO2164" s="23"/>
      <c r="DP2164" s="23"/>
      <c r="DQ2164" s="23"/>
      <c r="DR2164" s="23"/>
      <c r="DS2164" s="23"/>
      <c r="DT2164" s="23"/>
      <c r="DU2164" s="23"/>
      <c r="DV2164" s="23"/>
      <c r="DW2164" s="23"/>
      <c r="DX2164" s="23"/>
      <c r="DY2164" s="23"/>
    </row>
    <row r="2165" spans="1:129" s="25" customFormat="1" ht="15.75" customHeight="1" x14ac:dyDescent="0.25">
      <c r="A2165" s="498">
        <v>2</v>
      </c>
      <c r="B2165" s="156" t="s">
        <v>393</v>
      </c>
      <c r="C2165" s="156" t="s">
        <v>318</v>
      </c>
      <c r="D2165" s="376" t="s">
        <v>133</v>
      </c>
      <c r="E2165" s="63">
        <v>15</v>
      </c>
      <c r="F2165" s="65">
        <v>2440.4</v>
      </c>
      <c r="G2165" s="63">
        <v>107</v>
      </c>
      <c r="H2165" s="158" t="s">
        <v>30</v>
      </c>
      <c r="I2165" s="66" t="s">
        <v>1</v>
      </c>
      <c r="J2165" s="89">
        <f>J2166+J2167</f>
        <v>4014810</v>
      </c>
      <c r="K2165" s="89">
        <f t="shared" ref="K2165:N2165" si="1095">K2166+K2167</f>
        <v>4014810</v>
      </c>
      <c r="L2165" s="89">
        <f t="shared" si="1095"/>
        <v>0</v>
      </c>
      <c r="M2165" s="89">
        <f t="shared" si="1095"/>
        <v>0</v>
      </c>
      <c r="N2165" s="89">
        <f t="shared" si="1095"/>
        <v>0</v>
      </c>
      <c r="O2165" s="379">
        <f t="shared" si="1074"/>
        <v>4014810</v>
      </c>
      <c r="P2165" s="355"/>
      <c r="Q2165" s="23"/>
      <c r="R2165" s="23"/>
      <c r="S2165" s="23"/>
      <c r="T2165" s="23"/>
      <c r="U2165" s="23"/>
      <c r="V2165" s="23"/>
      <c r="W2165" s="23"/>
      <c r="X2165" s="23"/>
      <c r="Y2165" s="23"/>
      <c r="Z2165" s="23"/>
      <c r="AA2165" s="23"/>
      <c r="AB2165" s="23"/>
      <c r="AC2165" s="23"/>
      <c r="AD2165" s="23"/>
      <c r="AE2165" s="23"/>
      <c r="AF2165" s="23"/>
      <c r="AG2165" s="23"/>
      <c r="AH2165" s="23"/>
      <c r="AI2165" s="23"/>
      <c r="AJ2165" s="23"/>
      <c r="AK2165" s="23"/>
      <c r="AL2165" s="23"/>
      <c r="AM2165" s="23"/>
      <c r="AN2165" s="23"/>
      <c r="AO2165" s="23"/>
      <c r="AP2165" s="23"/>
      <c r="AQ2165" s="23"/>
      <c r="AR2165" s="23"/>
      <c r="AS2165" s="23"/>
      <c r="AT2165" s="23"/>
      <c r="AU2165" s="23"/>
      <c r="AV2165" s="23"/>
      <c r="AW2165" s="23"/>
      <c r="AX2165" s="23"/>
      <c r="AY2165" s="23"/>
      <c r="AZ2165" s="23"/>
      <c r="BA2165" s="23"/>
      <c r="BB2165" s="23"/>
      <c r="BC2165" s="23"/>
      <c r="BD2165" s="23"/>
      <c r="BE2165" s="23"/>
      <c r="BF2165" s="23"/>
      <c r="BG2165" s="23"/>
      <c r="BH2165" s="23"/>
      <c r="BI2165" s="23"/>
      <c r="BJ2165" s="23"/>
      <c r="BK2165" s="23"/>
      <c r="BL2165" s="23"/>
      <c r="BM2165" s="23"/>
      <c r="BN2165" s="23"/>
      <c r="BO2165" s="23"/>
      <c r="BP2165" s="23"/>
      <c r="BQ2165" s="23"/>
      <c r="BR2165" s="23"/>
      <c r="BS2165" s="23"/>
      <c r="BT2165" s="23"/>
      <c r="BU2165" s="23"/>
      <c r="BV2165" s="23"/>
      <c r="BW2165" s="23"/>
      <c r="BX2165" s="23"/>
      <c r="BY2165" s="23"/>
      <c r="BZ2165" s="23"/>
      <c r="CA2165" s="23"/>
      <c r="CB2165" s="23"/>
      <c r="CC2165" s="23"/>
      <c r="CD2165" s="23"/>
      <c r="CE2165" s="23"/>
      <c r="CF2165" s="23"/>
      <c r="CG2165" s="23"/>
      <c r="CH2165" s="23"/>
      <c r="CI2165" s="23"/>
      <c r="CJ2165" s="23"/>
      <c r="CK2165" s="23"/>
      <c r="CL2165" s="23"/>
      <c r="CM2165" s="23"/>
      <c r="CN2165" s="23"/>
      <c r="CO2165" s="23"/>
      <c r="CP2165" s="23"/>
      <c r="CQ2165" s="23"/>
      <c r="CR2165" s="23"/>
      <c r="CS2165" s="23"/>
      <c r="CT2165" s="23"/>
      <c r="CU2165" s="23"/>
      <c r="CV2165" s="23"/>
      <c r="CW2165" s="23"/>
      <c r="CX2165" s="23"/>
      <c r="CY2165" s="23"/>
      <c r="CZ2165" s="23"/>
      <c r="DA2165" s="23"/>
      <c r="DB2165" s="23"/>
      <c r="DC2165" s="23"/>
      <c r="DD2165" s="23"/>
      <c r="DE2165" s="23"/>
      <c r="DF2165" s="23"/>
      <c r="DG2165" s="23"/>
      <c r="DH2165" s="23"/>
      <c r="DI2165" s="23"/>
      <c r="DJ2165" s="23"/>
      <c r="DK2165" s="23"/>
      <c r="DL2165" s="23"/>
      <c r="DM2165" s="23"/>
      <c r="DN2165" s="23"/>
      <c r="DO2165" s="23"/>
      <c r="DP2165" s="23"/>
      <c r="DQ2165" s="23"/>
      <c r="DR2165" s="23"/>
      <c r="DS2165" s="23"/>
      <c r="DT2165" s="23"/>
      <c r="DU2165" s="23"/>
      <c r="DV2165" s="23"/>
      <c r="DW2165" s="23"/>
      <c r="DX2165" s="23"/>
      <c r="DY2165" s="23"/>
    </row>
    <row r="2166" spans="1:129" s="25" customFormat="1" ht="15.75" customHeight="1" x14ac:dyDescent="0.25">
      <c r="A2166" s="499"/>
      <c r="B2166" s="156" t="s">
        <v>393</v>
      </c>
      <c r="C2166" s="63"/>
      <c r="D2166" s="63"/>
      <c r="E2166" s="63"/>
      <c r="F2166" s="65"/>
      <c r="G2166" s="63"/>
      <c r="H2166" s="190" t="s">
        <v>34</v>
      </c>
      <c r="I2166" s="78" t="s">
        <v>75</v>
      </c>
      <c r="J2166" s="89">
        <v>4014810</v>
      </c>
      <c r="K2166" s="89">
        <f>J2166</f>
        <v>4014810</v>
      </c>
      <c r="L2166" s="89"/>
      <c r="M2166" s="89"/>
      <c r="N2166" s="89"/>
      <c r="O2166" s="379">
        <f t="shared" si="1074"/>
        <v>4014810</v>
      </c>
      <c r="P2166" s="355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/>
      <c r="AK2166" s="23"/>
      <c r="AL2166" s="23"/>
      <c r="AM2166" s="23"/>
      <c r="AN2166" s="23"/>
      <c r="AO2166" s="23"/>
      <c r="AP2166" s="23"/>
      <c r="AQ2166" s="23"/>
      <c r="AR2166" s="23"/>
      <c r="AS2166" s="23"/>
      <c r="AT2166" s="23"/>
      <c r="AU2166" s="23"/>
      <c r="AV2166" s="23"/>
      <c r="AW2166" s="23"/>
      <c r="AX2166" s="23"/>
      <c r="AY2166" s="23"/>
      <c r="AZ2166" s="23"/>
      <c r="BA2166" s="23"/>
      <c r="BB2166" s="23"/>
      <c r="BC2166" s="23"/>
      <c r="BD2166" s="23"/>
      <c r="BE2166" s="23"/>
      <c r="BF2166" s="23"/>
      <c r="BG2166" s="23"/>
      <c r="BH2166" s="23"/>
      <c r="BI2166" s="23"/>
      <c r="BJ2166" s="23"/>
      <c r="BK2166" s="23"/>
      <c r="BL2166" s="23"/>
      <c r="BM2166" s="23"/>
      <c r="BN2166" s="23"/>
      <c r="BO2166" s="23"/>
      <c r="BP2166" s="23"/>
      <c r="BQ2166" s="23"/>
      <c r="BR2166" s="23"/>
      <c r="BS2166" s="23"/>
      <c r="BT2166" s="23"/>
      <c r="BU2166" s="23"/>
      <c r="BV2166" s="23"/>
      <c r="BW2166" s="23"/>
      <c r="BX2166" s="23"/>
      <c r="BY2166" s="23"/>
      <c r="BZ2166" s="23"/>
      <c r="CA2166" s="23"/>
      <c r="CB2166" s="23"/>
      <c r="CC2166" s="23"/>
      <c r="CD2166" s="23"/>
      <c r="CE2166" s="23"/>
      <c r="CF2166" s="23"/>
      <c r="CG2166" s="23"/>
      <c r="CH2166" s="23"/>
      <c r="CI2166" s="23"/>
      <c r="CJ2166" s="23"/>
      <c r="CK2166" s="23"/>
      <c r="CL2166" s="23"/>
      <c r="CM2166" s="23"/>
      <c r="CN2166" s="23"/>
      <c r="CO2166" s="23"/>
      <c r="CP2166" s="23"/>
      <c r="CQ2166" s="23"/>
      <c r="CR2166" s="23"/>
      <c r="CS2166" s="23"/>
      <c r="CT2166" s="23"/>
      <c r="CU2166" s="23"/>
      <c r="CV2166" s="23"/>
      <c r="CW2166" s="23"/>
      <c r="CX2166" s="23"/>
      <c r="CY2166" s="23"/>
      <c r="CZ2166" s="23"/>
      <c r="DA2166" s="23"/>
      <c r="DB2166" s="23"/>
      <c r="DC2166" s="23"/>
      <c r="DD2166" s="23"/>
      <c r="DE2166" s="23"/>
      <c r="DF2166" s="23"/>
      <c r="DG2166" s="23"/>
      <c r="DH2166" s="23"/>
      <c r="DI2166" s="23"/>
      <c r="DJ2166" s="23"/>
      <c r="DK2166" s="23"/>
      <c r="DL2166" s="23"/>
      <c r="DM2166" s="23"/>
      <c r="DN2166" s="23"/>
      <c r="DO2166" s="23"/>
      <c r="DP2166" s="23"/>
      <c r="DQ2166" s="23"/>
      <c r="DR2166" s="23"/>
      <c r="DS2166" s="23"/>
      <c r="DT2166" s="23"/>
      <c r="DU2166" s="23"/>
      <c r="DV2166" s="23"/>
      <c r="DW2166" s="23"/>
      <c r="DX2166" s="23"/>
      <c r="DY2166" s="23"/>
    </row>
    <row r="2167" spans="1:129" s="25" customFormat="1" ht="15.75" customHeight="1" x14ac:dyDescent="0.25">
      <c r="A2167" s="500"/>
      <c r="B2167" s="156" t="s">
        <v>393</v>
      </c>
      <c r="C2167" s="63"/>
      <c r="D2167" s="63"/>
      <c r="E2167" s="63"/>
      <c r="F2167" s="63"/>
      <c r="G2167" s="63"/>
      <c r="H2167" s="158" t="s">
        <v>35</v>
      </c>
      <c r="I2167" s="78" t="s">
        <v>52</v>
      </c>
      <c r="J2167" s="89">
        <v>0</v>
      </c>
      <c r="K2167" s="89">
        <f>J2167</f>
        <v>0</v>
      </c>
      <c r="L2167" s="89"/>
      <c r="M2167" s="89"/>
      <c r="N2167" s="89"/>
      <c r="O2167" s="379">
        <f t="shared" si="1074"/>
        <v>0</v>
      </c>
      <c r="P2167" s="355"/>
      <c r="Q2167" s="23"/>
      <c r="R2167" s="23"/>
      <c r="S2167" s="23"/>
      <c r="T2167" s="23"/>
      <c r="U2167" s="23"/>
      <c r="V2167" s="23"/>
      <c r="W2167" s="23"/>
      <c r="X2167" s="23"/>
      <c r="Y2167" s="23"/>
      <c r="Z2167" s="23"/>
      <c r="AA2167" s="23"/>
      <c r="AB2167" s="23"/>
      <c r="AC2167" s="23"/>
      <c r="AD2167" s="23"/>
      <c r="AE2167" s="23"/>
      <c r="AF2167" s="23"/>
      <c r="AG2167" s="23"/>
      <c r="AH2167" s="23"/>
      <c r="AI2167" s="23"/>
      <c r="AJ2167" s="23"/>
      <c r="AK2167" s="23"/>
      <c r="AL2167" s="23"/>
      <c r="AM2167" s="23"/>
      <c r="AN2167" s="23"/>
      <c r="AO2167" s="23"/>
      <c r="AP2167" s="23"/>
      <c r="AQ2167" s="23"/>
      <c r="AR2167" s="23"/>
      <c r="AS2167" s="23"/>
      <c r="AT2167" s="23"/>
      <c r="AU2167" s="23"/>
      <c r="AV2167" s="23"/>
      <c r="AW2167" s="23"/>
      <c r="AX2167" s="23"/>
      <c r="AY2167" s="23"/>
      <c r="AZ2167" s="23"/>
      <c r="BA2167" s="23"/>
      <c r="BB2167" s="23"/>
      <c r="BC2167" s="23"/>
      <c r="BD2167" s="23"/>
      <c r="BE2167" s="23"/>
      <c r="BF2167" s="23"/>
      <c r="BG2167" s="23"/>
      <c r="BH2167" s="23"/>
      <c r="BI2167" s="23"/>
      <c r="BJ2167" s="23"/>
      <c r="BK2167" s="23"/>
      <c r="BL2167" s="23"/>
      <c r="BM2167" s="23"/>
      <c r="BN2167" s="23"/>
      <c r="BO2167" s="23"/>
      <c r="BP2167" s="23"/>
      <c r="BQ2167" s="23"/>
      <c r="BR2167" s="23"/>
      <c r="BS2167" s="23"/>
      <c r="BT2167" s="23"/>
      <c r="BU2167" s="23"/>
      <c r="BV2167" s="23"/>
      <c r="BW2167" s="23"/>
      <c r="BX2167" s="23"/>
      <c r="BY2167" s="23"/>
      <c r="BZ2167" s="23"/>
      <c r="CA2167" s="23"/>
      <c r="CB2167" s="23"/>
      <c r="CC2167" s="23"/>
      <c r="CD2167" s="23"/>
      <c r="CE2167" s="23"/>
      <c r="CF2167" s="23"/>
      <c r="CG2167" s="23"/>
      <c r="CH2167" s="23"/>
      <c r="CI2167" s="23"/>
      <c r="CJ2167" s="23"/>
      <c r="CK2167" s="23"/>
      <c r="CL2167" s="23"/>
      <c r="CM2167" s="23"/>
      <c r="CN2167" s="23"/>
      <c r="CO2167" s="23"/>
      <c r="CP2167" s="23"/>
      <c r="CQ2167" s="23"/>
      <c r="CR2167" s="23"/>
      <c r="CS2167" s="23"/>
      <c r="CT2167" s="23"/>
      <c r="CU2167" s="23"/>
      <c r="CV2167" s="23"/>
      <c r="CW2167" s="23"/>
      <c r="CX2167" s="23"/>
      <c r="CY2167" s="23"/>
      <c r="CZ2167" s="23"/>
      <c r="DA2167" s="23"/>
      <c r="DB2167" s="23"/>
      <c r="DC2167" s="23"/>
      <c r="DD2167" s="23"/>
      <c r="DE2167" s="23"/>
      <c r="DF2167" s="23"/>
      <c r="DG2167" s="23"/>
      <c r="DH2167" s="23"/>
      <c r="DI2167" s="23"/>
      <c r="DJ2167" s="23"/>
      <c r="DK2167" s="23"/>
      <c r="DL2167" s="23"/>
      <c r="DM2167" s="23"/>
      <c r="DN2167" s="23"/>
      <c r="DO2167" s="23"/>
      <c r="DP2167" s="23"/>
      <c r="DQ2167" s="23"/>
      <c r="DR2167" s="23"/>
      <c r="DS2167" s="23"/>
      <c r="DT2167" s="23"/>
      <c r="DU2167" s="23"/>
      <c r="DV2167" s="23"/>
      <c r="DW2167" s="23"/>
      <c r="DX2167" s="23"/>
      <c r="DY2167" s="23"/>
    </row>
    <row r="2168" spans="1:129" ht="15.75" customHeight="1" x14ac:dyDescent="0.25">
      <c r="A2168" s="377">
        <v>3</v>
      </c>
      <c r="B2168" s="156" t="s">
        <v>393</v>
      </c>
      <c r="C2168" s="156" t="s">
        <v>318</v>
      </c>
      <c r="D2168" s="156" t="s">
        <v>69</v>
      </c>
      <c r="E2168" s="141">
        <v>4</v>
      </c>
      <c r="F2168" s="162">
        <v>1589.8</v>
      </c>
      <c r="G2168" s="136">
        <v>62</v>
      </c>
      <c r="H2168" s="158" t="s">
        <v>30</v>
      </c>
      <c r="I2168" s="66" t="s">
        <v>1</v>
      </c>
      <c r="J2168" s="159">
        <f>J2169+J2170+J2171+J2172+J2173</f>
        <v>5788848</v>
      </c>
      <c r="K2168" s="159">
        <f t="shared" ref="K2168:N2168" si="1096">K2169+K2170+K2171+K2172+K2173</f>
        <v>5788848</v>
      </c>
      <c r="L2168" s="159">
        <f t="shared" si="1096"/>
        <v>0</v>
      </c>
      <c r="M2168" s="159">
        <f t="shared" si="1096"/>
        <v>0</v>
      </c>
      <c r="N2168" s="159">
        <f t="shared" si="1096"/>
        <v>0</v>
      </c>
      <c r="O2168" s="379">
        <f t="shared" si="1074"/>
        <v>5788848</v>
      </c>
      <c r="P2168" s="355"/>
    </row>
    <row r="2169" spans="1:129" x14ac:dyDescent="0.25">
      <c r="A2169" s="378"/>
      <c r="B2169" s="156" t="s">
        <v>393</v>
      </c>
      <c r="C2169" s="156"/>
      <c r="D2169" s="156"/>
      <c r="E2169" s="141"/>
      <c r="F2169" s="162"/>
      <c r="G2169" s="136"/>
      <c r="H2169" s="190" t="s">
        <v>34</v>
      </c>
      <c r="I2169" s="78" t="s">
        <v>75</v>
      </c>
      <c r="J2169" s="159">
        <v>2568428</v>
      </c>
      <c r="K2169" s="98">
        <f t="shared" ref="K2169:K2173" si="1097">J2169</f>
        <v>2568428</v>
      </c>
      <c r="L2169" s="163"/>
      <c r="M2169" s="159"/>
      <c r="N2169" s="163"/>
      <c r="O2169" s="354">
        <f t="shared" si="1074"/>
        <v>2568428</v>
      </c>
      <c r="P2169" s="355"/>
    </row>
    <row r="2170" spans="1:129" ht="30" x14ac:dyDescent="0.25">
      <c r="A2170" s="378"/>
      <c r="B2170" s="156" t="s">
        <v>393</v>
      </c>
      <c r="C2170" s="156"/>
      <c r="D2170" s="156"/>
      <c r="E2170" s="141"/>
      <c r="F2170" s="162"/>
      <c r="G2170" s="136"/>
      <c r="H2170" s="158" t="s">
        <v>45</v>
      </c>
      <c r="I2170" s="138" t="s">
        <v>129</v>
      </c>
      <c r="J2170" s="162">
        <v>1684053</v>
      </c>
      <c r="K2170" s="98">
        <f t="shared" si="1097"/>
        <v>1684053</v>
      </c>
      <c r="L2170" s="163"/>
      <c r="M2170" s="159"/>
      <c r="N2170" s="163"/>
      <c r="O2170" s="354">
        <f t="shared" ref="O2170:O2233" si="1098">K2170+L2170+M2170+N2170</f>
        <v>1684053</v>
      </c>
      <c r="P2170" s="355"/>
    </row>
    <row r="2171" spans="1:129" ht="30" x14ac:dyDescent="0.25">
      <c r="A2171" s="378"/>
      <c r="B2171" s="156" t="s">
        <v>393</v>
      </c>
      <c r="C2171" s="156"/>
      <c r="D2171" s="156"/>
      <c r="E2171" s="141"/>
      <c r="F2171" s="162"/>
      <c r="G2171" s="136"/>
      <c r="H2171" s="158" t="s">
        <v>40</v>
      </c>
      <c r="I2171" s="78" t="s">
        <v>41</v>
      </c>
      <c r="J2171" s="162">
        <v>1179718</v>
      </c>
      <c r="K2171" s="98">
        <f t="shared" si="1097"/>
        <v>1179718</v>
      </c>
      <c r="L2171" s="163"/>
      <c r="M2171" s="159"/>
      <c r="N2171" s="163"/>
      <c r="O2171" s="354">
        <f t="shared" si="1098"/>
        <v>1179718</v>
      </c>
      <c r="P2171" s="355"/>
    </row>
    <row r="2172" spans="1:129" ht="30" x14ac:dyDescent="0.25">
      <c r="A2172" s="378"/>
      <c r="B2172" s="156" t="s">
        <v>393</v>
      </c>
      <c r="C2172" s="156"/>
      <c r="D2172" s="156"/>
      <c r="E2172" s="141"/>
      <c r="F2172" s="162"/>
      <c r="G2172" s="136"/>
      <c r="H2172" s="158" t="s">
        <v>42</v>
      </c>
      <c r="I2172" s="108" t="s">
        <v>43</v>
      </c>
      <c r="J2172" s="162">
        <v>356649</v>
      </c>
      <c r="K2172" s="98">
        <f t="shared" si="1097"/>
        <v>356649</v>
      </c>
      <c r="L2172" s="163"/>
      <c r="M2172" s="159"/>
      <c r="N2172" s="163"/>
      <c r="O2172" s="354">
        <f t="shared" si="1098"/>
        <v>356649</v>
      </c>
      <c r="P2172" s="355"/>
    </row>
    <row r="2173" spans="1:129" s="25" customFormat="1" x14ac:dyDescent="0.25">
      <c r="A2173" s="378"/>
      <c r="B2173" s="156" t="s">
        <v>393</v>
      </c>
      <c r="C2173" s="156"/>
      <c r="D2173" s="156"/>
      <c r="E2173" s="141"/>
      <c r="F2173" s="162"/>
      <c r="G2173" s="136"/>
      <c r="H2173" s="158" t="s">
        <v>35</v>
      </c>
      <c r="I2173" s="78" t="s">
        <v>52</v>
      </c>
      <c r="J2173" s="162">
        <v>0</v>
      </c>
      <c r="K2173" s="98">
        <f t="shared" si="1097"/>
        <v>0</v>
      </c>
      <c r="L2173" s="163"/>
      <c r="M2173" s="159"/>
      <c r="N2173" s="163"/>
      <c r="O2173" s="354">
        <f t="shared" si="1098"/>
        <v>0</v>
      </c>
      <c r="P2173" s="355"/>
      <c r="Q2173" s="23"/>
      <c r="R2173" s="23"/>
      <c r="S2173" s="23"/>
      <c r="T2173" s="23"/>
      <c r="U2173" s="23"/>
      <c r="V2173" s="23"/>
      <c r="W2173" s="23"/>
      <c r="X2173" s="23"/>
      <c r="Y2173" s="23"/>
      <c r="Z2173" s="23"/>
      <c r="AA2173" s="23"/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23"/>
      <c r="AL2173" s="23"/>
      <c r="AM2173" s="23"/>
      <c r="AN2173" s="23"/>
      <c r="AO2173" s="23"/>
      <c r="AP2173" s="23"/>
      <c r="AQ2173" s="23"/>
      <c r="AR2173" s="23"/>
      <c r="AS2173" s="23"/>
      <c r="AT2173" s="23"/>
      <c r="AU2173" s="23"/>
      <c r="AV2173" s="23"/>
      <c r="AW2173" s="23"/>
      <c r="AX2173" s="23"/>
      <c r="AY2173" s="23"/>
      <c r="AZ2173" s="23"/>
      <c r="BA2173" s="23"/>
      <c r="BB2173" s="23"/>
      <c r="BC2173" s="23"/>
      <c r="BD2173" s="23"/>
      <c r="BE2173" s="23"/>
      <c r="BF2173" s="23"/>
      <c r="BG2173" s="23"/>
      <c r="BH2173" s="23"/>
      <c r="BI2173" s="23"/>
      <c r="BJ2173" s="23"/>
      <c r="BK2173" s="23"/>
      <c r="BL2173" s="23"/>
      <c r="BM2173" s="23"/>
      <c r="BN2173" s="23"/>
      <c r="BO2173" s="23"/>
      <c r="BP2173" s="23"/>
      <c r="BQ2173" s="23"/>
      <c r="BR2173" s="23"/>
      <c r="BS2173" s="23"/>
      <c r="BT2173" s="23"/>
      <c r="BU2173" s="23"/>
      <c r="BV2173" s="23"/>
      <c r="BW2173" s="23"/>
      <c r="BX2173" s="23"/>
      <c r="BY2173" s="23"/>
      <c r="BZ2173" s="23"/>
      <c r="CA2173" s="23"/>
      <c r="CB2173" s="23"/>
      <c r="CC2173" s="23"/>
      <c r="CD2173" s="23"/>
      <c r="CE2173" s="23"/>
      <c r="CF2173" s="23"/>
      <c r="CG2173" s="23"/>
      <c r="CH2173" s="23"/>
      <c r="CI2173" s="23"/>
      <c r="CJ2173" s="23"/>
      <c r="CK2173" s="23"/>
      <c r="CL2173" s="23"/>
      <c r="CM2173" s="23"/>
      <c r="CN2173" s="23"/>
      <c r="CO2173" s="23"/>
      <c r="CP2173" s="23"/>
      <c r="CQ2173" s="23"/>
      <c r="CR2173" s="23"/>
      <c r="CS2173" s="23"/>
      <c r="CT2173" s="23"/>
      <c r="CU2173" s="23"/>
      <c r="CV2173" s="23"/>
      <c r="CW2173" s="23"/>
      <c r="CX2173" s="23"/>
      <c r="CY2173" s="23"/>
      <c r="CZ2173" s="23"/>
      <c r="DA2173" s="23"/>
      <c r="DB2173" s="23"/>
      <c r="DC2173" s="23"/>
      <c r="DD2173" s="23"/>
      <c r="DE2173" s="23"/>
      <c r="DF2173" s="23"/>
      <c r="DG2173" s="23"/>
      <c r="DH2173" s="23"/>
      <c r="DI2173" s="23"/>
      <c r="DJ2173" s="23"/>
      <c r="DK2173" s="23"/>
      <c r="DL2173" s="23"/>
      <c r="DM2173" s="23"/>
      <c r="DN2173" s="23"/>
      <c r="DO2173" s="23"/>
      <c r="DP2173" s="23"/>
      <c r="DQ2173" s="23"/>
      <c r="DR2173" s="23"/>
      <c r="DS2173" s="23"/>
      <c r="DT2173" s="23"/>
      <c r="DU2173" s="23"/>
      <c r="DV2173" s="23"/>
      <c r="DW2173" s="23"/>
      <c r="DX2173" s="23"/>
      <c r="DY2173" s="23"/>
    </row>
    <row r="2174" spans="1:129" x14ac:dyDescent="0.25">
      <c r="A2174" s="377">
        <v>4</v>
      </c>
      <c r="B2174" s="156" t="s">
        <v>393</v>
      </c>
      <c r="C2174" s="156" t="s">
        <v>318</v>
      </c>
      <c r="D2174" s="156" t="s">
        <v>113</v>
      </c>
      <c r="E2174" s="141">
        <v>50</v>
      </c>
      <c r="F2174" s="162">
        <v>4164.8</v>
      </c>
      <c r="G2174" s="136">
        <v>208</v>
      </c>
      <c r="H2174" s="158" t="s">
        <v>30</v>
      </c>
      <c r="I2174" s="66" t="s">
        <v>1</v>
      </c>
      <c r="J2174" s="159">
        <f>J2175+J2176+J2177+J2178+J2179+J2180</f>
        <v>22035285</v>
      </c>
      <c r="K2174" s="159">
        <f t="shared" ref="K2174:N2174" si="1099">K2175+K2176+K2177+K2178+K2179+K2180</f>
        <v>22035285</v>
      </c>
      <c r="L2174" s="159">
        <f t="shared" si="1099"/>
        <v>0</v>
      </c>
      <c r="M2174" s="159">
        <f t="shared" si="1099"/>
        <v>0</v>
      </c>
      <c r="N2174" s="159">
        <f t="shared" si="1099"/>
        <v>0</v>
      </c>
      <c r="O2174" s="354">
        <f t="shared" si="1098"/>
        <v>22035285</v>
      </c>
      <c r="P2174" s="355"/>
    </row>
    <row r="2175" spans="1:129" x14ac:dyDescent="0.25">
      <c r="A2175" s="378"/>
      <c r="B2175" s="156" t="s">
        <v>393</v>
      </c>
      <c r="C2175" s="156"/>
      <c r="D2175" s="156"/>
      <c r="E2175" s="141"/>
      <c r="F2175" s="162"/>
      <c r="G2175" s="136"/>
      <c r="H2175" s="158" t="s">
        <v>36</v>
      </c>
      <c r="I2175" s="78" t="s">
        <v>37</v>
      </c>
      <c r="J2175" s="159">
        <v>6961862</v>
      </c>
      <c r="K2175" s="98">
        <f t="shared" ref="K2175:K2180" si="1100">J2175</f>
        <v>6961862</v>
      </c>
      <c r="L2175" s="159"/>
      <c r="M2175" s="159"/>
      <c r="N2175" s="159"/>
      <c r="O2175" s="354">
        <f t="shared" si="1098"/>
        <v>6961862</v>
      </c>
      <c r="P2175" s="355"/>
    </row>
    <row r="2176" spans="1:129" x14ac:dyDescent="0.25">
      <c r="A2176" s="378"/>
      <c r="B2176" s="156" t="s">
        <v>393</v>
      </c>
      <c r="C2176" s="156"/>
      <c r="D2176" s="156"/>
      <c r="E2176" s="141"/>
      <c r="F2176" s="162"/>
      <c r="G2176" s="136"/>
      <c r="H2176" s="190" t="s">
        <v>34</v>
      </c>
      <c r="I2176" s="78" t="s">
        <v>75</v>
      </c>
      <c r="J2176" s="159">
        <v>6686186</v>
      </c>
      <c r="K2176" s="98">
        <f t="shared" si="1100"/>
        <v>6686186</v>
      </c>
      <c r="L2176" s="159"/>
      <c r="M2176" s="159"/>
      <c r="N2176" s="159"/>
      <c r="O2176" s="354">
        <f t="shared" si="1098"/>
        <v>6686186</v>
      </c>
      <c r="P2176" s="355"/>
    </row>
    <row r="2177" spans="1:129" ht="30" x14ac:dyDescent="0.25">
      <c r="A2177" s="378"/>
      <c r="B2177" s="156" t="s">
        <v>393</v>
      </c>
      <c r="C2177" s="156"/>
      <c r="D2177" s="156"/>
      <c r="E2177" s="141"/>
      <c r="F2177" s="162"/>
      <c r="G2177" s="136"/>
      <c r="H2177" s="158" t="s">
        <v>45</v>
      </c>
      <c r="I2177" s="138" t="s">
        <v>129</v>
      </c>
      <c r="J2177" s="159">
        <v>4385934</v>
      </c>
      <c r="K2177" s="98">
        <f t="shared" si="1100"/>
        <v>4385934</v>
      </c>
      <c r="L2177" s="159"/>
      <c r="M2177" s="159"/>
      <c r="N2177" s="159"/>
      <c r="O2177" s="354">
        <f t="shared" si="1098"/>
        <v>4385934</v>
      </c>
      <c r="P2177" s="355"/>
    </row>
    <row r="2178" spans="1:129" ht="30" x14ac:dyDescent="0.25">
      <c r="A2178" s="378"/>
      <c r="B2178" s="156" t="s">
        <v>393</v>
      </c>
      <c r="C2178" s="156"/>
      <c r="D2178" s="156"/>
      <c r="E2178" s="141"/>
      <c r="F2178" s="162"/>
      <c r="G2178" s="136"/>
      <c r="H2178" s="158" t="s">
        <v>40</v>
      </c>
      <c r="I2178" s="78" t="s">
        <v>41</v>
      </c>
      <c r="J2178" s="159">
        <v>3072448</v>
      </c>
      <c r="K2178" s="98">
        <f t="shared" si="1100"/>
        <v>3072448</v>
      </c>
      <c r="L2178" s="159"/>
      <c r="M2178" s="159"/>
      <c r="N2178" s="159"/>
      <c r="O2178" s="354">
        <f t="shared" si="1098"/>
        <v>3072448</v>
      </c>
      <c r="P2178" s="355"/>
    </row>
    <row r="2179" spans="1:129" ht="30" x14ac:dyDescent="0.25">
      <c r="A2179" s="378"/>
      <c r="B2179" s="156" t="s">
        <v>393</v>
      </c>
      <c r="C2179" s="156"/>
      <c r="D2179" s="156"/>
      <c r="E2179" s="141"/>
      <c r="F2179" s="162"/>
      <c r="G2179" s="136"/>
      <c r="H2179" s="158" t="s">
        <v>42</v>
      </c>
      <c r="I2179" s="108" t="s">
        <v>43</v>
      </c>
      <c r="J2179" s="159">
        <v>928855</v>
      </c>
      <c r="K2179" s="98">
        <f t="shared" si="1100"/>
        <v>928855</v>
      </c>
      <c r="L2179" s="159"/>
      <c r="M2179" s="159"/>
      <c r="N2179" s="159"/>
      <c r="O2179" s="354">
        <f t="shared" si="1098"/>
        <v>928855</v>
      </c>
      <c r="P2179" s="355"/>
    </row>
    <row r="2180" spans="1:129" s="25" customFormat="1" x14ac:dyDescent="0.25">
      <c r="A2180" s="378"/>
      <c r="B2180" s="156" t="s">
        <v>393</v>
      </c>
      <c r="C2180" s="156"/>
      <c r="D2180" s="156"/>
      <c r="E2180" s="141"/>
      <c r="F2180" s="162"/>
      <c r="G2180" s="136"/>
      <c r="H2180" s="158" t="s">
        <v>35</v>
      </c>
      <c r="I2180" s="78" t="s">
        <v>52</v>
      </c>
      <c r="J2180" s="159">
        <v>0</v>
      </c>
      <c r="K2180" s="98">
        <f t="shared" si="1100"/>
        <v>0</v>
      </c>
      <c r="L2180" s="159"/>
      <c r="M2180" s="159"/>
      <c r="N2180" s="159"/>
      <c r="O2180" s="354">
        <f t="shared" si="1098"/>
        <v>0</v>
      </c>
      <c r="P2180" s="355"/>
      <c r="Q2180" s="23"/>
      <c r="R2180" s="23"/>
      <c r="S2180" s="23"/>
      <c r="T2180" s="23"/>
      <c r="U2180" s="23"/>
      <c r="V2180" s="23"/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/>
      <c r="AL2180" s="23"/>
      <c r="AM2180" s="23"/>
      <c r="AN2180" s="23"/>
      <c r="AO2180" s="23"/>
      <c r="AP2180" s="23"/>
      <c r="AQ2180" s="23"/>
      <c r="AR2180" s="23"/>
      <c r="AS2180" s="23"/>
      <c r="AT2180" s="23"/>
      <c r="AU2180" s="23"/>
      <c r="AV2180" s="23"/>
      <c r="AW2180" s="23"/>
      <c r="AX2180" s="23"/>
      <c r="AY2180" s="23"/>
      <c r="AZ2180" s="23"/>
      <c r="BA2180" s="23"/>
      <c r="BB2180" s="23"/>
      <c r="BC2180" s="23"/>
      <c r="BD2180" s="23"/>
      <c r="BE2180" s="23"/>
      <c r="BF2180" s="23"/>
      <c r="BG2180" s="23"/>
      <c r="BH2180" s="23"/>
      <c r="BI2180" s="23"/>
      <c r="BJ2180" s="23"/>
      <c r="BK2180" s="23"/>
      <c r="BL2180" s="23"/>
      <c r="BM2180" s="23"/>
      <c r="BN2180" s="23"/>
      <c r="BO2180" s="23"/>
      <c r="BP2180" s="23"/>
      <c r="BQ2180" s="23"/>
      <c r="BR2180" s="23"/>
      <c r="BS2180" s="23"/>
      <c r="BT2180" s="23"/>
      <c r="BU2180" s="23"/>
      <c r="BV2180" s="23"/>
      <c r="BW2180" s="23"/>
      <c r="BX2180" s="23"/>
      <c r="BY2180" s="23"/>
      <c r="BZ2180" s="23"/>
      <c r="CA2180" s="23"/>
      <c r="CB2180" s="23"/>
      <c r="CC2180" s="23"/>
      <c r="CD2180" s="23"/>
      <c r="CE2180" s="23"/>
      <c r="CF2180" s="23"/>
      <c r="CG2180" s="23"/>
      <c r="CH2180" s="23"/>
      <c r="CI2180" s="23"/>
      <c r="CJ2180" s="23"/>
      <c r="CK2180" s="23"/>
      <c r="CL2180" s="23"/>
      <c r="CM2180" s="23"/>
      <c r="CN2180" s="23"/>
      <c r="CO2180" s="23"/>
      <c r="CP2180" s="23"/>
      <c r="CQ2180" s="23"/>
      <c r="CR2180" s="23"/>
      <c r="CS2180" s="23"/>
      <c r="CT2180" s="23"/>
      <c r="CU2180" s="23"/>
      <c r="CV2180" s="23"/>
      <c r="CW2180" s="23"/>
      <c r="CX2180" s="23"/>
      <c r="CY2180" s="23"/>
      <c r="CZ2180" s="23"/>
      <c r="DA2180" s="23"/>
      <c r="DB2180" s="23"/>
      <c r="DC2180" s="23"/>
      <c r="DD2180" s="23"/>
      <c r="DE2180" s="23"/>
      <c r="DF2180" s="23"/>
      <c r="DG2180" s="23"/>
      <c r="DH2180" s="23"/>
      <c r="DI2180" s="23"/>
      <c r="DJ2180" s="23"/>
      <c r="DK2180" s="23"/>
      <c r="DL2180" s="23"/>
      <c r="DM2180" s="23"/>
      <c r="DN2180" s="23"/>
      <c r="DO2180" s="23"/>
      <c r="DP2180" s="23"/>
      <c r="DQ2180" s="23"/>
      <c r="DR2180" s="23"/>
      <c r="DS2180" s="23"/>
      <c r="DT2180" s="23"/>
      <c r="DU2180" s="23"/>
      <c r="DV2180" s="23"/>
      <c r="DW2180" s="23"/>
      <c r="DX2180" s="23"/>
      <c r="DY2180" s="23"/>
    </row>
    <row r="2181" spans="1:129" x14ac:dyDescent="0.25">
      <c r="A2181" s="377">
        <v>5</v>
      </c>
      <c r="B2181" s="156" t="s">
        <v>393</v>
      </c>
      <c r="C2181" s="156" t="s">
        <v>318</v>
      </c>
      <c r="D2181" s="156" t="s">
        <v>113</v>
      </c>
      <c r="E2181" s="141">
        <v>52</v>
      </c>
      <c r="F2181" s="162">
        <v>5730.2</v>
      </c>
      <c r="G2181" s="136">
        <v>299</v>
      </c>
      <c r="H2181" s="158" t="s">
        <v>30</v>
      </c>
      <c r="I2181" s="66" t="s">
        <v>1</v>
      </c>
      <c r="J2181" s="159">
        <f>J2182+J2183+J2184+J2185</f>
        <v>11660299</v>
      </c>
      <c r="K2181" s="159">
        <f t="shared" ref="K2181:N2181" si="1101">K2182+K2183+K2184+K2185</f>
        <v>11660299</v>
      </c>
      <c r="L2181" s="159">
        <f t="shared" si="1101"/>
        <v>0</v>
      </c>
      <c r="M2181" s="159">
        <f t="shared" si="1101"/>
        <v>0</v>
      </c>
      <c r="N2181" s="159">
        <f t="shared" si="1101"/>
        <v>0</v>
      </c>
      <c r="O2181" s="354">
        <f t="shared" si="1098"/>
        <v>11660299</v>
      </c>
      <c r="P2181" s="355"/>
    </row>
    <row r="2182" spans="1:129" ht="30" x14ac:dyDescent="0.25">
      <c r="A2182" s="378"/>
      <c r="B2182" s="156" t="s">
        <v>393</v>
      </c>
      <c r="C2182" s="156"/>
      <c r="D2182" s="156"/>
      <c r="E2182" s="141"/>
      <c r="F2182" s="162"/>
      <c r="G2182" s="136"/>
      <c r="H2182" s="158" t="s">
        <v>45</v>
      </c>
      <c r="I2182" s="138" t="s">
        <v>129</v>
      </c>
      <c r="J2182" s="162">
        <v>6097515</v>
      </c>
      <c r="K2182" s="98">
        <f t="shared" ref="K2182:K2185" si="1102">J2182</f>
        <v>6097515</v>
      </c>
      <c r="L2182" s="163"/>
      <c r="M2182" s="159"/>
      <c r="N2182" s="163"/>
      <c r="O2182" s="354">
        <f t="shared" si="1098"/>
        <v>6097515</v>
      </c>
      <c r="P2182" s="355"/>
    </row>
    <row r="2183" spans="1:129" ht="30" x14ac:dyDescent="0.25">
      <c r="A2183" s="378"/>
      <c r="B2183" s="156" t="s">
        <v>393</v>
      </c>
      <c r="C2183" s="156"/>
      <c r="D2183" s="156"/>
      <c r="E2183" s="141"/>
      <c r="F2183" s="162"/>
      <c r="G2183" s="136"/>
      <c r="H2183" s="158" t="s">
        <v>40</v>
      </c>
      <c r="I2183" s="78" t="s">
        <v>41</v>
      </c>
      <c r="J2183" s="162">
        <v>4271450</v>
      </c>
      <c r="K2183" s="98">
        <f t="shared" si="1102"/>
        <v>4271450</v>
      </c>
      <c r="L2183" s="163"/>
      <c r="M2183" s="159"/>
      <c r="N2183" s="163"/>
      <c r="O2183" s="354">
        <f t="shared" si="1098"/>
        <v>4271450</v>
      </c>
      <c r="P2183" s="355"/>
    </row>
    <row r="2184" spans="1:129" ht="30" x14ac:dyDescent="0.25">
      <c r="A2184" s="378"/>
      <c r="B2184" s="156" t="s">
        <v>393</v>
      </c>
      <c r="C2184" s="156"/>
      <c r="D2184" s="156"/>
      <c r="E2184" s="141"/>
      <c r="F2184" s="162"/>
      <c r="G2184" s="136"/>
      <c r="H2184" s="158" t="s">
        <v>42</v>
      </c>
      <c r="I2184" s="108" t="s">
        <v>43</v>
      </c>
      <c r="J2184" s="162">
        <v>1291334</v>
      </c>
      <c r="K2184" s="98">
        <f t="shared" si="1102"/>
        <v>1291334</v>
      </c>
      <c r="L2184" s="159"/>
      <c r="M2184" s="159"/>
      <c r="N2184" s="159"/>
      <c r="O2184" s="354">
        <f t="shared" si="1098"/>
        <v>1291334</v>
      </c>
      <c r="P2184" s="355"/>
    </row>
    <row r="2185" spans="1:129" s="25" customFormat="1" x14ac:dyDescent="0.25">
      <c r="A2185" s="378"/>
      <c r="B2185" s="156" t="s">
        <v>393</v>
      </c>
      <c r="C2185" s="156"/>
      <c r="D2185" s="156"/>
      <c r="E2185" s="141"/>
      <c r="F2185" s="162"/>
      <c r="G2185" s="136"/>
      <c r="H2185" s="158" t="s">
        <v>35</v>
      </c>
      <c r="I2185" s="78" t="s">
        <v>52</v>
      </c>
      <c r="J2185" s="159">
        <v>0</v>
      </c>
      <c r="K2185" s="98">
        <f t="shared" si="1102"/>
        <v>0</v>
      </c>
      <c r="L2185" s="159"/>
      <c r="M2185" s="159"/>
      <c r="N2185" s="159"/>
      <c r="O2185" s="354">
        <f t="shared" si="1098"/>
        <v>0</v>
      </c>
      <c r="P2185" s="355"/>
      <c r="Q2185" s="23"/>
      <c r="R2185" s="23"/>
      <c r="S2185" s="23"/>
      <c r="T2185" s="23"/>
      <c r="U2185" s="23"/>
      <c r="V2185" s="23"/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/>
      <c r="AG2185" s="23"/>
      <c r="AH2185" s="23"/>
      <c r="AI2185" s="23"/>
      <c r="AJ2185" s="23"/>
      <c r="AK2185" s="23"/>
      <c r="AL2185" s="23"/>
      <c r="AM2185" s="23"/>
      <c r="AN2185" s="23"/>
      <c r="AO2185" s="23"/>
      <c r="AP2185" s="23"/>
      <c r="AQ2185" s="23"/>
      <c r="AR2185" s="23"/>
      <c r="AS2185" s="23"/>
      <c r="AT2185" s="23"/>
      <c r="AU2185" s="23"/>
      <c r="AV2185" s="23"/>
      <c r="AW2185" s="23"/>
      <c r="AX2185" s="23"/>
      <c r="AY2185" s="23"/>
      <c r="AZ2185" s="23"/>
      <c r="BA2185" s="23"/>
      <c r="BB2185" s="23"/>
      <c r="BC2185" s="23"/>
      <c r="BD2185" s="23"/>
      <c r="BE2185" s="23"/>
      <c r="BF2185" s="23"/>
      <c r="BG2185" s="23"/>
      <c r="BH2185" s="23"/>
      <c r="BI2185" s="23"/>
      <c r="BJ2185" s="23"/>
      <c r="BK2185" s="23"/>
      <c r="BL2185" s="23"/>
      <c r="BM2185" s="23"/>
      <c r="BN2185" s="23"/>
      <c r="BO2185" s="23"/>
      <c r="BP2185" s="23"/>
      <c r="BQ2185" s="23"/>
      <c r="BR2185" s="23"/>
      <c r="BS2185" s="23"/>
      <c r="BT2185" s="23"/>
      <c r="BU2185" s="23"/>
      <c r="BV2185" s="23"/>
      <c r="BW2185" s="23"/>
      <c r="BX2185" s="23"/>
      <c r="BY2185" s="23"/>
      <c r="BZ2185" s="23"/>
      <c r="CA2185" s="23"/>
      <c r="CB2185" s="23"/>
      <c r="CC2185" s="23"/>
      <c r="CD2185" s="23"/>
      <c r="CE2185" s="23"/>
      <c r="CF2185" s="23"/>
      <c r="CG2185" s="23"/>
      <c r="CH2185" s="23"/>
      <c r="CI2185" s="23"/>
      <c r="CJ2185" s="23"/>
      <c r="CK2185" s="23"/>
      <c r="CL2185" s="23"/>
      <c r="CM2185" s="23"/>
      <c r="CN2185" s="23"/>
      <c r="CO2185" s="23"/>
      <c r="CP2185" s="23"/>
      <c r="CQ2185" s="23"/>
      <c r="CR2185" s="23"/>
      <c r="CS2185" s="23"/>
      <c r="CT2185" s="23"/>
      <c r="CU2185" s="23"/>
      <c r="CV2185" s="23"/>
      <c r="CW2185" s="23"/>
      <c r="CX2185" s="23"/>
      <c r="CY2185" s="23"/>
      <c r="CZ2185" s="23"/>
      <c r="DA2185" s="23"/>
      <c r="DB2185" s="23"/>
      <c r="DC2185" s="23"/>
      <c r="DD2185" s="23"/>
      <c r="DE2185" s="23"/>
      <c r="DF2185" s="23"/>
      <c r="DG2185" s="23"/>
      <c r="DH2185" s="23"/>
      <c r="DI2185" s="23"/>
      <c r="DJ2185" s="23"/>
      <c r="DK2185" s="23"/>
      <c r="DL2185" s="23"/>
      <c r="DM2185" s="23"/>
      <c r="DN2185" s="23"/>
      <c r="DO2185" s="23"/>
      <c r="DP2185" s="23"/>
      <c r="DQ2185" s="23"/>
      <c r="DR2185" s="23"/>
      <c r="DS2185" s="23"/>
      <c r="DT2185" s="23"/>
      <c r="DU2185" s="23"/>
      <c r="DV2185" s="23"/>
      <c r="DW2185" s="23"/>
      <c r="DX2185" s="23"/>
      <c r="DY2185" s="23"/>
    </row>
    <row r="2186" spans="1:129" x14ac:dyDescent="0.25">
      <c r="A2186" s="480">
        <v>6</v>
      </c>
      <c r="B2186" s="156" t="s">
        <v>393</v>
      </c>
      <c r="C2186" s="156" t="s">
        <v>318</v>
      </c>
      <c r="D2186" s="156" t="s">
        <v>113</v>
      </c>
      <c r="E2186" s="141">
        <v>54</v>
      </c>
      <c r="F2186" s="162">
        <v>4101.7</v>
      </c>
      <c r="G2186" s="136">
        <v>221</v>
      </c>
      <c r="H2186" s="158" t="s">
        <v>30</v>
      </c>
      <c r="I2186" s="66" t="s">
        <v>1</v>
      </c>
      <c r="J2186" s="159">
        <f>J2187+J2188+J2189+J2190+J2191+J2192</f>
        <v>21845173</v>
      </c>
      <c r="K2186" s="159">
        <f t="shared" ref="K2186:N2186" si="1103">K2187+K2188+K2189+K2190+K2191+K2192</f>
        <v>21845173</v>
      </c>
      <c r="L2186" s="159">
        <f t="shared" si="1103"/>
        <v>0</v>
      </c>
      <c r="M2186" s="159">
        <f t="shared" si="1103"/>
        <v>0</v>
      </c>
      <c r="N2186" s="159">
        <f t="shared" si="1103"/>
        <v>0</v>
      </c>
      <c r="O2186" s="354">
        <f t="shared" si="1098"/>
        <v>21845173</v>
      </c>
      <c r="P2186" s="355"/>
    </row>
    <row r="2187" spans="1:129" x14ac:dyDescent="0.25">
      <c r="A2187" s="481"/>
      <c r="B2187" s="156" t="s">
        <v>393</v>
      </c>
      <c r="C2187" s="156"/>
      <c r="D2187" s="156"/>
      <c r="E2187" s="141"/>
      <c r="F2187" s="162"/>
      <c r="G2187" s="136"/>
      <c r="H2187" s="158" t="s">
        <v>36</v>
      </c>
      <c r="I2187" s="78" t="s">
        <v>37</v>
      </c>
      <c r="J2187" s="159">
        <v>6929793</v>
      </c>
      <c r="K2187" s="98">
        <f t="shared" ref="K2187:K2192" si="1104">J2187</f>
        <v>6929793</v>
      </c>
      <c r="L2187" s="159"/>
      <c r="M2187" s="159"/>
      <c r="N2187" s="159"/>
      <c r="O2187" s="354">
        <f t="shared" si="1098"/>
        <v>6929793</v>
      </c>
      <c r="P2187" s="355"/>
    </row>
    <row r="2188" spans="1:129" x14ac:dyDescent="0.25">
      <c r="A2188" s="481"/>
      <c r="B2188" s="156" t="s">
        <v>393</v>
      </c>
      <c r="C2188" s="156"/>
      <c r="D2188" s="156"/>
      <c r="E2188" s="141"/>
      <c r="F2188" s="162"/>
      <c r="G2188" s="136"/>
      <c r="H2188" s="190" t="s">
        <v>34</v>
      </c>
      <c r="I2188" s="78" t="s">
        <v>75</v>
      </c>
      <c r="J2188" s="159">
        <v>6655388</v>
      </c>
      <c r="K2188" s="98">
        <f t="shared" si="1104"/>
        <v>6655388</v>
      </c>
      <c r="L2188" s="159"/>
      <c r="M2188" s="159"/>
      <c r="N2188" s="159"/>
      <c r="O2188" s="354">
        <f t="shared" si="1098"/>
        <v>6655388</v>
      </c>
      <c r="P2188" s="355"/>
    </row>
    <row r="2189" spans="1:129" ht="30" x14ac:dyDescent="0.25">
      <c r="A2189" s="481"/>
      <c r="B2189" s="156" t="s">
        <v>393</v>
      </c>
      <c r="C2189" s="288"/>
      <c r="D2189" s="288"/>
      <c r="E2189" s="141"/>
      <c r="F2189" s="162"/>
      <c r="G2189" s="136"/>
      <c r="H2189" s="158" t="s">
        <v>45</v>
      </c>
      <c r="I2189" s="138" t="s">
        <v>129</v>
      </c>
      <c r="J2189" s="159">
        <v>4277121</v>
      </c>
      <c r="K2189" s="98">
        <f t="shared" si="1104"/>
        <v>4277121</v>
      </c>
      <c r="L2189" s="159"/>
      <c r="M2189" s="159"/>
      <c r="N2189" s="159"/>
      <c r="O2189" s="354">
        <f t="shared" si="1098"/>
        <v>4277121</v>
      </c>
      <c r="P2189" s="355"/>
    </row>
    <row r="2190" spans="1:129" ht="30" x14ac:dyDescent="0.25">
      <c r="A2190" s="481"/>
      <c r="B2190" s="156" t="s">
        <v>393</v>
      </c>
      <c r="C2190" s="156"/>
      <c r="D2190" s="156"/>
      <c r="E2190" s="289"/>
      <c r="F2190" s="162"/>
      <c r="G2190" s="136"/>
      <c r="H2190" s="158" t="s">
        <v>40</v>
      </c>
      <c r="I2190" s="78" t="s">
        <v>41</v>
      </c>
      <c r="J2190" s="159">
        <v>3058295</v>
      </c>
      <c r="K2190" s="98">
        <f t="shared" si="1104"/>
        <v>3058295</v>
      </c>
      <c r="L2190" s="159"/>
      <c r="M2190" s="159"/>
      <c r="N2190" s="159"/>
      <c r="O2190" s="354">
        <f t="shared" si="1098"/>
        <v>3058295</v>
      </c>
      <c r="P2190" s="355"/>
    </row>
    <row r="2191" spans="1:129" ht="30" x14ac:dyDescent="0.25">
      <c r="A2191" s="481"/>
      <c r="B2191" s="156" t="s">
        <v>393</v>
      </c>
      <c r="C2191" s="156"/>
      <c r="D2191" s="156"/>
      <c r="E2191" s="289"/>
      <c r="F2191" s="162"/>
      <c r="G2191" s="136"/>
      <c r="H2191" s="158" t="s">
        <v>42</v>
      </c>
      <c r="I2191" s="108" t="s">
        <v>43</v>
      </c>
      <c r="J2191" s="159">
        <v>924576</v>
      </c>
      <c r="K2191" s="98">
        <f t="shared" si="1104"/>
        <v>924576</v>
      </c>
      <c r="L2191" s="159"/>
      <c r="M2191" s="159"/>
      <c r="N2191" s="159"/>
      <c r="O2191" s="354">
        <f t="shared" si="1098"/>
        <v>924576</v>
      </c>
      <c r="P2191" s="355"/>
    </row>
    <row r="2192" spans="1:129" s="25" customFormat="1" x14ac:dyDescent="0.25">
      <c r="A2192" s="482"/>
      <c r="B2192" s="156" t="s">
        <v>393</v>
      </c>
      <c r="C2192" s="156"/>
      <c r="D2192" s="156"/>
      <c r="E2192" s="290"/>
      <c r="F2192" s="162"/>
      <c r="G2192" s="136"/>
      <c r="H2192" s="158" t="s">
        <v>35</v>
      </c>
      <c r="I2192" s="78" t="s">
        <v>52</v>
      </c>
      <c r="J2192" s="159">
        <v>0</v>
      </c>
      <c r="K2192" s="98">
        <f t="shared" si="1104"/>
        <v>0</v>
      </c>
      <c r="L2192" s="159"/>
      <c r="M2192" s="159"/>
      <c r="N2192" s="159"/>
      <c r="O2192" s="354">
        <f t="shared" si="1098"/>
        <v>0</v>
      </c>
      <c r="P2192" s="355"/>
      <c r="Q2192" s="23"/>
      <c r="R2192" s="23"/>
      <c r="S2192" s="23"/>
      <c r="T2192" s="23"/>
      <c r="U2192" s="23"/>
      <c r="V2192" s="23"/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23"/>
      <c r="AL2192" s="23"/>
      <c r="AM2192" s="23"/>
      <c r="AN2192" s="23"/>
      <c r="AO2192" s="23"/>
      <c r="AP2192" s="23"/>
      <c r="AQ2192" s="23"/>
      <c r="AR2192" s="23"/>
      <c r="AS2192" s="23"/>
      <c r="AT2192" s="23"/>
      <c r="AU2192" s="23"/>
      <c r="AV2192" s="23"/>
      <c r="AW2192" s="23"/>
      <c r="AX2192" s="23"/>
      <c r="AY2192" s="23"/>
      <c r="AZ2192" s="23"/>
      <c r="BA2192" s="23"/>
      <c r="BB2192" s="23"/>
      <c r="BC2192" s="23"/>
      <c r="BD2192" s="23"/>
      <c r="BE2192" s="23"/>
      <c r="BF2192" s="23"/>
      <c r="BG2192" s="23"/>
      <c r="BH2192" s="23"/>
      <c r="BI2192" s="23"/>
      <c r="BJ2192" s="23"/>
      <c r="BK2192" s="23"/>
      <c r="BL2192" s="23"/>
      <c r="BM2192" s="23"/>
      <c r="BN2192" s="23"/>
      <c r="BO2192" s="23"/>
      <c r="BP2192" s="23"/>
      <c r="BQ2192" s="23"/>
      <c r="BR2192" s="23"/>
      <c r="BS2192" s="23"/>
      <c r="BT2192" s="23"/>
      <c r="BU2192" s="23"/>
      <c r="BV2192" s="23"/>
      <c r="BW2192" s="23"/>
      <c r="BX2192" s="23"/>
      <c r="BY2192" s="23"/>
      <c r="BZ2192" s="23"/>
      <c r="CA2192" s="23"/>
      <c r="CB2192" s="23"/>
      <c r="CC2192" s="23"/>
      <c r="CD2192" s="23"/>
      <c r="CE2192" s="23"/>
      <c r="CF2192" s="23"/>
      <c r="CG2192" s="23"/>
      <c r="CH2192" s="23"/>
      <c r="CI2192" s="23"/>
      <c r="CJ2192" s="23"/>
      <c r="CK2192" s="23"/>
      <c r="CL2192" s="23"/>
      <c r="CM2192" s="23"/>
      <c r="CN2192" s="23"/>
      <c r="CO2192" s="23"/>
      <c r="CP2192" s="23"/>
      <c r="CQ2192" s="23"/>
      <c r="CR2192" s="23"/>
      <c r="CS2192" s="23"/>
      <c r="CT2192" s="23"/>
      <c r="CU2192" s="23"/>
      <c r="CV2192" s="23"/>
      <c r="CW2192" s="23"/>
      <c r="CX2192" s="23"/>
      <c r="CY2192" s="23"/>
      <c r="CZ2192" s="23"/>
      <c r="DA2192" s="23"/>
      <c r="DB2192" s="23"/>
      <c r="DC2192" s="23"/>
      <c r="DD2192" s="23"/>
      <c r="DE2192" s="23"/>
      <c r="DF2192" s="23"/>
      <c r="DG2192" s="23"/>
      <c r="DH2192" s="23"/>
      <c r="DI2192" s="23"/>
      <c r="DJ2192" s="23"/>
      <c r="DK2192" s="23"/>
      <c r="DL2192" s="23"/>
      <c r="DM2192" s="23"/>
      <c r="DN2192" s="23"/>
      <c r="DO2192" s="23"/>
      <c r="DP2192" s="23"/>
      <c r="DQ2192" s="23"/>
      <c r="DR2192" s="23"/>
      <c r="DS2192" s="23"/>
      <c r="DT2192" s="23"/>
      <c r="DU2192" s="23"/>
      <c r="DV2192" s="23"/>
      <c r="DW2192" s="23"/>
      <c r="DX2192" s="23"/>
      <c r="DY2192" s="23"/>
    </row>
    <row r="2193" spans="1:129" s="25" customFormat="1" x14ac:dyDescent="0.25">
      <c r="A2193" s="480">
        <v>7</v>
      </c>
      <c r="B2193" s="156" t="s">
        <v>393</v>
      </c>
      <c r="C2193" s="156" t="s">
        <v>318</v>
      </c>
      <c r="D2193" s="156" t="s">
        <v>133</v>
      </c>
      <c r="E2193" s="290">
        <v>38</v>
      </c>
      <c r="F2193" s="162">
        <v>1580.3</v>
      </c>
      <c r="G2193" s="136">
        <v>63</v>
      </c>
      <c r="H2193" s="291" t="s">
        <v>30</v>
      </c>
      <c r="I2193" s="66" t="s">
        <v>1</v>
      </c>
      <c r="J2193" s="159">
        <f>J2194+J2195</f>
        <v>212898.44</v>
      </c>
      <c r="K2193" s="159">
        <f t="shared" ref="K2193:N2193" si="1105">K2194+K2195</f>
        <v>45250</v>
      </c>
      <c r="L2193" s="159">
        <f t="shared" si="1105"/>
        <v>0</v>
      </c>
      <c r="M2193" s="159">
        <f t="shared" si="1105"/>
        <v>159266.01800000001</v>
      </c>
      <c r="N2193" s="159">
        <f t="shared" si="1105"/>
        <v>8382.4219999999987</v>
      </c>
      <c r="O2193" s="354">
        <f t="shared" si="1098"/>
        <v>212898.44</v>
      </c>
      <c r="P2193" s="355"/>
      <c r="Q2193" s="23"/>
      <c r="R2193" s="23"/>
      <c r="S2193" s="23"/>
      <c r="T2193" s="23"/>
      <c r="U2193" s="23"/>
      <c r="V2193" s="23"/>
      <c r="W2193" s="23"/>
      <c r="X2193" s="23"/>
      <c r="Y2193" s="23"/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/>
      <c r="AK2193" s="23"/>
      <c r="AL2193" s="23"/>
      <c r="AM2193" s="23"/>
      <c r="AN2193" s="23"/>
      <c r="AO2193" s="23"/>
      <c r="AP2193" s="23"/>
      <c r="AQ2193" s="23"/>
      <c r="AR2193" s="23"/>
      <c r="AS2193" s="23"/>
      <c r="AT2193" s="23"/>
      <c r="AU2193" s="23"/>
      <c r="AV2193" s="23"/>
      <c r="AW2193" s="23"/>
      <c r="AX2193" s="23"/>
      <c r="AY2193" s="23"/>
      <c r="AZ2193" s="23"/>
      <c r="BA2193" s="23"/>
      <c r="BB2193" s="23"/>
      <c r="BC2193" s="23"/>
      <c r="BD2193" s="23"/>
      <c r="BE2193" s="23"/>
      <c r="BF2193" s="23"/>
      <c r="BG2193" s="23"/>
      <c r="BH2193" s="23"/>
      <c r="BI2193" s="23"/>
      <c r="BJ2193" s="23"/>
      <c r="BK2193" s="23"/>
      <c r="BL2193" s="23"/>
      <c r="BM2193" s="23"/>
      <c r="BN2193" s="23"/>
      <c r="BO2193" s="23"/>
      <c r="BP2193" s="23"/>
      <c r="BQ2193" s="23"/>
      <c r="BR2193" s="23"/>
      <c r="BS2193" s="23"/>
      <c r="BT2193" s="23"/>
      <c r="BU2193" s="23"/>
      <c r="BV2193" s="23"/>
      <c r="BW2193" s="23"/>
      <c r="BX2193" s="23"/>
      <c r="BY2193" s="23"/>
      <c r="BZ2193" s="23"/>
      <c r="CA2193" s="23"/>
      <c r="CB2193" s="23"/>
      <c r="CC2193" s="23"/>
      <c r="CD2193" s="23"/>
      <c r="CE2193" s="23"/>
      <c r="CF2193" s="23"/>
      <c r="CG2193" s="23"/>
      <c r="CH2193" s="23"/>
      <c r="CI2193" s="23"/>
      <c r="CJ2193" s="23"/>
      <c r="CK2193" s="23"/>
      <c r="CL2193" s="23"/>
      <c r="CM2193" s="23"/>
      <c r="CN2193" s="23"/>
      <c r="CO2193" s="23"/>
      <c r="CP2193" s="23"/>
      <c r="CQ2193" s="23"/>
      <c r="CR2193" s="23"/>
      <c r="CS2193" s="23"/>
      <c r="CT2193" s="23"/>
      <c r="CU2193" s="23"/>
      <c r="CV2193" s="23"/>
      <c r="CW2193" s="23"/>
      <c r="CX2193" s="23"/>
      <c r="CY2193" s="23"/>
      <c r="CZ2193" s="23"/>
      <c r="DA2193" s="23"/>
      <c r="DB2193" s="23"/>
      <c r="DC2193" s="23"/>
      <c r="DD2193" s="23"/>
      <c r="DE2193" s="23"/>
      <c r="DF2193" s="23"/>
      <c r="DG2193" s="23"/>
      <c r="DH2193" s="23"/>
      <c r="DI2193" s="23"/>
      <c r="DJ2193" s="23"/>
      <c r="DK2193" s="23"/>
      <c r="DL2193" s="23"/>
      <c r="DM2193" s="23"/>
      <c r="DN2193" s="23"/>
      <c r="DO2193" s="23"/>
      <c r="DP2193" s="23"/>
      <c r="DQ2193" s="23"/>
      <c r="DR2193" s="23"/>
      <c r="DS2193" s="23"/>
      <c r="DT2193" s="23"/>
      <c r="DU2193" s="23"/>
      <c r="DV2193" s="23"/>
      <c r="DW2193" s="23"/>
      <c r="DX2193" s="23"/>
      <c r="DY2193" s="23"/>
    </row>
    <row r="2194" spans="1:129" s="26" customFormat="1" ht="45" x14ac:dyDescent="0.25">
      <c r="A2194" s="481"/>
      <c r="B2194" s="156" t="s">
        <v>393</v>
      </c>
      <c r="C2194" s="190"/>
      <c r="D2194" s="156"/>
      <c r="E2194" s="290"/>
      <c r="F2194" s="384"/>
      <c r="G2194" s="81"/>
      <c r="H2194" s="72" t="s">
        <v>58</v>
      </c>
      <c r="I2194" s="78" t="s">
        <v>31</v>
      </c>
      <c r="J2194" s="280">
        <v>167648.44</v>
      </c>
      <c r="K2194" s="280"/>
      <c r="L2194" s="292"/>
      <c r="M2194" s="280">
        <v>159266.01800000001</v>
      </c>
      <c r="N2194" s="292">
        <v>8382.4219999999987</v>
      </c>
      <c r="O2194" s="354">
        <f t="shared" si="1098"/>
        <v>167648.44</v>
      </c>
      <c r="P2194" s="355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  <c r="AY2194" s="4"/>
      <c r="AZ2194" s="4"/>
      <c r="BA2194" s="4"/>
      <c r="BB2194" s="4"/>
      <c r="BC2194" s="4"/>
      <c r="BD2194" s="4"/>
      <c r="BE2194" s="4"/>
      <c r="BF2194" s="4"/>
      <c r="BG2194" s="4"/>
      <c r="BH2194" s="4"/>
      <c r="BI2194" s="4"/>
      <c r="BJ2194" s="4"/>
      <c r="BK2194" s="4"/>
      <c r="BL2194" s="4"/>
      <c r="BM2194" s="4"/>
      <c r="BN2194" s="4"/>
      <c r="BO2194" s="4"/>
      <c r="BP2194" s="4"/>
      <c r="BQ2194" s="4"/>
      <c r="BR2194" s="4"/>
      <c r="BS2194" s="4"/>
      <c r="BT2194" s="4"/>
      <c r="BU2194" s="4"/>
      <c r="BV2194" s="4"/>
      <c r="BW2194" s="4"/>
      <c r="BX2194" s="4"/>
      <c r="BY2194" s="4"/>
      <c r="BZ2194" s="4"/>
      <c r="CA2194" s="4"/>
      <c r="CB2194" s="4"/>
      <c r="CC2194" s="4"/>
      <c r="CD2194" s="4"/>
      <c r="CE2194" s="4"/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</row>
    <row r="2195" spans="1:129" s="26" customFormat="1" ht="75" x14ac:dyDescent="0.25">
      <c r="A2195" s="482"/>
      <c r="B2195" s="156" t="s">
        <v>393</v>
      </c>
      <c r="C2195" s="190"/>
      <c r="D2195" s="156"/>
      <c r="E2195" s="293"/>
      <c r="F2195" s="74"/>
      <c r="G2195" s="73"/>
      <c r="H2195" s="72" t="s">
        <v>57</v>
      </c>
      <c r="I2195" s="78" t="s">
        <v>136</v>
      </c>
      <c r="J2195" s="83">
        <v>45250</v>
      </c>
      <c r="K2195" s="123">
        <f>J2195</f>
        <v>45250</v>
      </c>
      <c r="L2195" s="295"/>
      <c r="M2195" s="83"/>
      <c r="N2195" s="295"/>
      <c r="O2195" s="354">
        <f t="shared" si="1098"/>
        <v>45250</v>
      </c>
      <c r="P2195" s="355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4"/>
      <c r="BB2195" s="4"/>
      <c r="BC2195" s="4"/>
      <c r="BD2195" s="4"/>
      <c r="BE2195" s="4"/>
      <c r="BF2195" s="4"/>
      <c r="BG2195" s="4"/>
      <c r="BH2195" s="4"/>
      <c r="BI2195" s="4"/>
      <c r="BJ2195" s="4"/>
      <c r="BK2195" s="4"/>
      <c r="BL2195" s="4"/>
      <c r="BM2195" s="4"/>
      <c r="BN2195" s="4"/>
      <c r="BO2195" s="4"/>
      <c r="BP2195" s="4"/>
      <c r="BQ2195" s="4"/>
      <c r="BR2195" s="4"/>
      <c r="BS2195" s="4"/>
      <c r="BT2195" s="4"/>
      <c r="BU2195" s="4"/>
      <c r="BV2195" s="4"/>
      <c r="BW2195" s="4"/>
      <c r="BX2195" s="4"/>
      <c r="BY2195" s="4"/>
      <c r="BZ2195" s="4"/>
      <c r="CA2195" s="4"/>
      <c r="CB2195" s="4"/>
      <c r="CC2195" s="4"/>
      <c r="CD2195" s="4"/>
      <c r="CE2195" s="4"/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</row>
    <row r="2196" spans="1:129" s="25" customFormat="1" x14ac:dyDescent="0.25">
      <c r="A2196" s="480">
        <v>8</v>
      </c>
      <c r="B2196" s="156" t="s">
        <v>393</v>
      </c>
      <c r="C2196" s="156" t="s">
        <v>318</v>
      </c>
      <c r="D2196" s="156" t="s">
        <v>113</v>
      </c>
      <c r="E2196" s="293">
        <v>56</v>
      </c>
      <c r="F2196" s="162">
        <v>4124.2</v>
      </c>
      <c r="G2196" s="136">
        <v>192</v>
      </c>
      <c r="H2196" s="158" t="s">
        <v>30</v>
      </c>
      <c r="I2196" s="66" t="s">
        <v>1</v>
      </c>
      <c r="J2196" s="159">
        <f>J2197+J2198</f>
        <v>599282.62</v>
      </c>
      <c r="K2196" s="159">
        <f t="shared" ref="K2196:N2196" si="1106">K2197+K2198</f>
        <v>45250</v>
      </c>
      <c r="L2196" s="159">
        <f t="shared" si="1106"/>
        <v>0</v>
      </c>
      <c r="M2196" s="159">
        <f t="shared" si="1106"/>
        <v>526330.98899999994</v>
      </c>
      <c r="N2196" s="159">
        <f t="shared" si="1106"/>
        <v>27701.631000000001</v>
      </c>
      <c r="O2196" s="354">
        <f t="shared" si="1098"/>
        <v>599282.62</v>
      </c>
      <c r="P2196" s="355"/>
      <c r="Q2196" s="23"/>
      <c r="R2196" s="23"/>
      <c r="S2196" s="23"/>
      <c r="T2196" s="23"/>
      <c r="U2196" s="23"/>
      <c r="V2196" s="23"/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/>
      <c r="AK2196" s="23"/>
      <c r="AL2196" s="23"/>
      <c r="AM2196" s="23"/>
      <c r="AN2196" s="23"/>
      <c r="AO2196" s="23"/>
      <c r="AP2196" s="23"/>
      <c r="AQ2196" s="23"/>
      <c r="AR2196" s="23"/>
      <c r="AS2196" s="23"/>
      <c r="AT2196" s="23"/>
      <c r="AU2196" s="23"/>
      <c r="AV2196" s="23"/>
      <c r="AW2196" s="23"/>
      <c r="AX2196" s="23"/>
      <c r="AY2196" s="23"/>
      <c r="AZ2196" s="23"/>
      <c r="BA2196" s="23"/>
      <c r="BB2196" s="23"/>
      <c r="BC2196" s="23"/>
      <c r="BD2196" s="23"/>
      <c r="BE2196" s="23"/>
      <c r="BF2196" s="23"/>
      <c r="BG2196" s="23"/>
      <c r="BH2196" s="23"/>
      <c r="BI2196" s="23"/>
      <c r="BJ2196" s="23"/>
      <c r="BK2196" s="23"/>
      <c r="BL2196" s="23"/>
      <c r="BM2196" s="23"/>
      <c r="BN2196" s="23"/>
      <c r="BO2196" s="23"/>
      <c r="BP2196" s="23"/>
      <c r="BQ2196" s="23"/>
      <c r="BR2196" s="23"/>
      <c r="BS2196" s="23"/>
      <c r="BT2196" s="23"/>
      <c r="BU2196" s="23"/>
      <c r="BV2196" s="23"/>
      <c r="BW2196" s="23"/>
      <c r="BX2196" s="23"/>
      <c r="BY2196" s="23"/>
      <c r="BZ2196" s="23"/>
      <c r="CA2196" s="23"/>
      <c r="CB2196" s="23"/>
      <c r="CC2196" s="23"/>
      <c r="CD2196" s="23"/>
      <c r="CE2196" s="23"/>
      <c r="CF2196" s="23"/>
      <c r="CG2196" s="23"/>
      <c r="CH2196" s="23"/>
      <c r="CI2196" s="23"/>
      <c r="CJ2196" s="23"/>
      <c r="CK2196" s="23"/>
      <c r="CL2196" s="23"/>
      <c r="CM2196" s="23"/>
      <c r="CN2196" s="23"/>
      <c r="CO2196" s="23"/>
      <c r="CP2196" s="23"/>
      <c r="CQ2196" s="23"/>
      <c r="CR2196" s="23"/>
      <c r="CS2196" s="23"/>
      <c r="CT2196" s="23"/>
      <c r="CU2196" s="23"/>
      <c r="CV2196" s="23"/>
      <c r="CW2196" s="23"/>
      <c r="CX2196" s="23"/>
      <c r="CY2196" s="23"/>
      <c r="CZ2196" s="23"/>
      <c r="DA2196" s="23"/>
      <c r="DB2196" s="23"/>
      <c r="DC2196" s="23"/>
      <c r="DD2196" s="23"/>
      <c r="DE2196" s="23"/>
      <c r="DF2196" s="23"/>
      <c r="DG2196" s="23"/>
      <c r="DH2196" s="23"/>
      <c r="DI2196" s="23"/>
      <c r="DJ2196" s="23"/>
      <c r="DK2196" s="23"/>
      <c r="DL2196" s="23"/>
      <c r="DM2196" s="23"/>
      <c r="DN2196" s="23"/>
      <c r="DO2196" s="23"/>
      <c r="DP2196" s="23"/>
      <c r="DQ2196" s="23"/>
      <c r="DR2196" s="23"/>
      <c r="DS2196" s="23"/>
      <c r="DT2196" s="23"/>
      <c r="DU2196" s="23"/>
      <c r="DV2196" s="23"/>
      <c r="DW2196" s="23"/>
      <c r="DX2196" s="23"/>
      <c r="DY2196" s="23"/>
    </row>
    <row r="2197" spans="1:129" s="21" customFormat="1" ht="45" x14ac:dyDescent="0.25">
      <c r="A2197" s="481"/>
      <c r="B2197" s="156" t="s">
        <v>393</v>
      </c>
      <c r="C2197" s="156"/>
      <c r="D2197" s="156"/>
      <c r="E2197" s="296"/>
      <c r="F2197" s="162"/>
      <c r="G2197" s="136"/>
      <c r="H2197" s="72" t="s">
        <v>58</v>
      </c>
      <c r="I2197" s="78" t="s">
        <v>31</v>
      </c>
      <c r="J2197" s="159">
        <v>554032.62</v>
      </c>
      <c r="K2197" s="159"/>
      <c r="L2197" s="297"/>
      <c r="M2197" s="159">
        <v>526330.98899999994</v>
      </c>
      <c r="N2197" s="297">
        <v>27701.631000000001</v>
      </c>
      <c r="O2197" s="354">
        <f t="shared" si="1098"/>
        <v>554032.62</v>
      </c>
      <c r="P2197" s="355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/>
      <c r="AL2197" s="23"/>
      <c r="AM2197" s="23"/>
      <c r="AN2197" s="23"/>
      <c r="AO2197" s="23"/>
      <c r="AP2197" s="23"/>
      <c r="AQ2197" s="23"/>
      <c r="AR2197" s="23"/>
      <c r="AS2197" s="23"/>
      <c r="AT2197" s="23"/>
      <c r="AU2197" s="23"/>
      <c r="AV2197" s="23"/>
      <c r="AW2197" s="23"/>
      <c r="AX2197" s="23"/>
      <c r="AY2197" s="23"/>
      <c r="AZ2197" s="23"/>
      <c r="BA2197" s="23"/>
      <c r="BB2197" s="23"/>
      <c r="BC2197" s="23"/>
      <c r="BD2197" s="23"/>
      <c r="BE2197" s="23"/>
      <c r="BF2197" s="23"/>
      <c r="BG2197" s="23"/>
      <c r="BH2197" s="23"/>
      <c r="BI2197" s="23"/>
      <c r="BJ2197" s="23"/>
      <c r="BK2197" s="23"/>
      <c r="BL2197" s="23"/>
      <c r="BM2197" s="23"/>
      <c r="BN2197" s="23"/>
      <c r="BO2197" s="23"/>
      <c r="BP2197" s="23"/>
      <c r="BQ2197" s="23"/>
      <c r="BR2197" s="23"/>
      <c r="BS2197" s="23"/>
      <c r="BT2197" s="23"/>
      <c r="BU2197" s="23"/>
      <c r="BV2197" s="23"/>
      <c r="BW2197" s="23"/>
      <c r="BX2197" s="23"/>
      <c r="BY2197" s="23"/>
      <c r="BZ2197" s="23"/>
      <c r="CA2197" s="23"/>
      <c r="CB2197" s="23"/>
      <c r="CC2197" s="23"/>
      <c r="CD2197" s="23"/>
      <c r="CE2197" s="23"/>
      <c r="CF2197" s="23"/>
      <c r="CG2197" s="23"/>
      <c r="CH2197" s="23"/>
      <c r="CI2197" s="23"/>
      <c r="CJ2197" s="23"/>
      <c r="CK2197" s="23"/>
      <c r="CL2197" s="23"/>
      <c r="CM2197" s="23"/>
      <c r="CN2197" s="23"/>
      <c r="CO2197" s="23"/>
      <c r="CP2197" s="23"/>
      <c r="CQ2197" s="23"/>
      <c r="CR2197" s="23"/>
      <c r="CS2197" s="23"/>
      <c r="CT2197" s="23"/>
      <c r="CU2197" s="23"/>
      <c r="CV2197" s="23"/>
      <c r="CW2197" s="23"/>
      <c r="CX2197" s="23"/>
      <c r="CY2197" s="23"/>
      <c r="CZ2197" s="23"/>
      <c r="DA2197" s="23"/>
      <c r="DB2197" s="23"/>
      <c r="DC2197" s="23"/>
      <c r="DD2197" s="23"/>
      <c r="DE2197" s="23"/>
      <c r="DF2197" s="23"/>
      <c r="DG2197" s="23"/>
      <c r="DH2197" s="23"/>
      <c r="DI2197" s="23"/>
      <c r="DJ2197" s="23"/>
      <c r="DK2197" s="23"/>
      <c r="DL2197" s="23"/>
      <c r="DM2197" s="23"/>
      <c r="DN2197" s="23"/>
      <c r="DO2197" s="23"/>
      <c r="DP2197" s="23"/>
      <c r="DQ2197" s="23"/>
      <c r="DR2197" s="23"/>
      <c r="DS2197" s="23"/>
      <c r="DT2197" s="23"/>
      <c r="DU2197" s="23"/>
      <c r="DV2197" s="23"/>
      <c r="DW2197" s="23"/>
      <c r="DX2197" s="23"/>
      <c r="DY2197" s="23"/>
    </row>
    <row r="2198" spans="1:129" s="21" customFormat="1" ht="75" x14ac:dyDescent="0.25">
      <c r="A2198" s="482"/>
      <c r="B2198" s="156" t="s">
        <v>393</v>
      </c>
      <c r="C2198" s="156"/>
      <c r="D2198" s="156"/>
      <c r="E2198" s="298"/>
      <c r="F2198" s="162"/>
      <c r="G2198" s="136"/>
      <c r="H2198" s="72" t="s">
        <v>57</v>
      </c>
      <c r="I2198" s="78" t="s">
        <v>136</v>
      </c>
      <c r="J2198" s="83">
        <v>45250</v>
      </c>
      <c r="K2198" s="123">
        <f>J2198</f>
        <v>45250</v>
      </c>
      <c r="L2198" s="297"/>
      <c r="M2198" s="159"/>
      <c r="N2198" s="297"/>
      <c r="O2198" s="354">
        <f t="shared" si="1098"/>
        <v>45250</v>
      </c>
      <c r="P2198" s="355"/>
      <c r="Q2198" s="23"/>
      <c r="R2198" s="23"/>
      <c r="S2198" s="23"/>
      <c r="T2198" s="23"/>
      <c r="U2198" s="23"/>
      <c r="V2198" s="23"/>
      <c r="W2198" s="23"/>
      <c r="X2198" s="23"/>
      <c r="Y2198" s="23"/>
      <c r="Z2198" s="23"/>
      <c r="AA2198" s="23"/>
      <c r="AB2198" s="23"/>
      <c r="AC2198" s="23"/>
      <c r="AD2198" s="23"/>
      <c r="AE2198" s="23"/>
      <c r="AF2198" s="23"/>
      <c r="AG2198" s="23"/>
      <c r="AH2198" s="23"/>
      <c r="AI2198" s="23"/>
      <c r="AJ2198" s="23"/>
      <c r="AK2198" s="23"/>
      <c r="AL2198" s="23"/>
      <c r="AM2198" s="23"/>
      <c r="AN2198" s="23"/>
      <c r="AO2198" s="23"/>
      <c r="AP2198" s="23"/>
      <c r="AQ2198" s="23"/>
      <c r="AR2198" s="23"/>
      <c r="AS2198" s="23"/>
      <c r="AT2198" s="23"/>
      <c r="AU2198" s="23"/>
      <c r="AV2198" s="23"/>
      <c r="AW2198" s="23"/>
      <c r="AX2198" s="23"/>
      <c r="AY2198" s="23"/>
      <c r="AZ2198" s="23"/>
      <c r="BA2198" s="23"/>
      <c r="BB2198" s="23"/>
      <c r="BC2198" s="23"/>
      <c r="BD2198" s="23"/>
      <c r="BE2198" s="23"/>
      <c r="BF2198" s="23"/>
      <c r="BG2198" s="23"/>
      <c r="BH2198" s="23"/>
      <c r="BI2198" s="23"/>
      <c r="BJ2198" s="23"/>
      <c r="BK2198" s="23"/>
      <c r="BL2198" s="23"/>
      <c r="BM2198" s="23"/>
      <c r="BN2198" s="23"/>
      <c r="BO2198" s="23"/>
      <c r="BP2198" s="23"/>
      <c r="BQ2198" s="23"/>
      <c r="BR2198" s="23"/>
      <c r="BS2198" s="23"/>
      <c r="BT2198" s="23"/>
      <c r="BU2198" s="23"/>
      <c r="BV2198" s="23"/>
      <c r="BW2198" s="23"/>
      <c r="BX2198" s="23"/>
      <c r="BY2198" s="23"/>
      <c r="BZ2198" s="23"/>
      <c r="CA2198" s="23"/>
      <c r="CB2198" s="23"/>
      <c r="CC2198" s="23"/>
      <c r="CD2198" s="23"/>
      <c r="CE2198" s="23"/>
      <c r="CF2198" s="23"/>
      <c r="CG2198" s="23"/>
      <c r="CH2198" s="23"/>
      <c r="CI2198" s="23"/>
      <c r="CJ2198" s="23"/>
      <c r="CK2198" s="23"/>
      <c r="CL2198" s="23"/>
      <c r="CM2198" s="23"/>
      <c r="CN2198" s="23"/>
      <c r="CO2198" s="23"/>
      <c r="CP2198" s="23"/>
      <c r="CQ2198" s="23"/>
      <c r="CR2198" s="23"/>
      <c r="CS2198" s="23"/>
      <c r="CT2198" s="23"/>
      <c r="CU2198" s="23"/>
      <c r="CV2198" s="23"/>
      <c r="CW2198" s="23"/>
      <c r="CX2198" s="23"/>
      <c r="CY2198" s="23"/>
      <c r="CZ2198" s="23"/>
      <c r="DA2198" s="23"/>
      <c r="DB2198" s="23"/>
      <c r="DC2198" s="23"/>
      <c r="DD2198" s="23"/>
      <c r="DE2198" s="23"/>
      <c r="DF2198" s="23"/>
      <c r="DG2198" s="23"/>
      <c r="DH2198" s="23"/>
      <c r="DI2198" s="23"/>
      <c r="DJ2198" s="23"/>
      <c r="DK2198" s="23"/>
      <c r="DL2198" s="23"/>
      <c r="DM2198" s="23"/>
      <c r="DN2198" s="23"/>
      <c r="DO2198" s="23"/>
      <c r="DP2198" s="23"/>
      <c r="DQ2198" s="23"/>
      <c r="DR2198" s="23"/>
      <c r="DS2198" s="23"/>
      <c r="DT2198" s="23"/>
      <c r="DU2198" s="23"/>
      <c r="DV2198" s="23"/>
      <c r="DW2198" s="23"/>
      <c r="DX2198" s="23"/>
      <c r="DY2198" s="23"/>
    </row>
    <row r="2199" spans="1:129" s="25" customFormat="1" x14ac:dyDescent="0.25">
      <c r="A2199" s="480">
        <v>9</v>
      </c>
      <c r="B2199" s="156" t="s">
        <v>393</v>
      </c>
      <c r="C2199" s="299" t="s">
        <v>318</v>
      </c>
      <c r="D2199" s="300" t="s">
        <v>113</v>
      </c>
      <c r="E2199" s="141">
        <v>60</v>
      </c>
      <c r="F2199" s="385">
        <v>4108.7</v>
      </c>
      <c r="G2199" s="386">
        <v>232</v>
      </c>
      <c r="H2199" s="291" t="s">
        <v>30</v>
      </c>
      <c r="I2199" s="66" t="s">
        <v>1</v>
      </c>
      <c r="J2199" s="301">
        <f>J2200+J2201</f>
        <v>459552.61</v>
      </c>
      <c r="K2199" s="301">
        <f t="shared" ref="K2199:N2199" si="1107">K2200+K2201</f>
        <v>45250</v>
      </c>
      <c r="L2199" s="301">
        <f t="shared" si="1107"/>
        <v>0</v>
      </c>
      <c r="M2199" s="301">
        <f t="shared" si="1107"/>
        <v>393587.47950000002</v>
      </c>
      <c r="N2199" s="301">
        <f t="shared" si="1107"/>
        <v>20715.130499999999</v>
      </c>
      <c r="O2199" s="354">
        <f t="shared" si="1098"/>
        <v>459552.61</v>
      </c>
      <c r="P2199" s="355"/>
      <c r="Q2199" s="23"/>
      <c r="R2199" s="23"/>
      <c r="S2199" s="23"/>
      <c r="T2199" s="23"/>
      <c r="U2199" s="23"/>
      <c r="V2199" s="23"/>
      <c r="W2199" s="23"/>
      <c r="X2199" s="23"/>
      <c r="Y2199" s="23"/>
      <c r="Z2199" s="23"/>
      <c r="AA2199" s="23"/>
      <c r="AB2199" s="23"/>
      <c r="AC2199" s="23"/>
      <c r="AD2199" s="23"/>
      <c r="AE2199" s="23"/>
      <c r="AF2199" s="23"/>
      <c r="AG2199" s="23"/>
      <c r="AH2199" s="23"/>
      <c r="AI2199" s="23"/>
      <c r="AJ2199" s="23"/>
      <c r="AK2199" s="23"/>
      <c r="AL2199" s="23"/>
      <c r="AM2199" s="23"/>
      <c r="AN2199" s="23"/>
      <c r="AO2199" s="23"/>
      <c r="AP2199" s="23"/>
      <c r="AQ2199" s="23"/>
      <c r="AR2199" s="23"/>
      <c r="AS2199" s="23"/>
      <c r="AT2199" s="23"/>
      <c r="AU2199" s="23"/>
      <c r="AV2199" s="23"/>
      <c r="AW2199" s="23"/>
      <c r="AX2199" s="23"/>
      <c r="AY2199" s="23"/>
      <c r="AZ2199" s="23"/>
      <c r="BA2199" s="23"/>
      <c r="BB2199" s="23"/>
      <c r="BC2199" s="23"/>
      <c r="BD2199" s="23"/>
      <c r="BE2199" s="23"/>
      <c r="BF2199" s="23"/>
      <c r="BG2199" s="23"/>
      <c r="BH2199" s="23"/>
      <c r="BI2199" s="23"/>
      <c r="BJ2199" s="23"/>
      <c r="BK2199" s="23"/>
      <c r="BL2199" s="23"/>
      <c r="BM2199" s="23"/>
      <c r="BN2199" s="23"/>
      <c r="BO2199" s="23"/>
      <c r="BP2199" s="23"/>
      <c r="BQ2199" s="23"/>
      <c r="BR2199" s="23"/>
      <c r="BS2199" s="23"/>
      <c r="BT2199" s="23"/>
      <c r="BU2199" s="23"/>
      <c r="BV2199" s="23"/>
      <c r="BW2199" s="23"/>
      <c r="BX2199" s="23"/>
      <c r="BY2199" s="23"/>
      <c r="BZ2199" s="23"/>
      <c r="CA2199" s="23"/>
      <c r="CB2199" s="23"/>
      <c r="CC2199" s="23"/>
      <c r="CD2199" s="23"/>
      <c r="CE2199" s="23"/>
      <c r="CF2199" s="23"/>
      <c r="CG2199" s="23"/>
      <c r="CH2199" s="23"/>
      <c r="CI2199" s="23"/>
      <c r="CJ2199" s="23"/>
      <c r="CK2199" s="23"/>
      <c r="CL2199" s="23"/>
      <c r="CM2199" s="23"/>
      <c r="CN2199" s="23"/>
      <c r="CO2199" s="23"/>
      <c r="CP2199" s="23"/>
      <c r="CQ2199" s="23"/>
      <c r="CR2199" s="23"/>
      <c r="CS2199" s="23"/>
      <c r="CT2199" s="23"/>
      <c r="CU2199" s="23"/>
      <c r="CV2199" s="23"/>
      <c r="CW2199" s="23"/>
      <c r="CX2199" s="23"/>
      <c r="CY2199" s="23"/>
      <c r="CZ2199" s="23"/>
      <c r="DA2199" s="23"/>
      <c r="DB2199" s="23"/>
      <c r="DC2199" s="23"/>
      <c r="DD2199" s="23"/>
      <c r="DE2199" s="23"/>
      <c r="DF2199" s="23"/>
      <c r="DG2199" s="23"/>
      <c r="DH2199" s="23"/>
      <c r="DI2199" s="23"/>
      <c r="DJ2199" s="23"/>
      <c r="DK2199" s="23"/>
      <c r="DL2199" s="23"/>
      <c r="DM2199" s="23"/>
      <c r="DN2199" s="23"/>
      <c r="DO2199" s="23"/>
      <c r="DP2199" s="23"/>
      <c r="DQ2199" s="23"/>
      <c r="DR2199" s="23"/>
      <c r="DS2199" s="23"/>
      <c r="DT2199" s="23"/>
      <c r="DU2199" s="23"/>
      <c r="DV2199" s="23"/>
      <c r="DW2199" s="23"/>
      <c r="DX2199" s="23"/>
      <c r="DY2199" s="23"/>
    </row>
    <row r="2200" spans="1:129" s="21" customFormat="1" ht="45" x14ac:dyDescent="0.25">
      <c r="A2200" s="481"/>
      <c r="B2200" s="156" t="s">
        <v>393</v>
      </c>
      <c r="C2200" s="288"/>
      <c r="D2200" s="302"/>
      <c r="E2200" s="141"/>
      <c r="F2200" s="162"/>
      <c r="G2200" s="136"/>
      <c r="H2200" s="72" t="s">
        <v>58</v>
      </c>
      <c r="I2200" s="78" t="s">
        <v>31</v>
      </c>
      <c r="J2200" s="159">
        <v>414302.61</v>
      </c>
      <c r="K2200" s="159"/>
      <c r="L2200" s="297"/>
      <c r="M2200" s="159">
        <v>393587.47950000002</v>
      </c>
      <c r="N2200" s="297">
        <v>20715.130499999999</v>
      </c>
      <c r="O2200" s="354">
        <f t="shared" si="1098"/>
        <v>414302.61</v>
      </c>
      <c r="P2200" s="355"/>
      <c r="Q2200" s="23"/>
      <c r="R2200" s="23"/>
      <c r="S2200" s="23"/>
      <c r="T2200" s="23"/>
      <c r="U2200" s="23"/>
      <c r="V2200" s="23"/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23"/>
      <c r="AG2200" s="23"/>
      <c r="AH2200" s="23"/>
      <c r="AI2200" s="23"/>
      <c r="AJ2200" s="23"/>
      <c r="AK2200" s="23"/>
      <c r="AL2200" s="23"/>
      <c r="AM2200" s="23"/>
      <c r="AN2200" s="23"/>
      <c r="AO2200" s="23"/>
      <c r="AP2200" s="23"/>
      <c r="AQ2200" s="23"/>
      <c r="AR2200" s="23"/>
      <c r="AS2200" s="23"/>
      <c r="AT2200" s="23"/>
      <c r="AU2200" s="23"/>
      <c r="AV2200" s="23"/>
      <c r="AW2200" s="23"/>
      <c r="AX2200" s="23"/>
      <c r="AY2200" s="23"/>
      <c r="AZ2200" s="23"/>
      <c r="BA2200" s="23"/>
      <c r="BB2200" s="23"/>
      <c r="BC2200" s="23"/>
      <c r="BD2200" s="23"/>
      <c r="BE2200" s="23"/>
      <c r="BF2200" s="23"/>
      <c r="BG2200" s="23"/>
      <c r="BH2200" s="23"/>
      <c r="BI2200" s="23"/>
      <c r="BJ2200" s="23"/>
      <c r="BK2200" s="23"/>
      <c r="BL2200" s="23"/>
      <c r="BM2200" s="23"/>
      <c r="BN2200" s="23"/>
      <c r="BO2200" s="23"/>
      <c r="BP2200" s="23"/>
      <c r="BQ2200" s="23"/>
      <c r="BR2200" s="23"/>
      <c r="BS2200" s="23"/>
      <c r="BT2200" s="23"/>
      <c r="BU2200" s="23"/>
      <c r="BV2200" s="23"/>
      <c r="BW2200" s="23"/>
      <c r="BX2200" s="23"/>
      <c r="BY2200" s="23"/>
      <c r="BZ2200" s="23"/>
      <c r="CA2200" s="23"/>
      <c r="CB2200" s="23"/>
      <c r="CC2200" s="23"/>
      <c r="CD2200" s="23"/>
      <c r="CE2200" s="23"/>
      <c r="CF2200" s="23"/>
      <c r="CG2200" s="23"/>
      <c r="CH2200" s="23"/>
      <c r="CI2200" s="23"/>
      <c r="CJ2200" s="23"/>
      <c r="CK2200" s="23"/>
      <c r="CL2200" s="23"/>
      <c r="CM2200" s="23"/>
      <c r="CN2200" s="23"/>
      <c r="CO2200" s="23"/>
      <c r="CP2200" s="23"/>
      <c r="CQ2200" s="23"/>
      <c r="CR2200" s="23"/>
      <c r="CS2200" s="23"/>
      <c r="CT2200" s="23"/>
      <c r="CU2200" s="23"/>
      <c r="CV2200" s="23"/>
      <c r="CW2200" s="23"/>
      <c r="CX2200" s="23"/>
      <c r="CY2200" s="23"/>
      <c r="CZ2200" s="23"/>
      <c r="DA2200" s="23"/>
      <c r="DB2200" s="23"/>
      <c r="DC2200" s="23"/>
      <c r="DD2200" s="23"/>
      <c r="DE2200" s="23"/>
      <c r="DF2200" s="23"/>
      <c r="DG2200" s="23"/>
      <c r="DH2200" s="23"/>
      <c r="DI2200" s="23"/>
      <c r="DJ2200" s="23"/>
      <c r="DK2200" s="23"/>
      <c r="DL2200" s="23"/>
      <c r="DM2200" s="23"/>
      <c r="DN2200" s="23"/>
      <c r="DO2200" s="23"/>
      <c r="DP2200" s="23"/>
      <c r="DQ2200" s="23"/>
      <c r="DR2200" s="23"/>
      <c r="DS2200" s="23"/>
      <c r="DT2200" s="23"/>
      <c r="DU2200" s="23"/>
      <c r="DV2200" s="23"/>
      <c r="DW2200" s="23"/>
      <c r="DX2200" s="23"/>
      <c r="DY2200" s="23"/>
    </row>
    <row r="2201" spans="1:129" s="21" customFormat="1" ht="75" x14ac:dyDescent="0.25">
      <c r="A2201" s="482"/>
      <c r="B2201" s="156" t="s">
        <v>393</v>
      </c>
      <c r="C2201" s="156"/>
      <c r="D2201" s="156"/>
      <c r="E2201" s="141"/>
      <c r="F2201" s="162"/>
      <c r="G2201" s="136"/>
      <c r="H2201" s="72" t="s">
        <v>57</v>
      </c>
      <c r="I2201" s="78" t="s">
        <v>136</v>
      </c>
      <c r="J2201" s="83">
        <v>45250</v>
      </c>
      <c r="K2201" s="123">
        <f>J2201</f>
        <v>45250</v>
      </c>
      <c r="L2201" s="297"/>
      <c r="M2201" s="159"/>
      <c r="N2201" s="297"/>
      <c r="O2201" s="354">
        <f t="shared" si="1098"/>
        <v>45250</v>
      </c>
      <c r="P2201" s="355"/>
      <c r="Q2201" s="23"/>
      <c r="R2201" s="23"/>
      <c r="S2201" s="23"/>
      <c r="T2201" s="23"/>
      <c r="U2201" s="23"/>
      <c r="V2201" s="23"/>
      <c r="W2201" s="23"/>
      <c r="X2201" s="23"/>
      <c r="Y2201" s="23"/>
      <c r="Z2201" s="23"/>
      <c r="AA2201" s="23"/>
      <c r="AB2201" s="23"/>
      <c r="AC2201" s="23"/>
      <c r="AD2201" s="23"/>
      <c r="AE2201" s="23"/>
      <c r="AF2201" s="23"/>
      <c r="AG2201" s="23"/>
      <c r="AH2201" s="23"/>
      <c r="AI2201" s="23"/>
      <c r="AJ2201" s="23"/>
      <c r="AK2201" s="23"/>
      <c r="AL2201" s="23"/>
      <c r="AM2201" s="23"/>
      <c r="AN2201" s="23"/>
      <c r="AO2201" s="23"/>
      <c r="AP2201" s="23"/>
      <c r="AQ2201" s="23"/>
      <c r="AR2201" s="23"/>
      <c r="AS2201" s="23"/>
      <c r="AT2201" s="23"/>
      <c r="AU2201" s="23"/>
      <c r="AV2201" s="23"/>
      <c r="AW2201" s="23"/>
      <c r="AX2201" s="23"/>
      <c r="AY2201" s="23"/>
      <c r="AZ2201" s="23"/>
      <c r="BA2201" s="23"/>
      <c r="BB2201" s="23"/>
      <c r="BC2201" s="23"/>
      <c r="BD2201" s="23"/>
      <c r="BE2201" s="23"/>
      <c r="BF2201" s="23"/>
      <c r="BG2201" s="23"/>
      <c r="BH2201" s="23"/>
      <c r="BI2201" s="23"/>
      <c r="BJ2201" s="23"/>
      <c r="BK2201" s="23"/>
      <c r="BL2201" s="23"/>
      <c r="BM2201" s="23"/>
      <c r="BN2201" s="23"/>
      <c r="BO2201" s="23"/>
      <c r="BP2201" s="23"/>
      <c r="BQ2201" s="23"/>
      <c r="BR2201" s="23"/>
      <c r="BS2201" s="23"/>
      <c r="BT2201" s="23"/>
      <c r="BU2201" s="23"/>
      <c r="BV2201" s="23"/>
      <c r="BW2201" s="23"/>
      <c r="BX2201" s="23"/>
      <c r="BY2201" s="23"/>
      <c r="BZ2201" s="23"/>
      <c r="CA2201" s="23"/>
      <c r="CB2201" s="23"/>
      <c r="CC2201" s="23"/>
      <c r="CD2201" s="23"/>
      <c r="CE2201" s="23"/>
      <c r="CF2201" s="23"/>
      <c r="CG2201" s="23"/>
      <c r="CH2201" s="23"/>
      <c r="CI2201" s="23"/>
      <c r="CJ2201" s="23"/>
      <c r="CK2201" s="23"/>
      <c r="CL2201" s="23"/>
      <c r="CM2201" s="23"/>
      <c r="CN2201" s="23"/>
      <c r="CO2201" s="23"/>
      <c r="CP2201" s="23"/>
      <c r="CQ2201" s="23"/>
      <c r="CR2201" s="23"/>
      <c r="CS2201" s="23"/>
      <c r="CT2201" s="23"/>
      <c r="CU2201" s="23"/>
      <c r="CV2201" s="23"/>
      <c r="CW2201" s="23"/>
      <c r="CX2201" s="23"/>
      <c r="CY2201" s="23"/>
      <c r="CZ2201" s="23"/>
      <c r="DA2201" s="23"/>
      <c r="DB2201" s="23"/>
      <c r="DC2201" s="23"/>
      <c r="DD2201" s="23"/>
      <c r="DE2201" s="23"/>
      <c r="DF2201" s="23"/>
      <c r="DG2201" s="23"/>
      <c r="DH2201" s="23"/>
      <c r="DI2201" s="23"/>
      <c r="DJ2201" s="23"/>
      <c r="DK2201" s="23"/>
      <c r="DL2201" s="23"/>
      <c r="DM2201" s="23"/>
      <c r="DN2201" s="23"/>
      <c r="DO2201" s="23"/>
      <c r="DP2201" s="23"/>
      <c r="DQ2201" s="23"/>
      <c r="DR2201" s="23"/>
      <c r="DS2201" s="23"/>
      <c r="DT2201" s="23"/>
      <c r="DU2201" s="23"/>
      <c r="DV2201" s="23"/>
      <c r="DW2201" s="23"/>
      <c r="DX2201" s="23"/>
      <c r="DY2201" s="23"/>
    </row>
    <row r="2202" spans="1:129" s="25" customFormat="1" x14ac:dyDescent="0.25">
      <c r="A2202" s="480">
        <v>10</v>
      </c>
      <c r="B2202" s="156" t="s">
        <v>393</v>
      </c>
      <c r="C2202" s="156" t="s">
        <v>318</v>
      </c>
      <c r="D2202" s="156" t="s">
        <v>113</v>
      </c>
      <c r="E2202" s="141">
        <v>64</v>
      </c>
      <c r="F2202" s="162">
        <v>3301.2</v>
      </c>
      <c r="G2202" s="136">
        <v>168</v>
      </c>
      <c r="H2202" s="158" t="s">
        <v>30</v>
      </c>
      <c r="I2202" s="66" t="s">
        <v>1</v>
      </c>
      <c r="J2202" s="159">
        <f>J2203+J2204</f>
        <v>325954.40000000002</v>
      </c>
      <c r="K2202" s="159">
        <f t="shared" ref="K2202:N2202" si="1108">K2203+K2204</f>
        <v>45250</v>
      </c>
      <c r="L2202" s="159">
        <f t="shared" si="1108"/>
        <v>0</v>
      </c>
      <c r="M2202" s="159">
        <f t="shared" si="1108"/>
        <v>266669.18000000005</v>
      </c>
      <c r="N2202" s="159">
        <f t="shared" si="1108"/>
        <v>14035.22</v>
      </c>
      <c r="O2202" s="354">
        <f t="shared" si="1098"/>
        <v>325954.40000000002</v>
      </c>
      <c r="P2202" s="355"/>
      <c r="Q2202" s="23"/>
      <c r="R2202" s="23"/>
      <c r="S2202" s="23"/>
      <c r="T2202" s="23"/>
      <c r="U2202" s="23"/>
      <c r="V2202" s="23"/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/>
      <c r="AK2202" s="23"/>
      <c r="AL2202" s="23"/>
      <c r="AM2202" s="23"/>
      <c r="AN2202" s="23"/>
      <c r="AO2202" s="23"/>
      <c r="AP2202" s="23"/>
      <c r="AQ2202" s="23"/>
      <c r="AR2202" s="23"/>
      <c r="AS2202" s="23"/>
      <c r="AT2202" s="23"/>
      <c r="AU2202" s="23"/>
      <c r="AV2202" s="23"/>
      <c r="AW2202" s="23"/>
      <c r="AX2202" s="23"/>
      <c r="AY2202" s="23"/>
      <c r="AZ2202" s="23"/>
      <c r="BA2202" s="23"/>
      <c r="BB2202" s="23"/>
      <c r="BC2202" s="23"/>
      <c r="BD2202" s="23"/>
      <c r="BE2202" s="23"/>
      <c r="BF2202" s="23"/>
      <c r="BG2202" s="23"/>
      <c r="BH2202" s="23"/>
      <c r="BI2202" s="23"/>
      <c r="BJ2202" s="23"/>
      <c r="BK2202" s="23"/>
      <c r="BL2202" s="23"/>
      <c r="BM2202" s="23"/>
      <c r="BN2202" s="23"/>
      <c r="BO2202" s="23"/>
      <c r="BP2202" s="23"/>
      <c r="BQ2202" s="23"/>
      <c r="BR2202" s="23"/>
      <c r="BS2202" s="23"/>
      <c r="BT2202" s="23"/>
      <c r="BU2202" s="23"/>
      <c r="BV2202" s="23"/>
      <c r="BW2202" s="23"/>
      <c r="BX2202" s="23"/>
      <c r="BY2202" s="23"/>
      <c r="BZ2202" s="23"/>
      <c r="CA2202" s="23"/>
      <c r="CB2202" s="23"/>
      <c r="CC2202" s="23"/>
      <c r="CD2202" s="23"/>
      <c r="CE2202" s="23"/>
      <c r="CF2202" s="23"/>
      <c r="CG2202" s="23"/>
      <c r="CH2202" s="23"/>
      <c r="CI2202" s="23"/>
      <c r="CJ2202" s="23"/>
      <c r="CK2202" s="23"/>
      <c r="CL2202" s="23"/>
      <c r="CM2202" s="23"/>
      <c r="CN2202" s="23"/>
      <c r="CO2202" s="23"/>
      <c r="CP2202" s="23"/>
      <c r="CQ2202" s="23"/>
      <c r="CR2202" s="23"/>
      <c r="CS2202" s="23"/>
      <c r="CT2202" s="23"/>
      <c r="CU2202" s="23"/>
      <c r="CV2202" s="23"/>
      <c r="CW2202" s="23"/>
      <c r="CX2202" s="23"/>
      <c r="CY2202" s="23"/>
      <c r="CZ2202" s="23"/>
      <c r="DA2202" s="23"/>
      <c r="DB2202" s="23"/>
      <c r="DC2202" s="23"/>
      <c r="DD2202" s="23"/>
      <c r="DE2202" s="23"/>
      <c r="DF2202" s="23"/>
      <c r="DG2202" s="23"/>
      <c r="DH2202" s="23"/>
      <c r="DI2202" s="23"/>
      <c r="DJ2202" s="23"/>
      <c r="DK2202" s="23"/>
      <c r="DL2202" s="23"/>
      <c r="DM2202" s="23"/>
      <c r="DN2202" s="23"/>
      <c r="DO2202" s="23"/>
      <c r="DP2202" s="23"/>
      <c r="DQ2202" s="23"/>
      <c r="DR2202" s="23"/>
      <c r="DS2202" s="23"/>
      <c r="DT2202" s="23"/>
      <c r="DU2202" s="23"/>
      <c r="DV2202" s="23"/>
      <c r="DW2202" s="23"/>
      <c r="DX2202" s="23"/>
      <c r="DY2202" s="23"/>
    </row>
    <row r="2203" spans="1:129" s="21" customFormat="1" ht="45" x14ac:dyDescent="0.25">
      <c r="A2203" s="481"/>
      <c r="B2203" s="156" t="s">
        <v>393</v>
      </c>
      <c r="C2203" s="156"/>
      <c r="D2203" s="156"/>
      <c r="E2203" s="141"/>
      <c r="F2203" s="162"/>
      <c r="G2203" s="136"/>
      <c r="H2203" s="72" t="s">
        <v>58</v>
      </c>
      <c r="I2203" s="78" t="s">
        <v>31</v>
      </c>
      <c r="J2203" s="159">
        <v>280704.40000000002</v>
      </c>
      <c r="K2203" s="159"/>
      <c r="L2203" s="297"/>
      <c r="M2203" s="159">
        <v>266669.18000000005</v>
      </c>
      <c r="N2203" s="297">
        <v>14035.22</v>
      </c>
      <c r="O2203" s="354">
        <f t="shared" si="1098"/>
        <v>280704.40000000002</v>
      </c>
      <c r="P2203" s="355"/>
      <c r="Q2203" s="23"/>
      <c r="R2203" s="23"/>
      <c r="S2203" s="23"/>
      <c r="T2203" s="23"/>
      <c r="U2203" s="23"/>
      <c r="V2203" s="23"/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</row>
    <row r="2204" spans="1:129" s="21" customFormat="1" ht="75" x14ac:dyDescent="0.25">
      <c r="A2204" s="482"/>
      <c r="B2204" s="156" t="s">
        <v>393</v>
      </c>
      <c r="C2204" s="156"/>
      <c r="D2204" s="156"/>
      <c r="E2204" s="141"/>
      <c r="F2204" s="162"/>
      <c r="G2204" s="136"/>
      <c r="H2204" s="72" t="s">
        <v>57</v>
      </c>
      <c r="I2204" s="78" t="s">
        <v>136</v>
      </c>
      <c r="J2204" s="83">
        <v>45250</v>
      </c>
      <c r="K2204" s="123">
        <f>J2204</f>
        <v>45250</v>
      </c>
      <c r="L2204" s="297"/>
      <c r="M2204" s="159"/>
      <c r="N2204" s="297"/>
      <c r="O2204" s="354">
        <f t="shared" si="1098"/>
        <v>45250</v>
      </c>
      <c r="P2204" s="355"/>
      <c r="Q2204" s="23"/>
      <c r="R2204" s="23"/>
      <c r="S2204" s="23"/>
      <c r="T2204" s="23"/>
      <c r="U2204" s="23"/>
      <c r="V2204" s="23"/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</row>
    <row r="2205" spans="1:129" s="25" customFormat="1" x14ac:dyDescent="0.25">
      <c r="A2205" s="480">
        <v>11</v>
      </c>
      <c r="B2205" s="156" t="s">
        <v>393</v>
      </c>
      <c r="C2205" s="156" t="s">
        <v>318</v>
      </c>
      <c r="D2205" s="156" t="s">
        <v>113</v>
      </c>
      <c r="E2205" s="141">
        <v>70</v>
      </c>
      <c r="F2205" s="162">
        <v>2465.3000000000002</v>
      </c>
      <c r="G2205" s="136">
        <v>163</v>
      </c>
      <c r="H2205" s="158" t="s">
        <v>30</v>
      </c>
      <c r="I2205" s="66" t="s">
        <v>1</v>
      </c>
      <c r="J2205" s="159">
        <f>J2206+J2207</f>
        <v>240994.6</v>
      </c>
      <c r="K2205" s="159">
        <f t="shared" ref="K2205:N2205" si="1109">K2206+K2207</f>
        <v>45250</v>
      </c>
      <c r="L2205" s="159">
        <f t="shared" si="1109"/>
        <v>0</v>
      </c>
      <c r="M2205" s="159">
        <f t="shared" si="1109"/>
        <v>185957.37</v>
      </c>
      <c r="N2205" s="159">
        <f t="shared" si="1109"/>
        <v>9787.23</v>
      </c>
      <c r="O2205" s="354">
        <f t="shared" si="1098"/>
        <v>240994.6</v>
      </c>
      <c r="P2205" s="355"/>
      <c r="Q2205" s="23"/>
      <c r="R2205" s="23"/>
      <c r="S2205" s="23"/>
      <c r="T2205" s="23"/>
      <c r="U2205" s="23"/>
      <c r="V2205" s="23"/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/>
      <c r="AK2205" s="23"/>
      <c r="AL2205" s="23"/>
      <c r="AM2205" s="23"/>
      <c r="AN2205" s="23"/>
      <c r="AO2205" s="23"/>
      <c r="AP2205" s="23"/>
      <c r="AQ2205" s="23"/>
      <c r="AR2205" s="23"/>
      <c r="AS2205" s="23"/>
      <c r="AT2205" s="23"/>
      <c r="AU2205" s="23"/>
      <c r="AV2205" s="23"/>
      <c r="AW2205" s="23"/>
      <c r="AX2205" s="23"/>
      <c r="AY2205" s="23"/>
      <c r="AZ2205" s="23"/>
      <c r="BA2205" s="23"/>
      <c r="BB2205" s="23"/>
      <c r="BC2205" s="23"/>
      <c r="BD2205" s="23"/>
      <c r="BE2205" s="23"/>
      <c r="BF2205" s="23"/>
      <c r="BG2205" s="23"/>
      <c r="BH2205" s="23"/>
      <c r="BI2205" s="23"/>
      <c r="BJ2205" s="23"/>
      <c r="BK2205" s="23"/>
      <c r="BL2205" s="23"/>
      <c r="BM2205" s="23"/>
      <c r="BN2205" s="23"/>
      <c r="BO2205" s="23"/>
      <c r="BP2205" s="23"/>
      <c r="BQ2205" s="23"/>
      <c r="BR2205" s="23"/>
      <c r="BS2205" s="23"/>
      <c r="BT2205" s="23"/>
      <c r="BU2205" s="23"/>
      <c r="BV2205" s="23"/>
      <c r="BW2205" s="23"/>
      <c r="BX2205" s="23"/>
      <c r="BY2205" s="23"/>
      <c r="BZ2205" s="23"/>
      <c r="CA2205" s="23"/>
      <c r="CB2205" s="23"/>
      <c r="CC2205" s="23"/>
      <c r="CD2205" s="23"/>
      <c r="CE2205" s="23"/>
      <c r="CF2205" s="23"/>
      <c r="CG2205" s="23"/>
      <c r="CH2205" s="23"/>
      <c r="CI2205" s="23"/>
      <c r="CJ2205" s="23"/>
      <c r="CK2205" s="23"/>
      <c r="CL2205" s="23"/>
      <c r="CM2205" s="23"/>
      <c r="CN2205" s="23"/>
      <c r="CO2205" s="23"/>
      <c r="CP2205" s="23"/>
      <c r="CQ2205" s="23"/>
      <c r="CR2205" s="23"/>
      <c r="CS2205" s="23"/>
      <c r="CT2205" s="23"/>
      <c r="CU2205" s="23"/>
      <c r="CV2205" s="23"/>
      <c r="CW2205" s="23"/>
      <c r="CX2205" s="23"/>
      <c r="CY2205" s="23"/>
      <c r="CZ2205" s="23"/>
      <c r="DA2205" s="23"/>
      <c r="DB2205" s="23"/>
      <c r="DC2205" s="23"/>
      <c r="DD2205" s="23"/>
      <c r="DE2205" s="23"/>
      <c r="DF2205" s="23"/>
      <c r="DG2205" s="23"/>
      <c r="DH2205" s="23"/>
      <c r="DI2205" s="23"/>
      <c r="DJ2205" s="23"/>
      <c r="DK2205" s="23"/>
      <c r="DL2205" s="23"/>
      <c r="DM2205" s="23"/>
      <c r="DN2205" s="23"/>
      <c r="DO2205" s="23"/>
      <c r="DP2205" s="23"/>
      <c r="DQ2205" s="23"/>
      <c r="DR2205" s="23"/>
      <c r="DS2205" s="23"/>
      <c r="DT2205" s="23"/>
      <c r="DU2205" s="23"/>
      <c r="DV2205" s="23"/>
      <c r="DW2205" s="23"/>
      <c r="DX2205" s="23"/>
      <c r="DY2205" s="23"/>
    </row>
    <row r="2206" spans="1:129" s="21" customFormat="1" ht="45" x14ac:dyDescent="0.25">
      <c r="A2206" s="481"/>
      <c r="B2206" s="156" t="s">
        <v>393</v>
      </c>
      <c r="C2206" s="288"/>
      <c r="D2206" s="288"/>
      <c r="E2206" s="141"/>
      <c r="F2206" s="162"/>
      <c r="G2206" s="136"/>
      <c r="H2206" s="72" t="s">
        <v>58</v>
      </c>
      <c r="I2206" s="78" t="s">
        <v>31</v>
      </c>
      <c r="J2206" s="159">
        <v>195744.6</v>
      </c>
      <c r="K2206" s="159"/>
      <c r="L2206" s="297"/>
      <c r="M2206" s="159">
        <v>185957.37</v>
      </c>
      <c r="N2206" s="297">
        <v>9787.23</v>
      </c>
      <c r="O2206" s="354">
        <f t="shared" si="1098"/>
        <v>195744.6</v>
      </c>
      <c r="P2206" s="355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/>
      <c r="AH2206" s="23"/>
      <c r="AI2206" s="23"/>
      <c r="AJ2206" s="23"/>
      <c r="AK2206" s="23"/>
      <c r="AL2206" s="23"/>
      <c r="AM2206" s="23"/>
      <c r="AN2206" s="23"/>
      <c r="AO2206" s="23"/>
      <c r="AP2206" s="23"/>
      <c r="AQ2206" s="23"/>
      <c r="AR2206" s="23"/>
      <c r="AS2206" s="23"/>
      <c r="AT2206" s="23"/>
      <c r="AU2206" s="23"/>
      <c r="AV2206" s="23"/>
      <c r="AW2206" s="23"/>
      <c r="AX2206" s="23"/>
      <c r="AY2206" s="23"/>
      <c r="AZ2206" s="23"/>
      <c r="BA2206" s="23"/>
      <c r="BB2206" s="23"/>
      <c r="BC2206" s="23"/>
      <c r="BD2206" s="23"/>
      <c r="BE2206" s="23"/>
      <c r="BF2206" s="23"/>
      <c r="BG2206" s="23"/>
      <c r="BH2206" s="23"/>
      <c r="BI2206" s="23"/>
      <c r="BJ2206" s="23"/>
      <c r="BK2206" s="23"/>
      <c r="BL2206" s="23"/>
      <c r="BM2206" s="23"/>
      <c r="BN2206" s="23"/>
      <c r="BO2206" s="23"/>
      <c r="BP2206" s="23"/>
      <c r="BQ2206" s="23"/>
      <c r="BR2206" s="23"/>
      <c r="BS2206" s="23"/>
      <c r="BT2206" s="23"/>
      <c r="BU2206" s="23"/>
      <c r="BV2206" s="23"/>
      <c r="BW2206" s="23"/>
      <c r="BX2206" s="23"/>
      <c r="BY2206" s="23"/>
      <c r="BZ2206" s="23"/>
      <c r="CA2206" s="23"/>
      <c r="CB2206" s="23"/>
      <c r="CC2206" s="23"/>
      <c r="CD2206" s="23"/>
      <c r="CE2206" s="23"/>
      <c r="CF2206" s="23"/>
      <c r="CG2206" s="23"/>
      <c r="CH2206" s="23"/>
      <c r="CI2206" s="23"/>
      <c r="CJ2206" s="23"/>
      <c r="CK2206" s="23"/>
      <c r="CL2206" s="23"/>
      <c r="CM2206" s="23"/>
      <c r="CN2206" s="23"/>
      <c r="CO2206" s="23"/>
      <c r="CP2206" s="23"/>
      <c r="CQ2206" s="23"/>
      <c r="CR2206" s="23"/>
      <c r="CS2206" s="23"/>
      <c r="CT2206" s="23"/>
      <c r="CU2206" s="23"/>
      <c r="CV2206" s="23"/>
      <c r="CW2206" s="23"/>
      <c r="CX2206" s="23"/>
      <c r="CY2206" s="23"/>
      <c r="CZ2206" s="23"/>
      <c r="DA2206" s="23"/>
      <c r="DB2206" s="23"/>
      <c r="DC2206" s="23"/>
      <c r="DD2206" s="23"/>
      <c r="DE2206" s="23"/>
      <c r="DF2206" s="23"/>
      <c r="DG2206" s="23"/>
      <c r="DH2206" s="23"/>
      <c r="DI2206" s="23"/>
      <c r="DJ2206" s="23"/>
      <c r="DK2206" s="23"/>
      <c r="DL2206" s="23"/>
      <c r="DM2206" s="23"/>
      <c r="DN2206" s="23"/>
      <c r="DO2206" s="23"/>
      <c r="DP2206" s="23"/>
      <c r="DQ2206" s="23"/>
      <c r="DR2206" s="23"/>
      <c r="DS2206" s="23"/>
      <c r="DT2206" s="23"/>
      <c r="DU2206" s="23"/>
      <c r="DV2206" s="23"/>
      <c r="DW2206" s="23"/>
      <c r="DX2206" s="23"/>
      <c r="DY2206" s="23"/>
    </row>
    <row r="2207" spans="1:129" s="21" customFormat="1" ht="75" x14ac:dyDescent="0.25">
      <c r="A2207" s="482"/>
      <c r="B2207" s="156" t="s">
        <v>393</v>
      </c>
      <c r="C2207" s="156"/>
      <c r="D2207" s="156"/>
      <c r="E2207" s="289"/>
      <c r="F2207" s="162"/>
      <c r="G2207" s="136"/>
      <c r="H2207" s="72" t="s">
        <v>57</v>
      </c>
      <c r="I2207" s="78" t="s">
        <v>136</v>
      </c>
      <c r="J2207" s="83">
        <v>45250</v>
      </c>
      <c r="K2207" s="123">
        <f>J2207</f>
        <v>45250</v>
      </c>
      <c r="L2207" s="297"/>
      <c r="M2207" s="159"/>
      <c r="N2207" s="297"/>
      <c r="O2207" s="354">
        <f t="shared" si="1098"/>
        <v>45250</v>
      </c>
      <c r="P2207" s="355"/>
      <c r="Q2207" s="23"/>
      <c r="R2207" s="23"/>
      <c r="S2207" s="23"/>
      <c r="T2207" s="23"/>
      <c r="U2207" s="23"/>
      <c r="V2207" s="23"/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23"/>
      <c r="AG2207" s="23"/>
      <c r="AH2207" s="23"/>
      <c r="AI2207" s="23"/>
      <c r="AJ2207" s="23"/>
      <c r="AK2207" s="23"/>
      <c r="AL2207" s="23"/>
      <c r="AM2207" s="23"/>
      <c r="AN2207" s="23"/>
      <c r="AO2207" s="23"/>
      <c r="AP2207" s="23"/>
      <c r="AQ2207" s="23"/>
      <c r="AR2207" s="23"/>
      <c r="AS2207" s="23"/>
      <c r="AT2207" s="23"/>
      <c r="AU2207" s="23"/>
      <c r="AV2207" s="23"/>
      <c r="AW2207" s="23"/>
      <c r="AX2207" s="23"/>
      <c r="AY2207" s="23"/>
      <c r="AZ2207" s="23"/>
      <c r="BA2207" s="23"/>
      <c r="BB2207" s="23"/>
      <c r="BC2207" s="23"/>
      <c r="BD2207" s="23"/>
      <c r="BE2207" s="23"/>
      <c r="BF2207" s="23"/>
      <c r="BG2207" s="23"/>
      <c r="BH2207" s="23"/>
      <c r="BI2207" s="23"/>
      <c r="BJ2207" s="23"/>
      <c r="BK2207" s="23"/>
      <c r="BL2207" s="23"/>
      <c r="BM2207" s="23"/>
      <c r="BN2207" s="23"/>
      <c r="BO2207" s="23"/>
      <c r="BP2207" s="23"/>
      <c r="BQ2207" s="23"/>
      <c r="BR2207" s="23"/>
      <c r="BS2207" s="23"/>
      <c r="BT2207" s="23"/>
      <c r="BU2207" s="23"/>
      <c r="BV2207" s="23"/>
      <c r="BW2207" s="23"/>
      <c r="BX2207" s="23"/>
      <c r="BY2207" s="23"/>
      <c r="BZ2207" s="23"/>
      <c r="CA2207" s="23"/>
      <c r="CB2207" s="23"/>
      <c r="CC2207" s="23"/>
      <c r="CD2207" s="23"/>
      <c r="CE2207" s="23"/>
      <c r="CF2207" s="23"/>
      <c r="CG2207" s="23"/>
      <c r="CH2207" s="23"/>
      <c r="CI2207" s="23"/>
      <c r="CJ2207" s="23"/>
      <c r="CK2207" s="23"/>
      <c r="CL2207" s="23"/>
      <c r="CM2207" s="23"/>
      <c r="CN2207" s="23"/>
      <c r="CO2207" s="23"/>
      <c r="CP2207" s="23"/>
      <c r="CQ2207" s="23"/>
      <c r="CR2207" s="23"/>
      <c r="CS2207" s="23"/>
      <c r="CT2207" s="23"/>
      <c r="CU2207" s="23"/>
      <c r="CV2207" s="23"/>
      <c r="CW2207" s="23"/>
      <c r="CX2207" s="23"/>
      <c r="CY2207" s="23"/>
      <c r="CZ2207" s="23"/>
      <c r="DA2207" s="23"/>
      <c r="DB2207" s="23"/>
      <c r="DC2207" s="23"/>
      <c r="DD2207" s="23"/>
      <c r="DE2207" s="23"/>
      <c r="DF2207" s="23"/>
      <c r="DG2207" s="23"/>
      <c r="DH2207" s="23"/>
      <c r="DI2207" s="23"/>
      <c r="DJ2207" s="23"/>
      <c r="DK2207" s="23"/>
      <c r="DL2207" s="23"/>
      <c r="DM2207" s="23"/>
      <c r="DN2207" s="23"/>
      <c r="DO2207" s="23"/>
      <c r="DP2207" s="23"/>
      <c r="DQ2207" s="23"/>
      <c r="DR2207" s="23"/>
      <c r="DS2207" s="23"/>
      <c r="DT2207" s="23"/>
      <c r="DU2207" s="23"/>
      <c r="DV2207" s="23"/>
      <c r="DW2207" s="23"/>
      <c r="DX2207" s="23"/>
      <c r="DY2207" s="23"/>
    </row>
    <row r="2208" spans="1:129" s="25" customFormat="1" x14ac:dyDescent="0.25">
      <c r="A2208" s="480">
        <v>12</v>
      </c>
      <c r="B2208" s="156" t="s">
        <v>393</v>
      </c>
      <c r="C2208" s="156" t="s">
        <v>318</v>
      </c>
      <c r="D2208" s="156" t="s">
        <v>113</v>
      </c>
      <c r="E2208" s="290">
        <v>71</v>
      </c>
      <c r="F2208" s="385">
        <v>3282.5</v>
      </c>
      <c r="G2208" s="386">
        <v>141</v>
      </c>
      <c r="H2208" s="291" t="s">
        <v>30</v>
      </c>
      <c r="I2208" s="66" t="s">
        <v>1</v>
      </c>
      <c r="J2208" s="301">
        <f>J2209+J2210</f>
        <v>171767.97999999998</v>
      </c>
      <c r="K2208" s="301">
        <f t="shared" ref="K2208:N2208" si="1110">K2209+K2210</f>
        <v>45250</v>
      </c>
      <c r="L2208" s="301">
        <f t="shared" si="1110"/>
        <v>0</v>
      </c>
      <c r="M2208" s="301">
        <f t="shared" si="1110"/>
        <v>120192.08099999999</v>
      </c>
      <c r="N2208" s="301">
        <f t="shared" si="1110"/>
        <v>6325.8990000000003</v>
      </c>
      <c r="O2208" s="354">
        <f t="shared" si="1098"/>
        <v>171767.98</v>
      </c>
      <c r="P2208" s="355"/>
      <c r="Q2208" s="23"/>
      <c r="R2208" s="23"/>
      <c r="S2208" s="23"/>
      <c r="T2208" s="23"/>
      <c r="U2208" s="23"/>
      <c r="V2208" s="23"/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/>
      <c r="AI2208" s="23"/>
      <c r="AJ2208" s="23"/>
      <c r="AK2208" s="23"/>
      <c r="AL2208" s="23"/>
      <c r="AM2208" s="23"/>
      <c r="AN2208" s="23"/>
      <c r="AO2208" s="23"/>
      <c r="AP2208" s="23"/>
      <c r="AQ2208" s="23"/>
      <c r="AR2208" s="23"/>
      <c r="AS2208" s="23"/>
      <c r="AT2208" s="23"/>
      <c r="AU2208" s="23"/>
      <c r="AV2208" s="23"/>
      <c r="AW2208" s="23"/>
      <c r="AX2208" s="23"/>
      <c r="AY2208" s="23"/>
      <c r="AZ2208" s="23"/>
      <c r="BA2208" s="23"/>
      <c r="BB2208" s="23"/>
      <c r="BC2208" s="23"/>
      <c r="BD2208" s="23"/>
      <c r="BE2208" s="23"/>
      <c r="BF2208" s="23"/>
      <c r="BG2208" s="23"/>
      <c r="BH2208" s="23"/>
      <c r="BI2208" s="23"/>
      <c r="BJ2208" s="23"/>
      <c r="BK2208" s="23"/>
      <c r="BL2208" s="23"/>
      <c r="BM2208" s="23"/>
      <c r="BN2208" s="23"/>
      <c r="BO2208" s="23"/>
      <c r="BP2208" s="23"/>
      <c r="BQ2208" s="23"/>
      <c r="BR2208" s="23"/>
      <c r="BS2208" s="23"/>
      <c r="BT2208" s="23"/>
      <c r="BU2208" s="23"/>
      <c r="BV2208" s="23"/>
      <c r="BW2208" s="23"/>
      <c r="BX2208" s="23"/>
      <c r="BY2208" s="23"/>
      <c r="BZ2208" s="23"/>
      <c r="CA2208" s="23"/>
      <c r="CB2208" s="23"/>
      <c r="CC2208" s="23"/>
      <c r="CD2208" s="23"/>
      <c r="CE2208" s="23"/>
      <c r="CF2208" s="23"/>
      <c r="CG2208" s="23"/>
      <c r="CH2208" s="23"/>
      <c r="CI2208" s="23"/>
      <c r="CJ2208" s="23"/>
      <c r="CK2208" s="23"/>
      <c r="CL2208" s="23"/>
      <c r="CM2208" s="23"/>
      <c r="CN2208" s="23"/>
      <c r="CO2208" s="23"/>
      <c r="CP2208" s="23"/>
      <c r="CQ2208" s="23"/>
      <c r="CR2208" s="23"/>
      <c r="CS2208" s="23"/>
      <c r="CT2208" s="23"/>
      <c r="CU2208" s="23"/>
      <c r="CV2208" s="23"/>
      <c r="CW2208" s="23"/>
      <c r="CX2208" s="23"/>
      <c r="CY2208" s="23"/>
      <c r="CZ2208" s="23"/>
      <c r="DA2208" s="23"/>
      <c r="DB2208" s="23"/>
      <c r="DC2208" s="23"/>
      <c r="DD2208" s="23"/>
      <c r="DE2208" s="23"/>
      <c r="DF2208" s="23"/>
      <c r="DG2208" s="23"/>
      <c r="DH2208" s="23"/>
      <c r="DI2208" s="23"/>
      <c r="DJ2208" s="23"/>
      <c r="DK2208" s="23"/>
      <c r="DL2208" s="23"/>
      <c r="DM2208" s="23"/>
      <c r="DN2208" s="23"/>
      <c r="DO2208" s="23"/>
      <c r="DP2208" s="23"/>
      <c r="DQ2208" s="23"/>
      <c r="DR2208" s="23"/>
      <c r="DS2208" s="23"/>
      <c r="DT2208" s="23"/>
      <c r="DU2208" s="23"/>
      <c r="DV2208" s="23"/>
      <c r="DW2208" s="23"/>
      <c r="DX2208" s="23"/>
      <c r="DY2208" s="23"/>
    </row>
    <row r="2209" spans="1:129" s="21" customFormat="1" ht="45" x14ac:dyDescent="0.25">
      <c r="A2209" s="481"/>
      <c r="B2209" s="156" t="s">
        <v>393</v>
      </c>
      <c r="C2209" s="156"/>
      <c r="D2209" s="156"/>
      <c r="E2209" s="289"/>
      <c r="F2209" s="162"/>
      <c r="G2209" s="136"/>
      <c r="H2209" s="72" t="s">
        <v>58</v>
      </c>
      <c r="I2209" s="78" t="s">
        <v>31</v>
      </c>
      <c r="J2209" s="303">
        <v>126517.98</v>
      </c>
      <c r="K2209" s="303"/>
      <c r="L2209" s="304"/>
      <c r="M2209" s="303">
        <v>120192.08099999999</v>
      </c>
      <c r="N2209" s="304">
        <v>6325.8990000000003</v>
      </c>
      <c r="O2209" s="354">
        <f t="shared" si="1098"/>
        <v>126517.98</v>
      </c>
      <c r="P2209" s="355"/>
      <c r="Q2209" s="23"/>
      <c r="R2209" s="23"/>
      <c r="S2209" s="23"/>
      <c r="T2209" s="23"/>
      <c r="U2209" s="23"/>
      <c r="V2209" s="23"/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23"/>
      <c r="AG2209" s="23"/>
      <c r="AH2209" s="23"/>
      <c r="AI2209" s="23"/>
      <c r="AJ2209" s="23"/>
      <c r="AK2209" s="23"/>
      <c r="AL2209" s="23"/>
      <c r="AM2209" s="23"/>
      <c r="AN2209" s="23"/>
      <c r="AO2209" s="23"/>
      <c r="AP2209" s="23"/>
      <c r="AQ2209" s="23"/>
      <c r="AR2209" s="23"/>
      <c r="AS2209" s="23"/>
      <c r="AT2209" s="23"/>
      <c r="AU2209" s="23"/>
      <c r="AV2209" s="23"/>
      <c r="AW2209" s="23"/>
      <c r="AX2209" s="23"/>
      <c r="AY2209" s="23"/>
      <c r="AZ2209" s="23"/>
      <c r="BA2209" s="23"/>
      <c r="BB2209" s="23"/>
      <c r="BC2209" s="23"/>
      <c r="BD2209" s="23"/>
      <c r="BE2209" s="23"/>
      <c r="BF2209" s="23"/>
      <c r="BG2209" s="23"/>
      <c r="BH2209" s="23"/>
      <c r="BI2209" s="23"/>
      <c r="BJ2209" s="23"/>
      <c r="BK2209" s="23"/>
      <c r="BL2209" s="23"/>
      <c r="BM2209" s="23"/>
      <c r="BN2209" s="23"/>
      <c r="BO2209" s="23"/>
      <c r="BP2209" s="23"/>
      <c r="BQ2209" s="23"/>
      <c r="BR2209" s="23"/>
      <c r="BS2209" s="23"/>
      <c r="BT2209" s="23"/>
      <c r="BU2209" s="23"/>
      <c r="BV2209" s="23"/>
      <c r="BW2209" s="23"/>
      <c r="BX2209" s="23"/>
      <c r="BY2209" s="23"/>
      <c r="BZ2209" s="23"/>
      <c r="CA2209" s="23"/>
      <c r="CB2209" s="23"/>
      <c r="CC2209" s="23"/>
      <c r="CD2209" s="23"/>
      <c r="CE2209" s="23"/>
      <c r="CF2209" s="23"/>
      <c r="CG2209" s="23"/>
      <c r="CH2209" s="23"/>
      <c r="CI2209" s="23"/>
      <c r="CJ2209" s="23"/>
      <c r="CK2209" s="23"/>
      <c r="CL2209" s="23"/>
      <c r="CM2209" s="23"/>
      <c r="CN2209" s="23"/>
      <c r="CO2209" s="23"/>
      <c r="CP2209" s="23"/>
      <c r="CQ2209" s="23"/>
      <c r="CR2209" s="23"/>
      <c r="CS2209" s="23"/>
      <c r="CT2209" s="23"/>
      <c r="CU2209" s="23"/>
      <c r="CV2209" s="23"/>
      <c r="CW2209" s="23"/>
      <c r="CX2209" s="23"/>
      <c r="CY2209" s="23"/>
      <c r="CZ2209" s="23"/>
      <c r="DA2209" s="23"/>
      <c r="DB2209" s="23"/>
      <c r="DC2209" s="23"/>
      <c r="DD2209" s="23"/>
      <c r="DE2209" s="23"/>
      <c r="DF2209" s="23"/>
      <c r="DG2209" s="23"/>
      <c r="DH2209" s="23"/>
      <c r="DI2209" s="23"/>
      <c r="DJ2209" s="23"/>
      <c r="DK2209" s="23"/>
      <c r="DL2209" s="23"/>
      <c r="DM2209" s="23"/>
      <c r="DN2209" s="23"/>
      <c r="DO2209" s="23"/>
      <c r="DP2209" s="23"/>
      <c r="DQ2209" s="23"/>
      <c r="DR2209" s="23"/>
      <c r="DS2209" s="23"/>
      <c r="DT2209" s="23"/>
      <c r="DU2209" s="23"/>
      <c r="DV2209" s="23"/>
      <c r="DW2209" s="23"/>
      <c r="DX2209" s="23"/>
      <c r="DY2209" s="23"/>
    </row>
    <row r="2210" spans="1:129" s="21" customFormat="1" ht="75" x14ac:dyDescent="0.25">
      <c r="A2210" s="482"/>
      <c r="B2210" s="156" t="s">
        <v>393</v>
      </c>
      <c r="C2210" s="156"/>
      <c r="D2210" s="156"/>
      <c r="E2210" s="289"/>
      <c r="F2210" s="162"/>
      <c r="G2210" s="136"/>
      <c r="H2210" s="72" t="s">
        <v>57</v>
      </c>
      <c r="I2210" s="78" t="s">
        <v>136</v>
      </c>
      <c r="J2210" s="83">
        <v>45250</v>
      </c>
      <c r="K2210" s="123">
        <f>J2210</f>
        <v>45250</v>
      </c>
      <c r="L2210" s="297"/>
      <c r="M2210" s="159"/>
      <c r="N2210" s="297"/>
      <c r="O2210" s="354">
        <f t="shared" si="1098"/>
        <v>45250</v>
      </c>
      <c r="P2210" s="559"/>
      <c r="Q2210" s="23"/>
      <c r="R2210" s="23"/>
      <c r="S2210" s="23"/>
      <c r="T2210" s="23"/>
      <c r="U2210" s="23"/>
      <c r="V2210" s="23"/>
      <c r="W2210" s="23"/>
      <c r="X2210" s="23"/>
      <c r="Y2210" s="23"/>
      <c r="Z2210" s="23"/>
      <c r="AA2210" s="23"/>
      <c r="AB2210" s="23"/>
      <c r="AC2210" s="23"/>
      <c r="AD2210" s="23"/>
      <c r="AE2210" s="23"/>
      <c r="AF2210" s="23"/>
      <c r="AG2210" s="23"/>
      <c r="AH2210" s="23"/>
      <c r="AI2210" s="23"/>
      <c r="AJ2210" s="23"/>
      <c r="AK2210" s="23"/>
      <c r="AL2210" s="23"/>
      <c r="AM2210" s="23"/>
      <c r="AN2210" s="23"/>
      <c r="AO2210" s="23"/>
      <c r="AP2210" s="23"/>
      <c r="AQ2210" s="23"/>
      <c r="AR2210" s="23"/>
      <c r="AS2210" s="23"/>
      <c r="AT2210" s="23"/>
      <c r="AU2210" s="23"/>
      <c r="AV2210" s="23"/>
      <c r="AW2210" s="23"/>
      <c r="AX2210" s="23"/>
      <c r="AY2210" s="23"/>
      <c r="AZ2210" s="23"/>
      <c r="BA2210" s="23"/>
      <c r="BB2210" s="23"/>
      <c r="BC2210" s="23"/>
      <c r="BD2210" s="23"/>
      <c r="BE2210" s="23"/>
      <c r="BF2210" s="23"/>
      <c r="BG2210" s="23"/>
      <c r="BH2210" s="23"/>
      <c r="BI2210" s="23"/>
      <c r="BJ2210" s="23"/>
      <c r="BK2210" s="23"/>
      <c r="BL2210" s="23"/>
      <c r="BM2210" s="23"/>
      <c r="BN2210" s="23"/>
      <c r="BO2210" s="23"/>
      <c r="BP2210" s="23"/>
      <c r="BQ2210" s="23"/>
      <c r="BR2210" s="23"/>
      <c r="BS2210" s="23"/>
      <c r="BT2210" s="23"/>
      <c r="BU2210" s="23"/>
      <c r="BV2210" s="23"/>
      <c r="BW2210" s="23"/>
      <c r="BX2210" s="23"/>
      <c r="BY2210" s="23"/>
      <c r="BZ2210" s="23"/>
      <c r="CA2210" s="23"/>
      <c r="CB2210" s="23"/>
      <c r="CC2210" s="23"/>
      <c r="CD2210" s="23"/>
      <c r="CE2210" s="23"/>
      <c r="CF2210" s="23"/>
      <c r="CG2210" s="23"/>
      <c r="CH2210" s="23"/>
      <c r="CI2210" s="23"/>
      <c r="CJ2210" s="23"/>
      <c r="CK2210" s="23"/>
      <c r="CL2210" s="23"/>
      <c r="CM2210" s="23"/>
      <c r="CN2210" s="23"/>
      <c r="CO2210" s="23"/>
      <c r="CP2210" s="23"/>
      <c r="CQ2210" s="23"/>
      <c r="CR2210" s="23"/>
      <c r="CS2210" s="23"/>
      <c r="CT2210" s="23"/>
      <c r="CU2210" s="23"/>
      <c r="CV2210" s="23"/>
      <c r="CW2210" s="23"/>
      <c r="CX2210" s="23"/>
      <c r="CY2210" s="23"/>
      <c r="CZ2210" s="23"/>
      <c r="DA2210" s="23"/>
      <c r="DB2210" s="23"/>
      <c r="DC2210" s="23"/>
      <c r="DD2210" s="23"/>
      <c r="DE2210" s="23"/>
      <c r="DF2210" s="23"/>
      <c r="DG2210" s="23"/>
      <c r="DH2210" s="23"/>
      <c r="DI2210" s="23"/>
      <c r="DJ2210" s="23"/>
      <c r="DK2210" s="23"/>
      <c r="DL2210" s="23"/>
      <c r="DM2210" s="23"/>
      <c r="DN2210" s="23"/>
      <c r="DO2210" s="23"/>
      <c r="DP2210" s="23"/>
      <c r="DQ2210" s="23"/>
      <c r="DR2210" s="23"/>
      <c r="DS2210" s="23"/>
      <c r="DT2210" s="23"/>
      <c r="DU2210" s="23"/>
      <c r="DV2210" s="23"/>
      <c r="DW2210" s="23"/>
      <c r="DX2210" s="23"/>
      <c r="DY2210" s="23"/>
    </row>
    <row r="2211" spans="1:129" ht="15.75" customHeight="1" x14ac:dyDescent="0.25">
      <c r="A2211" s="492" t="s">
        <v>402</v>
      </c>
      <c r="B2211" s="493"/>
      <c r="C2211" s="493"/>
      <c r="D2211" s="494"/>
      <c r="E2211" s="305">
        <v>70</v>
      </c>
      <c r="F2211" s="306">
        <f>F2213+F2217+F2221+F2224+F2228+F2232+F2236+F2240+F2243+F2247+F2251+F2255+F2259+F2263+F2266+F2270+F2274+F2277+F2280+F2284+F2287+F2290+F2295+F2300+F2305+F2310+F2315+F2318+F2321+F2324+F2327+F2330+F2334+F2337+F2340+F2343+F2346+F2349+F2352+F2355+F2358+F2361+F2364+F2367+F2370+F2373+F2376+F2379+F2382+F2385+F2388+F2391+F2394+F2397+F2400+F2403+F2406+F2409+F2412+F2415+F2418+F2421+F2424+F2427+F2430+F2433+F2436+F2439+F2442+F2445</f>
        <v>431142.90000000008</v>
      </c>
      <c r="G2211" s="567">
        <f>G2213+G2217+G2221+G2224+G2228+G2232+G2236+G2240+G2243+G2247+G2251+G2255+G2259+G2263+G2266+G2270+G2274+G2277+G2280+G2284+G2287+G2290+G2295+G2300+G2305+G2310+G2315+G2318+G2321+G2324+G2327+G2330+G2334+G2337+G2340+G2343+G2346+G2349+G2352+G2355+G2358+G2361+G2364+G2367+G2370+G2373+G2376+G2379+G2382+G2385+G2388+G2391+G2394+G2397+G2400+G2403+G2406+G2409+G2412+G2415+G2418+G2421+G2424+G2427+G2430+G2433+G2436+G2439+G2442+G2445</f>
        <v>17581</v>
      </c>
      <c r="H2211" s="307" t="s">
        <v>1</v>
      </c>
      <c r="I2211" s="66" t="s">
        <v>1</v>
      </c>
      <c r="J2211" s="65">
        <f>J2213+J2217+J2221+J2224+J2228+J2232+J2236+J2240+J2243+J2247+J2251+J2255+J2259+J2263+J2266+J2270+J2274+J2277+J2280+J2284+J2287+J2290+J2295+J2300+J2305+J2310+J2315+J2318+J2321+J2324+J2327+J2330+J2334+J2337+J2340+J2343+J2346+J2349+J2352+J2355+J2358+J2361+J2364+J2367+J2370+J2373+J2376+J2379+J2382+J2385+J2388+J2391+J2394+J2397+J2400+J2403+J2406+J2409+J2412+J2415+J2418+J2421+J2424+J2427+J2430+J2433+J2436+J2439+J2442+J2445</f>
        <v>344380341.94999999</v>
      </c>
      <c r="K2211" s="65">
        <f>K2213+K2217+K2221+K2224+K2228+K2232+K2236+K2240+K2243+K2247+K2251+K2255+K2259+K2263+K2266+K2270+K2274+K2277+K2280+K2284+K2287+K2290+K2295+K2300+K2305+K2310+K2315+K2318+K2321+K2324+K2327+K2330+K2334+K2337+K2340+K2343+K2346+K2349+K2352+K2355+K2358+K2361+K2364+K2367+K2370+K2373+K2376+K2379+K2382+K2385+K2388+K2391+K2394+K2397+K2400+K2403+K2406+K2409+K2412+K2415+K2418+K2421+K2424+K2427+K2430+K2433+K2436+K2439+K2442+K2445</f>
        <v>335130341.94999999</v>
      </c>
      <c r="L2211" s="65">
        <f>L2213+L2217+L2221+L2224+L2228+L2232+L2236+L2240+L2243+L2247+L2251+L2255+L2259+L2263+L2266+L2270+L2274+L2277+L2280+L2284+L2287+L2290+L2295+L2300+L2305+L2310+L2315+L2318+L2321+L2324+L2327+L2330+L2334+L2337+L2340+L2343+L2346+L2349+L2352+L2355+L2358+L2361+L2364+L2367+L2370+L2373+L2376+L2379+L2382+L2385+L2388+L2391+L2394+L2397+L2400+L2403+L2406+L2409+L2412+L2415+L2418+L2421+L2424+L2427+L2430+L2433+L2436+L2439+L2442+L2445</f>
        <v>0</v>
      </c>
      <c r="M2211" s="65">
        <f>M2213+M2217+M2221+M2224+M2228+M2232+M2236+M2240+M2243+M2247+M2251+M2255+M2259+M2263+M2266+M2270+M2274+M2277+M2280+M2284+M2287+M2290+M2295+M2300+M2305+M2310+M2315+M2318+M2321+M2324+M2327+M2330+M2334+M2337+M2340+M2343+M2346+M2349+M2352+M2355+M2358+M2361+M2364+M2367+M2370+M2373+M2376+M2379+M2382+M2385+M2388+M2391+M2394+M2397+M2400+M2403+M2406+M2409+M2412+M2415+M2418+M2421+M2424+M2427+M2430+M2433+M2436+M2439+M2442+M2445+M2212</f>
        <v>8788000</v>
      </c>
      <c r="N2211" s="65">
        <f>N2213+N2217+N2221+N2224+N2228+N2232+N2236+N2240+N2243+N2247+N2251+N2255+N2259+N2263+N2266+N2270+N2274+N2277+N2280+N2284+N2287+N2290+N2295+N2300+N2305+N2310+N2315+N2318+N2321+N2324+N2327+N2330+N2334+N2337+N2340+N2343+N2346+N2349+N2352+N2355+N2358+N2361+N2364+N2367+N2370+N2373+N2376+N2379+N2382+N2385+N2388+N2391+N2394+N2397+N2400+N2403+N2406+N2409+N2412+N2415+N2418+N2421+N2424+N2427+N2430+N2433+N2436+N2439+N2442+N2445</f>
        <v>462500</v>
      </c>
      <c r="O2211" s="354">
        <f t="shared" si="1098"/>
        <v>344380841.94999999</v>
      </c>
      <c r="P2211" s="559"/>
    </row>
    <row r="2212" spans="1:129" ht="15.75" customHeight="1" x14ac:dyDescent="0.25">
      <c r="A2212" s="514" t="s">
        <v>405</v>
      </c>
      <c r="B2212" s="484"/>
      <c r="C2212" s="484"/>
      <c r="D2212" s="484"/>
      <c r="E2212" s="484"/>
      <c r="F2212" s="484"/>
      <c r="G2212" s="485"/>
      <c r="H2212" s="63" t="s">
        <v>1</v>
      </c>
      <c r="I2212" s="66" t="s">
        <v>1</v>
      </c>
      <c r="J2212" s="308"/>
      <c r="K2212" s="308"/>
      <c r="L2212" s="308"/>
      <c r="M2212" s="308">
        <v>500</v>
      </c>
      <c r="N2212" s="308"/>
      <c r="O2212" s="475">
        <f t="shared" si="1098"/>
        <v>500</v>
      </c>
      <c r="P2212" s="559"/>
    </row>
    <row r="2213" spans="1:129" s="29" customFormat="1" ht="15.75" x14ac:dyDescent="0.25">
      <c r="A2213" s="477">
        <v>1</v>
      </c>
      <c r="B2213" s="121" t="s">
        <v>399</v>
      </c>
      <c r="C2213" s="121" t="s">
        <v>6</v>
      </c>
      <c r="D2213" s="121" t="s">
        <v>362</v>
      </c>
      <c r="E2213" s="164" t="s">
        <v>204</v>
      </c>
      <c r="F2213" s="165">
        <v>10320.5</v>
      </c>
      <c r="G2213" s="122">
        <v>493</v>
      </c>
      <c r="H2213" s="121" t="s">
        <v>30</v>
      </c>
      <c r="I2213" s="66" t="s">
        <v>1</v>
      </c>
      <c r="J2213" s="162">
        <f>J2214+J2215+J2216</f>
        <v>17991242.509999998</v>
      </c>
      <c r="K2213" s="162">
        <f t="shared" ref="K2213:N2213" si="1111">K2214+K2215+K2216</f>
        <v>17991242.509999998</v>
      </c>
      <c r="L2213" s="162">
        <f t="shared" si="1111"/>
        <v>0</v>
      </c>
      <c r="M2213" s="162">
        <f t="shared" si="1111"/>
        <v>0</v>
      </c>
      <c r="N2213" s="162">
        <f t="shared" si="1111"/>
        <v>0</v>
      </c>
      <c r="O2213" s="475">
        <f t="shared" si="1098"/>
        <v>17991242.509999998</v>
      </c>
      <c r="P2213" s="555"/>
      <c r="Q2213" s="23"/>
      <c r="R2213" s="23"/>
      <c r="S2213" s="23"/>
      <c r="T2213" s="23"/>
      <c r="U2213" s="23"/>
      <c r="V2213" s="23"/>
      <c r="W2213" s="23"/>
      <c r="X2213" s="23"/>
      <c r="Y2213" s="23"/>
      <c r="Z2213" s="23"/>
      <c r="AA2213" s="23"/>
      <c r="AB2213" s="23"/>
      <c r="AC2213" s="23"/>
      <c r="AD2213" s="23"/>
      <c r="AE2213" s="23"/>
      <c r="AF2213" s="23"/>
      <c r="AG2213" s="23"/>
      <c r="AH2213" s="23"/>
      <c r="AI2213" s="23"/>
      <c r="AJ2213" s="23"/>
      <c r="AK2213" s="23"/>
      <c r="AL2213" s="23"/>
      <c r="AM2213" s="23"/>
      <c r="AN2213" s="23"/>
      <c r="AO2213" s="23"/>
      <c r="AP2213" s="23"/>
      <c r="AQ2213" s="23"/>
      <c r="AR2213" s="23"/>
      <c r="AS2213" s="23"/>
      <c r="AT2213" s="23"/>
      <c r="AU2213" s="23"/>
      <c r="AV2213" s="23"/>
      <c r="AW2213" s="23"/>
      <c r="AX2213" s="23"/>
      <c r="AY2213" s="23"/>
      <c r="AZ2213" s="23"/>
      <c r="BA2213" s="23"/>
      <c r="BB2213" s="23"/>
      <c r="BC2213" s="23"/>
      <c r="BD2213" s="23"/>
      <c r="BE2213" s="23"/>
      <c r="BF2213" s="23"/>
      <c r="BG2213" s="23"/>
      <c r="BH2213" s="23"/>
      <c r="BI2213" s="23"/>
      <c r="BJ2213" s="23"/>
      <c r="BK2213" s="23"/>
      <c r="BL2213" s="23"/>
      <c r="BM2213" s="23"/>
      <c r="BN2213" s="23"/>
      <c r="BO2213" s="23"/>
      <c r="BP2213" s="23"/>
      <c r="BQ2213" s="23"/>
      <c r="BR2213" s="23"/>
      <c r="BS2213" s="23"/>
      <c r="BT2213" s="23"/>
      <c r="BU2213" s="23"/>
      <c r="BV2213" s="23"/>
      <c r="BW2213" s="23"/>
      <c r="BX2213" s="23"/>
      <c r="BY2213" s="23"/>
      <c r="BZ2213" s="23"/>
      <c r="CA2213" s="23"/>
      <c r="CB2213" s="23"/>
      <c r="CC2213" s="23"/>
      <c r="CD2213" s="23"/>
      <c r="CE2213" s="23"/>
      <c r="CF2213" s="23"/>
      <c r="CG2213" s="23"/>
      <c r="CH2213" s="23"/>
      <c r="CI2213" s="23"/>
      <c r="CJ2213" s="23"/>
      <c r="CK2213" s="23"/>
      <c r="CL2213" s="23"/>
      <c r="CM2213" s="23"/>
      <c r="CN2213" s="23"/>
      <c r="CO2213" s="23"/>
      <c r="CP2213" s="23"/>
      <c r="CQ2213" s="23"/>
      <c r="CR2213" s="23"/>
      <c r="CS2213" s="23"/>
      <c r="CT2213" s="23"/>
      <c r="CU2213" s="23"/>
      <c r="CV2213" s="23"/>
      <c r="CW2213" s="23"/>
      <c r="CX2213" s="23"/>
      <c r="CY2213" s="23"/>
      <c r="CZ2213" s="23"/>
      <c r="DA2213" s="23"/>
      <c r="DB2213" s="23"/>
      <c r="DC2213" s="23"/>
      <c r="DD2213" s="23"/>
      <c r="DE2213" s="23"/>
      <c r="DF2213" s="23"/>
      <c r="DG2213" s="23"/>
      <c r="DH2213" s="23"/>
      <c r="DI2213" s="23"/>
      <c r="DJ2213" s="23"/>
      <c r="DK2213" s="23"/>
      <c r="DL2213" s="23"/>
      <c r="DM2213" s="23"/>
      <c r="DN2213" s="23"/>
      <c r="DO2213" s="23"/>
      <c r="DP2213" s="23"/>
      <c r="DQ2213" s="23"/>
      <c r="DR2213" s="23"/>
      <c r="DS2213" s="23"/>
      <c r="DT2213" s="23"/>
      <c r="DU2213" s="23"/>
      <c r="DV2213" s="23"/>
      <c r="DW2213" s="23"/>
      <c r="DX2213" s="23"/>
      <c r="DY2213" s="23"/>
    </row>
    <row r="2214" spans="1:129" s="29" customFormat="1" ht="15.75" x14ac:dyDescent="0.25">
      <c r="A2214" s="478"/>
      <c r="B2214" s="121" t="s">
        <v>399</v>
      </c>
      <c r="C2214" s="121"/>
      <c r="D2214" s="121"/>
      <c r="E2214" s="164"/>
      <c r="F2214" s="162"/>
      <c r="G2214" s="122"/>
      <c r="H2214" s="190" t="s">
        <v>34</v>
      </c>
      <c r="I2214" s="78" t="s">
        <v>75</v>
      </c>
      <c r="J2214" s="162">
        <v>13365659.439999999</v>
      </c>
      <c r="K2214" s="98">
        <f t="shared" ref="K2214:K2216" si="1112">J2214</f>
        <v>13365659.439999999</v>
      </c>
      <c r="L2214" s="162"/>
      <c r="M2214" s="162"/>
      <c r="N2214" s="162"/>
      <c r="O2214" s="475">
        <f t="shared" si="1098"/>
        <v>13365659.439999999</v>
      </c>
      <c r="P2214" s="555"/>
      <c r="Q2214" s="23"/>
      <c r="R2214" s="23"/>
      <c r="S2214" s="23"/>
      <c r="T2214" s="23"/>
      <c r="U2214" s="23"/>
      <c r="V2214" s="23"/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/>
      <c r="AI2214" s="23"/>
      <c r="AJ2214" s="23"/>
      <c r="AK2214" s="23"/>
      <c r="AL2214" s="23"/>
      <c r="AM2214" s="23"/>
      <c r="AN2214" s="23"/>
      <c r="AO2214" s="23"/>
      <c r="AP2214" s="23"/>
      <c r="AQ2214" s="23"/>
      <c r="AR2214" s="23"/>
      <c r="AS2214" s="23"/>
      <c r="AT2214" s="23"/>
      <c r="AU2214" s="23"/>
      <c r="AV2214" s="23"/>
      <c r="AW2214" s="23"/>
      <c r="AX2214" s="23"/>
      <c r="AY2214" s="23"/>
      <c r="AZ2214" s="23"/>
      <c r="BA2214" s="23"/>
      <c r="BB2214" s="23"/>
      <c r="BC2214" s="23"/>
      <c r="BD2214" s="23"/>
      <c r="BE2214" s="23"/>
      <c r="BF2214" s="23"/>
      <c r="BG2214" s="23"/>
      <c r="BH2214" s="23"/>
      <c r="BI2214" s="23"/>
      <c r="BJ2214" s="23"/>
      <c r="BK2214" s="23"/>
      <c r="BL2214" s="23"/>
      <c r="BM2214" s="23"/>
      <c r="BN2214" s="23"/>
      <c r="BO2214" s="23"/>
      <c r="BP2214" s="23"/>
      <c r="BQ2214" s="23"/>
      <c r="BR2214" s="23"/>
      <c r="BS2214" s="23"/>
      <c r="BT2214" s="23"/>
      <c r="BU2214" s="23"/>
      <c r="BV2214" s="23"/>
      <c r="BW2214" s="23"/>
      <c r="BX2214" s="23"/>
      <c r="BY2214" s="23"/>
      <c r="BZ2214" s="23"/>
      <c r="CA2214" s="23"/>
      <c r="CB2214" s="23"/>
      <c r="CC2214" s="23"/>
      <c r="CD2214" s="23"/>
      <c r="CE2214" s="23"/>
      <c r="CF2214" s="23"/>
      <c r="CG2214" s="23"/>
      <c r="CH2214" s="23"/>
      <c r="CI2214" s="23"/>
      <c r="CJ2214" s="23"/>
      <c r="CK2214" s="23"/>
      <c r="CL2214" s="23"/>
      <c r="CM2214" s="23"/>
      <c r="CN2214" s="23"/>
      <c r="CO2214" s="23"/>
      <c r="CP2214" s="23"/>
      <c r="CQ2214" s="23"/>
      <c r="CR2214" s="23"/>
      <c r="CS2214" s="23"/>
      <c r="CT2214" s="23"/>
      <c r="CU2214" s="23"/>
      <c r="CV2214" s="23"/>
      <c r="CW2214" s="23"/>
      <c r="CX2214" s="23"/>
      <c r="CY2214" s="23"/>
      <c r="CZ2214" s="23"/>
      <c r="DA2214" s="23"/>
      <c r="DB2214" s="23"/>
      <c r="DC2214" s="23"/>
      <c r="DD2214" s="23"/>
      <c r="DE2214" s="23"/>
      <c r="DF2214" s="23"/>
      <c r="DG2214" s="23"/>
      <c r="DH2214" s="23"/>
      <c r="DI2214" s="23"/>
      <c r="DJ2214" s="23"/>
      <c r="DK2214" s="23"/>
      <c r="DL2214" s="23"/>
      <c r="DM2214" s="23"/>
      <c r="DN2214" s="23"/>
      <c r="DO2214" s="23"/>
      <c r="DP2214" s="23"/>
      <c r="DQ2214" s="23"/>
      <c r="DR2214" s="23"/>
      <c r="DS2214" s="23"/>
      <c r="DT2214" s="23"/>
      <c r="DU2214" s="23"/>
      <c r="DV2214" s="23"/>
      <c r="DW2214" s="23"/>
      <c r="DX2214" s="23"/>
      <c r="DY2214" s="23"/>
    </row>
    <row r="2215" spans="1:129" s="29" customFormat="1" ht="15.75" x14ac:dyDescent="0.25">
      <c r="A2215" s="478"/>
      <c r="B2215" s="121" t="s">
        <v>399</v>
      </c>
      <c r="C2215" s="121"/>
      <c r="D2215" s="121"/>
      <c r="E2215" s="164"/>
      <c r="F2215" s="162"/>
      <c r="G2215" s="122"/>
      <c r="H2215" s="168" t="s">
        <v>36</v>
      </c>
      <c r="I2215" s="78" t="s">
        <v>37</v>
      </c>
      <c r="J2215" s="162">
        <v>4248637.12</v>
      </c>
      <c r="K2215" s="98">
        <f t="shared" si="1112"/>
        <v>4248637.12</v>
      </c>
      <c r="L2215" s="162"/>
      <c r="M2215" s="162"/>
      <c r="N2215" s="162"/>
      <c r="O2215" s="475">
        <f t="shared" si="1098"/>
        <v>4248637.12</v>
      </c>
      <c r="P2215" s="555"/>
      <c r="Q2215" s="23"/>
      <c r="R2215" s="23"/>
      <c r="S2215" s="23"/>
      <c r="T2215" s="23"/>
      <c r="U2215" s="23"/>
      <c r="V2215" s="23"/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/>
      <c r="AG2215" s="23"/>
      <c r="AH2215" s="23"/>
      <c r="AI2215" s="23"/>
      <c r="AJ2215" s="23"/>
      <c r="AK2215" s="23"/>
      <c r="AL2215" s="23"/>
      <c r="AM2215" s="23"/>
      <c r="AN2215" s="23"/>
      <c r="AO2215" s="23"/>
      <c r="AP2215" s="23"/>
      <c r="AQ2215" s="23"/>
      <c r="AR2215" s="23"/>
      <c r="AS2215" s="23"/>
      <c r="AT2215" s="23"/>
      <c r="AU2215" s="23"/>
      <c r="AV2215" s="23"/>
      <c r="AW2215" s="23"/>
      <c r="AX2215" s="23"/>
      <c r="AY2215" s="23"/>
      <c r="AZ2215" s="23"/>
      <c r="BA2215" s="23"/>
      <c r="BB2215" s="23"/>
      <c r="BC2215" s="23"/>
      <c r="BD2215" s="23"/>
      <c r="BE2215" s="23"/>
      <c r="BF2215" s="23"/>
      <c r="BG2215" s="23"/>
      <c r="BH2215" s="23"/>
      <c r="BI2215" s="23"/>
      <c r="BJ2215" s="23"/>
      <c r="BK2215" s="23"/>
      <c r="BL2215" s="23"/>
      <c r="BM2215" s="23"/>
      <c r="BN2215" s="23"/>
      <c r="BO2215" s="23"/>
      <c r="BP2215" s="23"/>
      <c r="BQ2215" s="23"/>
      <c r="BR2215" s="23"/>
      <c r="BS2215" s="23"/>
      <c r="BT2215" s="23"/>
      <c r="BU2215" s="23"/>
      <c r="BV2215" s="23"/>
      <c r="BW2215" s="23"/>
      <c r="BX2215" s="23"/>
      <c r="BY2215" s="23"/>
      <c r="BZ2215" s="23"/>
      <c r="CA2215" s="23"/>
      <c r="CB2215" s="23"/>
      <c r="CC2215" s="23"/>
      <c r="CD2215" s="23"/>
      <c r="CE2215" s="23"/>
      <c r="CF2215" s="23"/>
      <c r="CG2215" s="23"/>
      <c r="CH2215" s="23"/>
      <c r="CI2215" s="23"/>
      <c r="CJ2215" s="23"/>
      <c r="CK2215" s="23"/>
      <c r="CL2215" s="23"/>
      <c r="CM2215" s="23"/>
      <c r="CN2215" s="23"/>
      <c r="CO2215" s="23"/>
      <c r="CP2215" s="23"/>
      <c r="CQ2215" s="23"/>
      <c r="CR2215" s="23"/>
      <c r="CS2215" s="23"/>
      <c r="CT2215" s="23"/>
      <c r="CU2215" s="23"/>
      <c r="CV2215" s="23"/>
      <c r="CW2215" s="23"/>
      <c r="CX2215" s="23"/>
      <c r="CY2215" s="23"/>
      <c r="CZ2215" s="23"/>
      <c r="DA2215" s="23"/>
      <c r="DB2215" s="23"/>
      <c r="DC2215" s="23"/>
      <c r="DD2215" s="23"/>
      <c r="DE2215" s="23"/>
      <c r="DF2215" s="23"/>
      <c r="DG2215" s="23"/>
      <c r="DH2215" s="23"/>
      <c r="DI2215" s="23"/>
      <c r="DJ2215" s="23"/>
      <c r="DK2215" s="23"/>
      <c r="DL2215" s="23"/>
      <c r="DM2215" s="23"/>
      <c r="DN2215" s="23"/>
      <c r="DO2215" s="23"/>
      <c r="DP2215" s="23"/>
      <c r="DQ2215" s="23"/>
      <c r="DR2215" s="23"/>
      <c r="DS2215" s="23"/>
      <c r="DT2215" s="23"/>
      <c r="DU2215" s="23"/>
      <c r="DV2215" s="23"/>
      <c r="DW2215" s="23"/>
      <c r="DX2215" s="23"/>
      <c r="DY2215" s="23"/>
    </row>
    <row r="2216" spans="1:129" s="29" customFormat="1" ht="15.75" x14ac:dyDescent="0.25">
      <c r="A2216" s="479"/>
      <c r="B2216" s="121" t="s">
        <v>399</v>
      </c>
      <c r="C2216" s="121"/>
      <c r="D2216" s="121"/>
      <c r="E2216" s="162"/>
      <c r="F2216" s="162"/>
      <c r="G2216" s="122"/>
      <c r="H2216" s="121" t="s">
        <v>35</v>
      </c>
      <c r="I2216" s="78" t="s">
        <v>52</v>
      </c>
      <c r="J2216" s="83">
        <v>376945.95</v>
      </c>
      <c r="K2216" s="98">
        <f t="shared" si="1112"/>
        <v>376945.95</v>
      </c>
      <c r="L2216" s="162"/>
      <c r="M2216" s="83"/>
      <c r="N2216" s="83"/>
      <c r="O2216" s="475">
        <f t="shared" si="1098"/>
        <v>376945.95</v>
      </c>
      <c r="P2216" s="555"/>
      <c r="Q2216" s="23"/>
      <c r="R2216" s="23"/>
      <c r="S2216" s="23"/>
      <c r="T2216" s="23"/>
      <c r="U2216" s="23"/>
      <c r="V2216" s="23"/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23"/>
      <c r="AG2216" s="23"/>
      <c r="AH2216" s="23"/>
      <c r="AI2216" s="23"/>
      <c r="AJ2216" s="23"/>
      <c r="AK2216" s="23"/>
      <c r="AL2216" s="23"/>
      <c r="AM2216" s="23"/>
      <c r="AN2216" s="23"/>
      <c r="AO2216" s="23"/>
      <c r="AP2216" s="23"/>
      <c r="AQ2216" s="23"/>
      <c r="AR2216" s="23"/>
      <c r="AS2216" s="23"/>
      <c r="AT2216" s="23"/>
      <c r="AU2216" s="23"/>
      <c r="AV2216" s="23"/>
      <c r="AW2216" s="23"/>
      <c r="AX2216" s="23"/>
      <c r="AY2216" s="23"/>
      <c r="AZ2216" s="23"/>
      <c r="BA2216" s="23"/>
      <c r="BB2216" s="23"/>
      <c r="BC2216" s="23"/>
      <c r="BD2216" s="23"/>
      <c r="BE2216" s="23"/>
      <c r="BF2216" s="23"/>
      <c r="BG2216" s="23"/>
      <c r="BH2216" s="23"/>
      <c r="BI2216" s="23"/>
      <c r="BJ2216" s="23"/>
      <c r="BK2216" s="23"/>
      <c r="BL2216" s="23"/>
      <c r="BM2216" s="23"/>
      <c r="BN2216" s="23"/>
      <c r="BO2216" s="23"/>
      <c r="BP2216" s="23"/>
      <c r="BQ2216" s="23"/>
      <c r="BR2216" s="23"/>
      <c r="BS2216" s="23"/>
      <c r="BT2216" s="23"/>
      <c r="BU2216" s="23"/>
      <c r="BV2216" s="23"/>
      <c r="BW2216" s="23"/>
      <c r="BX2216" s="23"/>
      <c r="BY2216" s="23"/>
      <c r="BZ2216" s="23"/>
      <c r="CA2216" s="23"/>
      <c r="CB2216" s="23"/>
      <c r="CC2216" s="23"/>
      <c r="CD2216" s="23"/>
      <c r="CE2216" s="23"/>
      <c r="CF2216" s="23"/>
      <c r="CG2216" s="23"/>
      <c r="CH2216" s="23"/>
      <c r="CI2216" s="23"/>
      <c r="CJ2216" s="23"/>
      <c r="CK2216" s="23"/>
      <c r="CL2216" s="23"/>
      <c r="CM2216" s="23"/>
      <c r="CN2216" s="23"/>
      <c r="CO2216" s="23"/>
      <c r="CP2216" s="23"/>
      <c r="CQ2216" s="23"/>
      <c r="CR2216" s="23"/>
      <c r="CS2216" s="23"/>
      <c r="CT2216" s="23"/>
      <c r="CU2216" s="23"/>
      <c r="CV2216" s="23"/>
      <c r="CW2216" s="23"/>
      <c r="CX2216" s="23"/>
      <c r="CY2216" s="23"/>
      <c r="CZ2216" s="23"/>
      <c r="DA2216" s="23"/>
      <c r="DB2216" s="23"/>
      <c r="DC2216" s="23"/>
      <c r="DD2216" s="23"/>
      <c r="DE2216" s="23"/>
      <c r="DF2216" s="23"/>
      <c r="DG2216" s="23"/>
      <c r="DH2216" s="23"/>
      <c r="DI2216" s="23"/>
      <c r="DJ2216" s="23"/>
      <c r="DK2216" s="23"/>
      <c r="DL2216" s="23"/>
      <c r="DM2216" s="23"/>
      <c r="DN2216" s="23"/>
      <c r="DO2216" s="23"/>
      <c r="DP2216" s="23"/>
      <c r="DQ2216" s="23"/>
      <c r="DR2216" s="23"/>
      <c r="DS2216" s="23"/>
      <c r="DT2216" s="23"/>
      <c r="DU2216" s="23"/>
      <c r="DV2216" s="23"/>
      <c r="DW2216" s="23"/>
      <c r="DX2216" s="23"/>
      <c r="DY2216" s="23"/>
    </row>
    <row r="2217" spans="1:129" s="29" customFormat="1" ht="15.75" x14ac:dyDescent="0.25">
      <c r="A2217" s="477">
        <v>2</v>
      </c>
      <c r="B2217" s="121" t="s">
        <v>399</v>
      </c>
      <c r="C2217" s="121" t="s">
        <v>6</v>
      </c>
      <c r="D2217" s="121" t="s">
        <v>362</v>
      </c>
      <c r="E2217" s="164" t="s">
        <v>193</v>
      </c>
      <c r="F2217" s="165">
        <v>3781.3</v>
      </c>
      <c r="G2217" s="122">
        <v>117</v>
      </c>
      <c r="H2217" s="121" t="s">
        <v>30</v>
      </c>
      <c r="I2217" s="66" t="s">
        <v>1</v>
      </c>
      <c r="J2217" s="162">
        <f>J2218+J2219+J2220</f>
        <v>3177821.83</v>
      </c>
      <c r="K2217" s="162">
        <f t="shared" ref="K2217:N2217" si="1113">K2218+K2219+K2220</f>
        <v>3177821.83</v>
      </c>
      <c r="L2217" s="162">
        <f t="shared" si="1113"/>
        <v>0</v>
      </c>
      <c r="M2217" s="162">
        <f t="shared" si="1113"/>
        <v>0</v>
      </c>
      <c r="N2217" s="162">
        <f t="shared" si="1113"/>
        <v>0</v>
      </c>
      <c r="O2217" s="475">
        <f t="shared" si="1098"/>
        <v>3177821.83</v>
      </c>
      <c r="P2217" s="555"/>
      <c r="Q2217" s="23"/>
      <c r="R2217" s="23"/>
      <c r="S2217" s="23"/>
      <c r="T2217" s="23"/>
      <c r="U2217" s="23"/>
      <c r="V2217" s="23"/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/>
      <c r="AG2217" s="23"/>
      <c r="AH2217" s="23"/>
      <c r="AI2217" s="23"/>
      <c r="AJ2217" s="23"/>
      <c r="AK2217" s="23"/>
      <c r="AL2217" s="23"/>
      <c r="AM2217" s="23"/>
      <c r="AN2217" s="23"/>
      <c r="AO2217" s="23"/>
      <c r="AP2217" s="23"/>
      <c r="AQ2217" s="23"/>
      <c r="AR2217" s="23"/>
      <c r="AS2217" s="23"/>
      <c r="AT2217" s="23"/>
      <c r="AU2217" s="23"/>
      <c r="AV2217" s="23"/>
      <c r="AW2217" s="23"/>
      <c r="AX2217" s="23"/>
      <c r="AY2217" s="23"/>
      <c r="AZ2217" s="23"/>
      <c r="BA2217" s="23"/>
      <c r="BB2217" s="23"/>
      <c r="BC2217" s="23"/>
      <c r="BD2217" s="23"/>
      <c r="BE2217" s="23"/>
      <c r="BF2217" s="23"/>
      <c r="BG2217" s="23"/>
      <c r="BH2217" s="23"/>
      <c r="BI2217" s="23"/>
      <c r="BJ2217" s="23"/>
      <c r="BK2217" s="23"/>
      <c r="BL2217" s="23"/>
      <c r="BM2217" s="23"/>
      <c r="BN2217" s="23"/>
      <c r="BO2217" s="23"/>
      <c r="BP2217" s="23"/>
      <c r="BQ2217" s="23"/>
      <c r="BR2217" s="23"/>
      <c r="BS2217" s="23"/>
      <c r="BT2217" s="23"/>
      <c r="BU2217" s="23"/>
      <c r="BV2217" s="23"/>
      <c r="BW2217" s="23"/>
      <c r="BX2217" s="23"/>
      <c r="BY2217" s="23"/>
      <c r="BZ2217" s="23"/>
      <c r="CA2217" s="23"/>
      <c r="CB2217" s="23"/>
      <c r="CC2217" s="23"/>
      <c r="CD2217" s="23"/>
      <c r="CE2217" s="23"/>
      <c r="CF2217" s="23"/>
      <c r="CG2217" s="23"/>
      <c r="CH2217" s="23"/>
      <c r="CI2217" s="23"/>
      <c r="CJ2217" s="23"/>
      <c r="CK2217" s="23"/>
      <c r="CL2217" s="23"/>
      <c r="CM2217" s="23"/>
      <c r="CN2217" s="23"/>
      <c r="CO2217" s="23"/>
      <c r="CP2217" s="23"/>
      <c r="CQ2217" s="23"/>
      <c r="CR2217" s="23"/>
      <c r="CS2217" s="23"/>
      <c r="CT2217" s="23"/>
      <c r="CU2217" s="23"/>
      <c r="CV2217" s="23"/>
      <c r="CW2217" s="23"/>
      <c r="CX2217" s="23"/>
      <c r="CY2217" s="23"/>
      <c r="CZ2217" s="23"/>
      <c r="DA2217" s="23"/>
      <c r="DB2217" s="23"/>
      <c r="DC2217" s="23"/>
      <c r="DD2217" s="23"/>
      <c r="DE2217" s="23"/>
      <c r="DF2217" s="23"/>
      <c r="DG2217" s="23"/>
      <c r="DH2217" s="23"/>
      <c r="DI2217" s="23"/>
      <c r="DJ2217" s="23"/>
      <c r="DK2217" s="23"/>
      <c r="DL2217" s="23"/>
      <c r="DM2217" s="23"/>
      <c r="DN2217" s="23"/>
      <c r="DO2217" s="23"/>
      <c r="DP2217" s="23"/>
      <c r="DQ2217" s="23"/>
      <c r="DR2217" s="23"/>
      <c r="DS2217" s="23"/>
      <c r="DT2217" s="23"/>
      <c r="DU2217" s="23"/>
      <c r="DV2217" s="23"/>
      <c r="DW2217" s="23"/>
      <c r="DX2217" s="23"/>
      <c r="DY2217" s="23"/>
    </row>
    <row r="2218" spans="1:129" s="29" customFormat="1" ht="15.75" x14ac:dyDescent="0.25">
      <c r="A2218" s="478"/>
      <c r="B2218" s="121" t="s">
        <v>399</v>
      </c>
      <c r="C2218" s="121"/>
      <c r="D2218" s="121"/>
      <c r="E2218" s="164"/>
      <c r="F2218" s="162"/>
      <c r="G2218" s="122"/>
      <c r="H2218" s="190" t="s">
        <v>34</v>
      </c>
      <c r="I2218" s="78" t="s">
        <v>75</v>
      </c>
      <c r="J2218" s="162">
        <v>1134748.93</v>
      </c>
      <c r="K2218" s="98">
        <f t="shared" ref="K2218:K2220" si="1114">J2218</f>
        <v>1134748.93</v>
      </c>
      <c r="L2218" s="162"/>
      <c r="M2218" s="162"/>
      <c r="N2218" s="162"/>
      <c r="O2218" s="475">
        <f t="shared" si="1098"/>
        <v>1134748.93</v>
      </c>
      <c r="P2218" s="555"/>
      <c r="Q2218" s="23"/>
      <c r="R2218" s="23"/>
      <c r="S2218" s="23"/>
      <c r="T2218" s="23"/>
      <c r="U2218" s="23"/>
      <c r="V2218" s="23"/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/>
      <c r="AG2218" s="23"/>
      <c r="AH2218" s="23"/>
      <c r="AI2218" s="23"/>
      <c r="AJ2218" s="23"/>
      <c r="AK2218" s="23"/>
      <c r="AL2218" s="23"/>
      <c r="AM2218" s="23"/>
      <c r="AN2218" s="23"/>
      <c r="AO2218" s="23"/>
      <c r="AP2218" s="23"/>
      <c r="AQ2218" s="23"/>
      <c r="AR2218" s="23"/>
      <c r="AS2218" s="23"/>
      <c r="AT2218" s="23"/>
      <c r="AU2218" s="23"/>
      <c r="AV2218" s="23"/>
      <c r="AW2218" s="23"/>
      <c r="AX2218" s="23"/>
      <c r="AY2218" s="23"/>
      <c r="AZ2218" s="23"/>
      <c r="BA2218" s="23"/>
      <c r="BB2218" s="23"/>
      <c r="BC2218" s="23"/>
      <c r="BD2218" s="23"/>
      <c r="BE2218" s="23"/>
      <c r="BF2218" s="23"/>
      <c r="BG2218" s="23"/>
      <c r="BH2218" s="23"/>
      <c r="BI2218" s="23"/>
      <c r="BJ2218" s="23"/>
      <c r="BK2218" s="23"/>
      <c r="BL2218" s="23"/>
      <c r="BM2218" s="23"/>
      <c r="BN2218" s="23"/>
      <c r="BO2218" s="23"/>
      <c r="BP2218" s="23"/>
      <c r="BQ2218" s="23"/>
      <c r="BR2218" s="23"/>
      <c r="BS2218" s="23"/>
      <c r="BT2218" s="23"/>
      <c r="BU2218" s="23"/>
      <c r="BV2218" s="23"/>
      <c r="BW2218" s="23"/>
      <c r="BX2218" s="23"/>
      <c r="BY2218" s="23"/>
      <c r="BZ2218" s="23"/>
      <c r="CA2218" s="23"/>
      <c r="CB2218" s="23"/>
      <c r="CC2218" s="23"/>
      <c r="CD2218" s="23"/>
      <c r="CE2218" s="23"/>
      <c r="CF2218" s="23"/>
      <c r="CG2218" s="23"/>
      <c r="CH2218" s="23"/>
      <c r="CI2218" s="23"/>
      <c r="CJ2218" s="23"/>
      <c r="CK2218" s="23"/>
      <c r="CL2218" s="23"/>
      <c r="CM2218" s="23"/>
      <c r="CN2218" s="23"/>
      <c r="CO2218" s="23"/>
      <c r="CP2218" s="23"/>
      <c r="CQ2218" s="23"/>
      <c r="CR2218" s="23"/>
      <c r="CS2218" s="23"/>
      <c r="CT2218" s="23"/>
      <c r="CU2218" s="23"/>
      <c r="CV2218" s="23"/>
      <c r="CW2218" s="23"/>
      <c r="CX2218" s="23"/>
      <c r="CY2218" s="23"/>
      <c r="CZ2218" s="23"/>
      <c r="DA2218" s="23"/>
      <c r="DB2218" s="23"/>
      <c r="DC2218" s="23"/>
      <c r="DD2218" s="23"/>
      <c r="DE2218" s="23"/>
      <c r="DF2218" s="23"/>
      <c r="DG2218" s="23"/>
      <c r="DH2218" s="23"/>
      <c r="DI2218" s="23"/>
      <c r="DJ2218" s="23"/>
      <c r="DK2218" s="23"/>
      <c r="DL2218" s="23"/>
      <c r="DM2218" s="23"/>
      <c r="DN2218" s="23"/>
      <c r="DO2218" s="23"/>
      <c r="DP2218" s="23"/>
      <c r="DQ2218" s="23"/>
      <c r="DR2218" s="23"/>
      <c r="DS2218" s="23"/>
      <c r="DT2218" s="23"/>
      <c r="DU2218" s="23"/>
      <c r="DV2218" s="23"/>
      <c r="DW2218" s="23"/>
      <c r="DX2218" s="23"/>
      <c r="DY2218" s="23"/>
    </row>
    <row r="2219" spans="1:129" s="29" customFormat="1" ht="15.75" x14ac:dyDescent="0.25">
      <c r="A2219" s="478"/>
      <c r="B2219" s="121" t="s">
        <v>399</v>
      </c>
      <c r="C2219" s="121"/>
      <c r="D2219" s="121"/>
      <c r="E2219" s="164"/>
      <c r="F2219" s="162"/>
      <c r="G2219" s="122"/>
      <c r="H2219" s="168" t="s">
        <v>36</v>
      </c>
      <c r="I2219" s="78" t="s">
        <v>37</v>
      </c>
      <c r="J2219" s="162">
        <v>1976492.34</v>
      </c>
      <c r="K2219" s="98">
        <f t="shared" si="1114"/>
        <v>1976492.34</v>
      </c>
      <c r="L2219" s="162"/>
      <c r="M2219" s="162"/>
      <c r="N2219" s="162"/>
      <c r="O2219" s="475">
        <f t="shared" si="1098"/>
        <v>1976492.34</v>
      </c>
      <c r="P2219" s="555"/>
      <c r="Q2219" s="23"/>
      <c r="R2219" s="23"/>
      <c r="S2219" s="23"/>
      <c r="T2219" s="23"/>
      <c r="U2219" s="23"/>
      <c r="V2219" s="23"/>
      <c r="W2219" s="23"/>
      <c r="X2219" s="23"/>
      <c r="Y2219" s="23"/>
      <c r="Z2219" s="23"/>
      <c r="AA2219" s="23"/>
      <c r="AB2219" s="23"/>
      <c r="AC2219" s="23"/>
      <c r="AD2219" s="23"/>
      <c r="AE2219" s="23"/>
      <c r="AF2219" s="23"/>
      <c r="AG2219" s="23"/>
      <c r="AH2219" s="23"/>
      <c r="AI2219" s="23"/>
      <c r="AJ2219" s="23"/>
      <c r="AK2219" s="23"/>
      <c r="AL2219" s="23"/>
      <c r="AM2219" s="23"/>
      <c r="AN2219" s="23"/>
      <c r="AO2219" s="23"/>
      <c r="AP2219" s="23"/>
      <c r="AQ2219" s="23"/>
      <c r="AR2219" s="23"/>
      <c r="AS2219" s="23"/>
      <c r="AT2219" s="23"/>
      <c r="AU2219" s="23"/>
      <c r="AV2219" s="23"/>
      <c r="AW2219" s="23"/>
      <c r="AX2219" s="23"/>
      <c r="AY2219" s="23"/>
      <c r="AZ2219" s="23"/>
      <c r="BA2219" s="23"/>
      <c r="BB2219" s="23"/>
      <c r="BC2219" s="23"/>
      <c r="BD2219" s="23"/>
      <c r="BE2219" s="23"/>
      <c r="BF2219" s="23"/>
      <c r="BG2219" s="23"/>
      <c r="BH2219" s="23"/>
      <c r="BI2219" s="23"/>
      <c r="BJ2219" s="23"/>
      <c r="BK2219" s="23"/>
      <c r="BL2219" s="23"/>
      <c r="BM2219" s="23"/>
      <c r="BN2219" s="23"/>
      <c r="BO2219" s="23"/>
      <c r="BP2219" s="23"/>
      <c r="BQ2219" s="23"/>
      <c r="BR2219" s="23"/>
      <c r="BS2219" s="23"/>
      <c r="BT2219" s="23"/>
      <c r="BU2219" s="23"/>
      <c r="BV2219" s="23"/>
      <c r="BW2219" s="23"/>
      <c r="BX2219" s="23"/>
      <c r="BY2219" s="23"/>
      <c r="BZ2219" s="23"/>
      <c r="CA2219" s="23"/>
      <c r="CB2219" s="23"/>
      <c r="CC2219" s="23"/>
      <c r="CD2219" s="23"/>
      <c r="CE2219" s="23"/>
      <c r="CF2219" s="23"/>
      <c r="CG2219" s="23"/>
      <c r="CH2219" s="23"/>
      <c r="CI2219" s="23"/>
      <c r="CJ2219" s="23"/>
      <c r="CK2219" s="23"/>
      <c r="CL2219" s="23"/>
      <c r="CM2219" s="23"/>
      <c r="CN2219" s="23"/>
      <c r="CO2219" s="23"/>
      <c r="CP2219" s="23"/>
      <c r="CQ2219" s="23"/>
      <c r="CR2219" s="23"/>
      <c r="CS2219" s="23"/>
      <c r="CT2219" s="23"/>
      <c r="CU2219" s="23"/>
      <c r="CV2219" s="23"/>
      <c r="CW2219" s="23"/>
      <c r="CX2219" s="23"/>
      <c r="CY2219" s="23"/>
      <c r="CZ2219" s="23"/>
      <c r="DA2219" s="23"/>
      <c r="DB2219" s="23"/>
      <c r="DC2219" s="23"/>
      <c r="DD2219" s="23"/>
      <c r="DE2219" s="23"/>
      <c r="DF2219" s="23"/>
      <c r="DG2219" s="23"/>
      <c r="DH2219" s="23"/>
      <c r="DI2219" s="23"/>
      <c r="DJ2219" s="23"/>
      <c r="DK2219" s="23"/>
      <c r="DL2219" s="23"/>
      <c r="DM2219" s="23"/>
      <c r="DN2219" s="23"/>
      <c r="DO2219" s="23"/>
      <c r="DP2219" s="23"/>
      <c r="DQ2219" s="23"/>
      <c r="DR2219" s="23"/>
      <c r="DS2219" s="23"/>
      <c r="DT2219" s="23"/>
      <c r="DU2219" s="23"/>
      <c r="DV2219" s="23"/>
      <c r="DW2219" s="23"/>
      <c r="DX2219" s="23"/>
      <c r="DY2219" s="23"/>
    </row>
    <row r="2220" spans="1:129" s="29" customFormat="1" ht="15.75" x14ac:dyDescent="0.25">
      <c r="A2220" s="479"/>
      <c r="B2220" s="121" t="s">
        <v>399</v>
      </c>
      <c r="C2220" s="121"/>
      <c r="D2220" s="121"/>
      <c r="E2220" s="162"/>
      <c r="F2220" s="162"/>
      <c r="G2220" s="122"/>
      <c r="H2220" s="121" t="s">
        <v>35</v>
      </c>
      <c r="I2220" s="78" t="s">
        <v>52</v>
      </c>
      <c r="J2220" s="83">
        <v>66580.56</v>
      </c>
      <c r="K2220" s="98">
        <f t="shared" si="1114"/>
        <v>66580.56</v>
      </c>
      <c r="L2220" s="162"/>
      <c r="M2220" s="83"/>
      <c r="N2220" s="83"/>
      <c r="O2220" s="475">
        <f t="shared" si="1098"/>
        <v>66580.56</v>
      </c>
      <c r="P2220" s="555"/>
      <c r="Q2220" s="23"/>
      <c r="R2220" s="23"/>
      <c r="S2220" s="23"/>
      <c r="T2220" s="23"/>
      <c r="U2220" s="23"/>
      <c r="V2220" s="23"/>
      <c r="W2220" s="23"/>
      <c r="X2220" s="23"/>
      <c r="Y2220" s="23"/>
      <c r="Z2220" s="23"/>
      <c r="AA2220" s="23"/>
      <c r="AB2220" s="23"/>
      <c r="AC2220" s="23"/>
      <c r="AD2220" s="23"/>
      <c r="AE2220" s="23"/>
      <c r="AF2220" s="23"/>
      <c r="AG2220" s="23"/>
      <c r="AH2220" s="23"/>
      <c r="AI2220" s="23"/>
      <c r="AJ2220" s="23"/>
      <c r="AK2220" s="23"/>
      <c r="AL2220" s="23"/>
      <c r="AM2220" s="23"/>
      <c r="AN2220" s="23"/>
      <c r="AO2220" s="23"/>
      <c r="AP2220" s="23"/>
      <c r="AQ2220" s="23"/>
      <c r="AR2220" s="23"/>
      <c r="AS2220" s="23"/>
      <c r="AT2220" s="23"/>
      <c r="AU2220" s="23"/>
      <c r="AV2220" s="23"/>
      <c r="AW2220" s="23"/>
      <c r="AX2220" s="23"/>
      <c r="AY2220" s="23"/>
      <c r="AZ2220" s="23"/>
      <c r="BA2220" s="23"/>
      <c r="BB2220" s="23"/>
      <c r="BC2220" s="23"/>
      <c r="BD2220" s="23"/>
      <c r="BE2220" s="23"/>
      <c r="BF2220" s="23"/>
      <c r="BG2220" s="23"/>
      <c r="BH2220" s="23"/>
      <c r="BI2220" s="23"/>
      <c r="BJ2220" s="23"/>
      <c r="BK2220" s="23"/>
      <c r="BL2220" s="23"/>
      <c r="BM2220" s="23"/>
      <c r="BN2220" s="23"/>
      <c r="BO2220" s="23"/>
      <c r="BP2220" s="23"/>
      <c r="BQ2220" s="23"/>
      <c r="BR2220" s="23"/>
      <c r="BS2220" s="23"/>
      <c r="BT2220" s="23"/>
      <c r="BU2220" s="23"/>
      <c r="BV2220" s="23"/>
      <c r="BW2220" s="23"/>
      <c r="BX2220" s="23"/>
      <c r="BY2220" s="23"/>
      <c r="BZ2220" s="23"/>
      <c r="CA2220" s="23"/>
      <c r="CB2220" s="23"/>
      <c r="CC2220" s="23"/>
      <c r="CD2220" s="23"/>
      <c r="CE2220" s="23"/>
      <c r="CF2220" s="23"/>
      <c r="CG2220" s="23"/>
      <c r="CH2220" s="23"/>
      <c r="CI2220" s="23"/>
      <c r="CJ2220" s="23"/>
      <c r="CK2220" s="23"/>
      <c r="CL2220" s="23"/>
      <c r="CM2220" s="23"/>
      <c r="CN2220" s="23"/>
      <c r="CO2220" s="23"/>
      <c r="CP2220" s="23"/>
      <c r="CQ2220" s="23"/>
      <c r="CR2220" s="23"/>
      <c r="CS2220" s="23"/>
      <c r="CT2220" s="23"/>
      <c r="CU2220" s="23"/>
      <c r="CV2220" s="23"/>
      <c r="CW2220" s="23"/>
      <c r="CX2220" s="23"/>
      <c r="CY2220" s="23"/>
      <c r="CZ2220" s="23"/>
      <c r="DA2220" s="23"/>
      <c r="DB2220" s="23"/>
      <c r="DC2220" s="23"/>
      <c r="DD2220" s="23"/>
      <c r="DE2220" s="23"/>
      <c r="DF2220" s="23"/>
      <c r="DG2220" s="23"/>
      <c r="DH2220" s="23"/>
      <c r="DI2220" s="23"/>
      <c r="DJ2220" s="23"/>
      <c r="DK2220" s="23"/>
      <c r="DL2220" s="23"/>
      <c r="DM2220" s="23"/>
      <c r="DN2220" s="23"/>
      <c r="DO2220" s="23"/>
      <c r="DP2220" s="23"/>
      <c r="DQ2220" s="23"/>
      <c r="DR2220" s="23"/>
      <c r="DS2220" s="23"/>
      <c r="DT2220" s="23"/>
      <c r="DU2220" s="23"/>
      <c r="DV2220" s="23"/>
      <c r="DW2220" s="23"/>
      <c r="DX2220" s="23"/>
      <c r="DY2220" s="23"/>
    </row>
    <row r="2221" spans="1:129" s="29" customFormat="1" ht="15.75" x14ac:dyDescent="0.25">
      <c r="A2221" s="477">
        <v>3</v>
      </c>
      <c r="B2221" s="121" t="s">
        <v>399</v>
      </c>
      <c r="C2221" s="121" t="s">
        <v>6</v>
      </c>
      <c r="D2221" s="121" t="s">
        <v>362</v>
      </c>
      <c r="E2221" s="164" t="s">
        <v>205</v>
      </c>
      <c r="F2221" s="162">
        <v>5458.2</v>
      </c>
      <c r="G2221" s="122">
        <v>88</v>
      </c>
      <c r="H2221" s="121" t="s">
        <v>30</v>
      </c>
      <c r="I2221" s="66" t="s">
        <v>1</v>
      </c>
      <c r="J2221" s="162">
        <f>J2222+J2223</f>
        <v>2870004.64</v>
      </c>
      <c r="K2221" s="162">
        <f t="shared" ref="K2221:N2221" si="1115">K2222+K2223</f>
        <v>2870004.64</v>
      </c>
      <c r="L2221" s="162">
        <f t="shared" si="1115"/>
        <v>0</v>
      </c>
      <c r="M2221" s="162">
        <f t="shared" si="1115"/>
        <v>0</v>
      </c>
      <c r="N2221" s="162">
        <f t="shared" si="1115"/>
        <v>0</v>
      </c>
      <c r="O2221" s="475">
        <f t="shared" si="1098"/>
        <v>2870004.64</v>
      </c>
      <c r="P2221" s="555"/>
      <c r="Q2221" s="23"/>
      <c r="R2221" s="23"/>
      <c r="S2221" s="23"/>
      <c r="T2221" s="23"/>
      <c r="U2221" s="23"/>
      <c r="V2221" s="23"/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23"/>
      <c r="AG2221" s="23"/>
      <c r="AH2221" s="23"/>
      <c r="AI2221" s="23"/>
      <c r="AJ2221" s="23"/>
      <c r="AK2221" s="23"/>
      <c r="AL2221" s="23"/>
      <c r="AM2221" s="23"/>
      <c r="AN2221" s="23"/>
      <c r="AO2221" s="23"/>
      <c r="AP2221" s="23"/>
      <c r="AQ2221" s="23"/>
      <c r="AR2221" s="23"/>
      <c r="AS2221" s="23"/>
      <c r="AT2221" s="23"/>
      <c r="AU2221" s="23"/>
      <c r="AV2221" s="23"/>
      <c r="AW2221" s="23"/>
      <c r="AX2221" s="23"/>
      <c r="AY2221" s="23"/>
      <c r="AZ2221" s="23"/>
      <c r="BA2221" s="23"/>
      <c r="BB2221" s="23"/>
      <c r="BC2221" s="23"/>
      <c r="BD2221" s="23"/>
      <c r="BE2221" s="23"/>
      <c r="BF2221" s="23"/>
      <c r="BG2221" s="23"/>
      <c r="BH2221" s="23"/>
      <c r="BI2221" s="23"/>
      <c r="BJ2221" s="23"/>
      <c r="BK2221" s="23"/>
      <c r="BL2221" s="23"/>
      <c r="BM2221" s="23"/>
      <c r="BN2221" s="23"/>
      <c r="BO2221" s="23"/>
      <c r="BP2221" s="23"/>
      <c r="BQ2221" s="23"/>
      <c r="BR2221" s="23"/>
      <c r="BS2221" s="23"/>
      <c r="BT2221" s="23"/>
      <c r="BU2221" s="23"/>
      <c r="BV2221" s="23"/>
      <c r="BW2221" s="23"/>
      <c r="BX2221" s="23"/>
      <c r="BY2221" s="23"/>
      <c r="BZ2221" s="23"/>
      <c r="CA2221" s="23"/>
      <c r="CB2221" s="23"/>
      <c r="CC2221" s="23"/>
      <c r="CD2221" s="23"/>
      <c r="CE2221" s="23"/>
      <c r="CF2221" s="23"/>
      <c r="CG2221" s="23"/>
      <c r="CH2221" s="23"/>
      <c r="CI2221" s="23"/>
      <c r="CJ2221" s="23"/>
      <c r="CK2221" s="23"/>
      <c r="CL2221" s="23"/>
      <c r="CM2221" s="23"/>
      <c r="CN2221" s="23"/>
      <c r="CO2221" s="23"/>
      <c r="CP2221" s="23"/>
      <c r="CQ2221" s="23"/>
      <c r="CR2221" s="23"/>
      <c r="CS2221" s="23"/>
      <c r="CT2221" s="23"/>
      <c r="CU2221" s="23"/>
      <c r="CV2221" s="23"/>
      <c r="CW2221" s="23"/>
      <c r="CX2221" s="23"/>
      <c r="CY2221" s="23"/>
      <c r="CZ2221" s="23"/>
      <c r="DA2221" s="23"/>
      <c r="DB2221" s="23"/>
      <c r="DC2221" s="23"/>
      <c r="DD2221" s="23"/>
      <c r="DE2221" s="23"/>
      <c r="DF2221" s="23"/>
      <c r="DG2221" s="23"/>
      <c r="DH2221" s="23"/>
      <c r="DI2221" s="23"/>
      <c r="DJ2221" s="23"/>
      <c r="DK2221" s="23"/>
      <c r="DL2221" s="23"/>
      <c r="DM2221" s="23"/>
      <c r="DN2221" s="23"/>
      <c r="DO2221" s="23"/>
      <c r="DP2221" s="23"/>
      <c r="DQ2221" s="23"/>
      <c r="DR2221" s="23"/>
      <c r="DS2221" s="23"/>
      <c r="DT2221" s="23"/>
      <c r="DU2221" s="23"/>
      <c r="DV2221" s="23"/>
      <c r="DW2221" s="23"/>
      <c r="DX2221" s="23"/>
      <c r="DY2221" s="23"/>
    </row>
    <row r="2222" spans="1:129" s="29" customFormat="1" ht="15.75" x14ac:dyDescent="0.25">
      <c r="A2222" s="478"/>
      <c r="B2222" s="121" t="s">
        <v>399</v>
      </c>
      <c r="C2222" s="121"/>
      <c r="D2222" s="121"/>
      <c r="E2222" s="164"/>
      <c r="F2222" s="162"/>
      <c r="G2222" s="122"/>
      <c r="H2222" s="168" t="s">
        <v>36</v>
      </c>
      <c r="I2222" s="78" t="s">
        <v>37</v>
      </c>
      <c r="J2222" s="162">
        <v>2809873.35</v>
      </c>
      <c r="K2222" s="98">
        <f t="shared" ref="K2222:K2223" si="1116">J2222</f>
        <v>2809873.35</v>
      </c>
      <c r="L2222" s="162"/>
      <c r="M2222" s="162"/>
      <c r="N2222" s="162"/>
      <c r="O2222" s="475">
        <f t="shared" si="1098"/>
        <v>2809873.35</v>
      </c>
      <c r="P2222" s="555"/>
      <c r="Q2222" s="23"/>
      <c r="R2222" s="23"/>
      <c r="S2222" s="23"/>
      <c r="T2222" s="23"/>
      <c r="U2222" s="23"/>
      <c r="V2222" s="23"/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/>
      <c r="AG2222" s="23"/>
      <c r="AH2222" s="23"/>
      <c r="AI2222" s="23"/>
      <c r="AJ2222" s="23"/>
      <c r="AK2222" s="23"/>
      <c r="AL2222" s="23"/>
      <c r="AM2222" s="23"/>
      <c r="AN2222" s="23"/>
      <c r="AO2222" s="23"/>
      <c r="AP2222" s="23"/>
      <c r="AQ2222" s="23"/>
      <c r="AR2222" s="23"/>
      <c r="AS2222" s="23"/>
      <c r="AT2222" s="23"/>
      <c r="AU2222" s="23"/>
      <c r="AV2222" s="23"/>
      <c r="AW2222" s="23"/>
      <c r="AX2222" s="23"/>
      <c r="AY2222" s="23"/>
      <c r="AZ2222" s="23"/>
      <c r="BA2222" s="23"/>
      <c r="BB2222" s="23"/>
      <c r="BC2222" s="23"/>
      <c r="BD2222" s="23"/>
      <c r="BE2222" s="23"/>
      <c r="BF2222" s="23"/>
      <c r="BG2222" s="23"/>
      <c r="BH2222" s="23"/>
      <c r="BI2222" s="23"/>
      <c r="BJ2222" s="23"/>
      <c r="BK2222" s="23"/>
      <c r="BL2222" s="23"/>
      <c r="BM2222" s="23"/>
      <c r="BN2222" s="23"/>
      <c r="BO2222" s="23"/>
      <c r="BP2222" s="23"/>
      <c r="BQ2222" s="23"/>
      <c r="BR2222" s="23"/>
      <c r="BS2222" s="23"/>
      <c r="BT2222" s="23"/>
      <c r="BU2222" s="23"/>
      <c r="BV2222" s="23"/>
      <c r="BW2222" s="23"/>
      <c r="BX2222" s="23"/>
      <c r="BY2222" s="23"/>
      <c r="BZ2222" s="23"/>
      <c r="CA2222" s="23"/>
      <c r="CB2222" s="23"/>
      <c r="CC2222" s="23"/>
      <c r="CD2222" s="23"/>
      <c r="CE2222" s="23"/>
      <c r="CF2222" s="23"/>
      <c r="CG2222" s="23"/>
      <c r="CH2222" s="23"/>
      <c r="CI2222" s="23"/>
      <c r="CJ2222" s="23"/>
      <c r="CK2222" s="23"/>
      <c r="CL2222" s="23"/>
      <c r="CM2222" s="23"/>
      <c r="CN2222" s="23"/>
      <c r="CO2222" s="23"/>
      <c r="CP2222" s="23"/>
      <c r="CQ2222" s="23"/>
      <c r="CR2222" s="23"/>
      <c r="CS2222" s="23"/>
      <c r="CT2222" s="23"/>
      <c r="CU2222" s="23"/>
      <c r="CV2222" s="23"/>
      <c r="CW2222" s="23"/>
      <c r="CX2222" s="23"/>
      <c r="CY2222" s="23"/>
      <c r="CZ2222" s="23"/>
      <c r="DA2222" s="23"/>
      <c r="DB2222" s="23"/>
      <c r="DC2222" s="23"/>
      <c r="DD2222" s="23"/>
      <c r="DE2222" s="23"/>
      <c r="DF2222" s="23"/>
      <c r="DG2222" s="23"/>
      <c r="DH2222" s="23"/>
      <c r="DI2222" s="23"/>
      <c r="DJ2222" s="23"/>
      <c r="DK2222" s="23"/>
      <c r="DL2222" s="23"/>
      <c r="DM2222" s="23"/>
      <c r="DN2222" s="23"/>
      <c r="DO2222" s="23"/>
      <c r="DP2222" s="23"/>
      <c r="DQ2222" s="23"/>
      <c r="DR2222" s="23"/>
      <c r="DS2222" s="23"/>
      <c r="DT2222" s="23"/>
      <c r="DU2222" s="23"/>
      <c r="DV2222" s="23"/>
      <c r="DW2222" s="23"/>
      <c r="DX2222" s="23"/>
      <c r="DY2222" s="23"/>
    </row>
    <row r="2223" spans="1:129" s="29" customFormat="1" ht="15.75" x14ac:dyDescent="0.25">
      <c r="A2223" s="479"/>
      <c r="B2223" s="121" t="s">
        <v>399</v>
      </c>
      <c r="C2223" s="121"/>
      <c r="D2223" s="121"/>
      <c r="E2223" s="162"/>
      <c r="F2223" s="162"/>
      <c r="G2223" s="122"/>
      <c r="H2223" s="121" t="s">
        <v>35</v>
      </c>
      <c r="I2223" s="78" t="s">
        <v>52</v>
      </c>
      <c r="J2223" s="162">
        <v>60131.29</v>
      </c>
      <c r="K2223" s="98">
        <f t="shared" si="1116"/>
        <v>60131.29</v>
      </c>
      <c r="L2223" s="162"/>
      <c r="M2223" s="83"/>
      <c r="N2223" s="83"/>
      <c r="O2223" s="475">
        <f t="shared" si="1098"/>
        <v>60131.29</v>
      </c>
      <c r="P2223" s="555"/>
      <c r="Q2223" s="23"/>
      <c r="R2223" s="23"/>
      <c r="S2223" s="23"/>
      <c r="T2223" s="23"/>
      <c r="U2223" s="23"/>
      <c r="V2223" s="23"/>
      <c r="W2223" s="23"/>
      <c r="X2223" s="23"/>
      <c r="Y2223" s="23"/>
      <c r="Z2223" s="23"/>
      <c r="AA2223" s="23"/>
      <c r="AB2223" s="23"/>
      <c r="AC2223" s="23"/>
      <c r="AD2223" s="23"/>
      <c r="AE2223" s="23"/>
      <c r="AF2223" s="23"/>
      <c r="AG2223" s="23"/>
      <c r="AH2223" s="23"/>
      <c r="AI2223" s="23"/>
      <c r="AJ2223" s="23"/>
      <c r="AK2223" s="23"/>
      <c r="AL2223" s="23"/>
      <c r="AM2223" s="23"/>
      <c r="AN2223" s="23"/>
      <c r="AO2223" s="23"/>
      <c r="AP2223" s="23"/>
      <c r="AQ2223" s="23"/>
      <c r="AR2223" s="23"/>
      <c r="AS2223" s="23"/>
      <c r="AT2223" s="23"/>
      <c r="AU2223" s="23"/>
      <c r="AV2223" s="23"/>
      <c r="AW2223" s="23"/>
      <c r="AX2223" s="23"/>
      <c r="AY2223" s="23"/>
      <c r="AZ2223" s="23"/>
      <c r="BA2223" s="23"/>
      <c r="BB2223" s="23"/>
      <c r="BC2223" s="23"/>
      <c r="BD2223" s="23"/>
      <c r="BE2223" s="23"/>
      <c r="BF2223" s="23"/>
      <c r="BG2223" s="23"/>
      <c r="BH2223" s="23"/>
      <c r="BI2223" s="23"/>
      <c r="BJ2223" s="23"/>
      <c r="BK2223" s="23"/>
      <c r="BL2223" s="23"/>
      <c r="BM2223" s="23"/>
      <c r="BN2223" s="23"/>
      <c r="BO2223" s="23"/>
      <c r="BP2223" s="23"/>
      <c r="BQ2223" s="23"/>
      <c r="BR2223" s="23"/>
      <c r="BS2223" s="23"/>
      <c r="BT2223" s="23"/>
      <c r="BU2223" s="23"/>
      <c r="BV2223" s="23"/>
      <c r="BW2223" s="23"/>
      <c r="BX2223" s="23"/>
      <c r="BY2223" s="23"/>
      <c r="BZ2223" s="23"/>
      <c r="CA2223" s="23"/>
      <c r="CB2223" s="23"/>
      <c r="CC2223" s="23"/>
      <c r="CD2223" s="23"/>
      <c r="CE2223" s="23"/>
      <c r="CF2223" s="23"/>
      <c r="CG2223" s="23"/>
      <c r="CH2223" s="23"/>
      <c r="CI2223" s="23"/>
      <c r="CJ2223" s="23"/>
      <c r="CK2223" s="23"/>
      <c r="CL2223" s="23"/>
      <c r="CM2223" s="23"/>
      <c r="CN2223" s="23"/>
      <c r="CO2223" s="23"/>
      <c r="CP2223" s="23"/>
      <c r="CQ2223" s="23"/>
      <c r="CR2223" s="23"/>
      <c r="CS2223" s="23"/>
      <c r="CT2223" s="23"/>
      <c r="CU2223" s="23"/>
      <c r="CV2223" s="23"/>
      <c r="CW2223" s="23"/>
      <c r="CX2223" s="23"/>
      <c r="CY2223" s="23"/>
      <c r="CZ2223" s="23"/>
      <c r="DA2223" s="23"/>
      <c r="DB2223" s="23"/>
      <c r="DC2223" s="23"/>
      <c r="DD2223" s="23"/>
      <c r="DE2223" s="23"/>
      <c r="DF2223" s="23"/>
      <c r="DG2223" s="23"/>
      <c r="DH2223" s="23"/>
      <c r="DI2223" s="23"/>
      <c r="DJ2223" s="23"/>
      <c r="DK2223" s="23"/>
      <c r="DL2223" s="23"/>
      <c r="DM2223" s="23"/>
      <c r="DN2223" s="23"/>
      <c r="DO2223" s="23"/>
      <c r="DP2223" s="23"/>
      <c r="DQ2223" s="23"/>
      <c r="DR2223" s="23"/>
      <c r="DS2223" s="23"/>
      <c r="DT2223" s="23"/>
      <c r="DU2223" s="23"/>
      <c r="DV2223" s="23"/>
      <c r="DW2223" s="23"/>
      <c r="DX2223" s="23"/>
      <c r="DY2223" s="23"/>
    </row>
    <row r="2224" spans="1:129" s="29" customFormat="1" ht="15.75" x14ac:dyDescent="0.25">
      <c r="A2224" s="477">
        <v>4</v>
      </c>
      <c r="B2224" s="121" t="s">
        <v>399</v>
      </c>
      <c r="C2224" s="121" t="s">
        <v>6</v>
      </c>
      <c r="D2224" s="121" t="s">
        <v>364</v>
      </c>
      <c r="E2224" s="164" t="s">
        <v>175</v>
      </c>
      <c r="F2224" s="165">
        <v>13292.1</v>
      </c>
      <c r="G2224" s="122">
        <v>690</v>
      </c>
      <c r="H2224" s="121" t="s">
        <v>30</v>
      </c>
      <c r="I2224" s="66" t="s">
        <v>1</v>
      </c>
      <c r="J2224" s="162">
        <f>J2225+J2226+J2227</f>
        <v>14866617.369999999</v>
      </c>
      <c r="K2224" s="162">
        <f t="shared" ref="K2224:N2224" si="1117">K2225+K2226+K2227</f>
        <v>14866617.369999999</v>
      </c>
      <c r="L2224" s="162">
        <f t="shared" si="1117"/>
        <v>0</v>
      </c>
      <c r="M2224" s="162">
        <f t="shared" si="1117"/>
        <v>0</v>
      </c>
      <c r="N2224" s="162">
        <f t="shared" si="1117"/>
        <v>0</v>
      </c>
      <c r="O2224" s="475">
        <f t="shared" si="1098"/>
        <v>14866617.369999999</v>
      </c>
      <c r="P2224" s="555"/>
      <c r="Q2224" s="23"/>
      <c r="R2224" s="23"/>
      <c r="S2224" s="23"/>
      <c r="T2224" s="23"/>
      <c r="U2224" s="23"/>
      <c r="V2224" s="23"/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/>
      <c r="AL2224" s="23"/>
      <c r="AM2224" s="23"/>
      <c r="AN2224" s="23"/>
      <c r="AO2224" s="23"/>
      <c r="AP2224" s="23"/>
      <c r="AQ2224" s="23"/>
      <c r="AR2224" s="23"/>
      <c r="AS2224" s="23"/>
      <c r="AT2224" s="23"/>
      <c r="AU2224" s="23"/>
      <c r="AV2224" s="23"/>
      <c r="AW2224" s="23"/>
      <c r="AX2224" s="23"/>
      <c r="AY2224" s="23"/>
      <c r="AZ2224" s="23"/>
      <c r="BA2224" s="23"/>
      <c r="BB2224" s="23"/>
      <c r="BC2224" s="23"/>
      <c r="BD2224" s="23"/>
      <c r="BE2224" s="23"/>
      <c r="BF2224" s="23"/>
      <c r="BG2224" s="23"/>
      <c r="BH2224" s="23"/>
      <c r="BI2224" s="23"/>
      <c r="BJ2224" s="23"/>
      <c r="BK2224" s="23"/>
      <c r="BL2224" s="23"/>
      <c r="BM2224" s="23"/>
      <c r="BN2224" s="23"/>
      <c r="BO2224" s="23"/>
      <c r="BP2224" s="23"/>
      <c r="BQ2224" s="23"/>
      <c r="BR2224" s="23"/>
      <c r="BS2224" s="23"/>
      <c r="BT2224" s="23"/>
      <c r="BU2224" s="23"/>
      <c r="BV2224" s="23"/>
      <c r="BW2224" s="23"/>
      <c r="BX2224" s="23"/>
      <c r="BY2224" s="23"/>
      <c r="BZ2224" s="23"/>
      <c r="CA2224" s="23"/>
      <c r="CB2224" s="23"/>
      <c r="CC2224" s="23"/>
      <c r="CD2224" s="23"/>
      <c r="CE2224" s="23"/>
      <c r="CF2224" s="23"/>
      <c r="CG2224" s="23"/>
      <c r="CH2224" s="23"/>
      <c r="CI2224" s="23"/>
      <c r="CJ2224" s="23"/>
      <c r="CK2224" s="23"/>
      <c r="CL2224" s="23"/>
      <c r="CM2224" s="23"/>
      <c r="CN2224" s="23"/>
      <c r="CO2224" s="23"/>
      <c r="CP2224" s="23"/>
      <c r="CQ2224" s="23"/>
      <c r="CR2224" s="23"/>
      <c r="CS2224" s="23"/>
      <c r="CT2224" s="23"/>
      <c r="CU2224" s="23"/>
      <c r="CV2224" s="23"/>
      <c r="CW2224" s="23"/>
      <c r="CX2224" s="23"/>
      <c r="CY2224" s="23"/>
      <c r="CZ2224" s="23"/>
      <c r="DA2224" s="23"/>
      <c r="DB2224" s="23"/>
      <c r="DC2224" s="23"/>
      <c r="DD2224" s="23"/>
      <c r="DE2224" s="23"/>
      <c r="DF2224" s="23"/>
      <c r="DG2224" s="23"/>
      <c r="DH2224" s="23"/>
      <c r="DI2224" s="23"/>
      <c r="DJ2224" s="23"/>
      <c r="DK2224" s="23"/>
      <c r="DL2224" s="23"/>
      <c r="DM2224" s="23"/>
      <c r="DN2224" s="23"/>
      <c r="DO2224" s="23"/>
      <c r="DP2224" s="23"/>
      <c r="DQ2224" s="23"/>
      <c r="DR2224" s="23"/>
      <c r="DS2224" s="23"/>
      <c r="DT2224" s="23"/>
      <c r="DU2224" s="23"/>
      <c r="DV2224" s="23"/>
      <c r="DW2224" s="23"/>
      <c r="DX2224" s="23"/>
      <c r="DY2224" s="23"/>
    </row>
    <row r="2225" spans="1:129" s="29" customFormat="1" ht="15.75" x14ac:dyDescent="0.25">
      <c r="A2225" s="478"/>
      <c r="B2225" s="121" t="s">
        <v>399</v>
      </c>
      <c r="C2225" s="121"/>
      <c r="D2225" s="121"/>
      <c r="E2225" s="164"/>
      <c r="F2225" s="162"/>
      <c r="G2225" s="122"/>
      <c r="H2225" s="190" t="s">
        <v>34</v>
      </c>
      <c r="I2225" s="78" t="s">
        <v>75</v>
      </c>
      <c r="J2225" s="162">
        <v>8974484.8399999999</v>
      </c>
      <c r="K2225" s="98">
        <f t="shared" ref="K2225:K2227" si="1118">J2225</f>
        <v>8974484.8399999999</v>
      </c>
      <c r="L2225" s="162"/>
      <c r="M2225" s="162"/>
      <c r="N2225" s="162"/>
      <c r="O2225" s="475">
        <f t="shared" si="1098"/>
        <v>8974484.8399999999</v>
      </c>
      <c r="P2225" s="555"/>
      <c r="Q2225" s="23"/>
      <c r="R2225" s="23"/>
      <c r="S2225" s="23"/>
      <c r="T2225" s="23"/>
      <c r="U2225" s="23"/>
      <c r="V2225" s="23"/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23"/>
      <c r="AG2225" s="23"/>
      <c r="AH2225" s="23"/>
      <c r="AI2225" s="23"/>
      <c r="AJ2225" s="23"/>
      <c r="AK2225" s="23"/>
      <c r="AL2225" s="23"/>
      <c r="AM2225" s="23"/>
      <c r="AN2225" s="23"/>
      <c r="AO2225" s="23"/>
      <c r="AP2225" s="23"/>
      <c r="AQ2225" s="23"/>
      <c r="AR2225" s="23"/>
      <c r="AS2225" s="23"/>
      <c r="AT2225" s="23"/>
      <c r="AU2225" s="23"/>
      <c r="AV2225" s="23"/>
      <c r="AW2225" s="23"/>
      <c r="AX2225" s="23"/>
      <c r="AY2225" s="23"/>
      <c r="AZ2225" s="23"/>
      <c r="BA2225" s="23"/>
      <c r="BB2225" s="23"/>
      <c r="BC2225" s="23"/>
      <c r="BD2225" s="23"/>
      <c r="BE2225" s="23"/>
      <c r="BF2225" s="23"/>
      <c r="BG2225" s="23"/>
      <c r="BH2225" s="23"/>
      <c r="BI2225" s="23"/>
      <c r="BJ2225" s="23"/>
      <c r="BK2225" s="23"/>
      <c r="BL2225" s="23"/>
      <c r="BM2225" s="23"/>
      <c r="BN2225" s="23"/>
      <c r="BO2225" s="23"/>
      <c r="BP2225" s="23"/>
      <c r="BQ2225" s="23"/>
      <c r="BR2225" s="23"/>
      <c r="BS2225" s="23"/>
      <c r="BT2225" s="23"/>
      <c r="BU2225" s="23"/>
      <c r="BV2225" s="23"/>
      <c r="BW2225" s="23"/>
      <c r="BX2225" s="23"/>
      <c r="BY2225" s="23"/>
      <c r="BZ2225" s="23"/>
      <c r="CA2225" s="23"/>
      <c r="CB2225" s="23"/>
      <c r="CC2225" s="23"/>
      <c r="CD2225" s="23"/>
      <c r="CE2225" s="23"/>
      <c r="CF2225" s="23"/>
      <c r="CG2225" s="23"/>
      <c r="CH2225" s="23"/>
      <c r="CI2225" s="23"/>
      <c r="CJ2225" s="23"/>
      <c r="CK2225" s="23"/>
      <c r="CL2225" s="23"/>
      <c r="CM2225" s="23"/>
      <c r="CN2225" s="23"/>
      <c r="CO2225" s="23"/>
      <c r="CP2225" s="23"/>
      <c r="CQ2225" s="23"/>
      <c r="CR2225" s="23"/>
      <c r="CS2225" s="23"/>
      <c r="CT2225" s="23"/>
      <c r="CU2225" s="23"/>
      <c r="CV2225" s="23"/>
      <c r="CW2225" s="23"/>
      <c r="CX2225" s="23"/>
      <c r="CY2225" s="23"/>
      <c r="CZ2225" s="23"/>
      <c r="DA2225" s="23"/>
      <c r="DB2225" s="23"/>
      <c r="DC2225" s="23"/>
      <c r="DD2225" s="23"/>
      <c r="DE2225" s="23"/>
      <c r="DF2225" s="23"/>
      <c r="DG2225" s="23"/>
      <c r="DH2225" s="23"/>
      <c r="DI2225" s="23"/>
      <c r="DJ2225" s="23"/>
      <c r="DK2225" s="23"/>
      <c r="DL2225" s="23"/>
      <c r="DM2225" s="23"/>
      <c r="DN2225" s="23"/>
      <c r="DO2225" s="23"/>
      <c r="DP2225" s="23"/>
      <c r="DQ2225" s="23"/>
      <c r="DR2225" s="23"/>
      <c r="DS2225" s="23"/>
      <c r="DT2225" s="23"/>
      <c r="DU2225" s="23"/>
      <c r="DV2225" s="23"/>
      <c r="DW2225" s="23"/>
      <c r="DX2225" s="23"/>
      <c r="DY2225" s="23"/>
    </row>
    <row r="2226" spans="1:129" s="29" customFormat="1" ht="15.75" x14ac:dyDescent="0.25">
      <c r="A2226" s="478"/>
      <c r="B2226" s="121" t="s">
        <v>399</v>
      </c>
      <c r="C2226" s="121"/>
      <c r="D2226" s="121"/>
      <c r="E2226" s="164"/>
      <c r="F2226" s="162"/>
      <c r="G2226" s="122"/>
      <c r="H2226" s="168" t="s">
        <v>36</v>
      </c>
      <c r="I2226" s="78" t="s">
        <v>37</v>
      </c>
      <c r="J2226" s="162">
        <v>5580652.5899999999</v>
      </c>
      <c r="K2226" s="98">
        <f t="shared" si="1118"/>
        <v>5580652.5899999999</v>
      </c>
      <c r="L2226" s="162"/>
      <c r="M2226" s="162"/>
      <c r="N2226" s="162"/>
      <c r="O2226" s="475">
        <f t="shared" si="1098"/>
        <v>5580652.5899999999</v>
      </c>
      <c r="P2226" s="555"/>
      <c r="Q2226" s="23"/>
      <c r="R2226" s="23"/>
      <c r="S2226" s="23"/>
      <c r="T2226" s="23"/>
      <c r="U2226" s="23"/>
      <c r="V2226" s="23"/>
      <c r="W2226" s="23"/>
      <c r="X2226" s="23"/>
      <c r="Y2226" s="23"/>
      <c r="Z2226" s="23"/>
      <c r="AA2226" s="23"/>
      <c r="AB2226" s="23"/>
      <c r="AC2226" s="23"/>
      <c r="AD2226" s="23"/>
      <c r="AE2226" s="23"/>
      <c r="AF2226" s="23"/>
      <c r="AG2226" s="23"/>
      <c r="AH2226" s="23"/>
      <c r="AI2226" s="23"/>
      <c r="AJ2226" s="23"/>
      <c r="AK2226" s="23"/>
      <c r="AL2226" s="23"/>
      <c r="AM2226" s="23"/>
      <c r="AN2226" s="23"/>
      <c r="AO2226" s="23"/>
      <c r="AP2226" s="23"/>
      <c r="AQ2226" s="23"/>
      <c r="AR2226" s="23"/>
      <c r="AS2226" s="23"/>
      <c r="AT2226" s="23"/>
      <c r="AU2226" s="23"/>
      <c r="AV2226" s="23"/>
      <c r="AW2226" s="23"/>
      <c r="AX2226" s="23"/>
      <c r="AY2226" s="23"/>
      <c r="AZ2226" s="23"/>
      <c r="BA2226" s="23"/>
      <c r="BB2226" s="23"/>
      <c r="BC2226" s="23"/>
      <c r="BD2226" s="23"/>
      <c r="BE2226" s="23"/>
      <c r="BF2226" s="23"/>
      <c r="BG2226" s="23"/>
      <c r="BH2226" s="23"/>
      <c r="BI2226" s="23"/>
      <c r="BJ2226" s="23"/>
      <c r="BK2226" s="23"/>
      <c r="BL2226" s="23"/>
      <c r="BM2226" s="23"/>
      <c r="BN2226" s="23"/>
      <c r="BO2226" s="23"/>
      <c r="BP2226" s="23"/>
      <c r="BQ2226" s="23"/>
      <c r="BR2226" s="23"/>
      <c r="BS2226" s="23"/>
      <c r="BT2226" s="23"/>
      <c r="BU2226" s="23"/>
      <c r="BV2226" s="23"/>
      <c r="BW2226" s="23"/>
      <c r="BX2226" s="23"/>
      <c r="BY2226" s="23"/>
      <c r="BZ2226" s="23"/>
      <c r="CA2226" s="23"/>
      <c r="CB2226" s="23"/>
      <c r="CC2226" s="23"/>
      <c r="CD2226" s="23"/>
      <c r="CE2226" s="23"/>
      <c r="CF2226" s="23"/>
      <c r="CG2226" s="23"/>
      <c r="CH2226" s="23"/>
      <c r="CI2226" s="23"/>
      <c r="CJ2226" s="23"/>
      <c r="CK2226" s="23"/>
      <c r="CL2226" s="23"/>
      <c r="CM2226" s="23"/>
      <c r="CN2226" s="23"/>
      <c r="CO2226" s="23"/>
      <c r="CP2226" s="23"/>
      <c r="CQ2226" s="23"/>
      <c r="CR2226" s="23"/>
      <c r="CS2226" s="23"/>
      <c r="CT2226" s="23"/>
      <c r="CU2226" s="23"/>
      <c r="CV2226" s="23"/>
      <c r="CW2226" s="23"/>
      <c r="CX2226" s="23"/>
      <c r="CY2226" s="23"/>
      <c r="CZ2226" s="23"/>
      <c r="DA2226" s="23"/>
      <c r="DB2226" s="23"/>
      <c r="DC2226" s="23"/>
      <c r="DD2226" s="23"/>
      <c r="DE2226" s="23"/>
      <c r="DF2226" s="23"/>
      <c r="DG2226" s="23"/>
      <c r="DH2226" s="23"/>
      <c r="DI2226" s="23"/>
      <c r="DJ2226" s="23"/>
      <c r="DK2226" s="23"/>
      <c r="DL2226" s="23"/>
      <c r="DM2226" s="23"/>
      <c r="DN2226" s="23"/>
      <c r="DO2226" s="23"/>
      <c r="DP2226" s="23"/>
      <c r="DQ2226" s="23"/>
      <c r="DR2226" s="23"/>
      <c r="DS2226" s="23"/>
      <c r="DT2226" s="23"/>
      <c r="DU2226" s="23"/>
      <c r="DV2226" s="23"/>
      <c r="DW2226" s="23"/>
      <c r="DX2226" s="23"/>
      <c r="DY2226" s="23"/>
    </row>
    <row r="2227" spans="1:129" s="29" customFormat="1" ht="15.75" x14ac:dyDescent="0.25">
      <c r="A2227" s="479"/>
      <c r="B2227" s="121" t="s">
        <v>399</v>
      </c>
      <c r="C2227" s="121"/>
      <c r="D2227" s="121"/>
      <c r="E2227" s="162"/>
      <c r="F2227" s="162"/>
      <c r="G2227" s="122"/>
      <c r="H2227" s="121" t="s">
        <v>35</v>
      </c>
      <c r="I2227" s="78" t="s">
        <v>52</v>
      </c>
      <c r="J2227" s="83">
        <v>311479.94</v>
      </c>
      <c r="K2227" s="98">
        <f t="shared" si="1118"/>
        <v>311479.94</v>
      </c>
      <c r="L2227" s="162"/>
      <c r="M2227" s="83"/>
      <c r="N2227" s="83"/>
      <c r="O2227" s="475">
        <f t="shared" si="1098"/>
        <v>311479.94</v>
      </c>
      <c r="P2227" s="555"/>
      <c r="Q2227" s="23"/>
      <c r="R2227" s="23"/>
      <c r="S2227" s="23"/>
      <c r="T2227" s="23"/>
      <c r="U2227" s="23"/>
      <c r="V2227" s="23"/>
      <c r="W2227" s="23"/>
      <c r="X2227" s="23"/>
      <c r="Y2227" s="23"/>
      <c r="Z2227" s="23"/>
      <c r="AA2227" s="23"/>
      <c r="AB2227" s="23"/>
      <c r="AC2227" s="23"/>
      <c r="AD2227" s="23"/>
      <c r="AE2227" s="23"/>
      <c r="AF2227" s="23"/>
      <c r="AG2227" s="23"/>
      <c r="AH2227" s="23"/>
      <c r="AI2227" s="23"/>
      <c r="AJ2227" s="23"/>
      <c r="AK2227" s="23"/>
      <c r="AL2227" s="23"/>
      <c r="AM2227" s="23"/>
      <c r="AN2227" s="23"/>
      <c r="AO2227" s="23"/>
      <c r="AP2227" s="23"/>
      <c r="AQ2227" s="23"/>
      <c r="AR2227" s="23"/>
      <c r="AS2227" s="23"/>
      <c r="AT2227" s="23"/>
      <c r="AU2227" s="23"/>
      <c r="AV2227" s="23"/>
      <c r="AW2227" s="23"/>
      <c r="AX2227" s="23"/>
      <c r="AY2227" s="23"/>
      <c r="AZ2227" s="23"/>
      <c r="BA2227" s="23"/>
      <c r="BB2227" s="23"/>
      <c r="BC2227" s="23"/>
      <c r="BD2227" s="23"/>
      <c r="BE2227" s="23"/>
      <c r="BF2227" s="23"/>
      <c r="BG2227" s="23"/>
      <c r="BH2227" s="23"/>
      <c r="BI2227" s="23"/>
      <c r="BJ2227" s="23"/>
      <c r="BK2227" s="23"/>
      <c r="BL2227" s="23"/>
      <c r="BM2227" s="23"/>
      <c r="BN2227" s="23"/>
      <c r="BO2227" s="23"/>
      <c r="BP2227" s="23"/>
      <c r="BQ2227" s="23"/>
      <c r="BR2227" s="23"/>
      <c r="BS2227" s="23"/>
      <c r="BT2227" s="23"/>
      <c r="BU2227" s="23"/>
      <c r="BV2227" s="23"/>
      <c r="BW2227" s="23"/>
      <c r="BX2227" s="23"/>
      <c r="BY2227" s="23"/>
      <c r="BZ2227" s="23"/>
      <c r="CA2227" s="23"/>
      <c r="CB2227" s="23"/>
      <c r="CC2227" s="23"/>
      <c r="CD2227" s="23"/>
      <c r="CE2227" s="23"/>
      <c r="CF2227" s="23"/>
      <c r="CG2227" s="23"/>
      <c r="CH2227" s="23"/>
      <c r="CI2227" s="23"/>
      <c r="CJ2227" s="23"/>
      <c r="CK2227" s="23"/>
      <c r="CL2227" s="23"/>
      <c r="CM2227" s="23"/>
      <c r="CN2227" s="23"/>
      <c r="CO2227" s="23"/>
      <c r="CP2227" s="23"/>
      <c r="CQ2227" s="23"/>
      <c r="CR2227" s="23"/>
      <c r="CS2227" s="23"/>
      <c r="CT2227" s="23"/>
      <c r="CU2227" s="23"/>
      <c r="CV2227" s="23"/>
      <c r="CW2227" s="23"/>
      <c r="CX2227" s="23"/>
      <c r="CY2227" s="23"/>
      <c r="CZ2227" s="23"/>
      <c r="DA2227" s="23"/>
      <c r="DB2227" s="23"/>
      <c r="DC2227" s="23"/>
      <c r="DD2227" s="23"/>
      <c r="DE2227" s="23"/>
      <c r="DF2227" s="23"/>
      <c r="DG2227" s="23"/>
      <c r="DH2227" s="23"/>
      <c r="DI2227" s="23"/>
      <c r="DJ2227" s="23"/>
      <c r="DK2227" s="23"/>
      <c r="DL2227" s="23"/>
      <c r="DM2227" s="23"/>
      <c r="DN2227" s="23"/>
      <c r="DO2227" s="23"/>
      <c r="DP2227" s="23"/>
      <c r="DQ2227" s="23"/>
      <c r="DR2227" s="23"/>
      <c r="DS2227" s="23"/>
      <c r="DT2227" s="23"/>
      <c r="DU2227" s="23"/>
      <c r="DV2227" s="23"/>
      <c r="DW2227" s="23"/>
      <c r="DX2227" s="23"/>
      <c r="DY2227" s="23"/>
    </row>
    <row r="2228" spans="1:129" s="29" customFormat="1" ht="15.75" x14ac:dyDescent="0.25">
      <c r="A2228" s="477">
        <v>5</v>
      </c>
      <c r="B2228" s="121" t="s">
        <v>399</v>
      </c>
      <c r="C2228" s="121" t="s">
        <v>6</v>
      </c>
      <c r="D2228" s="121" t="s">
        <v>364</v>
      </c>
      <c r="E2228" s="164" t="s">
        <v>206</v>
      </c>
      <c r="F2228" s="165">
        <v>13571.4</v>
      </c>
      <c r="G2228" s="122">
        <v>636</v>
      </c>
      <c r="H2228" s="121" t="s">
        <v>30</v>
      </c>
      <c r="I2228" s="66" t="s">
        <v>1</v>
      </c>
      <c r="J2228" s="162">
        <f>J2229+J2230+J2231</f>
        <v>25834987.68</v>
      </c>
      <c r="K2228" s="162">
        <f t="shared" ref="K2228:N2228" si="1119">K2229+K2230+K2231</f>
        <v>25834987.68</v>
      </c>
      <c r="L2228" s="162">
        <f t="shared" si="1119"/>
        <v>0</v>
      </c>
      <c r="M2228" s="162">
        <f t="shared" si="1119"/>
        <v>0</v>
      </c>
      <c r="N2228" s="162">
        <f t="shared" si="1119"/>
        <v>0</v>
      </c>
      <c r="O2228" s="475">
        <f t="shared" si="1098"/>
        <v>25834987.68</v>
      </c>
      <c r="P2228" s="555"/>
      <c r="Q2228" s="23"/>
      <c r="R2228" s="23"/>
      <c r="S2228" s="23"/>
      <c r="T2228" s="23"/>
      <c r="U2228" s="23"/>
      <c r="V2228" s="23"/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/>
      <c r="AI2228" s="23"/>
      <c r="AJ2228" s="23"/>
      <c r="AK2228" s="23"/>
      <c r="AL2228" s="23"/>
      <c r="AM2228" s="23"/>
      <c r="AN2228" s="23"/>
      <c r="AO2228" s="23"/>
      <c r="AP2228" s="23"/>
      <c r="AQ2228" s="23"/>
      <c r="AR2228" s="23"/>
      <c r="AS2228" s="23"/>
      <c r="AT2228" s="23"/>
      <c r="AU2228" s="23"/>
      <c r="AV2228" s="23"/>
      <c r="AW2228" s="23"/>
      <c r="AX2228" s="23"/>
      <c r="AY2228" s="23"/>
      <c r="AZ2228" s="23"/>
      <c r="BA2228" s="23"/>
      <c r="BB2228" s="23"/>
      <c r="BC2228" s="23"/>
      <c r="BD2228" s="23"/>
      <c r="BE2228" s="23"/>
      <c r="BF2228" s="23"/>
      <c r="BG2228" s="23"/>
      <c r="BH2228" s="23"/>
      <c r="BI2228" s="23"/>
      <c r="BJ2228" s="23"/>
      <c r="BK2228" s="23"/>
      <c r="BL2228" s="23"/>
      <c r="BM2228" s="23"/>
      <c r="BN2228" s="23"/>
      <c r="BO2228" s="23"/>
      <c r="BP2228" s="23"/>
      <c r="BQ2228" s="23"/>
      <c r="BR2228" s="23"/>
      <c r="BS2228" s="23"/>
      <c r="BT2228" s="23"/>
      <c r="BU2228" s="23"/>
      <c r="BV2228" s="23"/>
      <c r="BW2228" s="23"/>
      <c r="BX2228" s="23"/>
      <c r="BY2228" s="23"/>
      <c r="BZ2228" s="23"/>
      <c r="CA2228" s="23"/>
      <c r="CB2228" s="23"/>
      <c r="CC2228" s="23"/>
      <c r="CD2228" s="23"/>
      <c r="CE2228" s="23"/>
      <c r="CF2228" s="23"/>
      <c r="CG2228" s="23"/>
      <c r="CH2228" s="23"/>
      <c r="CI2228" s="23"/>
      <c r="CJ2228" s="23"/>
      <c r="CK2228" s="23"/>
      <c r="CL2228" s="23"/>
      <c r="CM2228" s="23"/>
      <c r="CN2228" s="23"/>
      <c r="CO2228" s="23"/>
      <c r="CP2228" s="23"/>
      <c r="CQ2228" s="23"/>
      <c r="CR2228" s="23"/>
      <c r="CS2228" s="23"/>
      <c r="CT2228" s="23"/>
      <c r="CU2228" s="23"/>
      <c r="CV2228" s="23"/>
      <c r="CW2228" s="23"/>
      <c r="CX2228" s="23"/>
      <c r="CY2228" s="23"/>
      <c r="CZ2228" s="23"/>
      <c r="DA2228" s="23"/>
      <c r="DB2228" s="23"/>
      <c r="DC2228" s="23"/>
      <c r="DD2228" s="23"/>
      <c r="DE2228" s="23"/>
      <c r="DF2228" s="23"/>
      <c r="DG2228" s="23"/>
      <c r="DH2228" s="23"/>
      <c r="DI2228" s="23"/>
      <c r="DJ2228" s="23"/>
      <c r="DK2228" s="23"/>
      <c r="DL2228" s="23"/>
      <c r="DM2228" s="23"/>
      <c r="DN2228" s="23"/>
      <c r="DO2228" s="23"/>
      <c r="DP2228" s="23"/>
      <c r="DQ2228" s="23"/>
      <c r="DR2228" s="23"/>
      <c r="DS2228" s="23"/>
      <c r="DT2228" s="23"/>
      <c r="DU2228" s="23"/>
      <c r="DV2228" s="23"/>
      <c r="DW2228" s="23"/>
      <c r="DX2228" s="23"/>
      <c r="DY2228" s="23"/>
    </row>
    <row r="2229" spans="1:129" s="29" customFormat="1" ht="15.75" x14ac:dyDescent="0.25">
      <c r="A2229" s="478"/>
      <c r="B2229" s="121" t="s">
        <v>399</v>
      </c>
      <c r="C2229" s="121"/>
      <c r="D2229" s="121"/>
      <c r="E2229" s="164"/>
      <c r="F2229" s="162"/>
      <c r="G2229" s="136"/>
      <c r="H2229" s="190" t="s">
        <v>34</v>
      </c>
      <c r="I2229" s="78" t="s">
        <v>75</v>
      </c>
      <c r="J2229" s="162">
        <v>19661229.59</v>
      </c>
      <c r="K2229" s="98">
        <f t="shared" ref="K2229:K2231" si="1120">J2229</f>
        <v>19661229.59</v>
      </c>
      <c r="L2229" s="162"/>
      <c r="M2229" s="162"/>
      <c r="N2229" s="162"/>
      <c r="O2229" s="475">
        <f t="shared" si="1098"/>
        <v>19661229.59</v>
      </c>
      <c r="P2229" s="555"/>
      <c r="Q2229" s="23"/>
      <c r="R2229" s="23"/>
      <c r="S2229" s="23"/>
      <c r="T2229" s="23"/>
      <c r="U2229" s="23"/>
      <c r="V2229" s="23"/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/>
      <c r="AL2229" s="23"/>
      <c r="AM2229" s="23"/>
      <c r="AN2229" s="23"/>
      <c r="AO2229" s="23"/>
      <c r="AP2229" s="23"/>
      <c r="AQ2229" s="23"/>
      <c r="AR2229" s="23"/>
      <c r="AS2229" s="23"/>
      <c r="AT2229" s="23"/>
      <c r="AU2229" s="23"/>
      <c r="AV2229" s="23"/>
      <c r="AW2229" s="23"/>
      <c r="AX2229" s="23"/>
      <c r="AY2229" s="23"/>
      <c r="AZ2229" s="23"/>
      <c r="BA2229" s="23"/>
      <c r="BB2229" s="23"/>
      <c r="BC2229" s="23"/>
      <c r="BD2229" s="23"/>
      <c r="BE2229" s="23"/>
      <c r="BF2229" s="23"/>
      <c r="BG2229" s="23"/>
      <c r="BH2229" s="23"/>
      <c r="BI2229" s="23"/>
      <c r="BJ2229" s="23"/>
      <c r="BK2229" s="23"/>
      <c r="BL2229" s="23"/>
      <c r="BM2229" s="23"/>
      <c r="BN2229" s="23"/>
      <c r="BO2229" s="23"/>
      <c r="BP2229" s="23"/>
      <c r="BQ2229" s="23"/>
      <c r="BR2229" s="23"/>
      <c r="BS2229" s="23"/>
      <c r="BT2229" s="23"/>
      <c r="BU2229" s="23"/>
      <c r="BV2229" s="23"/>
      <c r="BW2229" s="23"/>
      <c r="BX2229" s="23"/>
      <c r="BY2229" s="23"/>
      <c r="BZ2229" s="23"/>
      <c r="CA2229" s="23"/>
      <c r="CB2229" s="23"/>
      <c r="CC2229" s="23"/>
      <c r="CD2229" s="23"/>
      <c r="CE2229" s="23"/>
      <c r="CF2229" s="23"/>
      <c r="CG2229" s="23"/>
      <c r="CH2229" s="23"/>
      <c r="CI2229" s="23"/>
      <c r="CJ2229" s="23"/>
      <c r="CK2229" s="23"/>
      <c r="CL2229" s="23"/>
      <c r="CM2229" s="23"/>
      <c r="CN2229" s="23"/>
      <c r="CO2229" s="23"/>
      <c r="CP2229" s="23"/>
      <c r="CQ2229" s="23"/>
      <c r="CR2229" s="23"/>
      <c r="CS2229" s="23"/>
      <c r="CT2229" s="23"/>
      <c r="CU2229" s="23"/>
      <c r="CV2229" s="23"/>
      <c r="CW2229" s="23"/>
      <c r="CX2229" s="23"/>
      <c r="CY2229" s="23"/>
      <c r="CZ2229" s="23"/>
      <c r="DA2229" s="23"/>
      <c r="DB2229" s="23"/>
      <c r="DC2229" s="23"/>
      <c r="DD2229" s="23"/>
      <c r="DE2229" s="23"/>
      <c r="DF2229" s="23"/>
      <c r="DG2229" s="23"/>
      <c r="DH2229" s="23"/>
      <c r="DI2229" s="23"/>
      <c r="DJ2229" s="23"/>
      <c r="DK2229" s="23"/>
      <c r="DL2229" s="23"/>
      <c r="DM2229" s="23"/>
      <c r="DN2229" s="23"/>
      <c r="DO2229" s="23"/>
      <c r="DP2229" s="23"/>
      <c r="DQ2229" s="23"/>
      <c r="DR2229" s="23"/>
      <c r="DS2229" s="23"/>
      <c r="DT2229" s="23"/>
      <c r="DU2229" s="23"/>
      <c r="DV2229" s="23"/>
      <c r="DW2229" s="23"/>
      <c r="DX2229" s="23"/>
      <c r="DY2229" s="23"/>
    </row>
    <row r="2230" spans="1:129" s="29" customFormat="1" ht="15.75" x14ac:dyDescent="0.25">
      <c r="A2230" s="478"/>
      <c r="B2230" s="121" t="s">
        <v>399</v>
      </c>
      <c r="C2230" s="121"/>
      <c r="D2230" s="121"/>
      <c r="E2230" s="164"/>
      <c r="F2230" s="162"/>
      <c r="G2230" s="136"/>
      <c r="H2230" s="168" t="s">
        <v>36</v>
      </c>
      <c r="I2230" s="78" t="s">
        <v>37</v>
      </c>
      <c r="J2230" s="162">
        <v>5632472.8600000003</v>
      </c>
      <c r="K2230" s="98">
        <f t="shared" si="1120"/>
        <v>5632472.8600000003</v>
      </c>
      <c r="L2230" s="162"/>
      <c r="M2230" s="162"/>
      <c r="N2230" s="162"/>
      <c r="O2230" s="475">
        <f t="shared" si="1098"/>
        <v>5632472.8600000003</v>
      </c>
      <c r="P2230" s="555"/>
      <c r="Q2230" s="23"/>
      <c r="R2230" s="23"/>
      <c r="S2230" s="23"/>
      <c r="T2230" s="23"/>
      <c r="U2230" s="23"/>
      <c r="V2230" s="23"/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/>
      <c r="AH2230" s="23"/>
      <c r="AI2230" s="23"/>
      <c r="AJ2230" s="23"/>
      <c r="AK2230" s="23"/>
      <c r="AL2230" s="23"/>
      <c r="AM2230" s="23"/>
      <c r="AN2230" s="23"/>
      <c r="AO2230" s="23"/>
      <c r="AP2230" s="23"/>
      <c r="AQ2230" s="23"/>
      <c r="AR2230" s="23"/>
      <c r="AS2230" s="23"/>
      <c r="AT2230" s="23"/>
      <c r="AU2230" s="23"/>
      <c r="AV2230" s="23"/>
      <c r="AW2230" s="23"/>
      <c r="AX2230" s="23"/>
      <c r="AY2230" s="23"/>
      <c r="AZ2230" s="23"/>
      <c r="BA2230" s="23"/>
      <c r="BB2230" s="23"/>
      <c r="BC2230" s="23"/>
      <c r="BD2230" s="23"/>
      <c r="BE2230" s="23"/>
      <c r="BF2230" s="23"/>
      <c r="BG2230" s="23"/>
      <c r="BH2230" s="23"/>
      <c r="BI2230" s="23"/>
      <c r="BJ2230" s="23"/>
      <c r="BK2230" s="23"/>
      <c r="BL2230" s="23"/>
      <c r="BM2230" s="23"/>
      <c r="BN2230" s="23"/>
      <c r="BO2230" s="23"/>
      <c r="BP2230" s="23"/>
      <c r="BQ2230" s="23"/>
      <c r="BR2230" s="23"/>
      <c r="BS2230" s="23"/>
      <c r="BT2230" s="23"/>
      <c r="BU2230" s="23"/>
      <c r="BV2230" s="23"/>
      <c r="BW2230" s="23"/>
      <c r="BX2230" s="23"/>
      <c r="BY2230" s="23"/>
      <c r="BZ2230" s="23"/>
      <c r="CA2230" s="23"/>
      <c r="CB2230" s="23"/>
      <c r="CC2230" s="23"/>
      <c r="CD2230" s="23"/>
      <c r="CE2230" s="23"/>
      <c r="CF2230" s="23"/>
      <c r="CG2230" s="23"/>
      <c r="CH2230" s="23"/>
      <c r="CI2230" s="23"/>
      <c r="CJ2230" s="23"/>
      <c r="CK2230" s="23"/>
      <c r="CL2230" s="23"/>
      <c r="CM2230" s="23"/>
      <c r="CN2230" s="23"/>
      <c r="CO2230" s="23"/>
      <c r="CP2230" s="23"/>
      <c r="CQ2230" s="23"/>
      <c r="CR2230" s="23"/>
      <c r="CS2230" s="23"/>
      <c r="CT2230" s="23"/>
      <c r="CU2230" s="23"/>
      <c r="CV2230" s="23"/>
      <c r="CW2230" s="23"/>
      <c r="CX2230" s="23"/>
      <c r="CY2230" s="23"/>
      <c r="CZ2230" s="23"/>
      <c r="DA2230" s="23"/>
      <c r="DB2230" s="23"/>
      <c r="DC2230" s="23"/>
      <c r="DD2230" s="23"/>
      <c r="DE2230" s="23"/>
      <c r="DF2230" s="23"/>
      <c r="DG2230" s="23"/>
      <c r="DH2230" s="23"/>
      <c r="DI2230" s="23"/>
      <c r="DJ2230" s="23"/>
      <c r="DK2230" s="23"/>
      <c r="DL2230" s="23"/>
      <c r="DM2230" s="23"/>
      <c r="DN2230" s="23"/>
      <c r="DO2230" s="23"/>
      <c r="DP2230" s="23"/>
      <c r="DQ2230" s="23"/>
      <c r="DR2230" s="23"/>
      <c r="DS2230" s="23"/>
      <c r="DT2230" s="23"/>
      <c r="DU2230" s="23"/>
      <c r="DV2230" s="23"/>
      <c r="DW2230" s="23"/>
      <c r="DX2230" s="23"/>
      <c r="DY2230" s="23"/>
    </row>
    <row r="2231" spans="1:129" s="29" customFormat="1" ht="15.75" customHeight="1" x14ac:dyDescent="0.25">
      <c r="A2231" s="479"/>
      <c r="B2231" s="121" t="s">
        <v>399</v>
      </c>
      <c r="C2231" s="121"/>
      <c r="D2231" s="121"/>
      <c r="E2231" s="162"/>
      <c r="F2231" s="162"/>
      <c r="G2231" s="136"/>
      <c r="H2231" s="121" t="s">
        <v>35</v>
      </c>
      <c r="I2231" s="78" t="s">
        <v>52</v>
      </c>
      <c r="J2231" s="83">
        <v>541285.23</v>
      </c>
      <c r="K2231" s="98">
        <f t="shared" si="1120"/>
        <v>541285.23</v>
      </c>
      <c r="L2231" s="162"/>
      <c r="M2231" s="83"/>
      <c r="N2231" s="83"/>
      <c r="O2231" s="475">
        <f t="shared" si="1098"/>
        <v>541285.23</v>
      </c>
      <c r="P2231" s="555"/>
      <c r="Q2231" s="23"/>
      <c r="R2231" s="23"/>
      <c r="S2231" s="23"/>
      <c r="T2231" s="23"/>
      <c r="U2231" s="23"/>
      <c r="V2231" s="23"/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/>
      <c r="AL2231" s="23"/>
      <c r="AM2231" s="23"/>
      <c r="AN2231" s="23"/>
      <c r="AO2231" s="23"/>
      <c r="AP2231" s="23"/>
      <c r="AQ2231" s="23"/>
      <c r="AR2231" s="23"/>
      <c r="AS2231" s="23"/>
      <c r="AT2231" s="23"/>
      <c r="AU2231" s="23"/>
      <c r="AV2231" s="23"/>
      <c r="AW2231" s="23"/>
      <c r="AX2231" s="23"/>
      <c r="AY2231" s="23"/>
      <c r="AZ2231" s="23"/>
      <c r="BA2231" s="23"/>
      <c r="BB2231" s="23"/>
      <c r="BC2231" s="23"/>
      <c r="BD2231" s="23"/>
      <c r="BE2231" s="23"/>
      <c r="BF2231" s="23"/>
      <c r="BG2231" s="23"/>
      <c r="BH2231" s="23"/>
      <c r="BI2231" s="23"/>
      <c r="BJ2231" s="23"/>
      <c r="BK2231" s="23"/>
      <c r="BL2231" s="23"/>
      <c r="BM2231" s="23"/>
      <c r="BN2231" s="23"/>
      <c r="BO2231" s="23"/>
      <c r="BP2231" s="23"/>
      <c r="BQ2231" s="23"/>
      <c r="BR2231" s="23"/>
      <c r="BS2231" s="23"/>
      <c r="BT2231" s="23"/>
      <c r="BU2231" s="23"/>
      <c r="BV2231" s="23"/>
      <c r="BW2231" s="23"/>
      <c r="BX2231" s="23"/>
      <c r="BY2231" s="23"/>
      <c r="BZ2231" s="23"/>
      <c r="CA2231" s="23"/>
      <c r="CB2231" s="23"/>
      <c r="CC2231" s="23"/>
      <c r="CD2231" s="23"/>
      <c r="CE2231" s="23"/>
      <c r="CF2231" s="23"/>
      <c r="CG2231" s="23"/>
      <c r="CH2231" s="23"/>
      <c r="CI2231" s="23"/>
      <c r="CJ2231" s="23"/>
      <c r="CK2231" s="23"/>
      <c r="CL2231" s="23"/>
      <c r="CM2231" s="23"/>
      <c r="CN2231" s="23"/>
      <c r="CO2231" s="23"/>
      <c r="CP2231" s="23"/>
      <c r="CQ2231" s="23"/>
      <c r="CR2231" s="23"/>
      <c r="CS2231" s="23"/>
      <c r="CT2231" s="23"/>
      <c r="CU2231" s="23"/>
      <c r="CV2231" s="23"/>
      <c r="CW2231" s="23"/>
      <c r="CX2231" s="23"/>
      <c r="CY2231" s="23"/>
      <c r="CZ2231" s="23"/>
      <c r="DA2231" s="23"/>
      <c r="DB2231" s="23"/>
      <c r="DC2231" s="23"/>
      <c r="DD2231" s="23"/>
      <c r="DE2231" s="23"/>
      <c r="DF2231" s="23"/>
      <c r="DG2231" s="23"/>
      <c r="DH2231" s="23"/>
      <c r="DI2231" s="23"/>
      <c r="DJ2231" s="23"/>
      <c r="DK2231" s="23"/>
      <c r="DL2231" s="23"/>
      <c r="DM2231" s="23"/>
      <c r="DN2231" s="23"/>
      <c r="DO2231" s="23"/>
      <c r="DP2231" s="23"/>
      <c r="DQ2231" s="23"/>
      <c r="DR2231" s="23"/>
      <c r="DS2231" s="23"/>
      <c r="DT2231" s="23"/>
      <c r="DU2231" s="23"/>
      <c r="DV2231" s="23"/>
      <c r="DW2231" s="23"/>
      <c r="DX2231" s="23"/>
      <c r="DY2231" s="23"/>
    </row>
    <row r="2232" spans="1:129" s="29" customFormat="1" ht="15.75" customHeight="1" x14ac:dyDescent="0.25">
      <c r="A2232" s="477">
        <v>6</v>
      </c>
      <c r="B2232" s="121" t="s">
        <v>399</v>
      </c>
      <c r="C2232" s="121" t="s">
        <v>6</v>
      </c>
      <c r="D2232" s="121" t="s">
        <v>364</v>
      </c>
      <c r="E2232" s="164" t="s">
        <v>192</v>
      </c>
      <c r="F2232" s="165">
        <v>7373.6</v>
      </c>
      <c r="G2232" s="166">
        <v>325</v>
      </c>
      <c r="H2232" s="121" t="s">
        <v>30</v>
      </c>
      <c r="I2232" s="66" t="s">
        <v>1</v>
      </c>
      <c r="J2232" s="162">
        <f>J2233+J2234+J2235</f>
        <v>8562582.2199999988</v>
      </c>
      <c r="K2232" s="162">
        <f t="shared" ref="K2232:N2232" si="1121">K2233+K2234+K2235</f>
        <v>8562582.2199999988</v>
      </c>
      <c r="L2232" s="162">
        <f t="shared" si="1121"/>
        <v>0</v>
      </c>
      <c r="M2232" s="162">
        <f t="shared" si="1121"/>
        <v>0</v>
      </c>
      <c r="N2232" s="162">
        <f t="shared" si="1121"/>
        <v>0</v>
      </c>
      <c r="O2232" s="475">
        <f t="shared" si="1098"/>
        <v>8562582.2199999988</v>
      </c>
      <c r="P2232" s="555"/>
      <c r="Q2232" s="23"/>
      <c r="R2232" s="23"/>
      <c r="S2232" s="23"/>
      <c r="T2232" s="23"/>
      <c r="U2232" s="23"/>
      <c r="V2232" s="23"/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/>
      <c r="AK2232" s="23"/>
      <c r="AL2232" s="23"/>
      <c r="AM2232" s="23"/>
      <c r="AN2232" s="23"/>
      <c r="AO2232" s="23"/>
      <c r="AP2232" s="23"/>
      <c r="AQ2232" s="23"/>
      <c r="AR2232" s="23"/>
      <c r="AS2232" s="23"/>
      <c r="AT2232" s="23"/>
      <c r="AU2232" s="23"/>
      <c r="AV2232" s="23"/>
      <c r="AW2232" s="23"/>
      <c r="AX2232" s="23"/>
      <c r="AY2232" s="23"/>
      <c r="AZ2232" s="23"/>
      <c r="BA2232" s="23"/>
      <c r="BB2232" s="23"/>
      <c r="BC2232" s="23"/>
      <c r="BD2232" s="23"/>
      <c r="BE2232" s="23"/>
      <c r="BF2232" s="23"/>
      <c r="BG2232" s="23"/>
      <c r="BH2232" s="23"/>
      <c r="BI2232" s="23"/>
      <c r="BJ2232" s="23"/>
      <c r="BK2232" s="23"/>
      <c r="BL2232" s="23"/>
      <c r="BM2232" s="23"/>
      <c r="BN2232" s="23"/>
      <c r="BO2232" s="23"/>
      <c r="BP2232" s="23"/>
      <c r="BQ2232" s="23"/>
      <c r="BR2232" s="23"/>
      <c r="BS2232" s="23"/>
      <c r="BT2232" s="23"/>
      <c r="BU2232" s="23"/>
      <c r="BV2232" s="23"/>
      <c r="BW2232" s="23"/>
      <c r="BX2232" s="23"/>
      <c r="BY2232" s="23"/>
      <c r="BZ2232" s="23"/>
      <c r="CA2232" s="23"/>
      <c r="CB2232" s="23"/>
      <c r="CC2232" s="23"/>
      <c r="CD2232" s="23"/>
      <c r="CE2232" s="23"/>
      <c r="CF2232" s="23"/>
      <c r="CG2232" s="23"/>
      <c r="CH2232" s="23"/>
      <c r="CI2232" s="23"/>
      <c r="CJ2232" s="23"/>
      <c r="CK2232" s="23"/>
      <c r="CL2232" s="23"/>
      <c r="CM2232" s="23"/>
      <c r="CN2232" s="23"/>
      <c r="CO2232" s="23"/>
      <c r="CP2232" s="23"/>
      <c r="CQ2232" s="23"/>
      <c r="CR2232" s="23"/>
      <c r="CS2232" s="23"/>
      <c r="CT2232" s="23"/>
      <c r="CU2232" s="23"/>
      <c r="CV2232" s="23"/>
      <c r="CW2232" s="23"/>
      <c r="CX2232" s="23"/>
      <c r="CY2232" s="23"/>
      <c r="CZ2232" s="23"/>
      <c r="DA2232" s="23"/>
      <c r="DB2232" s="23"/>
      <c r="DC2232" s="23"/>
      <c r="DD2232" s="23"/>
      <c r="DE2232" s="23"/>
      <c r="DF2232" s="23"/>
      <c r="DG2232" s="23"/>
      <c r="DH2232" s="23"/>
      <c r="DI2232" s="23"/>
      <c r="DJ2232" s="23"/>
      <c r="DK2232" s="23"/>
      <c r="DL2232" s="23"/>
      <c r="DM2232" s="23"/>
      <c r="DN2232" s="23"/>
      <c r="DO2232" s="23"/>
      <c r="DP2232" s="23"/>
      <c r="DQ2232" s="23"/>
      <c r="DR2232" s="23"/>
      <c r="DS2232" s="23"/>
      <c r="DT2232" s="23"/>
      <c r="DU2232" s="23"/>
      <c r="DV2232" s="23"/>
      <c r="DW2232" s="23"/>
      <c r="DX2232" s="23"/>
      <c r="DY2232" s="23"/>
    </row>
    <row r="2233" spans="1:129" s="29" customFormat="1" ht="15.75" x14ac:dyDescent="0.25">
      <c r="A2233" s="478"/>
      <c r="B2233" s="121" t="s">
        <v>399</v>
      </c>
      <c r="C2233" s="121"/>
      <c r="D2233" s="121"/>
      <c r="E2233" s="164"/>
      <c r="F2233" s="162"/>
      <c r="G2233" s="136"/>
      <c r="H2233" s="134" t="s">
        <v>36</v>
      </c>
      <c r="I2233" s="78" t="s">
        <v>37</v>
      </c>
      <c r="J2233" s="162">
        <v>3341580.48</v>
      </c>
      <c r="K2233" s="98">
        <f t="shared" ref="K2233:K2235" si="1122">J2233</f>
        <v>3341580.48</v>
      </c>
      <c r="L2233" s="162"/>
      <c r="M2233" s="162"/>
      <c r="N2233" s="162"/>
      <c r="O2233" s="475">
        <f t="shared" si="1098"/>
        <v>3341580.48</v>
      </c>
      <c r="P2233" s="555"/>
      <c r="Q2233" s="23"/>
      <c r="R2233" s="23"/>
      <c r="S2233" s="23"/>
      <c r="T2233" s="23"/>
      <c r="U2233" s="23"/>
      <c r="V2233" s="23"/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23"/>
      <c r="AG2233" s="23"/>
      <c r="AH2233" s="23"/>
      <c r="AI2233" s="23"/>
      <c r="AJ2233" s="23"/>
      <c r="AK2233" s="23"/>
      <c r="AL2233" s="23"/>
      <c r="AM2233" s="23"/>
      <c r="AN2233" s="23"/>
      <c r="AO2233" s="23"/>
      <c r="AP2233" s="23"/>
      <c r="AQ2233" s="23"/>
      <c r="AR2233" s="23"/>
      <c r="AS2233" s="23"/>
      <c r="AT2233" s="23"/>
      <c r="AU2233" s="23"/>
      <c r="AV2233" s="23"/>
      <c r="AW2233" s="23"/>
      <c r="AX2233" s="23"/>
      <c r="AY2233" s="23"/>
      <c r="AZ2233" s="23"/>
      <c r="BA2233" s="23"/>
      <c r="BB2233" s="23"/>
      <c r="BC2233" s="23"/>
      <c r="BD2233" s="23"/>
      <c r="BE2233" s="23"/>
      <c r="BF2233" s="23"/>
      <c r="BG2233" s="23"/>
      <c r="BH2233" s="23"/>
      <c r="BI2233" s="23"/>
      <c r="BJ2233" s="23"/>
      <c r="BK2233" s="23"/>
      <c r="BL2233" s="23"/>
      <c r="BM2233" s="23"/>
      <c r="BN2233" s="23"/>
      <c r="BO2233" s="23"/>
      <c r="BP2233" s="23"/>
      <c r="BQ2233" s="23"/>
      <c r="BR2233" s="23"/>
      <c r="BS2233" s="23"/>
      <c r="BT2233" s="23"/>
      <c r="BU2233" s="23"/>
      <c r="BV2233" s="23"/>
      <c r="BW2233" s="23"/>
      <c r="BX2233" s="23"/>
      <c r="BY2233" s="23"/>
      <c r="BZ2233" s="23"/>
      <c r="CA2233" s="23"/>
      <c r="CB2233" s="23"/>
      <c r="CC2233" s="23"/>
      <c r="CD2233" s="23"/>
      <c r="CE2233" s="23"/>
      <c r="CF2233" s="23"/>
      <c r="CG2233" s="23"/>
      <c r="CH2233" s="23"/>
      <c r="CI2233" s="23"/>
      <c r="CJ2233" s="23"/>
      <c r="CK2233" s="23"/>
      <c r="CL2233" s="23"/>
      <c r="CM2233" s="23"/>
      <c r="CN2233" s="23"/>
      <c r="CO2233" s="23"/>
      <c r="CP2233" s="23"/>
      <c r="CQ2233" s="23"/>
      <c r="CR2233" s="23"/>
      <c r="CS2233" s="23"/>
      <c r="CT2233" s="23"/>
      <c r="CU2233" s="23"/>
      <c r="CV2233" s="23"/>
      <c r="CW2233" s="23"/>
      <c r="CX2233" s="23"/>
      <c r="CY2233" s="23"/>
      <c r="CZ2233" s="23"/>
      <c r="DA2233" s="23"/>
      <c r="DB2233" s="23"/>
      <c r="DC2233" s="23"/>
      <c r="DD2233" s="23"/>
      <c r="DE2233" s="23"/>
      <c r="DF2233" s="23"/>
      <c r="DG2233" s="23"/>
      <c r="DH2233" s="23"/>
      <c r="DI2233" s="23"/>
      <c r="DJ2233" s="23"/>
      <c r="DK2233" s="23"/>
      <c r="DL2233" s="23"/>
      <c r="DM2233" s="23"/>
      <c r="DN2233" s="23"/>
      <c r="DO2233" s="23"/>
      <c r="DP2233" s="23"/>
      <c r="DQ2233" s="23"/>
      <c r="DR2233" s="23"/>
      <c r="DS2233" s="23"/>
      <c r="DT2233" s="23"/>
      <c r="DU2233" s="23"/>
      <c r="DV2233" s="23"/>
      <c r="DW2233" s="23"/>
      <c r="DX2233" s="23"/>
      <c r="DY2233" s="23"/>
    </row>
    <row r="2234" spans="1:129" s="29" customFormat="1" ht="30" x14ac:dyDescent="0.25">
      <c r="A2234" s="478"/>
      <c r="B2234" s="121" t="s">
        <v>399</v>
      </c>
      <c r="C2234" s="121"/>
      <c r="D2234" s="121"/>
      <c r="E2234" s="164"/>
      <c r="F2234" s="162"/>
      <c r="G2234" s="136"/>
      <c r="H2234" s="158" t="s">
        <v>40</v>
      </c>
      <c r="I2234" s="78" t="s">
        <v>41</v>
      </c>
      <c r="J2234" s="162">
        <v>5041601.6399999997</v>
      </c>
      <c r="K2234" s="98">
        <f t="shared" si="1122"/>
        <v>5041601.6399999997</v>
      </c>
      <c r="L2234" s="162"/>
      <c r="M2234" s="162"/>
      <c r="N2234" s="162"/>
      <c r="O2234" s="475">
        <f t="shared" ref="O2234:O2297" si="1123">K2234+L2234+M2234+N2234</f>
        <v>5041601.6399999997</v>
      </c>
      <c r="P2234" s="555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/>
      <c r="AL2234" s="23"/>
      <c r="AM2234" s="23"/>
      <c r="AN2234" s="23"/>
      <c r="AO2234" s="23"/>
      <c r="AP2234" s="23"/>
      <c r="AQ2234" s="23"/>
      <c r="AR2234" s="23"/>
      <c r="AS2234" s="23"/>
      <c r="AT2234" s="23"/>
      <c r="AU2234" s="23"/>
      <c r="AV2234" s="23"/>
      <c r="AW2234" s="23"/>
      <c r="AX2234" s="23"/>
      <c r="AY2234" s="23"/>
      <c r="AZ2234" s="23"/>
      <c r="BA2234" s="23"/>
      <c r="BB2234" s="23"/>
      <c r="BC2234" s="23"/>
      <c r="BD2234" s="23"/>
      <c r="BE2234" s="23"/>
      <c r="BF2234" s="23"/>
      <c r="BG2234" s="23"/>
      <c r="BH2234" s="23"/>
      <c r="BI2234" s="23"/>
      <c r="BJ2234" s="23"/>
      <c r="BK2234" s="23"/>
      <c r="BL2234" s="23"/>
      <c r="BM2234" s="23"/>
      <c r="BN2234" s="23"/>
      <c r="BO2234" s="23"/>
      <c r="BP2234" s="23"/>
      <c r="BQ2234" s="23"/>
      <c r="BR2234" s="23"/>
      <c r="BS2234" s="23"/>
      <c r="BT2234" s="23"/>
      <c r="BU2234" s="23"/>
      <c r="BV2234" s="23"/>
      <c r="BW2234" s="23"/>
      <c r="BX2234" s="23"/>
      <c r="BY2234" s="23"/>
      <c r="BZ2234" s="23"/>
      <c r="CA2234" s="23"/>
      <c r="CB2234" s="23"/>
      <c r="CC2234" s="23"/>
      <c r="CD2234" s="23"/>
      <c r="CE2234" s="23"/>
      <c r="CF2234" s="23"/>
      <c r="CG2234" s="23"/>
      <c r="CH2234" s="23"/>
      <c r="CI2234" s="23"/>
      <c r="CJ2234" s="23"/>
      <c r="CK2234" s="23"/>
      <c r="CL2234" s="23"/>
      <c r="CM2234" s="23"/>
      <c r="CN2234" s="23"/>
      <c r="CO2234" s="23"/>
      <c r="CP2234" s="23"/>
      <c r="CQ2234" s="23"/>
      <c r="CR2234" s="23"/>
      <c r="CS2234" s="23"/>
      <c r="CT2234" s="23"/>
      <c r="CU2234" s="23"/>
      <c r="CV2234" s="23"/>
      <c r="CW2234" s="23"/>
      <c r="CX2234" s="23"/>
      <c r="CY2234" s="23"/>
      <c r="CZ2234" s="23"/>
      <c r="DA2234" s="23"/>
      <c r="DB2234" s="23"/>
      <c r="DC2234" s="23"/>
      <c r="DD2234" s="23"/>
      <c r="DE2234" s="23"/>
      <c r="DF2234" s="23"/>
      <c r="DG2234" s="23"/>
      <c r="DH2234" s="23"/>
      <c r="DI2234" s="23"/>
      <c r="DJ2234" s="23"/>
      <c r="DK2234" s="23"/>
      <c r="DL2234" s="23"/>
      <c r="DM2234" s="23"/>
      <c r="DN2234" s="23"/>
      <c r="DO2234" s="23"/>
      <c r="DP2234" s="23"/>
      <c r="DQ2234" s="23"/>
      <c r="DR2234" s="23"/>
      <c r="DS2234" s="23"/>
      <c r="DT2234" s="23"/>
      <c r="DU2234" s="23"/>
      <c r="DV2234" s="23"/>
      <c r="DW2234" s="23"/>
      <c r="DX2234" s="23"/>
      <c r="DY2234" s="23"/>
    </row>
    <row r="2235" spans="1:129" s="29" customFormat="1" ht="15.75" x14ac:dyDescent="0.25">
      <c r="A2235" s="479"/>
      <c r="B2235" s="121" t="s">
        <v>399</v>
      </c>
      <c r="C2235" s="121"/>
      <c r="D2235" s="121"/>
      <c r="E2235" s="162"/>
      <c r="F2235" s="162"/>
      <c r="G2235" s="136"/>
      <c r="H2235" s="121" t="s">
        <v>35</v>
      </c>
      <c r="I2235" s="78" t="s">
        <v>52</v>
      </c>
      <c r="J2235" s="83">
        <v>179400.1</v>
      </c>
      <c r="K2235" s="98">
        <f t="shared" si="1122"/>
        <v>179400.1</v>
      </c>
      <c r="L2235" s="162"/>
      <c r="M2235" s="83"/>
      <c r="N2235" s="83"/>
      <c r="O2235" s="475">
        <f t="shared" si="1123"/>
        <v>179400.1</v>
      </c>
      <c r="P2235" s="555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/>
      <c r="AL2235" s="23"/>
      <c r="AM2235" s="23"/>
      <c r="AN2235" s="23"/>
      <c r="AO2235" s="23"/>
      <c r="AP2235" s="23"/>
      <c r="AQ2235" s="23"/>
      <c r="AR2235" s="23"/>
      <c r="AS2235" s="23"/>
      <c r="AT2235" s="23"/>
      <c r="AU2235" s="23"/>
      <c r="AV2235" s="23"/>
      <c r="AW2235" s="23"/>
      <c r="AX2235" s="23"/>
      <c r="AY2235" s="23"/>
      <c r="AZ2235" s="23"/>
      <c r="BA2235" s="23"/>
      <c r="BB2235" s="23"/>
      <c r="BC2235" s="23"/>
      <c r="BD2235" s="23"/>
      <c r="BE2235" s="23"/>
      <c r="BF2235" s="23"/>
      <c r="BG2235" s="23"/>
      <c r="BH2235" s="23"/>
      <c r="BI2235" s="23"/>
      <c r="BJ2235" s="23"/>
      <c r="BK2235" s="23"/>
      <c r="BL2235" s="23"/>
      <c r="BM2235" s="23"/>
      <c r="BN2235" s="23"/>
      <c r="BO2235" s="23"/>
      <c r="BP2235" s="23"/>
      <c r="BQ2235" s="23"/>
      <c r="BR2235" s="23"/>
      <c r="BS2235" s="23"/>
      <c r="BT2235" s="23"/>
      <c r="BU2235" s="23"/>
      <c r="BV2235" s="23"/>
      <c r="BW2235" s="23"/>
      <c r="BX2235" s="23"/>
      <c r="BY2235" s="23"/>
      <c r="BZ2235" s="23"/>
      <c r="CA2235" s="23"/>
      <c r="CB2235" s="23"/>
      <c r="CC2235" s="23"/>
      <c r="CD2235" s="23"/>
      <c r="CE2235" s="23"/>
      <c r="CF2235" s="23"/>
      <c r="CG2235" s="23"/>
      <c r="CH2235" s="23"/>
      <c r="CI2235" s="23"/>
      <c r="CJ2235" s="23"/>
      <c r="CK2235" s="23"/>
      <c r="CL2235" s="23"/>
      <c r="CM2235" s="23"/>
      <c r="CN2235" s="23"/>
      <c r="CO2235" s="23"/>
      <c r="CP2235" s="23"/>
      <c r="CQ2235" s="23"/>
      <c r="CR2235" s="23"/>
      <c r="CS2235" s="23"/>
      <c r="CT2235" s="23"/>
      <c r="CU2235" s="23"/>
      <c r="CV2235" s="23"/>
      <c r="CW2235" s="23"/>
      <c r="CX2235" s="23"/>
      <c r="CY2235" s="23"/>
      <c r="CZ2235" s="23"/>
      <c r="DA2235" s="23"/>
      <c r="DB2235" s="23"/>
      <c r="DC2235" s="23"/>
      <c r="DD2235" s="23"/>
      <c r="DE2235" s="23"/>
      <c r="DF2235" s="23"/>
      <c r="DG2235" s="23"/>
      <c r="DH2235" s="23"/>
      <c r="DI2235" s="23"/>
      <c r="DJ2235" s="23"/>
      <c r="DK2235" s="23"/>
      <c r="DL2235" s="23"/>
      <c r="DM2235" s="23"/>
      <c r="DN2235" s="23"/>
      <c r="DO2235" s="23"/>
      <c r="DP2235" s="23"/>
      <c r="DQ2235" s="23"/>
      <c r="DR2235" s="23"/>
      <c r="DS2235" s="23"/>
      <c r="DT2235" s="23"/>
      <c r="DU2235" s="23"/>
      <c r="DV2235" s="23"/>
      <c r="DW2235" s="23"/>
      <c r="DX2235" s="23"/>
      <c r="DY2235" s="23"/>
    </row>
    <row r="2236" spans="1:129" s="29" customFormat="1" ht="15.75" customHeight="1" x14ac:dyDescent="0.25">
      <c r="A2236" s="477">
        <v>7</v>
      </c>
      <c r="B2236" s="121" t="s">
        <v>399</v>
      </c>
      <c r="C2236" s="121" t="s">
        <v>6</v>
      </c>
      <c r="D2236" s="121" t="s">
        <v>366</v>
      </c>
      <c r="E2236" s="164" t="s">
        <v>166</v>
      </c>
      <c r="F2236" s="165">
        <v>7253.4</v>
      </c>
      <c r="G2236" s="166">
        <v>348</v>
      </c>
      <c r="H2236" s="121" t="s">
        <v>30</v>
      </c>
      <c r="I2236" s="66" t="s">
        <v>1</v>
      </c>
      <c r="J2236" s="162">
        <f>J2237+J2238+J2239</f>
        <v>14621749.459999999</v>
      </c>
      <c r="K2236" s="162">
        <f t="shared" ref="K2236:N2236" si="1124">K2237+K2238+K2239</f>
        <v>14621749.459999999</v>
      </c>
      <c r="L2236" s="162">
        <f t="shared" si="1124"/>
        <v>0</v>
      </c>
      <c r="M2236" s="162">
        <f t="shared" si="1124"/>
        <v>0</v>
      </c>
      <c r="N2236" s="162">
        <f t="shared" si="1124"/>
        <v>0</v>
      </c>
      <c r="O2236" s="475">
        <f t="shared" si="1123"/>
        <v>14621749.459999999</v>
      </c>
      <c r="P2236" s="555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3"/>
      <c r="AN2236" s="23"/>
      <c r="AO2236" s="23"/>
      <c r="AP2236" s="23"/>
      <c r="AQ2236" s="23"/>
      <c r="AR2236" s="23"/>
      <c r="AS2236" s="23"/>
      <c r="AT2236" s="23"/>
      <c r="AU2236" s="23"/>
      <c r="AV2236" s="23"/>
      <c r="AW2236" s="23"/>
      <c r="AX2236" s="23"/>
      <c r="AY2236" s="23"/>
      <c r="AZ2236" s="23"/>
      <c r="BA2236" s="23"/>
      <c r="BB2236" s="23"/>
      <c r="BC2236" s="23"/>
      <c r="BD2236" s="23"/>
      <c r="BE2236" s="23"/>
      <c r="BF2236" s="23"/>
      <c r="BG2236" s="23"/>
      <c r="BH2236" s="23"/>
      <c r="BI2236" s="23"/>
      <c r="BJ2236" s="23"/>
      <c r="BK2236" s="23"/>
      <c r="BL2236" s="23"/>
      <c r="BM2236" s="23"/>
      <c r="BN2236" s="23"/>
      <c r="BO2236" s="23"/>
      <c r="BP2236" s="23"/>
      <c r="BQ2236" s="23"/>
      <c r="BR2236" s="23"/>
      <c r="BS2236" s="23"/>
      <c r="BT2236" s="23"/>
      <c r="BU2236" s="23"/>
      <c r="BV2236" s="23"/>
      <c r="BW2236" s="23"/>
      <c r="BX2236" s="23"/>
      <c r="BY2236" s="23"/>
      <c r="BZ2236" s="23"/>
      <c r="CA2236" s="23"/>
      <c r="CB2236" s="23"/>
      <c r="CC2236" s="23"/>
      <c r="CD2236" s="23"/>
      <c r="CE2236" s="23"/>
      <c r="CF2236" s="23"/>
      <c r="CG2236" s="23"/>
      <c r="CH2236" s="23"/>
      <c r="CI2236" s="23"/>
      <c r="CJ2236" s="23"/>
      <c r="CK2236" s="23"/>
      <c r="CL2236" s="23"/>
      <c r="CM2236" s="23"/>
      <c r="CN2236" s="23"/>
      <c r="CO2236" s="23"/>
      <c r="CP2236" s="23"/>
      <c r="CQ2236" s="23"/>
      <c r="CR2236" s="23"/>
      <c r="CS2236" s="23"/>
      <c r="CT2236" s="23"/>
      <c r="CU2236" s="23"/>
      <c r="CV2236" s="23"/>
      <c r="CW2236" s="23"/>
      <c r="CX2236" s="23"/>
      <c r="CY2236" s="23"/>
      <c r="CZ2236" s="23"/>
      <c r="DA2236" s="23"/>
      <c r="DB2236" s="23"/>
      <c r="DC2236" s="23"/>
      <c r="DD2236" s="23"/>
      <c r="DE2236" s="23"/>
      <c r="DF2236" s="23"/>
      <c r="DG2236" s="23"/>
      <c r="DH2236" s="23"/>
      <c r="DI2236" s="23"/>
      <c r="DJ2236" s="23"/>
      <c r="DK2236" s="23"/>
      <c r="DL2236" s="23"/>
      <c r="DM2236" s="23"/>
      <c r="DN2236" s="23"/>
      <c r="DO2236" s="23"/>
      <c r="DP2236" s="23"/>
      <c r="DQ2236" s="23"/>
      <c r="DR2236" s="23"/>
      <c r="DS2236" s="23"/>
      <c r="DT2236" s="23"/>
      <c r="DU2236" s="23"/>
      <c r="DV2236" s="23"/>
      <c r="DW2236" s="23"/>
      <c r="DX2236" s="23"/>
      <c r="DY2236" s="23"/>
    </row>
    <row r="2237" spans="1:129" s="29" customFormat="1" ht="15.75" customHeight="1" x14ac:dyDescent="0.25">
      <c r="A2237" s="478"/>
      <c r="B2237" s="121" t="s">
        <v>399</v>
      </c>
      <c r="C2237" s="121"/>
      <c r="D2237" s="121"/>
      <c r="E2237" s="164"/>
      <c r="F2237" s="162"/>
      <c r="G2237" s="136"/>
      <c r="H2237" s="190" t="s">
        <v>34</v>
      </c>
      <c r="I2237" s="78" t="s">
        <v>75</v>
      </c>
      <c r="J2237" s="162">
        <v>10862469.539999999</v>
      </c>
      <c r="K2237" s="98">
        <f t="shared" ref="K2237:K2239" si="1125">J2237</f>
        <v>10862469.539999999</v>
      </c>
      <c r="L2237" s="162"/>
      <c r="M2237" s="162"/>
      <c r="N2237" s="162"/>
      <c r="O2237" s="475">
        <f t="shared" si="1123"/>
        <v>10862469.539999999</v>
      </c>
      <c r="P2237" s="555"/>
      <c r="Q2237" s="23"/>
      <c r="R2237" s="23"/>
      <c r="S2237" s="23"/>
      <c r="T2237" s="23"/>
      <c r="U2237" s="23"/>
      <c r="V2237" s="23"/>
      <c r="W2237" s="23"/>
      <c r="X2237" s="23"/>
      <c r="Y2237" s="23"/>
      <c r="Z2237" s="23"/>
      <c r="AA2237" s="23"/>
      <c r="AB2237" s="23"/>
      <c r="AC2237" s="23"/>
      <c r="AD2237" s="23"/>
      <c r="AE2237" s="23"/>
      <c r="AF2237" s="23"/>
      <c r="AG2237" s="23"/>
      <c r="AH2237" s="23"/>
      <c r="AI2237" s="23"/>
      <c r="AJ2237" s="23"/>
      <c r="AK2237" s="23"/>
      <c r="AL2237" s="23"/>
      <c r="AM2237" s="23"/>
      <c r="AN2237" s="23"/>
      <c r="AO2237" s="23"/>
      <c r="AP2237" s="23"/>
      <c r="AQ2237" s="23"/>
      <c r="AR2237" s="23"/>
      <c r="AS2237" s="23"/>
      <c r="AT2237" s="23"/>
      <c r="AU2237" s="23"/>
      <c r="AV2237" s="23"/>
      <c r="AW2237" s="23"/>
      <c r="AX2237" s="23"/>
      <c r="AY2237" s="23"/>
      <c r="AZ2237" s="23"/>
      <c r="BA2237" s="23"/>
      <c r="BB2237" s="23"/>
      <c r="BC2237" s="23"/>
      <c r="BD2237" s="23"/>
      <c r="BE2237" s="23"/>
      <c r="BF2237" s="23"/>
      <c r="BG2237" s="23"/>
      <c r="BH2237" s="23"/>
      <c r="BI2237" s="23"/>
      <c r="BJ2237" s="23"/>
      <c r="BK2237" s="23"/>
      <c r="BL2237" s="23"/>
      <c r="BM2237" s="23"/>
      <c r="BN2237" s="23"/>
      <c r="BO2237" s="23"/>
      <c r="BP2237" s="23"/>
      <c r="BQ2237" s="23"/>
      <c r="BR2237" s="23"/>
      <c r="BS2237" s="23"/>
      <c r="BT2237" s="23"/>
      <c r="BU2237" s="23"/>
      <c r="BV2237" s="23"/>
      <c r="BW2237" s="23"/>
      <c r="BX2237" s="23"/>
      <c r="BY2237" s="23"/>
      <c r="BZ2237" s="23"/>
      <c r="CA2237" s="23"/>
      <c r="CB2237" s="23"/>
      <c r="CC2237" s="23"/>
      <c r="CD2237" s="23"/>
      <c r="CE2237" s="23"/>
      <c r="CF2237" s="23"/>
      <c r="CG2237" s="23"/>
      <c r="CH2237" s="23"/>
      <c r="CI2237" s="23"/>
      <c r="CJ2237" s="23"/>
      <c r="CK2237" s="23"/>
      <c r="CL2237" s="23"/>
      <c r="CM2237" s="23"/>
      <c r="CN2237" s="23"/>
      <c r="CO2237" s="23"/>
      <c r="CP2237" s="23"/>
      <c r="CQ2237" s="23"/>
      <c r="CR2237" s="23"/>
      <c r="CS2237" s="23"/>
      <c r="CT2237" s="23"/>
      <c r="CU2237" s="23"/>
      <c r="CV2237" s="23"/>
      <c r="CW2237" s="23"/>
      <c r="CX2237" s="23"/>
      <c r="CY2237" s="23"/>
      <c r="CZ2237" s="23"/>
      <c r="DA2237" s="23"/>
      <c r="DB2237" s="23"/>
      <c r="DC2237" s="23"/>
      <c r="DD2237" s="23"/>
      <c r="DE2237" s="23"/>
      <c r="DF2237" s="23"/>
      <c r="DG2237" s="23"/>
      <c r="DH2237" s="23"/>
      <c r="DI2237" s="23"/>
      <c r="DJ2237" s="23"/>
      <c r="DK2237" s="23"/>
      <c r="DL2237" s="23"/>
      <c r="DM2237" s="23"/>
      <c r="DN2237" s="23"/>
      <c r="DO2237" s="23"/>
      <c r="DP2237" s="23"/>
      <c r="DQ2237" s="23"/>
      <c r="DR2237" s="23"/>
      <c r="DS2237" s="23"/>
      <c r="DT2237" s="23"/>
      <c r="DU2237" s="23"/>
      <c r="DV2237" s="23"/>
      <c r="DW2237" s="23"/>
      <c r="DX2237" s="23"/>
      <c r="DY2237" s="23"/>
    </row>
    <row r="2238" spans="1:129" s="29" customFormat="1" ht="15.75" customHeight="1" x14ac:dyDescent="0.25">
      <c r="A2238" s="478"/>
      <c r="B2238" s="121" t="s">
        <v>399</v>
      </c>
      <c r="C2238" s="121"/>
      <c r="D2238" s="121"/>
      <c r="E2238" s="164"/>
      <c r="F2238" s="162"/>
      <c r="G2238" s="136"/>
      <c r="H2238" s="168" t="s">
        <v>36</v>
      </c>
      <c r="I2238" s="78" t="s">
        <v>37</v>
      </c>
      <c r="J2238" s="162">
        <v>3452930.36</v>
      </c>
      <c r="K2238" s="98">
        <f t="shared" si="1125"/>
        <v>3452930.36</v>
      </c>
      <c r="L2238" s="162"/>
      <c r="M2238" s="162"/>
      <c r="N2238" s="162"/>
      <c r="O2238" s="475">
        <f t="shared" si="1123"/>
        <v>3452930.36</v>
      </c>
      <c r="P2238" s="555"/>
      <c r="Q2238" s="23"/>
      <c r="R2238" s="23"/>
      <c r="S2238" s="23"/>
      <c r="T2238" s="23"/>
      <c r="U2238" s="23"/>
      <c r="V2238" s="23"/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/>
      <c r="AG2238" s="23"/>
      <c r="AH2238" s="23"/>
      <c r="AI2238" s="23"/>
      <c r="AJ2238" s="23"/>
      <c r="AK2238" s="23"/>
      <c r="AL2238" s="23"/>
      <c r="AM2238" s="23"/>
      <c r="AN2238" s="23"/>
      <c r="AO2238" s="23"/>
      <c r="AP2238" s="23"/>
      <c r="AQ2238" s="23"/>
      <c r="AR2238" s="23"/>
      <c r="AS2238" s="23"/>
      <c r="AT2238" s="23"/>
      <c r="AU2238" s="23"/>
      <c r="AV2238" s="23"/>
      <c r="AW2238" s="23"/>
      <c r="AX2238" s="23"/>
      <c r="AY2238" s="23"/>
      <c r="AZ2238" s="23"/>
      <c r="BA2238" s="23"/>
      <c r="BB2238" s="23"/>
      <c r="BC2238" s="23"/>
      <c r="BD2238" s="23"/>
      <c r="BE2238" s="23"/>
      <c r="BF2238" s="23"/>
      <c r="BG2238" s="23"/>
      <c r="BH2238" s="23"/>
      <c r="BI2238" s="23"/>
      <c r="BJ2238" s="23"/>
      <c r="BK2238" s="23"/>
      <c r="BL2238" s="23"/>
      <c r="BM2238" s="23"/>
      <c r="BN2238" s="23"/>
      <c r="BO2238" s="23"/>
      <c r="BP2238" s="23"/>
      <c r="BQ2238" s="23"/>
      <c r="BR2238" s="23"/>
      <c r="BS2238" s="23"/>
      <c r="BT2238" s="23"/>
      <c r="BU2238" s="23"/>
      <c r="BV2238" s="23"/>
      <c r="BW2238" s="23"/>
      <c r="BX2238" s="23"/>
      <c r="BY2238" s="23"/>
      <c r="BZ2238" s="23"/>
      <c r="CA2238" s="23"/>
      <c r="CB2238" s="23"/>
      <c r="CC2238" s="23"/>
      <c r="CD2238" s="23"/>
      <c r="CE2238" s="23"/>
      <c r="CF2238" s="23"/>
      <c r="CG2238" s="23"/>
      <c r="CH2238" s="23"/>
      <c r="CI2238" s="23"/>
      <c r="CJ2238" s="23"/>
      <c r="CK2238" s="23"/>
      <c r="CL2238" s="23"/>
      <c r="CM2238" s="23"/>
      <c r="CN2238" s="23"/>
      <c r="CO2238" s="23"/>
      <c r="CP2238" s="23"/>
      <c r="CQ2238" s="23"/>
      <c r="CR2238" s="23"/>
      <c r="CS2238" s="23"/>
      <c r="CT2238" s="23"/>
      <c r="CU2238" s="23"/>
      <c r="CV2238" s="23"/>
      <c r="CW2238" s="23"/>
      <c r="CX2238" s="23"/>
      <c r="CY2238" s="23"/>
      <c r="CZ2238" s="23"/>
      <c r="DA2238" s="23"/>
      <c r="DB2238" s="23"/>
      <c r="DC2238" s="23"/>
      <c r="DD2238" s="23"/>
      <c r="DE2238" s="23"/>
      <c r="DF2238" s="23"/>
      <c r="DG2238" s="23"/>
      <c r="DH2238" s="23"/>
      <c r="DI2238" s="23"/>
      <c r="DJ2238" s="23"/>
      <c r="DK2238" s="23"/>
      <c r="DL2238" s="23"/>
      <c r="DM2238" s="23"/>
      <c r="DN2238" s="23"/>
      <c r="DO2238" s="23"/>
      <c r="DP2238" s="23"/>
      <c r="DQ2238" s="23"/>
      <c r="DR2238" s="23"/>
      <c r="DS2238" s="23"/>
      <c r="DT2238" s="23"/>
      <c r="DU2238" s="23"/>
      <c r="DV2238" s="23"/>
      <c r="DW2238" s="23"/>
      <c r="DX2238" s="23"/>
      <c r="DY2238" s="23"/>
    </row>
    <row r="2239" spans="1:129" s="29" customFormat="1" ht="15.75" customHeight="1" x14ac:dyDescent="0.25">
      <c r="A2239" s="479"/>
      <c r="B2239" s="121" t="s">
        <v>399</v>
      </c>
      <c r="C2239" s="121"/>
      <c r="D2239" s="121"/>
      <c r="E2239" s="162"/>
      <c r="F2239" s="162"/>
      <c r="G2239" s="136"/>
      <c r="H2239" s="121" t="s">
        <v>35</v>
      </c>
      <c r="I2239" s="78" t="s">
        <v>52</v>
      </c>
      <c r="J2239" s="83">
        <v>306349.56</v>
      </c>
      <c r="K2239" s="98">
        <f t="shared" si="1125"/>
        <v>306349.56</v>
      </c>
      <c r="L2239" s="162"/>
      <c r="M2239" s="83"/>
      <c r="N2239" s="83"/>
      <c r="O2239" s="475">
        <f t="shared" si="1123"/>
        <v>306349.56</v>
      </c>
      <c r="P2239" s="555"/>
      <c r="Q2239" s="23"/>
      <c r="R2239" s="23"/>
      <c r="S2239" s="23"/>
      <c r="T2239" s="23"/>
      <c r="U2239" s="23"/>
      <c r="V2239" s="23"/>
      <c r="W2239" s="23"/>
      <c r="X2239" s="23"/>
      <c r="Y2239" s="23"/>
      <c r="Z2239" s="23"/>
      <c r="AA2239" s="23"/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/>
      <c r="AL2239" s="23"/>
      <c r="AM2239" s="23"/>
      <c r="AN2239" s="23"/>
      <c r="AO2239" s="23"/>
      <c r="AP2239" s="23"/>
      <c r="AQ2239" s="23"/>
      <c r="AR2239" s="23"/>
      <c r="AS2239" s="23"/>
      <c r="AT2239" s="23"/>
      <c r="AU2239" s="23"/>
      <c r="AV2239" s="23"/>
      <c r="AW2239" s="23"/>
      <c r="AX2239" s="23"/>
      <c r="AY2239" s="23"/>
      <c r="AZ2239" s="23"/>
      <c r="BA2239" s="23"/>
      <c r="BB2239" s="23"/>
      <c r="BC2239" s="23"/>
      <c r="BD2239" s="23"/>
      <c r="BE2239" s="23"/>
      <c r="BF2239" s="23"/>
      <c r="BG2239" s="23"/>
      <c r="BH2239" s="23"/>
      <c r="BI2239" s="23"/>
      <c r="BJ2239" s="23"/>
      <c r="BK2239" s="23"/>
      <c r="BL2239" s="23"/>
      <c r="BM2239" s="23"/>
      <c r="BN2239" s="23"/>
      <c r="BO2239" s="23"/>
      <c r="BP2239" s="23"/>
      <c r="BQ2239" s="23"/>
      <c r="BR2239" s="23"/>
      <c r="BS2239" s="23"/>
      <c r="BT2239" s="23"/>
      <c r="BU2239" s="23"/>
      <c r="BV2239" s="23"/>
      <c r="BW2239" s="23"/>
      <c r="BX2239" s="23"/>
      <c r="BY2239" s="23"/>
      <c r="BZ2239" s="23"/>
      <c r="CA2239" s="23"/>
      <c r="CB2239" s="23"/>
      <c r="CC2239" s="23"/>
      <c r="CD2239" s="23"/>
      <c r="CE2239" s="23"/>
      <c r="CF2239" s="23"/>
      <c r="CG2239" s="23"/>
      <c r="CH2239" s="23"/>
      <c r="CI2239" s="23"/>
      <c r="CJ2239" s="23"/>
      <c r="CK2239" s="23"/>
      <c r="CL2239" s="23"/>
      <c r="CM2239" s="23"/>
      <c r="CN2239" s="23"/>
      <c r="CO2239" s="23"/>
      <c r="CP2239" s="23"/>
      <c r="CQ2239" s="23"/>
      <c r="CR2239" s="23"/>
      <c r="CS2239" s="23"/>
      <c r="CT2239" s="23"/>
      <c r="CU2239" s="23"/>
      <c r="CV2239" s="23"/>
      <c r="CW2239" s="23"/>
      <c r="CX2239" s="23"/>
      <c r="CY2239" s="23"/>
      <c r="CZ2239" s="23"/>
      <c r="DA2239" s="23"/>
      <c r="DB2239" s="23"/>
      <c r="DC2239" s="23"/>
      <c r="DD2239" s="23"/>
      <c r="DE2239" s="23"/>
      <c r="DF2239" s="23"/>
      <c r="DG2239" s="23"/>
      <c r="DH2239" s="23"/>
      <c r="DI2239" s="23"/>
      <c r="DJ2239" s="23"/>
      <c r="DK2239" s="23"/>
      <c r="DL2239" s="23"/>
      <c r="DM2239" s="23"/>
      <c r="DN2239" s="23"/>
      <c r="DO2239" s="23"/>
      <c r="DP2239" s="23"/>
      <c r="DQ2239" s="23"/>
      <c r="DR2239" s="23"/>
      <c r="DS2239" s="23"/>
      <c r="DT2239" s="23"/>
      <c r="DU2239" s="23"/>
      <c r="DV2239" s="23"/>
      <c r="DW2239" s="23"/>
      <c r="DX2239" s="23"/>
      <c r="DY2239" s="23"/>
    </row>
    <row r="2240" spans="1:129" s="29" customFormat="1" ht="15.75" customHeight="1" x14ac:dyDescent="0.25">
      <c r="A2240" s="477">
        <v>8</v>
      </c>
      <c r="B2240" s="121" t="s">
        <v>399</v>
      </c>
      <c r="C2240" s="121" t="s">
        <v>6</v>
      </c>
      <c r="D2240" s="121" t="s">
        <v>366</v>
      </c>
      <c r="E2240" s="164" t="s">
        <v>167</v>
      </c>
      <c r="F2240" s="165">
        <v>9679.7999999999993</v>
      </c>
      <c r="G2240" s="166">
        <v>447</v>
      </c>
      <c r="H2240" s="121" t="s">
        <v>30</v>
      </c>
      <c r="I2240" s="66" t="s">
        <v>1</v>
      </c>
      <c r="J2240" s="162">
        <f>J2241+J2242</f>
        <v>14245738.119999999</v>
      </c>
      <c r="K2240" s="162">
        <f t="shared" ref="K2240:N2240" si="1126">K2241+K2242</f>
        <v>14245738.119999999</v>
      </c>
      <c r="L2240" s="162">
        <f t="shared" si="1126"/>
        <v>0</v>
      </c>
      <c r="M2240" s="162">
        <f t="shared" si="1126"/>
        <v>0</v>
      </c>
      <c r="N2240" s="162">
        <f t="shared" si="1126"/>
        <v>0</v>
      </c>
      <c r="O2240" s="475">
        <f t="shared" si="1123"/>
        <v>14245738.119999999</v>
      </c>
      <c r="P2240" s="555"/>
      <c r="Q2240" s="23"/>
      <c r="R2240" s="23"/>
      <c r="S2240" s="23"/>
      <c r="T2240" s="23"/>
      <c r="U2240" s="23"/>
      <c r="V2240" s="23"/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/>
      <c r="AL2240" s="23"/>
      <c r="AM2240" s="23"/>
      <c r="AN2240" s="23"/>
      <c r="AO2240" s="23"/>
      <c r="AP2240" s="23"/>
      <c r="AQ2240" s="23"/>
      <c r="AR2240" s="23"/>
      <c r="AS2240" s="23"/>
      <c r="AT2240" s="23"/>
      <c r="AU2240" s="23"/>
      <c r="AV2240" s="23"/>
      <c r="AW2240" s="23"/>
      <c r="AX2240" s="23"/>
      <c r="AY2240" s="23"/>
      <c r="AZ2240" s="23"/>
      <c r="BA2240" s="23"/>
      <c r="BB2240" s="23"/>
      <c r="BC2240" s="23"/>
      <c r="BD2240" s="23"/>
      <c r="BE2240" s="23"/>
      <c r="BF2240" s="23"/>
      <c r="BG2240" s="23"/>
      <c r="BH2240" s="23"/>
      <c r="BI2240" s="23"/>
      <c r="BJ2240" s="23"/>
      <c r="BK2240" s="23"/>
      <c r="BL2240" s="23"/>
      <c r="BM2240" s="23"/>
      <c r="BN2240" s="23"/>
      <c r="BO2240" s="23"/>
      <c r="BP2240" s="23"/>
      <c r="BQ2240" s="23"/>
      <c r="BR2240" s="23"/>
      <c r="BS2240" s="23"/>
      <c r="BT2240" s="23"/>
      <c r="BU2240" s="23"/>
      <c r="BV2240" s="23"/>
      <c r="BW2240" s="23"/>
      <c r="BX2240" s="23"/>
      <c r="BY2240" s="23"/>
      <c r="BZ2240" s="23"/>
      <c r="CA2240" s="23"/>
      <c r="CB2240" s="23"/>
      <c r="CC2240" s="23"/>
      <c r="CD2240" s="23"/>
      <c r="CE2240" s="23"/>
      <c r="CF2240" s="23"/>
      <c r="CG2240" s="23"/>
      <c r="CH2240" s="23"/>
      <c r="CI2240" s="23"/>
      <c r="CJ2240" s="23"/>
      <c r="CK2240" s="23"/>
      <c r="CL2240" s="23"/>
      <c r="CM2240" s="23"/>
      <c r="CN2240" s="23"/>
      <c r="CO2240" s="23"/>
      <c r="CP2240" s="23"/>
      <c r="CQ2240" s="23"/>
      <c r="CR2240" s="23"/>
      <c r="CS2240" s="23"/>
      <c r="CT2240" s="23"/>
      <c r="CU2240" s="23"/>
      <c r="CV2240" s="23"/>
      <c r="CW2240" s="23"/>
      <c r="CX2240" s="23"/>
      <c r="CY2240" s="23"/>
      <c r="CZ2240" s="23"/>
      <c r="DA2240" s="23"/>
      <c r="DB2240" s="23"/>
      <c r="DC2240" s="23"/>
      <c r="DD2240" s="23"/>
      <c r="DE2240" s="23"/>
      <c r="DF2240" s="23"/>
      <c r="DG2240" s="23"/>
      <c r="DH2240" s="23"/>
      <c r="DI2240" s="23"/>
      <c r="DJ2240" s="23"/>
      <c r="DK2240" s="23"/>
      <c r="DL2240" s="23"/>
      <c r="DM2240" s="23"/>
      <c r="DN2240" s="23"/>
      <c r="DO2240" s="23"/>
      <c r="DP2240" s="23"/>
      <c r="DQ2240" s="23"/>
      <c r="DR2240" s="23"/>
      <c r="DS2240" s="23"/>
      <c r="DT2240" s="23"/>
      <c r="DU2240" s="23"/>
      <c r="DV2240" s="23"/>
      <c r="DW2240" s="23"/>
      <c r="DX2240" s="23"/>
      <c r="DY2240" s="23"/>
    </row>
    <row r="2241" spans="1:129" s="29" customFormat="1" ht="15.75" customHeight="1" x14ac:dyDescent="0.25">
      <c r="A2241" s="478"/>
      <c r="B2241" s="121" t="s">
        <v>399</v>
      </c>
      <c r="C2241" s="121"/>
      <c r="D2241" s="121"/>
      <c r="E2241" s="164"/>
      <c r="F2241" s="162"/>
      <c r="G2241" s="136"/>
      <c r="H2241" s="190" t="s">
        <v>34</v>
      </c>
      <c r="I2241" s="78" t="s">
        <v>75</v>
      </c>
      <c r="J2241" s="162">
        <v>13947266.609999999</v>
      </c>
      <c r="K2241" s="98">
        <f t="shared" ref="K2241:K2242" si="1127">J2241</f>
        <v>13947266.609999999</v>
      </c>
      <c r="L2241" s="162"/>
      <c r="M2241" s="162"/>
      <c r="N2241" s="162"/>
      <c r="O2241" s="475">
        <f t="shared" si="1123"/>
        <v>13947266.609999999</v>
      </c>
      <c r="P2241" s="555"/>
      <c r="Q2241" s="23"/>
      <c r="R2241" s="23"/>
      <c r="S2241" s="23"/>
      <c r="T2241" s="23"/>
      <c r="U2241" s="23"/>
      <c r="V2241" s="23"/>
      <c r="W2241" s="23"/>
      <c r="X2241" s="23"/>
      <c r="Y2241" s="23"/>
      <c r="Z2241" s="23"/>
      <c r="AA2241" s="23"/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/>
      <c r="AL2241" s="23"/>
      <c r="AM2241" s="23"/>
      <c r="AN2241" s="23"/>
      <c r="AO2241" s="23"/>
      <c r="AP2241" s="23"/>
      <c r="AQ2241" s="23"/>
      <c r="AR2241" s="23"/>
      <c r="AS2241" s="23"/>
      <c r="AT2241" s="23"/>
      <c r="AU2241" s="23"/>
      <c r="AV2241" s="23"/>
      <c r="AW2241" s="23"/>
      <c r="AX2241" s="23"/>
      <c r="AY2241" s="23"/>
      <c r="AZ2241" s="23"/>
      <c r="BA2241" s="23"/>
      <c r="BB2241" s="23"/>
      <c r="BC2241" s="23"/>
      <c r="BD2241" s="23"/>
      <c r="BE2241" s="23"/>
      <c r="BF2241" s="23"/>
      <c r="BG2241" s="23"/>
      <c r="BH2241" s="23"/>
      <c r="BI2241" s="23"/>
      <c r="BJ2241" s="23"/>
      <c r="BK2241" s="23"/>
      <c r="BL2241" s="23"/>
      <c r="BM2241" s="23"/>
      <c r="BN2241" s="23"/>
      <c r="BO2241" s="23"/>
      <c r="BP2241" s="23"/>
      <c r="BQ2241" s="23"/>
      <c r="BR2241" s="23"/>
      <c r="BS2241" s="23"/>
      <c r="BT2241" s="23"/>
      <c r="BU2241" s="23"/>
      <c r="BV2241" s="23"/>
      <c r="BW2241" s="23"/>
      <c r="BX2241" s="23"/>
      <c r="BY2241" s="23"/>
      <c r="BZ2241" s="23"/>
      <c r="CA2241" s="23"/>
      <c r="CB2241" s="23"/>
      <c r="CC2241" s="23"/>
      <c r="CD2241" s="23"/>
      <c r="CE2241" s="23"/>
      <c r="CF2241" s="23"/>
      <c r="CG2241" s="23"/>
      <c r="CH2241" s="23"/>
      <c r="CI2241" s="23"/>
      <c r="CJ2241" s="23"/>
      <c r="CK2241" s="23"/>
      <c r="CL2241" s="23"/>
      <c r="CM2241" s="23"/>
      <c r="CN2241" s="23"/>
      <c r="CO2241" s="23"/>
      <c r="CP2241" s="23"/>
      <c r="CQ2241" s="23"/>
      <c r="CR2241" s="23"/>
      <c r="CS2241" s="23"/>
      <c r="CT2241" s="23"/>
      <c r="CU2241" s="23"/>
      <c r="CV2241" s="23"/>
      <c r="CW2241" s="23"/>
      <c r="CX2241" s="23"/>
      <c r="CY2241" s="23"/>
      <c r="CZ2241" s="23"/>
      <c r="DA2241" s="23"/>
      <c r="DB2241" s="23"/>
      <c r="DC2241" s="23"/>
      <c r="DD2241" s="23"/>
      <c r="DE2241" s="23"/>
      <c r="DF2241" s="23"/>
      <c r="DG2241" s="23"/>
      <c r="DH2241" s="23"/>
      <c r="DI2241" s="23"/>
      <c r="DJ2241" s="23"/>
      <c r="DK2241" s="23"/>
      <c r="DL2241" s="23"/>
      <c r="DM2241" s="23"/>
      <c r="DN2241" s="23"/>
      <c r="DO2241" s="23"/>
      <c r="DP2241" s="23"/>
      <c r="DQ2241" s="23"/>
      <c r="DR2241" s="23"/>
      <c r="DS2241" s="23"/>
      <c r="DT2241" s="23"/>
      <c r="DU2241" s="23"/>
      <c r="DV2241" s="23"/>
      <c r="DW2241" s="23"/>
      <c r="DX2241" s="23"/>
      <c r="DY2241" s="23"/>
    </row>
    <row r="2242" spans="1:129" s="29" customFormat="1" ht="15.75" customHeight="1" x14ac:dyDescent="0.25">
      <c r="A2242" s="479"/>
      <c r="B2242" s="121" t="s">
        <v>399</v>
      </c>
      <c r="C2242" s="121"/>
      <c r="D2242" s="121"/>
      <c r="E2242" s="162"/>
      <c r="F2242" s="162"/>
      <c r="G2242" s="136"/>
      <c r="H2242" s="121" t="s">
        <v>35</v>
      </c>
      <c r="I2242" s="78" t="s">
        <v>52</v>
      </c>
      <c r="J2242" s="162">
        <v>298471.51</v>
      </c>
      <c r="K2242" s="98">
        <f t="shared" si="1127"/>
        <v>298471.51</v>
      </c>
      <c r="L2242" s="162"/>
      <c r="M2242" s="83"/>
      <c r="N2242" s="83"/>
      <c r="O2242" s="475">
        <f t="shared" si="1123"/>
        <v>298471.51</v>
      </c>
      <c r="P2242" s="555"/>
      <c r="Q2242" s="23"/>
      <c r="R2242" s="23"/>
      <c r="S2242" s="23"/>
      <c r="T2242" s="23"/>
      <c r="U2242" s="23"/>
      <c r="V2242" s="23"/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/>
      <c r="AL2242" s="23"/>
      <c r="AM2242" s="23"/>
      <c r="AN2242" s="23"/>
      <c r="AO2242" s="23"/>
      <c r="AP2242" s="23"/>
      <c r="AQ2242" s="23"/>
      <c r="AR2242" s="23"/>
      <c r="AS2242" s="23"/>
      <c r="AT2242" s="23"/>
      <c r="AU2242" s="23"/>
      <c r="AV2242" s="23"/>
      <c r="AW2242" s="23"/>
      <c r="AX2242" s="23"/>
      <c r="AY2242" s="23"/>
      <c r="AZ2242" s="23"/>
      <c r="BA2242" s="23"/>
      <c r="BB2242" s="23"/>
      <c r="BC2242" s="23"/>
      <c r="BD2242" s="23"/>
      <c r="BE2242" s="23"/>
      <c r="BF2242" s="23"/>
      <c r="BG2242" s="23"/>
      <c r="BH2242" s="23"/>
      <c r="BI2242" s="23"/>
      <c r="BJ2242" s="23"/>
      <c r="BK2242" s="23"/>
      <c r="BL2242" s="23"/>
      <c r="BM2242" s="23"/>
      <c r="BN2242" s="23"/>
      <c r="BO2242" s="23"/>
      <c r="BP2242" s="23"/>
      <c r="BQ2242" s="23"/>
      <c r="BR2242" s="23"/>
      <c r="BS2242" s="23"/>
      <c r="BT2242" s="23"/>
      <c r="BU2242" s="23"/>
      <c r="BV2242" s="23"/>
      <c r="BW2242" s="23"/>
      <c r="BX2242" s="23"/>
      <c r="BY2242" s="23"/>
      <c r="BZ2242" s="23"/>
      <c r="CA2242" s="23"/>
      <c r="CB2242" s="23"/>
      <c r="CC2242" s="23"/>
      <c r="CD2242" s="23"/>
      <c r="CE2242" s="23"/>
      <c r="CF2242" s="23"/>
      <c r="CG2242" s="23"/>
      <c r="CH2242" s="23"/>
      <c r="CI2242" s="23"/>
      <c r="CJ2242" s="23"/>
      <c r="CK2242" s="23"/>
      <c r="CL2242" s="23"/>
      <c r="CM2242" s="23"/>
      <c r="CN2242" s="23"/>
      <c r="CO2242" s="23"/>
      <c r="CP2242" s="23"/>
      <c r="CQ2242" s="23"/>
      <c r="CR2242" s="23"/>
      <c r="CS2242" s="23"/>
      <c r="CT2242" s="23"/>
      <c r="CU2242" s="23"/>
      <c r="CV2242" s="23"/>
      <c r="CW2242" s="23"/>
      <c r="CX2242" s="23"/>
      <c r="CY2242" s="23"/>
      <c r="CZ2242" s="23"/>
      <c r="DA2242" s="23"/>
      <c r="DB2242" s="23"/>
      <c r="DC2242" s="23"/>
      <c r="DD2242" s="23"/>
      <c r="DE2242" s="23"/>
      <c r="DF2242" s="23"/>
      <c r="DG2242" s="23"/>
      <c r="DH2242" s="23"/>
      <c r="DI2242" s="23"/>
      <c r="DJ2242" s="23"/>
      <c r="DK2242" s="23"/>
      <c r="DL2242" s="23"/>
      <c r="DM2242" s="23"/>
      <c r="DN2242" s="23"/>
      <c r="DO2242" s="23"/>
      <c r="DP2242" s="23"/>
      <c r="DQ2242" s="23"/>
      <c r="DR2242" s="23"/>
      <c r="DS2242" s="23"/>
      <c r="DT2242" s="23"/>
      <c r="DU2242" s="23"/>
      <c r="DV2242" s="23"/>
      <c r="DW2242" s="23"/>
      <c r="DX2242" s="23"/>
      <c r="DY2242" s="23"/>
    </row>
    <row r="2243" spans="1:129" s="29" customFormat="1" ht="15.75" customHeight="1" x14ac:dyDescent="0.25">
      <c r="A2243" s="477">
        <v>9</v>
      </c>
      <c r="B2243" s="121" t="s">
        <v>399</v>
      </c>
      <c r="C2243" s="121" t="s">
        <v>6</v>
      </c>
      <c r="D2243" s="121" t="s">
        <v>366</v>
      </c>
      <c r="E2243" s="164" t="s">
        <v>207</v>
      </c>
      <c r="F2243" s="165">
        <v>7299.7</v>
      </c>
      <c r="G2243" s="166">
        <v>319</v>
      </c>
      <c r="H2243" s="121" t="s">
        <v>30</v>
      </c>
      <c r="I2243" s="66" t="s">
        <v>1</v>
      </c>
      <c r="J2243" s="162">
        <f>J2244+J2245+J2246</f>
        <v>14084524.390000001</v>
      </c>
      <c r="K2243" s="162">
        <f t="shared" ref="K2243:N2243" si="1128">K2244+K2245+K2246</f>
        <v>14084524.390000001</v>
      </c>
      <c r="L2243" s="162">
        <f t="shared" si="1128"/>
        <v>0</v>
      </c>
      <c r="M2243" s="162">
        <f t="shared" si="1128"/>
        <v>0</v>
      </c>
      <c r="N2243" s="162">
        <f t="shared" si="1128"/>
        <v>0</v>
      </c>
      <c r="O2243" s="475">
        <f t="shared" si="1123"/>
        <v>14084524.390000001</v>
      </c>
      <c r="P2243" s="555"/>
      <c r="Q2243" s="23"/>
      <c r="R2243" s="23"/>
      <c r="S2243" s="23"/>
      <c r="T2243" s="23"/>
      <c r="U2243" s="23"/>
      <c r="V2243" s="23"/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/>
      <c r="AL2243" s="23"/>
      <c r="AM2243" s="23"/>
      <c r="AN2243" s="23"/>
      <c r="AO2243" s="23"/>
      <c r="AP2243" s="23"/>
      <c r="AQ2243" s="23"/>
      <c r="AR2243" s="23"/>
      <c r="AS2243" s="23"/>
      <c r="AT2243" s="23"/>
      <c r="AU2243" s="23"/>
      <c r="AV2243" s="23"/>
      <c r="AW2243" s="23"/>
      <c r="AX2243" s="23"/>
      <c r="AY2243" s="23"/>
      <c r="AZ2243" s="23"/>
      <c r="BA2243" s="23"/>
      <c r="BB2243" s="23"/>
      <c r="BC2243" s="23"/>
      <c r="BD2243" s="23"/>
      <c r="BE2243" s="23"/>
      <c r="BF2243" s="23"/>
      <c r="BG2243" s="23"/>
      <c r="BH2243" s="23"/>
      <c r="BI2243" s="23"/>
      <c r="BJ2243" s="23"/>
      <c r="BK2243" s="23"/>
      <c r="BL2243" s="23"/>
      <c r="BM2243" s="23"/>
      <c r="BN2243" s="23"/>
      <c r="BO2243" s="23"/>
      <c r="BP2243" s="23"/>
      <c r="BQ2243" s="23"/>
      <c r="BR2243" s="23"/>
      <c r="BS2243" s="23"/>
      <c r="BT2243" s="23"/>
      <c r="BU2243" s="23"/>
      <c r="BV2243" s="23"/>
      <c r="BW2243" s="23"/>
      <c r="BX2243" s="23"/>
      <c r="BY2243" s="23"/>
      <c r="BZ2243" s="23"/>
      <c r="CA2243" s="23"/>
      <c r="CB2243" s="23"/>
      <c r="CC2243" s="23"/>
      <c r="CD2243" s="23"/>
      <c r="CE2243" s="23"/>
      <c r="CF2243" s="23"/>
      <c r="CG2243" s="23"/>
      <c r="CH2243" s="23"/>
      <c r="CI2243" s="23"/>
      <c r="CJ2243" s="23"/>
      <c r="CK2243" s="23"/>
      <c r="CL2243" s="23"/>
      <c r="CM2243" s="23"/>
      <c r="CN2243" s="23"/>
      <c r="CO2243" s="23"/>
      <c r="CP2243" s="23"/>
      <c r="CQ2243" s="23"/>
      <c r="CR2243" s="23"/>
      <c r="CS2243" s="23"/>
      <c r="CT2243" s="23"/>
      <c r="CU2243" s="23"/>
      <c r="CV2243" s="23"/>
      <c r="CW2243" s="23"/>
      <c r="CX2243" s="23"/>
      <c r="CY2243" s="23"/>
      <c r="CZ2243" s="23"/>
      <c r="DA2243" s="23"/>
      <c r="DB2243" s="23"/>
      <c r="DC2243" s="23"/>
      <c r="DD2243" s="23"/>
      <c r="DE2243" s="23"/>
      <c r="DF2243" s="23"/>
      <c r="DG2243" s="23"/>
      <c r="DH2243" s="23"/>
      <c r="DI2243" s="23"/>
      <c r="DJ2243" s="23"/>
      <c r="DK2243" s="23"/>
      <c r="DL2243" s="23"/>
      <c r="DM2243" s="23"/>
      <c r="DN2243" s="23"/>
      <c r="DO2243" s="23"/>
      <c r="DP2243" s="23"/>
      <c r="DQ2243" s="23"/>
      <c r="DR2243" s="23"/>
      <c r="DS2243" s="23"/>
      <c r="DT2243" s="23"/>
      <c r="DU2243" s="23"/>
      <c r="DV2243" s="23"/>
      <c r="DW2243" s="23"/>
      <c r="DX2243" s="23"/>
      <c r="DY2243" s="23"/>
    </row>
    <row r="2244" spans="1:129" s="29" customFormat="1" ht="15.75" customHeight="1" x14ac:dyDescent="0.25">
      <c r="A2244" s="478"/>
      <c r="B2244" s="121" t="s">
        <v>399</v>
      </c>
      <c r="C2244" s="121"/>
      <c r="D2244" s="121"/>
      <c r="E2244" s="164"/>
      <c r="F2244" s="162"/>
      <c r="G2244" s="136"/>
      <c r="H2244" s="190" t="s">
        <v>34</v>
      </c>
      <c r="I2244" s="78" t="s">
        <v>75</v>
      </c>
      <c r="J2244" s="162">
        <v>10463366.07</v>
      </c>
      <c r="K2244" s="98">
        <f t="shared" ref="K2244:K2246" si="1129">J2244</f>
        <v>10463366.07</v>
      </c>
      <c r="L2244" s="162"/>
      <c r="M2244" s="162"/>
      <c r="N2244" s="162"/>
      <c r="O2244" s="475">
        <f t="shared" si="1123"/>
        <v>10463366.07</v>
      </c>
      <c r="P2244" s="555"/>
      <c r="Q2244" s="23"/>
      <c r="R2244" s="23"/>
      <c r="S2244" s="23"/>
      <c r="T2244" s="23"/>
      <c r="U2244" s="23"/>
      <c r="V2244" s="23"/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23"/>
      <c r="AL2244" s="23"/>
      <c r="AM2244" s="23"/>
      <c r="AN2244" s="23"/>
      <c r="AO2244" s="23"/>
      <c r="AP2244" s="23"/>
      <c r="AQ2244" s="23"/>
      <c r="AR2244" s="23"/>
      <c r="AS2244" s="23"/>
      <c r="AT2244" s="23"/>
      <c r="AU2244" s="23"/>
      <c r="AV2244" s="23"/>
      <c r="AW2244" s="23"/>
      <c r="AX2244" s="23"/>
      <c r="AY2244" s="23"/>
      <c r="AZ2244" s="23"/>
      <c r="BA2244" s="23"/>
      <c r="BB2244" s="23"/>
      <c r="BC2244" s="23"/>
      <c r="BD2244" s="23"/>
      <c r="BE2244" s="23"/>
      <c r="BF2244" s="23"/>
      <c r="BG2244" s="23"/>
      <c r="BH2244" s="23"/>
      <c r="BI2244" s="23"/>
      <c r="BJ2244" s="23"/>
      <c r="BK2244" s="23"/>
      <c r="BL2244" s="23"/>
      <c r="BM2244" s="23"/>
      <c r="BN2244" s="23"/>
      <c r="BO2244" s="23"/>
      <c r="BP2244" s="23"/>
      <c r="BQ2244" s="23"/>
      <c r="BR2244" s="23"/>
      <c r="BS2244" s="23"/>
      <c r="BT2244" s="23"/>
      <c r="BU2244" s="23"/>
      <c r="BV2244" s="23"/>
      <c r="BW2244" s="23"/>
      <c r="BX2244" s="23"/>
      <c r="BY2244" s="23"/>
      <c r="BZ2244" s="23"/>
      <c r="CA2244" s="23"/>
      <c r="CB2244" s="23"/>
      <c r="CC2244" s="23"/>
      <c r="CD2244" s="23"/>
      <c r="CE2244" s="23"/>
      <c r="CF2244" s="23"/>
      <c r="CG2244" s="23"/>
      <c r="CH2244" s="23"/>
      <c r="CI2244" s="23"/>
      <c r="CJ2244" s="23"/>
      <c r="CK2244" s="23"/>
      <c r="CL2244" s="23"/>
      <c r="CM2244" s="23"/>
      <c r="CN2244" s="23"/>
      <c r="CO2244" s="23"/>
      <c r="CP2244" s="23"/>
      <c r="CQ2244" s="23"/>
      <c r="CR2244" s="23"/>
      <c r="CS2244" s="23"/>
      <c r="CT2244" s="23"/>
      <c r="CU2244" s="23"/>
      <c r="CV2244" s="23"/>
      <c r="CW2244" s="23"/>
      <c r="CX2244" s="23"/>
      <c r="CY2244" s="23"/>
      <c r="CZ2244" s="23"/>
      <c r="DA2244" s="23"/>
      <c r="DB2244" s="23"/>
      <c r="DC2244" s="23"/>
      <c r="DD2244" s="23"/>
      <c r="DE2244" s="23"/>
      <c r="DF2244" s="23"/>
      <c r="DG2244" s="23"/>
      <c r="DH2244" s="23"/>
      <c r="DI2244" s="23"/>
      <c r="DJ2244" s="23"/>
      <c r="DK2244" s="23"/>
      <c r="DL2244" s="23"/>
      <c r="DM2244" s="23"/>
      <c r="DN2244" s="23"/>
      <c r="DO2244" s="23"/>
      <c r="DP2244" s="23"/>
      <c r="DQ2244" s="23"/>
      <c r="DR2244" s="23"/>
      <c r="DS2244" s="23"/>
      <c r="DT2244" s="23"/>
      <c r="DU2244" s="23"/>
      <c r="DV2244" s="23"/>
      <c r="DW2244" s="23"/>
      <c r="DX2244" s="23"/>
      <c r="DY2244" s="23"/>
    </row>
    <row r="2245" spans="1:129" s="29" customFormat="1" ht="15.75" customHeight="1" x14ac:dyDescent="0.25">
      <c r="A2245" s="478"/>
      <c r="B2245" s="121" t="s">
        <v>399</v>
      </c>
      <c r="C2245" s="121"/>
      <c r="D2245" s="121"/>
      <c r="E2245" s="164"/>
      <c r="F2245" s="162"/>
      <c r="G2245" s="136"/>
      <c r="H2245" s="168" t="s">
        <v>36</v>
      </c>
      <c r="I2245" s="78" t="s">
        <v>37</v>
      </c>
      <c r="J2245" s="162">
        <v>3326064.51</v>
      </c>
      <c r="K2245" s="98">
        <f t="shared" si="1129"/>
        <v>3326064.51</v>
      </c>
      <c r="L2245" s="162"/>
      <c r="M2245" s="162"/>
      <c r="N2245" s="162"/>
      <c r="O2245" s="475">
        <f t="shared" si="1123"/>
        <v>3326064.51</v>
      </c>
      <c r="P2245" s="555"/>
      <c r="Q2245" s="23"/>
      <c r="R2245" s="23"/>
      <c r="S2245" s="23"/>
      <c r="T2245" s="23"/>
      <c r="U2245" s="23"/>
      <c r="V2245" s="23"/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/>
      <c r="AG2245" s="23"/>
      <c r="AH2245" s="23"/>
      <c r="AI2245" s="23"/>
      <c r="AJ2245" s="23"/>
      <c r="AK2245" s="23"/>
      <c r="AL2245" s="23"/>
      <c r="AM2245" s="23"/>
      <c r="AN2245" s="23"/>
      <c r="AO2245" s="23"/>
      <c r="AP2245" s="23"/>
      <c r="AQ2245" s="23"/>
      <c r="AR2245" s="23"/>
      <c r="AS2245" s="23"/>
      <c r="AT2245" s="23"/>
      <c r="AU2245" s="23"/>
      <c r="AV2245" s="23"/>
      <c r="AW2245" s="23"/>
      <c r="AX2245" s="23"/>
      <c r="AY2245" s="23"/>
      <c r="AZ2245" s="23"/>
      <c r="BA2245" s="23"/>
      <c r="BB2245" s="23"/>
      <c r="BC2245" s="23"/>
      <c r="BD2245" s="23"/>
      <c r="BE2245" s="23"/>
      <c r="BF2245" s="23"/>
      <c r="BG2245" s="23"/>
      <c r="BH2245" s="23"/>
      <c r="BI2245" s="23"/>
      <c r="BJ2245" s="23"/>
      <c r="BK2245" s="23"/>
      <c r="BL2245" s="23"/>
      <c r="BM2245" s="23"/>
      <c r="BN2245" s="23"/>
      <c r="BO2245" s="23"/>
      <c r="BP2245" s="23"/>
      <c r="BQ2245" s="23"/>
      <c r="BR2245" s="23"/>
      <c r="BS2245" s="23"/>
      <c r="BT2245" s="23"/>
      <c r="BU2245" s="23"/>
      <c r="BV2245" s="23"/>
      <c r="BW2245" s="23"/>
      <c r="BX2245" s="23"/>
      <c r="BY2245" s="23"/>
      <c r="BZ2245" s="23"/>
      <c r="CA2245" s="23"/>
      <c r="CB2245" s="23"/>
      <c r="CC2245" s="23"/>
      <c r="CD2245" s="23"/>
      <c r="CE2245" s="23"/>
      <c r="CF2245" s="23"/>
      <c r="CG2245" s="23"/>
      <c r="CH2245" s="23"/>
      <c r="CI2245" s="23"/>
      <c r="CJ2245" s="23"/>
      <c r="CK2245" s="23"/>
      <c r="CL2245" s="23"/>
      <c r="CM2245" s="23"/>
      <c r="CN2245" s="23"/>
      <c r="CO2245" s="23"/>
      <c r="CP2245" s="23"/>
      <c r="CQ2245" s="23"/>
      <c r="CR2245" s="23"/>
      <c r="CS2245" s="23"/>
      <c r="CT2245" s="23"/>
      <c r="CU2245" s="23"/>
      <c r="CV2245" s="23"/>
      <c r="CW2245" s="23"/>
      <c r="CX2245" s="23"/>
      <c r="CY2245" s="23"/>
      <c r="CZ2245" s="23"/>
      <c r="DA2245" s="23"/>
      <c r="DB2245" s="23"/>
      <c r="DC2245" s="23"/>
      <c r="DD2245" s="23"/>
      <c r="DE2245" s="23"/>
      <c r="DF2245" s="23"/>
      <c r="DG2245" s="23"/>
      <c r="DH2245" s="23"/>
      <c r="DI2245" s="23"/>
      <c r="DJ2245" s="23"/>
      <c r="DK2245" s="23"/>
      <c r="DL2245" s="23"/>
      <c r="DM2245" s="23"/>
      <c r="DN2245" s="23"/>
      <c r="DO2245" s="23"/>
      <c r="DP2245" s="23"/>
      <c r="DQ2245" s="23"/>
      <c r="DR2245" s="23"/>
      <c r="DS2245" s="23"/>
      <c r="DT2245" s="23"/>
      <c r="DU2245" s="23"/>
      <c r="DV2245" s="23"/>
      <c r="DW2245" s="23"/>
      <c r="DX2245" s="23"/>
      <c r="DY2245" s="23"/>
    </row>
    <row r="2246" spans="1:129" s="29" customFormat="1" ht="15.75" customHeight="1" x14ac:dyDescent="0.25">
      <c r="A2246" s="479"/>
      <c r="B2246" s="121" t="s">
        <v>399</v>
      </c>
      <c r="C2246" s="121"/>
      <c r="D2246" s="121"/>
      <c r="E2246" s="162"/>
      <c r="F2246" s="162"/>
      <c r="G2246" s="136"/>
      <c r="H2246" s="121" t="s">
        <v>35</v>
      </c>
      <c r="I2246" s="78" t="s">
        <v>52</v>
      </c>
      <c r="J2246" s="83">
        <v>295093.81</v>
      </c>
      <c r="K2246" s="98">
        <f t="shared" si="1129"/>
        <v>295093.81</v>
      </c>
      <c r="L2246" s="162"/>
      <c r="M2246" s="83"/>
      <c r="N2246" s="83"/>
      <c r="O2246" s="475">
        <f t="shared" si="1123"/>
        <v>295093.81</v>
      </c>
      <c r="P2246" s="555"/>
      <c r="Q2246" s="23"/>
      <c r="R2246" s="23"/>
      <c r="S2246" s="23"/>
      <c r="T2246" s="23"/>
      <c r="U2246" s="23"/>
      <c r="V2246" s="23"/>
      <c r="W2246" s="23"/>
      <c r="X2246" s="23"/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/>
      <c r="AL2246" s="23"/>
      <c r="AM2246" s="23"/>
      <c r="AN2246" s="23"/>
      <c r="AO2246" s="23"/>
      <c r="AP2246" s="23"/>
      <c r="AQ2246" s="23"/>
      <c r="AR2246" s="23"/>
      <c r="AS2246" s="23"/>
      <c r="AT2246" s="23"/>
      <c r="AU2246" s="23"/>
      <c r="AV2246" s="23"/>
      <c r="AW2246" s="23"/>
      <c r="AX2246" s="23"/>
      <c r="AY2246" s="23"/>
      <c r="AZ2246" s="23"/>
      <c r="BA2246" s="23"/>
      <c r="BB2246" s="23"/>
      <c r="BC2246" s="23"/>
      <c r="BD2246" s="23"/>
      <c r="BE2246" s="23"/>
      <c r="BF2246" s="23"/>
      <c r="BG2246" s="23"/>
      <c r="BH2246" s="23"/>
      <c r="BI2246" s="23"/>
      <c r="BJ2246" s="23"/>
      <c r="BK2246" s="23"/>
      <c r="BL2246" s="23"/>
      <c r="BM2246" s="23"/>
      <c r="BN2246" s="23"/>
      <c r="BO2246" s="23"/>
      <c r="BP2246" s="23"/>
      <c r="BQ2246" s="23"/>
      <c r="BR2246" s="23"/>
      <c r="BS2246" s="23"/>
      <c r="BT2246" s="23"/>
      <c r="BU2246" s="23"/>
      <c r="BV2246" s="23"/>
      <c r="BW2246" s="23"/>
      <c r="BX2246" s="23"/>
      <c r="BY2246" s="23"/>
      <c r="BZ2246" s="23"/>
      <c r="CA2246" s="23"/>
      <c r="CB2246" s="23"/>
      <c r="CC2246" s="23"/>
      <c r="CD2246" s="23"/>
      <c r="CE2246" s="23"/>
      <c r="CF2246" s="23"/>
      <c r="CG2246" s="23"/>
      <c r="CH2246" s="23"/>
      <c r="CI2246" s="23"/>
      <c r="CJ2246" s="23"/>
      <c r="CK2246" s="23"/>
      <c r="CL2246" s="23"/>
      <c r="CM2246" s="23"/>
      <c r="CN2246" s="23"/>
      <c r="CO2246" s="23"/>
      <c r="CP2246" s="23"/>
      <c r="CQ2246" s="23"/>
      <c r="CR2246" s="23"/>
      <c r="CS2246" s="23"/>
      <c r="CT2246" s="23"/>
      <c r="CU2246" s="23"/>
      <c r="CV2246" s="23"/>
      <c r="CW2246" s="23"/>
      <c r="CX2246" s="23"/>
      <c r="CY2246" s="23"/>
      <c r="CZ2246" s="23"/>
      <c r="DA2246" s="23"/>
      <c r="DB2246" s="23"/>
      <c r="DC2246" s="23"/>
      <c r="DD2246" s="23"/>
      <c r="DE2246" s="23"/>
      <c r="DF2246" s="23"/>
      <c r="DG2246" s="23"/>
      <c r="DH2246" s="23"/>
      <c r="DI2246" s="23"/>
      <c r="DJ2246" s="23"/>
      <c r="DK2246" s="23"/>
      <c r="DL2246" s="23"/>
      <c r="DM2246" s="23"/>
      <c r="DN2246" s="23"/>
      <c r="DO2246" s="23"/>
      <c r="DP2246" s="23"/>
      <c r="DQ2246" s="23"/>
      <c r="DR2246" s="23"/>
      <c r="DS2246" s="23"/>
      <c r="DT2246" s="23"/>
      <c r="DU2246" s="23"/>
      <c r="DV2246" s="23"/>
      <c r="DW2246" s="23"/>
      <c r="DX2246" s="23"/>
      <c r="DY2246" s="23"/>
    </row>
    <row r="2247" spans="1:129" s="29" customFormat="1" ht="15.75" customHeight="1" x14ac:dyDescent="0.25">
      <c r="A2247" s="477">
        <v>10</v>
      </c>
      <c r="B2247" s="121" t="s">
        <v>399</v>
      </c>
      <c r="C2247" s="121" t="s">
        <v>6</v>
      </c>
      <c r="D2247" s="121" t="s">
        <v>366</v>
      </c>
      <c r="E2247" s="164" t="s">
        <v>208</v>
      </c>
      <c r="F2247" s="165">
        <v>7308.7</v>
      </c>
      <c r="G2247" s="166">
        <v>314</v>
      </c>
      <c r="H2247" s="121" t="s">
        <v>30</v>
      </c>
      <c r="I2247" s="66" t="s">
        <v>1</v>
      </c>
      <c r="J2247" s="162">
        <f>J2248+J2249+J2250</f>
        <v>14327531.779999999</v>
      </c>
      <c r="K2247" s="162">
        <f t="shared" ref="K2247:N2247" si="1130">K2248+K2249+K2250</f>
        <v>14327531.779999999</v>
      </c>
      <c r="L2247" s="162">
        <f t="shared" si="1130"/>
        <v>0</v>
      </c>
      <c r="M2247" s="162">
        <f t="shared" si="1130"/>
        <v>0</v>
      </c>
      <c r="N2247" s="162">
        <f t="shared" si="1130"/>
        <v>0</v>
      </c>
      <c r="O2247" s="475">
        <f t="shared" si="1123"/>
        <v>14327531.779999999</v>
      </c>
      <c r="P2247" s="555"/>
      <c r="Q2247" s="23"/>
      <c r="R2247" s="23"/>
      <c r="S2247" s="23"/>
      <c r="T2247" s="23"/>
      <c r="U2247" s="23"/>
      <c r="V2247" s="23"/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23"/>
      <c r="AL2247" s="23"/>
      <c r="AM2247" s="23"/>
      <c r="AN2247" s="23"/>
      <c r="AO2247" s="23"/>
      <c r="AP2247" s="23"/>
      <c r="AQ2247" s="23"/>
      <c r="AR2247" s="23"/>
      <c r="AS2247" s="23"/>
      <c r="AT2247" s="23"/>
      <c r="AU2247" s="23"/>
      <c r="AV2247" s="23"/>
      <c r="AW2247" s="23"/>
      <c r="AX2247" s="23"/>
      <c r="AY2247" s="23"/>
      <c r="AZ2247" s="23"/>
      <c r="BA2247" s="23"/>
      <c r="BB2247" s="23"/>
      <c r="BC2247" s="23"/>
      <c r="BD2247" s="23"/>
      <c r="BE2247" s="23"/>
      <c r="BF2247" s="23"/>
      <c r="BG2247" s="23"/>
      <c r="BH2247" s="23"/>
      <c r="BI2247" s="23"/>
      <c r="BJ2247" s="23"/>
      <c r="BK2247" s="23"/>
      <c r="BL2247" s="23"/>
      <c r="BM2247" s="23"/>
      <c r="BN2247" s="23"/>
      <c r="BO2247" s="23"/>
      <c r="BP2247" s="23"/>
      <c r="BQ2247" s="23"/>
      <c r="BR2247" s="23"/>
      <c r="BS2247" s="23"/>
      <c r="BT2247" s="23"/>
      <c r="BU2247" s="23"/>
      <c r="BV2247" s="23"/>
      <c r="BW2247" s="23"/>
      <c r="BX2247" s="23"/>
      <c r="BY2247" s="23"/>
      <c r="BZ2247" s="23"/>
      <c r="CA2247" s="23"/>
      <c r="CB2247" s="23"/>
      <c r="CC2247" s="23"/>
      <c r="CD2247" s="23"/>
      <c r="CE2247" s="23"/>
      <c r="CF2247" s="23"/>
      <c r="CG2247" s="23"/>
      <c r="CH2247" s="23"/>
      <c r="CI2247" s="23"/>
      <c r="CJ2247" s="23"/>
      <c r="CK2247" s="23"/>
      <c r="CL2247" s="23"/>
      <c r="CM2247" s="23"/>
      <c r="CN2247" s="23"/>
      <c r="CO2247" s="23"/>
      <c r="CP2247" s="23"/>
      <c r="CQ2247" s="23"/>
      <c r="CR2247" s="23"/>
      <c r="CS2247" s="23"/>
      <c r="CT2247" s="23"/>
      <c r="CU2247" s="23"/>
      <c r="CV2247" s="23"/>
      <c r="CW2247" s="23"/>
      <c r="CX2247" s="23"/>
      <c r="CY2247" s="23"/>
      <c r="CZ2247" s="23"/>
      <c r="DA2247" s="23"/>
      <c r="DB2247" s="23"/>
      <c r="DC2247" s="23"/>
      <c r="DD2247" s="23"/>
      <c r="DE2247" s="23"/>
      <c r="DF2247" s="23"/>
      <c r="DG2247" s="23"/>
      <c r="DH2247" s="23"/>
      <c r="DI2247" s="23"/>
      <c r="DJ2247" s="23"/>
      <c r="DK2247" s="23"/>
      <c r="DL2247" s="23"/>
      <c r="DM2247" s="23"/>
      <c r="DN2247" s="23"/>
      <c r="DO2247" s="23"/>
      <c r="DP2247" s="23"/>
      <c r="DQ2247" s="23"/>
      <c r="DR2247" s="23"/>
      <c r="DS2247" s="23"/>
      <c r="DT2247" s="23"/>
      <c r="DU2247" s="23"/>
      <c r="DV2247" s="23"/>
      <c r="DW2247" s="23"/>
      <c r="DX2247" s="23"/>
      <c r="DY2247" s="23"/>
    </row>
    <row r="2248" spans="1:129" s="29" customFormat="1" ht="15.75" customHeight="1" x14ac:dyDescent="0.25">
      <c r="A2248" s="478"/>
      <c r="B2248" s="121" t="s">
        <v>399</v>
      </c>
      <c r="C2248" s="121"/>
      <c r="D2248" s="121"/>
      <c r="E2248" s="164"/>
      <c r="F2248" s="162"/>
      <c r="G2248" s="136"/>
      <c r="H2248" s="190" t="s">
        <v>34</v>
      </c>
      <c r="I2248" s="78" t="s">
        <v>75</v>
      </c>
      <c r="J2248" s="162">
        <v>10643895.789999999</v>
      </c>
      <c r="K2248" s="98">
        <f t="shared" ref="K2248:K2250" si="1131">J2248</f>
        <v>10643895.789999999</v>
      </c>
      <c r="L2248" s="162"/>
      <c r="M2248" s="162"/>
      <c r="N2248" s="162"/>
      <c r="O2248" s="475">
        <f t="shared" si="1123"/>
        <v>10643895.789999999</v>
      </c>
      <c r="P2248" s="555"/>
      <c r="Q2248" s="23"/>
      <c r="R2248" s="23"/>
      <c r="S2248" s="23"/>
      <c r="T2248" s="23"/>
      <c r="U2248" s="23"/>
      <c r="V2248" s="23"/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23"/>
      <c r="AL2248" s="23"/>
      <c r="AM2248" s="23"/>
      <c r="AN2248" s="23"/>
      <c r="AO2248" s="23"/>
      <c r="AP2248" s="23"/>
      <c r="AQ2248" s="23"/>
      <c r="AR2248" s="23"/>
      <c r="AS2248" s="23"/>
      <c r="AT2248" s="23"/>
      <c r="AU2248" s="23"/>
      <c r="AV2248" s="23"/>
      <c r="AW2248" s="23"/>
      <c r="AX2248" s="23"/>
      <c r="AY2248" s="23"/>
      <c r="AZ2248" s="23"/>
      <c r="BA2248" s="23"/>
      <c r="BB2248" s="23"/>
      <c r="BC2248" s="23"/>
      <c r="BD2248" s="23"/>
      <c r="BE2248" s="23"/>
      <c r="BF2248" s="23"/>
      <c r="BG2248" s="23"/>
      <c r="BH2248" s="23"/>
      <c r="BI2248" s="23"/>
      <c r="BJ2248" s="23"/>
      <c r="BK2248" s="23"/>
      <c r="BL2248" s="23"/>
      <c r="BM2248" s="23"/>
      <c r="BN2248" s="23"/>
      <c r="BO2248" s="23"/>
      <c r="BP2248" s="23"/>
      <c r="BQ2248" s="23"/>
      <c r="BR2248" s="23"/>
      <c r="BS2248" s="23"/>
      <c r="BT2248" s="23"/>
      <c r="BU2248" s="23"/>
      <c r="BV2248" s="23"/>
      <c r="BW2248" s="23"/>
      <c r="BX2248" s="23"/>
      <c r="BY2248" s="23"/>
      <c r="BZ2248" s="23"/>
      <c r="CA2248" s="23"/>
      <c r="CB2248" s="23"/>
      <c r="CC2248" s="23"/>
      <c r="CD2248" s="23"/>
      <c r="CE2248" s="23"/>
      <c r="CF2248" s="23"/>
      <c r="CG2248" s="23"/>
      <c r="CH2248" s="23"/>
      <c r="CI2248" s="23"/>
      <c r="CJ2248" s="23"/>
      <c r="CK2248" s="23"/>
      <c r="CL2248" s="23"/>
      <c r="CM2248" s="23"/>
      <c r="CN2248" s="23"/>
      <c r="CO2248" s="23"/>
      <c r="CP2248" s="23"/>
      <c r="CQ2248" s="23"/>
      <c r="CR2248" s="23"/>
      <c r="CS2248" s="23"/>
      <c r="CT2248" s="23"/>
      <c r="CU2248" s="23"/>
      <c r="CV2248" s="23"/>
      <c r="CW2248" s="23"/>
      <c r="CX2248" s="23"/>
      <c r="CY2248" s="23"/>
      <c r="CZ2248" s="23"/>
      <c r="DA2248" s="23"/>
      <c r="DB2248" s="23"/>
      <c r="DC2248" s="23"/>
      <c r="DD2248" s="23"/>
      <c r="DE2248" s="23"/>
      <c r="DF2248" s="23"/>
      <c r="DG2248" s="23"/>
      <c r="DH2248" s="23"/>
      <c r="DI2248" s="23"/>
      <c r="DJ2248" s="23"/>
      <c r="DK2248" s="23"/>
      <c r="DL2248" s="23"/>
      <c r="DM2248" s="23"/>
      <c r="DN2248" s="23"/>
      <c r="DO2248" s="23"/>
      <c r="DP2248" s="23"/>
      <c r="DQ2248" s="23"/>
      <c r="DR2248" s="23"/>
      <c r="DS2248" s="23"/>
      <c r="DT2248" s="23"/>
      <c r="DU2248" s="23"/>
      <c r="DV2248" s="23"/>
      <c r="DW2248" s="23"/>
      <c r="DX2248" s="23"/>
      <c r="DY2248" s="23"/>
    </row>
    <row r="2249" spans="1:129" s="29" customFormat="1" ht="15.75" customHeight="1" x14ac:dyDescent="0.25">
      <c r="A2249" s="478"/>
      <c r="B2249" s="121" t="s">
        <v>399</v>
      </c>
      <c r="C2249" s="121"/>
      <c r="D2249" s="121"/>
      <c r="E2249" s="164"/>
      <c r="F2249" s="162"/>
      <c r="G2249" s="136"/>
      <c r="H2249" s="168" t="s">
        <v>36</v>
      </c>
      <c r="I2249" s="78" t="s">
        <v>37</v>
      </c>
      <c r="J2249" s="162">
        <v>3383450.77</v>
      </c>
      <c r="K2249" s="98">
        <f t="shared" si="1131"/>
        <v>3383450.77</v>
      </c>
      <c r="L2249" s="162"/>
      <c r="M2249" s="162"/>
      <c r="N2249" s="162"/>
      <c r="O2249" s="475">
        <f t="shared" si="1123"/>
        <v>3383450.77</v>
      </c>
      <c r="P2249" s="555"/>
      <c r="Q2249" s="23"/>
      <c r="R2249" s="23"/>
      <c r="S2249" s="23"/>
      <c r="T2249" s="23"/>
      <c r="U2249" s="23"/>
      <c r="V2249" s="23"/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/>
      <c r="AG2249" s="23"/>
      <c r="AH2249" s="23"/>
      <c r="AI2249" s="23"/>
      <c r="AJ2249" s="23"/>
      <c r="AK2249" s="23"/>
      <c r="AL2249" s="23"/>
      <c r="AM2249" s="23"/>
      <c r="AN2249" s="23"/>
      <c r="AO2249" s="23"/>
      <c r="AP2249" s="23"/>
      <c r="AQ2249" s="23"/>
      <c r="AR2249" s="23"/>
      <c r="AS2249" s="23"/>
      <c r="AT2249" s="23"/>
      <c r="AU2249" s="23"/>
      <c r="AV2249" s="23"/>
      <c r="AW2249" s="23"/>
      <c r="AX2249" s="23"/>
      <c r="AY2249" s="23"/>
      <c r="AZ2249" s="23"/>
      <c r="BA2249" s="23"/>
      <c r="BB2249" s="23"/>
      <c r="BC2249" s="23"/>
      <c r="BD2249" s="23"/>
      <c r="BE2249" s="23"/>
      <c r="BF2249" s="23"/>
      <c r="BG2249" s="23"/>
      <c r="BH2249" s="23"/>
      <c r="BI2249" s="23"/>
      <c r="BJ2249" s="23"/>
      <c r="BK2249" s="23"/>
      <c r="BL2249" s="23"/>
      <c r="BM2249" s="23"/>
      <c r="BN2249" s="23"/>
      <c r="BO2249" s="23"/>
      <c r="BP2249" s="23"/>
      <c r="BQ2249" s="23"/>
      <c r="BR2249" s="23"/>
      <c r="BS2249" s="23"/>
      <c r="BT2249" s="23"/>
      <c r="BU2249" s="23"/>
      <c r="BV2249" s="23"/>
      <c r="BW2249" s="23"/>
      <c r="BX2249" s="23"/>
      <c r="BY2249" s="23"/>
      <c r="BZ2249" s="23"/>
      <c r="CA2249" s="23"/>
      <c r="CB2249" s="23"/>
      <c r="CC2249" s="23"/>
      <c r="CD2249" s="23"/>
      <c r="CE2249" s="23"/>
      <c r="CF2249" s="23"/>
      <c r="CG2249" s="23"/>
      <c r="CH2249" s="23"/>
      <c r="CI2249" s="23"/>
      <c r="CJ2249" s="23"/>
      <c r="CK2249" s="23"/>
      <c r="CL2249" s="23"/>
      <c r="CM2249" s="23"/>
      <c r="CN2249" s="23"/>
      <c r="CO2249" s="23"/>
      <c r="CP2249" s="23"/>
      <c r="CQ2249" s="23"/>
      <c r="CR2249" s="23"/>
      <c r="CS2249" s="23"/>
      <c r="CT2249" s="23"/>
      <c r="CU2249" s="23"/>
      <c r="CV2249" s="23"/>
      <c r="CW2249" s="23"/>
      <c r="CX2249" s="23"/>
      <c r="CY2249" s="23"/>
      <c r="CZ2249" s="23"/>
      <c r="DA2249" s="23"/>
      <c r="DB2249" s="23"/>
      <c r="DC2249" s="23"/>
      <c r="DD2249" s="23"/>
      <c r="DE2249" s="23"/>
      <c r="DF2249" s="23"/>
      <c r="DG2249" s="23"/>
      <c r="DH2249" s="23"/>
      <c r="DI2249" s="23"/>
      <c r="DJ2249" s="23"/>
      <c r="DK2249" s="23"/>
      <c r="DL2249" s="23"/>
      <c r="DM2249" s="23"/>
      <c r="DN2249" s="23"/>
      <c r="DO2249" s="23"/>
      <c r="DP2249" s="23"/>
      <c r="DQ2249" s="23"/>
      <c r="DR2249" s="23"/>
      <c r="DS2249" s="23"/>
      <c r="DT2249" s="23"/>
      <c r="DU2249" s="23"/>
      <c r="DV2249" s="23"/>
      <c r="DW2249" s="23"/>
      <c r="DX2249" s="23"/>
      <c r="DY2249" s="23"/>
    </row>
    <row r="2250" spans="1:129" s="29" customFormat="1" ht="15.75" customHeight="1" x14ac:dyDescent="0.25">
      <c r="A2250" s="479"/>
      <c r="B2250" s="121" t="s">
        <v>399</v>
      </c>
      <c r="C2250" s="121"/>
      <c r="D2250" s="121"/>
      <c r="E2250" s="162"/>
      <c r="F2250" s="162"/>
      <c r="G2250" s="136"/>
      <c r="H2250" s="121" t="s">
        <v>35</v>
      </c>
      <c r="I2250" s="78" t="s">
        <v>52</v>
      </c>
      <c r="J2250" s="83">
        <v>300185.21999999997</v>
      </c>
      <c r="K2250" s="98">
        <f t="shared" si="1131"/>
        <v>300185.21999999997</v>
      </c>
      <c r="L2250" s="162"/>
      <c r="M2250" s="83"/>
      <c r="N2250" s="83"/>
      <c r="O2250" s="475">
        <f t="shared" si="1123"/>
        <v>300185.21999999997</v>
      </c>
      <c r="P2250" s="555"/>
      <c r="Q2250" s="23"/>
      <c r="R2250" s="23"/>
      <c r="S2250" s="23"/>
      <c r="T2250" s="23"/>
      <c r="U2250" s="23"/>
      <c r="V2250" s="23"/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/>
      <c r="AK2250" s="23"/>
      <c r="AL2250" s="23"/>
      <c r="AM2250" s="23"/>
      <c r="AN2250" s="23"/>
      <c r="AO2250" s="23"/>
      <c r="AP2250" s="23"/>
      <c r="AQ2250" s="23"/>
      <c r="AR2250" s="23"/>
      <c r="AS2250" s="23"/>
      <c r="AT2250" s="23"/>
      <c r="AU2250" s="23"/>
      <c r="AV2250" s="23"/>
      <c r="AW2250" s="23"/>
      <c r="AX2250" s="23"/>
      <c r="AY2250" s="23"/>
      <c r="AZ2250" s="23"/>
      <c r="BA2250" s="23"/>
      <c r="BB2250" s="23"/>
      <c r="BC2250" s="23"/>
      <c r="BD2250" s="23"/>
      <c r="BE2250" s="23"/>
      <c r="BF2250" s="23"/>
      <c r="BG2250" s="23"/>
      <c r="BH2250" s="23"/>
      <c r="BI2250" s="23"/>
      <c r="BJ2250" s="23"/>
      <c r="BK2250" s="23"/>
      <c r="BL2250" s="23"/>
      <c r="BM2250" s="23"/>
      <c r="BN2250" s="23"/>
      <c r="BO2250" s="23"/>
      <c r="BP2250" s="23"/>
      <c r="BQ2250" s="23"/>
      <c r="BR2250" s="23"/>
      <c r="BS2250" s="23"/>
      <c r="BT2250" s="23"/>
      <c r="BU2250" s="23"/>
      <c r="BV2250" s="23"/>
      <c r="BW2250" s="23"/>
      <c r="BX2250" s="23"/>
      <c r="BY2250" s="23"/>
      <c r="BZ2250" s="23"/>
      <c r="CA2250" s="23"/>
      <c r="CB2250" s="23"/>
      <c r="CC2250" s="23"/>
      <c r="CD2250" s="23"/>
      <c r="CE2250" s="23"/>
      <c r="CF2250" s="23"/>
      <c r="CG2250" s="23"/>
      <c r="CH2250" s="23"/>
      <c r="CI2250" s="23"/>
      <c r="CJ2250" s="23"/>
      <c r="CK2250" s="23"/>
      <c r="CL2250" s="23"/>
      <c r="CM2250" s="23"/>
      <c r="CN2250" s="23"/>
      <c r="CO2250" s="23"/>
      <c r="CP2250" s="23"/>
      <c r="CQ2250" s="23"/>
      <c r="CR2250" s="23"/>
      <c r="CS2250" s="23"/>
      <c r="CT2250" s="23"/>
      <c r="CU2250" s="23"/>
      <c r="CV2250" s="23"/>
      <c r="CW2250" s="23"/>
      <c r="CX2250" s="23"/>
      <c r="CY2250" s="23"/>
      <c r="CZ2250" s="23"/>
      <c r="DA2250" s="23"/>
      <c r="DB2250" s="23"/>
      <c r="DC2250" s="23"/>
      <c r="DD2250" s="23"/>
      <c r="DE2250" s="23"/>
      <c r="DF2250" s="23"/>
      <c r="DG2250" s="23"/>
      <c r="DH2250" s="23"/>
      <c r="DI2250" s="23"/>
      <c r="DJ2250" s="23"/>
      <c r="DK2250" s="23"/>
      <c r="DL2250" s="23"/>
      <c r="DM2250" s="23"/>
      <c r="DN2250" s="23"/>
      <c r="DO2250" s="23"/>
      <c r="DP2250" s="23"/>
      <c r="DQ2250" s="23"/>
      <c r="DR2250" s="23"/>
      <c r="DS2250" s="23"/>
      <c r="DT2250" s="23"/>
      <c r="DU2250" s="23"/>
      <c r="DV2250" s="23"/>
      <c r="DW2250" s="23"/>
      <c r="DX2250" s="23"/>
      <c r="DY2250" s="23"/>
    </row>
    <row r="2251" spans="1:129" s="29" customFormat="1" ht="15.75" customHeight="1" x14ac:dyDescent="0.25">
      <c r="A2251" s="477">
        <v>11</v>
      </c>
      <c r="B2251" s="121" t="s">
        <v>399</v>
      </c>
      <c r="C2251" s="121" t="s">
        <v>6</v>
      </c>
      <c r="D2251" s="121" t="s">
        <v>366</v>
      </c>
      <c r="E2251" s="164" t="s">
        <v>209</v>
      </c>
      <c r="F2251" s="165">
        <v>4740.8</v>
      </c>
      <c r="G2251" s="166">
        <v>235</v>
      </c>
      <c r="H2251" s="121" t="s">
        <v>30</v>
      </c>
      <c r="I2251" s="66" t="s">
        <v>1</v>
      </c>
      <c r="J2251" s="162">
        <f>J2252+J2253+J2254</f>
        <v>9128478.1699999981</v>
      </c>
      <c r="K2251" s="162">
        <f t="shared" ref="K2251:N2251" si="1132">K2252+K2253+K2254</f>
        <v>9128478.1699999981</v>
      </c>
      <c r="L2251" s="162">
        <f t="shared" si="1132"/>
        <v>0</v>
      </c>
      <c r="M2251" s="162">
        <f t="shared" si="1132"/>
        <v>0</v>
      </c>
      <c r="N2251" s="162">
        <f t="shared" si="1132"/>
        <v>0</v>
      </c>
      <c r="O2251" s="475">
        <f t="shared" si="1123"/>
        <v>9128478.1699999981</v>
      </c>
      <c r="P2251" s="555"/>
      <c r="Q2251" s="23"/>
      <c r="R2251" s="23"/>
      <c r="S2251" s="23"/>
      <c r="T2251" s="23"/>
      <c r="U2251" s="23"/>
      <c r="V2251" s="23"/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23"/>
      <c r="AL2251" s="23"/>
      <c r="AM2251" s="23"/>
      <c r="AN2251" s="23"/>
      <c r="AO2251" s="23"/>
      <c r="AP2251" s="23"/>
      <c r="AQ2251" s="23"/>
      <c r="AR2251" s="23"/>
      <c r="AS2251" s="23"/>
      <c r="AT2251" s="23"/>
      <c r="AU2251" s="23"/>
      <c r="AV2251" s="23"/>
      <c r="AW2251" s="23"/>
      <c r="AX2251" s="23"/>
      <c r="AY2251" s="23"/>
      <c r="AZ2251" s="23"/>
      <c r="BA2251" s="23"/>
      <c r="BB2251" s="23"/>
      <c r="BC2251" s="23"/>
      <c r="BD2251" s="23"/>
      <c r="BE2251" s="23"/>
      <c r="BF2251" s="23"/>
      <c r="BG2251" s="23"/>
      <c r="BH2251" s="23"/>
      <c r="BI2251" s="23"/>
      <c r="BJ2251" s="23"/>
      <c r="BK2251" s="23"/>
      <c r="BL2251" s="23"/>
      <c r="BM2251" s="23"/>
      <c r="BN2251" s="23"/>
      <c r="BO2251" s="23"/>
      <c r="BP2251" s="23"/>
      <c r="BQ2251" s="23"/>
      <c r="BR2251" s="23"/>
      <c r="BS2251" s="23"/>
      <c r="BT2251" s="23"/>
      <c r="BU2251" s="23"/>
      <c r="BV2251" s="23"/>
      <c r="BW2251" s="23"/>
      <c r="BX2251" s="23"/>
      <c r="BY2251" s="23"/>
      <c r="BZ2251" s="23"/>
      <c r="CA2251" s="23"/>
      <c r="CB2251" s="23"/>
      <c r="CC2251" s="23"/>
      <c r="CD2251" s="23"/>
      <c r="CE2251" s="23"/>
      <c r="CF2251" s="23"/>
      <c r="CG2251" s="23"/>
      <c r="CH2251" s="23"/>
      <c r="CI2251" s="23"/>
      <c r="CJ2251" s="23"/>
      <c r="CK2251" s="23"/>
      <c r="CL2251" s="23"/>
      <c r="CM2251" s="23"/>
      <c r="CN2251" s="23"/>
      <c r="CO2251" s="23"/>
      <c r="CP2251" s="23"/>
      <c r="CQ2251" s="23"/>
      <c r="CR2251" s="23"/>
      <c r="CS2251" s="23"/>
      <c r="CT2251" s="23"/>
      <c r="CU2251" s="23"/>
      <c r="CV2251" s="23"/>
      <c r="CW2251" s="23"/>
      <c r="CX2251" s="23"/>
      <c r="CY2251" s="23"/>
      <c r="CZ2251" s="23"/>
      <c r="DA2251" s="23"/>
      <c r="DB2251" s="23"/>
      <c r="DC2251" s="23"/>
      <c r="DD2251" s="23"/>
      <c r="DE2251" s="23"/>
      <c r="DF2251" s="23"/>
      <c r="DG2251" s="23"/>
      <c r="DH2251" s="23"/>
      <c r="DI2251" s="23"/>
      <c r="DJ2251" s="23"/>
      <c r="DK2251" s="23"/>
      <c r="DL2251" s="23"/>
      <c r="DM2251" s="23"/>
      <c r="DN2251" s="23"/>
      <c r="DO2251" s="23"/>
      <c r="DP2251" s="23"/>
      <c r="DQ2251" s="23"/>
      <c r="DR2251" s="23"/>
      <c r="DS2251" s="23"/>
      <c r="DT2251" s="23"/>
      <c r="DU2251" s="23"/>
      <c r="DV2251" s="23"/>
      <c r="DW2251" s="23"/>
      <c r="DX2251" s="23"/>
      <c r="DY2251" s="23"/>
    </row>
    <row r="2252" spans="1:129" s="29" customFormat="1" ht="15.75" x14ac:dyDescent="0.25">
      <c r="A2252" s="478"/>
      <c r="B2252" s="121" t="s">
        <v>399</v>
      </c>
      <c r="C2252" s="121"/>
      <c r="D2252" s="121"/>
      <c r="E2252" s="164"/>
      <c r="F2252" s="162"/>
      <c r="G2252" s="136"/>
      <c r="H2252" s="190" t="s">
        <v>34</v>
      </c>
      <c r="I2252" s="78" t="s">
        <v>75</v>
      </c>
      <c r="J2252" s="162">
        <v>6781528.8700000001</v>
      </c>
      <c r="K2252" s="98">
        <f t="shared" ref="K2252:K2254" si="1133">J2252</f>
        <v>6781528.8700000001</v>
      </c>
      <c r="L2252" s="162"/>
      <c r="M2252" s="162"/>
      <c r="N2252" s="162"/>
      <c r="O2252" s="475">
        <f t="shared" si="1123"/>
        <v>6781528.8700000001</v>
      </c>
      <c r="P2252" s="555"/>
      <c r="Q2252" s="23"/>
      <c r="R2252" s="23"/>
      <c r="S2252" s="23"/>
      <c r="T2252" s="23"/>
      <c r="U2252" s="23"/>
      <c r="V2252" s="23"/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/>
      <c r="AL2252" s="23"/>
      <c r="AM2252" s="23"/>
      <c r="AN2252" s="23"/>
      <c r="AO2252" s="23"/>
      <c r="AP2252" s="23"/>
      <c r="AQ2252" s="23"/>
      <c r="AR2252" s="23"/>
      <c r="AS2252" s="23"/>
      <c r="AT2252" s="23"/>
      <c r="AU2252" s="23"/>
      <c r="AV2252" s="23"/>
      <c r="AW2252" s="23"/>
      <c r="AX2252" s="23"/>
      <c r="AY2252" s="23"/>
      <c r="AZ2252" s="23"/>
      <c r="BA2252" s="23"/>
      <c r="BB2252" s="23"/>
      <c r="BC2252" s="23"/>
      <c r="BD2252" s="23"/>
      <c r="BE2252" s="23"/>
      <c r="BF2252" s="23"/>
      <c r="BG2252" s="23"/>
      <c r="BH2252" s="23"/>
      <c r="BI2252" s="23"/>
      <c r="BJ2252" s="23"/>
      <c r="BK2252" s="23"/>
      <c r="BL2252" s="23"/>
      <c r="BM2252" s="23"/>
      <c r="BN2252" s="23"/>
      <c r="BO2252" s="23"/>
      <c r="BP2252" s="23"/>
      <c r="BQ2252" s="23"/>
      <c r="BR2252" s="23"/>
      <c r="BS2252" s="23"/>
      <c r="BT2252" s="23"/>
      <c r="BU2252" s="23"/>
      <c r="BV2252" s="23"/>
      <c r="BW2252" s="23"/>
      <c r="BX2252" s="23"/>
      <c r="BY2252" s="23"/>
      <c r="BZ2252" s="23"/>
      <c r="CA2252" s="23"/>
      <c r="CB2252" s="23"/>
      <c r="CC2252" s="23"/>
      <c r="CD2252" s="23"/>
      <c r="CE2252" s="23"/>
      <c r="CF2252" s="23"/>
      <c r="CG2252" s="23"/>
      <c r="CH2252" s="23"/>
      <c r="CI2252" s="23"/>
      <c r="CJ2252" s="23"/>
      <c r="CK2252" s="23"/>
      <c r="CL2252" s="23"/>
      <c r="CM2252" s="23"/>
      <c r="CN2252" s="23"/>
      <c r="CO2252" s="23"/>
      <c r="CP2252" s="23"/>
      <c r="CQ2252" s="23"/>
      <c r="CR2252" s="23"/>
      <c r="CS2252" s="23"/>
      <c r="CT2252" s="23"/>
      <c r="CU2252" s="23"/>
      <c r="CV2252" s="23"/>
      <c r="CW2252" s="23"/>
      <c r="CX2252" s="23"/>
      <c r="CY2252" s="23"/>
      <c r="CZ2252" s="23"/>
      <c r="DA2252" s="23"/>
      <c r="DB2252" s="23"/>
      <c r="DC2252" s="23"/>
      <c r="DD2252" s="23"/>
      <c r="DE2252" s="23"/>
      <c r="DF2252" s="23"/>
      <c r="DG2252" s="23"/>
      <c r="DH2252" s="23"/>
      <c r="DI2252" s="23"/>
      <c r="DJ2252" s="23"/>
      <c r="DK2252" s="23"/>
      <c r="DL2252" s="23"/>
      <c r="DM2252" s="23"/>
      <c r="DN2252" s="23"/>
      <c r="DO2252" s="23"/>
      <c r="DP2252" s="23"/>
      <c r="DQ2252" s="23"/>
      <c r="DR2252" s="23"/>
      <c r="DS2252" s="23"/>
      <c r="DT2252" s="23"/>
      <c r="DU2252" s="23"/>
      <c r="DV2252" s="23"/>
      <c r="DW2252" s="23"/>
      <c r="DX2252" s="23"/>
      <c r="DY2252" s="23"/>
    </row>
    <row r="2253" spans="1:129" s="29" customFormat="1" ht="15.75" customHeight="1" x14ac:dyDescent="0.25">
      <c r="A2253" s="478"/>
      <c r="B2253" s="121" t="s">
        <v>399</v>
      </c>
      <c r="C2253" s="121"/>
      <c r="D2253" s="121"/>
      <c r="E2253" s="164"/>
      <c r="F2253" s="162"/>
      <c r="G2253" s="136"/>
      <c r="H2253" s="168" t="s">
        <v>36</v>
      </c>
      <c r="I2253" s="78" t="s">
        <v>37</v>
      </c>
      <c r="J2253" s="162">
        <v>2155692.7599999998</v>
      </c>
      <c r="K2253" s="98">
        <f t="shared" si="1133"/>
        <v>2155692.7599999998</v>
      </c>
      <c r="L2253" s="162"/>
      <c r="M2253" s="162"/>
      <c r="N2253" s="162"/>
      <c r="O2253" s="475">
        <f t="shared" si="1123"/>
        <v>2155692.7599999998</v>
      </c>
      <c r="P2253" s="555"/>
      <c r="Q2253" s="23"/>
      <c r="R2253" s="23"/>
      <c r="S2253" s="23"/>
      <c r="T2253" s="23"/>
      <c r="U2253" s="23"/>
      <c r="V2253" s="23"/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23"/>
      <c r="AL2253" s="23"/>
      <c r="AM2253" s="23"/>
      <c r="AN2253" s="23"/>
      <c r="AO2253" s="23"/>
      <c r="AP2253" s="23"/>
      <c r="AQ2253" s="23"/>
      <c r="AR2253" s="23"/>
      <c r="AS2253" s="23"/>
      <c r="AT2253" s="23"/>
      <c r="AU2253" s="23"/>
      <c r="AV2253" s="23"/>
      <c r="AW2253" s="23"/>
      <c r="AX2253" s="23"/>
      <c r="AY2253" s="23"/>
      <c r="AZ2253" s="23"/>
      <c r="BA2253" s="23"/>
      <c r="BB2253" s="23"/>
      <c r="BC2253" s="23"/>
      <c r="BD2253" s="23"/>
      <c r="BE2253" s="23"/>
      <c r="BF2253" s="23"/>
      <c r="BG2253" s="23"/>
      <c r="BH2253" s="23"/>
      <c r="BI2253" s="23"/>
      <c r="BJ2253" s="23"/>
      <c r="BK2253" s="23"/>
      <c r="BL2253" s="23"/>
      <c r="BM2253" s="23"/>
      <c r="BN2253" s="23"/>
      <c r="BO2253" s="23"/>
      <c r="BP2253" s="23"/>
      <c r="BQ2253" s="23"/>
      <c r="BR2253" s="23"/>
      <c r="BS2253" s="23"/>
      <c r="BT2253" s="23"/>
      <c r="BU2253" s="23"/>
      <c r="BV2253" s="23"/>
      <c r="BW2253" s="23"/>
      <c r="BX2253" s="23"/>
      <c r="BY2253" s="23"/>
      <c r="BZ2253" s="23"/>
      <c r="CA2253" s="23"/>
      <c r="CB2253" s="23"/>
      <c r="CC2253" s="23"/>
      <c r="CD2253" s="23"/>
      <c r="CE2253" s="23"/>
      <c r="CF2253" s="23"/>
      <c r="CG2253" s="23"/>
      <c r="CH2253" s="23"/>
      <c r="CI2253" s="23"/>
      <c r="CJ2253" s="23"/>
      <c r="CK2253" s="23"/>
      <c r="CL2253" s="23"/>
      <c r="CM2253" s="23"/>
      <c r="CN2253" s="23"/>
      <c r="CO2253" s="23"/>
      <c r="CP2253" s="23"/>
      <c r="CQ2253" s="23"/>
      <c r="CR2253" s="23"/>
      <c r="CS2253" s="23"/>
      <c r="CT2253" s="23"/>
      <c r="CU2253" s="23"/>
      <c r="CV2253" s="23"/>
      <c r="CW2253" s="23"/>
      <c r="CX2253" s="23"/>
      <c r="CY2253" s="23"/>
      <c r="CZ2253" s="23"/>
      <c r="DA2253" s="23"/>
      <c r="DB2253" s="23"/>
      <c r="DC2253" s="23"/>
      <c r="DD2253" s="23"/>
      <c r="DE2253" s="23"/>
      <c r="DF2253" s="23"/>
      <c r="DG2253" s="23"/>
      <c r="DH2253" s="23"/>
      <c r="DI2253" s="23"/>
      <c r="DJ2253" s="23"/>
      <c r="DK2253" s="23"/>
      <c r="DL2253" s="23"/>
      <c r="DM2253" s="23"/>
      <c r="DN2253" s="23"/>
      <c r="DO2253" s="23"/>
      <c r="DP2253" s="23"/>
      <c r="DQ2253" s="23"/>
      <c r="DR2253" s="23"/>
      <c r="DS2253" s="23"/>
      <c r="DT2253" s="23"/>
      <c r="DU2253" s="23"/>
      <c r="DV2253" s="23"/>
      <c r="DW2253" s="23"/>
      <c r="DX2253" s="23"/>
      <c r="DY2253" s="23"/>
    </row>
    <row r="2254" spans="1:129" s="29" customFormat="1" ht="15.75" customHeight="1" x14ac:dyDescent="0.25">
      <c r="A2254" s="479"/>
      <c r="B2254" s="121" t="s">
        <v>399</v>
      </c>
      <c r="C2254" s="121"/>
      <c r="D2254" s="121"/>
      <c r="E2254" s="162"/>
      <c r="F2254" s="162"/>
      <c r="G2254" s="136"/>
      <c r="H2254" s="121" t="s">
        <v>35</v>
      </c>
      <c r="I2254" s="78" t="s">
        <v>52</v>
      </c>
      <c r="J2254" s="83">
        <v>191256.54</v>
      </c>
      <c r="K2254" s="98">
        <f t="shared" si="1133"/>
        <v>191256.54</v>
      </c>
      <c r="L2254" s="162"/>
      <c r="M2254" s="83"/>
      <c r="N2254" s="83"/>
      <c r="O2254" s="475">
        <f t="shared" si="1123"/>
        <v>191256.54</v>
      </c>
      <c r="P2254" s="555"/>
      <c r="Q2254" s="23"/>
      <c r="R2254" s="23"/>
      <c r="S2254" s="23"/>
      <c r="T2254" s="23"/>
      <c r="U2254" s="23"/>
      <c r="V2254" s="23"/>
      <c r="W2254" s="23"/>
      <c r="X2254" s="23"/>
      <c r="Y2254" s="23"/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/>
      <c r="AK2254" s="23"/>
      <c r="AL2254" s="23"/>
      <c r="AM2254" s="23"/>
      <c r="AN2254" s="23"/>
      <c r="AO2254" s="23"/>
      <c r="AP2254" s="23"/>
      <c r="AQ2254" s="23"/>
      <c r="AR2254" s="23"/>
      <c r="AS2254" s="23"/>
      <c r="AT2254" s="23"/>
      <c r="AU2254" s="23"/>
      <c r="AV2254" s="23"/>
      <c r="AW2254" s="23"/>
      <c r="AX2254" s="23"/>
      <c r="AY2254" s="23"/>
      <c r="AZ2254" s="23"/>
      <c r="BA2254" s="23"/>
      <c r="BB2254" s="23"/>
      <c r="BC2254" s="23"/>
      <c r="BD2254" s="23"/>
      <c r="BE2254" s="23"/>
      <c r="BF2254" s="23"/>
      <c r="BG2254" s="23"/>
      <c r="BH2254" s="23"/>
      <c r="BI2254" s="23"/>
      <c r="BJ2254" s="23"/>
      <c r="BK2254" s="23"/>
      <c r="BL2254" s="23"/>
      <c r="BM2254" s="23"/>
      <c r="BN2254" s="23"/>
      <c r="BO2254" s="23"/>
      <c r="BP2254" s="23"/>
      <c r="BQ2254" s="23"/>
      <c r="BR2254" s="23"/>
      <c r="BS2254" s="23"/>
      <c r="BT2254" s="23"/>
      <c r="BU2254" s="23"/>
      <c r="BV2254" s="23"/>
      <c r="BW2254" s="23"/>
      <c r="BX2254" s="23"/>
      <c r="BY2254" s="23"/>
      <c r="BZ2254" s="23"/>
      <c r="CA2254" s="23"/>
      <c r="CB2254" s="23"/>
      <c r="CC2254" s="23"/>
      <c r="CD2254" s="23"/>
      <c r="CE2254" s="23"/>
      <c r="CF2254" s="23"/>
      <c r="CG2254" s="23"/>
      <c r="CH2254" s="23"/>
      <c r="CI2254" s="23"/>
      <c r="CJ2254" s="23"/>
      <c r="CK2254" s="23"/>
      <c r="CL2254" s="23"/>
      <c r="CM2254" s="23"/>
      <c r="CN2254" s="23"/>
      <c r="CO2254" s="23"/>
      <c r="CP2254" s="23"/>
      <c r="CQ2254" s="23"/>
      <c r="CR2254" s="23"/>
      <c r="CS2254" s="23"/>
      <c r="CT2254" s="23"/>
      <c r="CU2254" s="23"/>
      <c r="CV2254" s="23"/>
      <c r="CW2254" s="23"/>
      <c r="CX2254" s="23"/>
      <c r="CY2254" s="23"/>
      <c r="CZ2254" s="23"/>
      <c r="DA2254" s="23"/>
      <c r="DB2254" s="23"/>
      <c r="DC2254" s="23"/>
      <c r="DD2254" s="23"/>
      <c r="DE2254" s="23"/>
      <c r="DF2254" s="23"/>
      <c r="DG2254" s="23"/>
      <c r="DH2254" s="23"/>
      <c r="DI2254" s="23"/>
      <c r="DJ2254" s="23"/>
      <c r="DK2254" s="23"/>
      <c r="DL2254" s="23"/>
      <c r="DM2254" s="23"/>
      <c r="DN2254" s="23"/>
      <c r="DO2254" s="23"/>
      <c r="DP2254" s="23"/>
      <c r="DQ2254" s="23"/>
      <c r="DR2254" s="23"/>
      <c r="DS2254" s="23"/>
      <c r="DT2254" s="23"/>
      <c r="DU2254" s="23"/>
      <c r="DV2254" s="23"/>
      <c r="DW2254" s="23"/>
      <c r="DX2254" s="23"/>
      <c r="DY2254" s="23"/>
    </row>
    <row r="2255" spans="1:129" s="29" customFormat="1" ht="15.75" customHeight="1" x14ac:dyDescent="0.25">
      <c r="A2255" s="477">
        <v>12</v>
      </c>
      <c r="B2255" s="121" t="s">
        <v>399</v>
      </c>
      <c r="C2255" s="121" t="s">
        <v>6</v>
      </c>
      <c r="D2255" s="121" t="s">
        <v>366</v>
      </c>
      <c r="E2255" s="164" t="s">
        <v>210</v>
      </c>
      <c r="F2255" s="165">
        <v>4269.8999999999996</v>
      </c>
      <c r="G2255" s="166">
        <v>225</v>
      </c>
      <c r="H2255" s="121" t="s">
        <v>30</v>
      </c>
      <c r="I2255" s="66" t="s">
        <v>1</v>
      </c>
      <c r="J2255" s="162">
        <f>J2256+J2257+J2258</f>
        <v>9098283.4199999999</v>
      </c>
      <c r="K2255" s="162">
        <f t="shared" ref="K2255:N2255" si="1134">K2256+K2257+K2258</f>
        <v>9098283.4199999999</v>
      </c>
      <c r="L2255" s="162">
        <f t="shared" si="1134"/>
        <v>0</v>
      </c>
      <c r="M2255" s="162">
        <f t="shared" si="1134"/>
        <v>0</v>
      </c>
      <c r="N2255" s="162">
        <f t="shared" si="1134"/>
        <v>0</v>
      </c>
      <c r="O2255" s="475">
        <f t="shared" si="1123"/>
        <v>9098283.4199999999</v>
      </c>
      <c r="P2255" s="555"/>
      <c r="Q2255" s="23"/>
      <c r="R2255" s="23"/>
      <c r="S2255" s="23"/>
      <c r="T2255" s="23"/>
      <c r="U2255" s="23"/>
      <c r="V2255" s="23"/>
      <c r="W2255" s="23"/>
      <c r="X2255" s="23"/>
      <c r="Y2255" s="23"/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/>
      <c r="AK2255" s="23"/>
      <c r="AL2255" s="23"/>
      <c r="AM2255" s="23"/>
      <c r="AN2255" s="23"/>
      <c r="AO2255" s="23"/>
      <c r="AP2255" s="23"/>
      <c r="AQ2255" s="23"/>
      <c r="AR2255" s="23"/>
      <c r="AS2255" s="23"/>
      <c r="AT2255" s="23"/>
      <c r="AU2255" s="23"/>
      <c r="AV2255" s="23"/>
      <c r="AW2255" s="23"/>
      <c r="AX2255" s="23"/>
      <c r="AY2255" s="23"/>
      <c r="AZ2255" s="23"/>
      <c r="BA2255" s="23"/>
      <c r="BB2255" s="23"/>
      <c r="BC2255" s="23"/>
      <c r="BD2255" s="23"/>
      <c r="BE2255" s="23"/>
      <c r="BF2255" s="23"/>
      <c r="BG2255" s="23"/>
      <c r="BH2255" s="23"/>
      <c r="BI2255" s="23"/>
      <c r="BJ2255" s="23"/>
      <c r="BK2255" s="23"/>
      <c r="BL2255" s="23"/>
      <c r="BM2255" s="23"/>
      <c r="BN2255" s="23"/>
      <c r="BO2255" s="23"/>
      <c r="BP2255" s="23"/>
      <c r="BQ2255" s="23"/>
      <c r="BR2255" s="23"/>
      <c r="BS2255" s="23"/>
      <c r="BT2255" s="23"/>
      <c r="BU2255" s="23"/>
      <c r="BV2255" s="23"/>
      <c r="BW2255" s="23"/>
      <c r="BX2255" s="23"/>
      <c r="BY2255" s="23"/>
      <c r="BZ2255" s="23"/>
      <c r="CA2255" s="23"/>
      <c r="CB2255" s="23"/>
      <c r="CC2255" s="23"/>
      <c r="CD2255" s="23"/>
      <c r="CE2255" s="23"/>
      <c r="CF2255" s="23"/>
      <c r="CG2255" s="23"/>
      <c r="CH2255" s="23"/>
      <c r="CI2255" s="23"/>
      <c r="CJ2255" s="23"/>
      <c r="CK2255" s="23"/>
      <c r="CL2255" s="23"/>
      <c r="CM2255" s="23"/>
      <c r="CN2255" s="23"/>
      <c r="CO2255" s="23"/>
      <c r="CP2255" s="23"/>
      <c r="CQ2255" s="23"/>
      <c r="CR2255" s="23"/>
      <c r="CS2255" s="23"/>
      <c r="CT2255" s="23"/>
      <c r="CU2255" s="23"/>
      <c r="CV2255" s="23"/>
      <c r="CW2255" s="23"/>
      <c r="CX2255" s="23"/>
      <c r="CY2255" s="23"/>
      <c r="CZ2255" s="23"/>
      <c r="DA2255" s="23"/>
      <c r="DB2255" s="23"/>
      <c r="DC2255" s="23"/>
      <c r="DD2255" s="23"/>
      <c r="DE2255" s="23"/>
      <c r="DF2255" s="23"/>
      <c r="DG2255" s="23"/>
      <c r="DH2255" s="23"/>
      <c r="DI2255" s="23"/>
      <c r="DJ2255" s="23"/>
      <c r="DK2255" s="23"/>
      <c r="DL2255" s="23"/>
      <c r="DM2255" s="23"/>
      <c r="DN2255" s="23"/>
      <c r="DO2255" s="23"/>
      <c r="DP2255" s="23"/>
      <c r="DQ2255" s="23"/>
      <c r="DR2255" s="23"/>
      <c r="DS2255" s="23"/>
      <c r="DT2255" s="23"/>
      <c r="DU2255" s="23"/>
      <c r="DV2255" s="23"/>
      <c r="DW2255" s="23"/>
      <c r="DX2255" s="23"/>
      <c r="DY2255" s="23"/>
    </row>
    <row r="2256" spans="1:129" s="29" customFormat="1" ht="15.75" customHeight="1" x14ac:dyDescent="0.25">
      <c r="A2256" s="478"/>
      <c r="B2256" s="121" t="s">
        <v>399</v>
      </c>
      <c r="C2256" s="121"/>
      <c r="D2256" s="121"/>
      <c r="E2256" s="164"/>
      <c r="F2256" s="162"/>
      <c r="G2256" s="136"/>
      <c r="H2256" s="190" t="s">
        <v>34</v>
      </c>
      <c r="I2256" s="78" t="s">
        <v>75</v>
      </c>
      <c r="J2256" s="162">
        <v>6759097.25</v>
      </c>
      <c r="K2256" s="98">
        <f t="shared" ref="K2256:K2258" si="1135">J2256</f>
        <v>6759097.25</v>
      </c>
      <c r="L2256" s="162"/>
      <c r="M2256" s="162"/>
      <c r="N2256" s="162"/>
      <c r="O2256" s="475">
        <f t="shared" si="1123"/>
        <v>6759097.25</v>
      </c>
      <c r="P2256" s="555"/>
      <c r="Q2256" s="23"/>
      <c r="R2256" s="23"/>
      <c r="S2256" s="23"/>
      <c r="T2256" s="23"/>
      <c r="U2256" s="23"/>
      <c r="V2256" s="23"/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23"/>
      <c r="AG2256" s="23"/>
      <c r="AH2256" s="23"/>
      <c r="AI2256" s="23"/>
      <c r="AJ2256" s="23"/>
      <c r="AK2256" s="23"/>
      <c r="AL2256" s="23"/>
      <c r="AM2256" s="23"/>
      <c r="AN2256" s="23"/>
      <c r="AO2256" s="23"/>
      <c r="AP2256" s="23"/>
      <c r="AQ2256" s="23"/>
      <c r="AR2256" s="23"/>
      <c r="AS2256" s="23"/>
      <c r="AT2256" s="23"/>
      <c r="AU2256" s="23"/>
      <c r="AV2256" s="23"/>
      <c r="AW2256" s="23"/>
      <c r="AX2256" s="23"/>
      <c r="AY2256" s="23"/>
      <c r="AZ2256" s="23"/>
      <c r="BA2256" s="23"/>
      <c r="BB2256" s="23"/>
      <c r="BC2256" s="23"/>
      <c r="BD2256" s="23"/>
      <c r="BE2256" s="23"/>
      <c r="BF2256" s="23"/>
      <c r="BG2256" s="23"/>
      <c r="BH2256" s="23"/>
      <c r="BI2256" s="23"/>
      <c r="BJ2256" s="23"/>
      <c r="BK2256" s="23"/>
      <c r="BL2256" s="23"/>
      <c r="BM2256" s="23"/>
      <c r="BN2256" s="23"/>
      <c r="BO2256" s="23"/>
      <c r="BP2256" s="23"/>
      <c r="BQ2256" s="23"/>
      <c r="BR2256" s="23"/>
      <c r="BS2256" s="23"/>
      <c r="BT2256" s="23"/>
      <c r="BU2256" s="23"/>
      <c r="BV2256" s="23"/>
      <c r="BW2256" s="23"/>
      <c r="BX2256" s="23"/>
      <c r="BY2256" s="23"/>
      <c r="BZ2256" s="23"/>
      <c r="CA2256" s="23"/>
      <c r="CB2256" s="23"/>
      <c r="CC2256" s="23"/>
      <c r="CD2256" s="23"/>
      <c r="CE2256" s="23"/>
      <c r="CF2256" s="23"/>
      <c r="CG2256" s="23"/>
      <c r="CH2256" s="23"/>
      <c r="CI2256" s="23"/>
      <c r="CJ2256" s="23"/>
      <c r="CK2256" s="23"/>
      <c r="CL2256" s="23"/>
      <c r="CM2256" s="23"/>
      <c r="CN2256" s="23"/>
      <c r="CO2256" s="23"/>
      <c r="CP2256" s="23"/>
      <c r="CQ2256" s="23"/>
      <c r="CR2256" s="23"/>
      <c r="CS2256" s="23"/>
      <c r="CT2256" s="23"/>
      <c r="CU2256" s="23"/>
      <c r="CV2256" s="23"/>
      <c r="CW2256" s="23"/>
      <c r="CX2256" s="23"/>
      <c r="CY2256" s="23"/>
      <c r="CZ2256" s="23"/>
      <c r="DA2256" s="23"/>
      <c r="DB2256" s="23"/>
      <c r="DC2256" s="23"/>
      <c r="DD2256" s="23"/>
      <c r="DE2256" s="23"/>
      <c r="DF2256" s="23"/>
      <c r="DG2256" s="23"/>
      <c r="DH2256" s="23"/>
      <c r="DI2256" s="23"/>
      <c r="DJ2256" s="23"/>
      <c r="DK2256" s="23"/>
      <c r="DL2256" s="23"/>
      <c r="DM2256" s="23"/>
      <c r="DN2256" s="23"/>
      <c r="DO2256" s="23"/>
      <c r="DP2256" s="23"/>
      <c r="DQ2256" s="23"/>
      <c r="DR2256" s="23"/>
      <c r="DS2256" s="23"/>
      <c r="DT2256" s="23"/>
      <c r="DU2256" s="23"/>
      <c r="DV2256" s="23"/>
      <c r="DW2256" s="23"/>
      <c r="DX2256" s="23"/>
      <c r="DY2256" s="23"/>
    </row>
    <row r="2257" spans="1:129" s="29" customFormat="1" ht="15.75" customHeight="1" x14ac:dyDescent="0.25">
      <c r="A2257" s="478"/>
      <c r="B2257" s="121" t="s">
        <v>399</v>
      </c>
      <c r="C2257" s="121"/>
      <c r="D2257" s="121"/>
      <c r="E2257" s="164"/>
      <c r="F2257" s="162"/>
      <c r="G2257" s="136"/>
      <c r="H2257" s="168" t="s">
        <v>36</v>
      </c>
      <c r="I2257" s="78" t="s">
        <v>37</v>
      </c>
      <c r="J2257" s="162">
        <v>2148562.2599999998</v>
      </c>
      <c r="K2257" s="98">
        <f t="shared" si="1135"/>
        <v>2148562.2599999998</v>
      </c>
      <c r="L2257" s="162"/>
      <c r="M2257" s="162"/>
      <c r="N2257" s="162"/>
      <c r="O2257" s="475">
        <f t="shared" si="1123"/>
        <v>2148562.2599999998</v>
      </c>
      <c r="P2257" s="555"/>
      <c r="Q2257" s="23"/>
      <c r="R2257" s="23"/>
      <c r="S2257" s="23"/>
      <c r="T2257" s="23"/>
      <c r="U2257" s="23"/>
      <c r="V2257" s="23"/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/>
      <c r="AG2257" s="23"/>
      <c r="AH2257" s="23"/>
      <c r="AI2257" s="23"/>
      <c r="AJ2257" s="23"/>
      <c r="AK2257" s="23"/>
      <c r="AL2257" s="23"/>
      <c r="AM2257" s="23"/>
      <c r="AN2257" s="23"/>
      <c r="AO2257" s="23"/>
      <c r="AP2257" s="23"/>
      <c r="AQ2257" s="23"/>
      <c r="AR2257" s="23"/>
      <c r="AS2257" s="23"/>
      <c r="AT2257" s="23"/>
      <c r="AU2257" s="23"/>
      <c r="AV2257" s="23"/>
      <c r="AW2257" s="23"/>
      <c r="AX2257" s="23"/>
      <c r="AY2257" s="23"/>
      <c r="AZ2257" s="23"/>
      <c r="BA2257" s="23"/>
      <c r="BB2257" s="23"/>
      <c r="BC2257" s="23"/>
      <c r="BD2257" s="23"/>
      <c r="BE2257" s="23"/>
      <c r="BF2257" s="23"/>
      <c r="BG2257" s="23"/>
      <c r="BH2257" s="23"/>
      <c r="BI2257" s="23"/>
      <c r="BJ2257" s="23"/>
      <c r="BK2257" s="23"/>
      <c r="BL2257" s="23"/>
      <c r="BM2257" s="23"/>
      <c r="BN2257" s="23"/>
      <c r="BO2257" s="23"/>
      <c r="BP2257" s="23"/>
      <c r="BQ2257" s="23"/>
      <c r="BR2257" s="23"/>
      <c r="BS2257" s="23"/>
      <c r="BT2257" s="23"/>
      <c r="BU2257" s="23"/>
      <c r="BV2257" s="23"/>
      <c r="BW2257" s="23"/>
      <c r="BX2257" s="23"/>
      <c r="BY2257" s="23"/>
      <c r="BZ2257" s="23"/>
      <c r="CA2257" s="23"/>
      <c r="CB2257" s="23"/>
      <c r="CC2257" s="23"/>
      <c r="CD2257" s="23"/>
      <c r="CE2257" s="23"/>
      <c r="CF2257" s="23"/>
      <c r="CG2257" s="23"/>
      <c r="CH2257" s="23"/>
      <c r="CI2257" s="23"/>
      <c r="CJ2257" s="23"/>
      <c r="CK2257" s="23"/>
      <c r="CL2257" s="23"/>
      <c r="CM2257" s="23"/>
      <c r="CN2257" s="23"/>
      <c r="CO2257" s="23"/>
      <c r="CP2257" s="23"/>
      <c r="CQ2257" s="23"/>
      <c r="CR2257" s="23"/>
      <c r="CS2257" s="23"/>
      <c r="CT2257" s="23"/>
      <c r="CU2257" s="23"/>
      <c r="CV2257" s="23"/>
      <c r="CW2257" s="23"/>
      <c r="CX2257" s="23"/>
      <c r="CY2257" s="23"/>
      <c r="CZ2257" s="23"/>
      <c r="DA2257" s="23"/>
      <c r="DB2257" s="23"/>
      <c r="DC2257" s="23"/>
      <c r="DD2257" s="23"/>
      <c r="DE2257" s="23"/>
      <c r="DF2257" s="23"/>
      <c r="DG2257" s="23"/>
      <c r="DH2257" s="23"/>
      <c r="DI2257" s="23"/>
      <c r="DJ2257" s="23"/>
      <c r="DK2257" s="23"/>
      <c r="DL2257" s="23"/>
      <c r="DM2257" s="23"/>
      <c r="DN2257" s="23"/>
      <c r="DO2257" s="23"/>
      <c r="DP2257" s="23"/>
      <c r="DQ2257" s="23"/>
      <c r="DR2257" s="23"/>
      <c r="DS2257" s="23"/>
      <c r="DT2257" s="23"/>
      <c r="DU2257" s="23"/>
      <c r="DV2257" s="23"/>
      <c r="DW2257" s="23"/>
      <c r="DX2257" s="23"/>
      <c r="DY2257" s="23"/>
    </row>
    <row r="2258" spans="1:129" s="29" customFormat="1" ht="15.75" customHeight="1" x14ac:dyDescent="0.25">
      <c r="A2258" s="479"/>
      <c r="B2258" s="121" t="s">
        <v>399</v>
      </c>
      <c r="C2258" s="121"/>
      <c r="D2258" s="121"/>
      <c r="E2258" s="162"/>
      <c r="F2258" s="162"/>
      <c r="G2258" s="136"/>
      <c r="H2258" s="121" t="s">
        <v>35</v>
      </c>
      <c r="I2258" s="78" t="s">
        <v>52</v>
      </c>
      <c r="J2258" s="83">
        <v>190623.91</v>
      </c>
      <c r="K2258" s="98">
        <f t="shared" si="1135"/>
        <v>190623.91</v>
      </c>
      <c r="L2258" s="162"/>
      <c r="M2258" s="83"/>
      <c r="N2258" s="83"/>
      <c r="O2258" s="475">
        <f t="shared" si="1123"/>
        <v>190623.91</v>
      </c>
      <c r="P2258" s="555"/>
      <c r="Q2258" s="23"/>
      <c r="R2258" s="23"/>
      <c r="S2258" s="23"/>
      <c r="T2258" s="23"/>
      <c r="U2258" s="23"/>
      <c r="V2258" s="23"/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/>
      <c r="AH2258" s="23"/>
      <c r="AI2258" s="23"/>
      <c r="AJ2258" s="23"/>
      <c r="AK2258" s="23"/>
      <c r="AL2258" s="23"/>
      <c r="AM2258" s="23"/>
      <c r="AN2258" s="23"/>
      <c r="AO2258" s="23"/>
      <c r="AP2258" s="23"/>
      <c r="AQ2258" s="23"/>
      <c r="AR2258" s="23"/>
      <c r="AS2258" s="23"/>
      <c r="AT2258" s="23"/>
      <c r="AU2258" s="23"/>
      <c r="AV2258" s="23"/>
      <c r="AW2258" s="23"/>
      <c r="AX2258" s="23"/>
      <c r="AY2258" s="23"/>
      <c r="AZ2258" s="23"/>
      <c r="BA2258" s="23"/>
      <c r="BB2258" s="23"/>
      <c r="BC2258" s="23"/>
      <c r="BD2258" s="23"/>
      <c r="BE2258" s="23"/>
      <c r="BF2258" s="23"/>
      <c r="BG2258" s="23"/>
      <c r="BH2258" s="23"/>
      <c r="BI2258" s="23"/>
      <c r="BJ2258" s="23"/>
      <c r="BK2258" s="23"/>
      <c r="BL2258" s="23"/>
      <c r="BM2258" s="23"/>
      <c r="BN2258" s="23"/>
      <c r="BO2258" s="23"/>
      <c r="BP2258" s="23"/>
      <c r="BQ2258" s="23"/>
      <c r="BR2258" s="23"/>
      <c r="BS2258" s="23"/>
      <c r="BT2258" s="23"/>
      <c r="BU2258" s="23"/>
      <c r="BV2258" s="23"/>
      <c r="BW2258" s="23"/>
      <c r="BX2258" s="23"/>
      <c r="BY2258" s="23"/>
      <c r="BZ2258" s="23"/>
      <c r="CA2258" s="23"/>
      <c r="CB2258" s="23"/>
      <c r="CC2258" s="23"/>
      <c r="CD2258" s="23"/>
      <c r="CE2258" s="23"/>
      <c r="CF2258" s="23"/>
      <c r="CG2258" s="23"/>
      <c r="CH2258" s="23"/>
      <c r="CI2258" s="23"/>
      <c r="CJ2258" s="23"/>
      <c r="CK2258" s="23"/>
      <c r="CL2258" s="23"/>
      <c r="CM2258" s="23"/>
      <c r="CN2258" s="23"/>
      <c r="CO2258" s="23"/>
      <c r="CP2258" s="23"/>
      <c r="CQ2258" s="23"/>
      <c r="CR2258" s="23"/>
      <c r="CS2258" s="23"/>
      <c r="CT2258" s="23"/>
      <c r="CU2258" s="23"/>
      <c r="CV2258" s="23"/>
      <c r="CW2258" s="23"/>
      <c r="CX2258" s="23"/>
      <c r="CY2258" s="23"/>
      <c r="CZ2258" s="23"/>
      <c r="DA2258" s="23"/>
      <c r="DB2258" s="23"/>
      <c r="DC2258" s="23"/>
      <c r="DD2258" s="23"/>
      <c r="DE2258" s="23"/>
      <c r="DF2258" s="23"/>
      <c r="DG2258" s="23"/>
      <c r="DH2258" s="23"/>
      <c r="DI2258" s="23"/>
      <c r="DJ2258" s="23"/>
      <c r="DK2258" s="23"/>
      <c r="DL2258" s="23"/>
      <c r="DM2258" s="23"/>
      <c r="DN2258" s="23"/>
      <c r="DO2258" s="23"/>
      <c r="DP2258" s="23"/>
      <c r="DQ2258" s="23"/>
      <c r="DR2258" s="23"/>
      <c r="DS2258" s="23"/>
      <c r="DT2258" s="23"/>
      <c r="DU2258" s="23"/>
      <c r="DV2258" s="23"/>
      <c r="DW2258" s="23"/>
      <c r="DX2258" s="23"/>
      <c r="DY2258" s="23"/>
    </row>
    <row r="2259" spans="1:129" s="29" customFormat="1" ht="15.75" customHeight="1" x14ac:dyDescent="0.25">
      <c r="A2259" s="477">
        <v>13</v>
      </c>
      <c r="B2259" s="121" t="s">
        <v>399</v>
      </c>
      <c r="C2259" s="121" t="s">
        <v>6</v>
      </c>
      <c r="D2259" s="121" t="s">
        <v>366</v>
      </c>
      <c r="E2259" s="164" t="s">
        <v>211</v>
      </c>
      <c r="F2259" s="165">
        <v>4351.8</v>
      </c>
      <c r="G2259" s="166">
        <v>225</v>
      </c>
      <c r="H2259" s="121" t="s">
        <v>30</v>
      </c>
      <c r="I2259" s="66" t="s">
        <v>1</v>
      </c>
      <c r="J2259" s="162">
        <f>J2260+J2261+J2262</f>
        <v>9117849.6199999992</v>
      </c>
      <c r="K2259" s="162">
        <f t="shared" ref="K2259:N2259" si="1136">K2260+K2261+K2262</f>
        <v>9117849.6199999992</v>
      </c>
      <c r="L2259" s="162">
        <f t="shared" si="1136"/>
        <v>0</v>
      </c>
      <c r="M2259" s="162">
        <f t="shared" si="1136"/>
        <v>0</v>
      </c>
      <c r="N2259" s="162">
        <f t="shared" si="1136"/>
        <v>0</v>
      </c>
      <c r="O2259" s="475">
        <f t="shared" si="1123"/>
        <v>9117849.6199999992</v>
      </c>
      <c r="P2259" s="555"/>
      <c r="Q2259" s="23"/>
      <c r="R2259" s="23"/>
      <c r="S2259" s="23"/>
      <c r="T2259" s="23"/>
      <c r="U2259" s="23"/>
      <c r="V2259" s="23"/>
      <c r="W2259" s="23"/>
      <c r="X2259" s="23"/>
      <c r="Y2259" s="23"/>
      <c r="Z2259" s="23"/>
      <c r="AA2259" s="23"/>
      <c r="AB2259" s="23"/>
      <c r="AC2259" s="23"/>
      <c r="AD2259" s="23"/>
      <c r="AE2259" s="23"/>
      <c r="AF2259" s="23"/>
      <c r="AG2259" s="23"/>
      <c r="AH2259" s="23"/>
      <c r="AI2259" s="23"/>
      <c r="AJ2259" s="23"/>
      <c r="AK2259" s="23"/>
      <c r="AL2259" s="23"/>
      <c r="AM2259" s="23"/>
      <c r="AN2259" s="23"/>
      <c r="AO2259" s="23"/>
      <c r="AP2259" s="23"/>
      <c r="AQ2259" s="23"/>
      <c r="AR2259" s="23"/>
      <c r="AS2259" s="23"/>
      <c r="AT2259" s="23"/>
      <c r="AU2259" s="23"/>
      <c r="AV2259" s="23"/>
      <c r="AW2259" s="23"/>
      <c r="AX2259" s="23"/>
      <c r="AY2259" s="23"/>
      <c r="AZ2259" s="23"/>
      <c r="BA2259" s="23"/>
      <c r="BB2259" s="23"/>
      <c r="BC2259" s="23"/>
      <c r="BD2259" s="23"/>
      <c r="BE2259" s="23"/>
      <c r="BF2259" s="23"/>
      <c r="BG2259" s="23"/>
      <c r="BH2259" s="23"/>
      <c r="BI2259" s="23"/>
      <c r="BJ2259" s="23"/>
      <c r="BK2259" s="23"/>
      <c r="BL2259" s="23"/>
      <c r="BM2259" s="23"/>
      <c r="BN2259" s="23"/>
      <c r="BO2259" s="23"/>
      <c r="BP2259" s="23"/>
      <c r="BQ2259" s="23"/>
      <c r="BR2259" s="23"/>
      <c r="BS2259" s="23"/>
      <c r="BT2259" s="23"/>
      <c r="BU2259" s="23"/>
      <c r="BV2259" s="23"/>
      <c r="BW2259" s="23"/>
      <c r="BX2259" s="23"/>
      <c r="BY2259" s="23"/>
      <c r="BZ2259" s="23"/>
      <c r="CA2259" s="23"/>
      <c r="CB2259" s="23"/>
      <c r="CC2259" s="23"/>
      <c r="CD2259" s="23"/>
      <c r="CE2259" s="23"/>
      <c r="CF2259" s="23"/>
      <c r="CG2259" s="23"/>
      <c r="CH2259" s="23"/>
      <c r="CI2259" s="23"/>
      <c r="CJ2259" s="23"/>
      <c r="CK2259" s="23"/>
      <c r="CL2259" s="23"/>
      <c r="CM2259" s="23"/>
      <c r="CN2259" s="23"/>
      <c r="CO2259" s="23"/>
      <c r="CP2259" s="23"/>
      <c r="CQ2259" s="23"/>
      <c r="CR2259" s="23"/>
      <c r="CS2259" s="23"/>
      <c r="CT2259" s="23"/>
      <c r="CU2259" s="23"/>
      <c r="CV2259" s="23"/>
      <c r="CW2259" s="23"/>
      <c r="CX2259" s="23"/>
      <c r="CY2259" s="23"/>
      <c r="CZ2259" s="23"/>
      <c r="DA2259" s="23"/>
      <c r="DB2259" s="23"/>
      <c r="DC2259" s="23"/>
      <c r="DD2259" s="23"/>
      <c r="DE2259" s="23"/>
      <c r="DF2259" s="23"/>
      <c r="DG2259" s="23"/>
      <c r="DH2259" s="23"/>
      <c r="DI2259" s="23"/>
      <c r="DJ2259" s="23"/>
      <c r="DK2259" s="23"/>
      <c r="DL2259" s="23"/>
      <c r="DM2259" s="23"/>
      <c r="DN2259" s="23"/>
      <c r="DO2259" s="23"/>
      <c r="DP2259" s="23"/>
      <c r="DQ2259" s="23"/>
      <c r="DR2259" s="23"/>
      <c r="DS2259" s="23"/>
      <c r="DT2259" s="23"/>
      <c r="DU2259" s="23"/>
      <c r="DV2259" s="23"/>
      <c r="DW2259" s="23"/>
      <c r="DX2259" s="23"/>
      <c r="DY2259" s="23"/>
    </row>
    <row r="2260" spans="1:129" s="29" customFormat="1" ht="15.75" customHeight="1" x14ac:dyDescent="0.25">
      <c r="A2260" s="478"/>
      <c r="B2260" s="121" t="s">
        <v>399</v>
      </c>
      <c r="C2260" s="121"/>
      <c r="D2260" s="121"/>
      <c r="E2260" s="164"/>
      <c r="F2260" s="162"/>
      <c r="G2260" s="136"/>
      <c r="H2260" s="190" t="s">
        <v>34</v>
      </c>
      <c r="I2260" s="78" t="s">
        <v>75</v>
      </c>
      <c r="J2260" s="162">
        <v>6773632.9400000004</v>
      </c>
      <c r="K2260" s="98">
        <f t="shared" ref="K2260:K2262" si="1137">J2260</f>
        <v>6773632.9400000004</v>
      </c>
      <c r="L2260" s="162"/>
      <c r="M2260" s="162"/>
      <c r="N2260" s="162"/>
      <c r="O2260" s="475">
        <f t="shared" si="1123"/>
        <v>6773632.9400000004</v>
      </c>
      <c r="P2260" s="555"/>
      <c r="Q2260" s="23"/>
      <c r="R2260" s="23"/>
      <c r="S2260" s="23"/>
      <c r="T2260" s="23"/>
      <c r="U2260" s="23"/>
      <c r="V2260" s="23"/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/>
      <c r="AG2260" s="23"/>
      <c r="AH2260" s="23"/>
      <c r="AI2260" s="23"/>
      <c r="AJ2260" s="23"/>
      <c r="AK2260" s="23"/>
      <c r="AL2260" s="23"/>
      <c r="AM2260" s="23"/>
      <c r="AN2260" s="23"/>
      <c r="AO2260" s="23"/>
      <c r="AP2260" s="23"/>
      <c r="AQ2260" s="23"/>
      <c r="AR2260" s="23"/>
      <c r="AS2260" s="23"/>
      <c r="AT2260" s="23"/>
      <c r="AU2260" s="23"/>
      <c r="AV2260" s="23"/>
      <c r="AW2260" s="23"/>
      <c r="AX2260" s="23"/>
      <c r="AY2260" s="23"/>
      <c r="AZ2260" s="23"/>
      <c r="BA2260" s="23"/>
      <c r="BB2260" s="23"/>
      <c r="BC2260" s="23"/>
      <c r="BD2260" s="23"/>
      <c r="BE2260" s="23"/>
      <c r="BF2260" s="23"/>
      <c r="BG2260" s="23"/>
      <c r="BH2260" s="23"/>
      <c r="BI2260" s="23"/>
      <c r="BJ2260" s="23"/>
      <c r="BK2260" s="23"/>
      <c r="BL2260" s="23"/>
      <c r="BM2260" s="23"/>
      <c r="BN2260" s="23"/>
      <c r="BO2260" s="23"/>
      <c r="BP2260" s="23"/>
      <c r="BQ2260" s="23"/>
      <c r="BR2260" s="23"/>
      <c r="BS2260" s="23"/>
      <c r="BT2260" s="23"/>
      <c r="BU2260" s="23"/>
      <c r="BV2260" s="23"/>
      <c r="BW2260" s="23"/>
      <c r="BX2260" s="23"/>
      <c r="BY2260" s="23"/>
      <c r="BZ2260" s="23"/>
      <c r="CA2260" s="23"/>
      <c r="CB2260" s="23"/>
      <c r="CC2260" s="23"/>
      <c r="CD2260" s="23"/>
      <c r="CE2260" s="23"/>
      <c r="CF2260" s="23"/>
      <c r="CG2260" s="23"/>
      <c r="CH2260" s="23"/>
      <c r="CI2260" s="23"/>
      <c r="CJ2260" s="23"/>
      <c r="CK2260" s="23"/>
      <c r="CL2260" s="23"/>
      <c r="CM2260" s="23"/>
      <c r="CN2260" s="23"/>
      <c r="CO2260" s="23"/>
      <c r="CP2260" s="23"/>
      <c r="CQ2260" s="23"/>
      <c r="CR2260" s="23"/>
      <c r="CS2260" s="23"/>
      <c r="CT2260" s="23"/>
      <c r="CU2260" s="23"/>
      <c r="CV2260" s="23"/>
      <c r="CW2260" s="23"/>
      <c r="CX2260" s="23"/>
      <c r="CY2260" s="23"/>
      <c r="CZ2260" s="23"/>
      <c r="DA2260" s="23"/>
      <c r="DB2260" s="23"/>
      <c r="DC2260" s="23"/>
      <c r="DD2260" s="23"/>
      <c r="DE2260" s="23"/>
      <c r="DF2260" s="23"/>
      <c r="DG2260" s="23"/>
      <c r="DH2260" s="23"/>
      <c r="DI2260" s="23"/>
      <c r="DJ2260" s="23"/>
      <c r="DK2260" s="23"/>
      <c r="DL2260" s="23"/>
      <c r="DM2260" s="23"/>
      <c r="DN2260" s="23"/>
      <c r="DO2260" s="23"/>
      <c r="DP2260" s="23"/>
      <c r="DQ2260" s="23"/>
      <c r="DR2260" s="23"/>
      <c r="DS2260" s="23"/>
      <c r="DT2260" s="23"/>
      <c r="DU2260" s="23"/>
      <c r="DV2260" s="23"/>
      <c r="DW2260" s="23"/>
      <c r="DX2260" s="23"/>
      <c r="DY2260" s="23"/>
    </row>
    <row r="2261" spans="1:129" s="29" customFormat="1" ht="15.75" customHeight="1" x14ac:dyDescent="0.25">
      <c r="A2261" s="478"/>
      <c r="B2261" s="121" t="s">
        <v>399</v>
      </c>
      <c r="C2261" s="121"/>
      <c r="D2261" s="121"/>
      <c r="E2261" s="164"/>
      <c r="F2261" s="162"/>
      <c r="G2261" s="136"/>
      <c r="H2261" s="168" t="s">
        <v>36</v>
      </c>
      <c r="I2261" s="78" t="s">
        <v>37</v>
      </c>
      <c r="J2261" s="162">
        <v>2153182.8199999998</v>
      </c>
      <c r="K2261" s="98">
        <f t="shared" si="1137"/>
        <v>2153182.8199999998</v>
      </c>
      <c r="L2261" s="162"/>
      <c r="M2261" s="162"/>
      <c r="N2261" s="162"/>
      <c r="O2261" s="475">
        <f t="shared" si="1123"/>
        <v>2153182.8199999998</v>
      </c>
      <c r="P2261" s="555"/>
      <c r="Q2261" s="23"/>
      <c r="R2261" s="23"/>
      <c r="S2261" s="23"/>
      <c r="T2261" s="23"/>
      <c r="U2261" s="23"/>
      <c r="V2261" s="23"/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/>
      <c r="AG2261" s="23"/>
      <c r="AH2261" s="23"/>
      <c r="AI2261" s="23"/>
      <c r="AJ2261" s="23"/>
      <c r="AK2261" s="23"/>
      <c r="AL2261" s="23"/>
      <c r="AM2261" s="23"/>
      <c r="AN2261" s="23"/>
      <c r="AO2261" s="23"/>
      <c r="AP2261" s="23"/>
      <c r="AQ2261" s="23"/>
      <c r="AR2261" s="23"/>
      <c r="AS2261" s="23"/>
      <c r="AT2261" s="23"/>
      <c r="AU2261" s="23"/>
      <c r="AV2261" s="23"/>
      <c r="AW2261" s="23"/>
      <c r="AX2261" s="23"/>
      <c r="AY2261" s="23"/>
      <c r="AZ2261" s="23"/>
      <c r="BA2261" s="23"/>
      <c r="BB2261" s="23"/>
      <c r="BC2261" s="23"/>
      <c r="BD2261" s="23"/>
      <c r="BE2261" s="23"/>
      <c r="BF2261" s="23"/>
      <c r="BG2261" s="23"/>
      <c r="BH2261" s="23"/>
      <c r="BI2261" s="23"/>
      <c r="BJ2261" s="23"/>
      <c r="BK2261" s="23"/>
      <c r="BL2261" s="23"/>
      <c r="BM2261" s="23"/>
      <c r="BN2261" s="23"/>
      <c r="BO2261" s="23"/>
      <c r="BP2261" s="23"/>
      <c r="BQ2261" s="23"/>
      <c r="BR2261" s="23"/>
      <c r="BS2261" s="23"/>
      <c r="BT2261" s="23"/>
      <c r="BU2261" s="23"/>
      <c r="BV2261" s="23"/>
      <c r="BW2261" s="23"/>
      <c r="BX2261" s="23"/>
      <c r="BY2261" s="23"/>
      <c r="BZ2261" s="23"/>
      <c r="CA2261" s="23"/>
      <c r="CB2261" s="23"/>
      <c r="CC2261" s="23"/>
      <c r="CD2261" s="23"/>
      <c r="CE2261" s="23"/>
      <c r="CF2261" s="23"/>
      <c r="CG2261" s="23"/>
      <c r="CH2261" s="23"/>
      <c r="CI2261" s="23"/>
      <c r="CJ2261" s="23"/>
      <c r="CK2261" s="23"/>
      <c r="CL2261" s="23"/>
      <c r="CM2261" s="23"/>
      <c r="CN2261" s="23"/>
      <c r="CO2261" s="23"/>
      <c r="CP2261" s="23"/>
      <c r="CQ2261" s="23"/>
      <c r="CR2261" s="23"/>
      <c r="CS2261" s="23"/>
      <c r="CT2261" s="23"/>
      <c r="CU2261" s="23"/>
      <c r="CV2261" s="23"/>
      <c r="CW2261" s="23"/>
      <c r="CX2261" s="23"/>
      <c r="CY2261" s="23"/>
      <c r="CZ2261" s="23"/>
      <c r="DA2261" s="23"/>
      <c r="DB2261" s="23"/>
      <c r="DC2261" s="23"/>
      <c r="DD2261" s="23"/>
      <c r="DE2261" s="23"/>
      <c r="DF2261" s="23"/>
      <c r="DG2261" s="23"/>
      <c r="DH2261" s="23"/>
      <c r="DI2261" s="23"/>
      <c r="DJ2261" s="23"/>
      <c r="DK2261" s="23"/>
      <c r="DL2261" s="23"/>
      <c r="DM2261" s="23"/>
      <c r="DN2261" s="23"/>
      <c r="DO2261" s="23"/>
      <c r="DP2261" s="23"/>
      <c r="DQ2261" s="23"/>
      <c r="DR2261" s="23"/>
      <c r="DS2261" s="23"/>
      <c r="DT2261" s="23"/>
      <c r="DU2261" s="23"/>
      <c r="DV2261" s="23"/>
      <c r="DW2261" s="23"/>
      <c r="DX2261" s="23"/>
      <c r="DY2261" s="23"/>
    </row>
    <row r="2262" spans="1:129" s="29" customFormat="1" ht="15.75" customHeight="1" x14ac:dyDescent="0.25">
      <c r="A2262" s="479"/>
      <c r="B2262" s="121" t="s">
        <v>399</v>
      </c>
      <c r="C2262" s="121"/>
      <c r="D2262" s="121"/>
      <c r="E2262" s="162"/>
      <c r="F2262" s="162"/>
      <c r="G2262" s="136"/>
      <c r="H2262" s="121" t="s">
        <v>35</v>
      </c>
      <c r="I2262" s="78" t="s">
        <v>52</v>
      </c>
      <c r="J2262" s="83">
        <v>191033.86</v>
      </c>
      <c r="K2262" s="98">
        <f t="shared" si="1137"/>
        <v>191033.86</v>
      </c>
      <c r="L2262" s="162"/>
      <c r="M2262" s="83"/>
      <c r="N2262" s="83"/>
      <c r="O2262" s="475">
        <f t="shared" si="1123"/>
        <v>191033.86</v>
      </c>
      <c r="P2262" s="555"/>
      <c r="Q2262" s="23"/>
      <c r="R2262" s="23"/>
      <c r="S2262" s="23"/>
      <c r="T2262" s="23"/>
      <c r="U2262" s="23"/>
      <c r="V2262" s="23"/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23"/>
      <c r="AG2262" s="23"/>
      <c r="AH2262" s="23"/>
      <c r="AI2262" s="23"/>
      <c r="AJ2262" s="23"/>
      <c r="AK2262" s="23"/>
      <c r="AL2262" s="23"/>
      <c r="AM2262" s="23"/>
      <c r="AN2262" s="23"/>
      <c r="AO2262" s="23"/>
      <c r="AP2262" s="23"/>
      <c r="AQ2262" s="23"/>
      <c r="AR2262" s="23"/>
      <c r="AS2262" s="23"/>
      <c r="AT2262" s="23"/>
      <c r="AU2262" s="23"/>
      <c r="AV2262" s="23"/>
      <c r="AW2262" s="23"/>
      <c r="AX2262" s="23"/>
      <c r="AY2262" s="23"/>
      <c r="AZ2262" s="23"/>
      <c r="BA2262" s="23"/>
      <c r="BB2262" s="23"/>
      <c r="BC2262" s="23"/>
      <c r="BD2262" s="23"/>
      <c r="BE2262" s="23"/>
      <c r="BF2262" s="23"/>
      <c r="BG2262" s="23"/>
      <c r="BH2262" s="23"/>
      <c r="BI2262" s="23"/>
      <c r="BJ2262" s="23"/>
      <c r="BK2262" s="23"/>
      <c r="BL2262" s="23"/>
      <c r="BM2262" s="23"/>
      <c r="BN2262" s="23"/>
      <c r="BO2262" s="23"/>
      <c r="BP2262" s="23"/>
      <c r="BQ2262" s="23"/>
      <c r="BR2262" s="23"/>
      <c r="BS2262" s="23"/>
      <c r="BT2262" s="23"/>
      <c r="BU2262" s="23"/>
      <c r="BV2262" s="23"/>
      <c r="BW2262" s="23"/>
      <c r="BX2262" s="23"/>
      <c r="BY2262" s="23"/>
      <c r="BZ2262" s="23"/>
      <c r="CA2262" s="23"/>
      <c r="CB2262" s="23"/>
      <c r="CC2262" s="23"/>
      <c r="CD2262" s="23"/>
      <c r="CE2262" s="23"/>
      <c r="CF2262" s="23"/>
      <c r="CG2262" s="23"/>
      <c r="CH2262" s="23"/>
      <c r="CI2262" s="23"/>
      <c r="CJ2262" s="23"/>
      <c r="CK2262" s="23"/>
      <c r="CL2262" s="23"/>
      <c r="CM2262" s="23"/>
      <c r="CN2262" s="23"/>
      <c r="CO2262" s="23"/>
      <c r="CP2262" s="23"/>
      <c r="CQ2262" s="23"/>
      <c r="CR2262" s="23"/>
      <c r="CS2262" s="23"/>
      <c r="CT2262" s="23"/>
      <c r="CU2262" s="23"/>
      <c r="CV2262" s="23"/>
      <c r="CW2262" s="23"/>
      <c r="CX2262" s="23"/>
      <c r="CY2262" s="23"/>
      <c r="CZ2262" s="23"/>
      <c r="DA2262" s="23"/>
      <c r="DB2262" s="23"/>
      <c r="DC2262" s="23"/>
      <c r="DD2262" s="23"/>
      <c r="DE2262" s="23"/>
      <c r="DF2262" s="23"/>
      <c r="DG2262" s="23"/>
      <c r="DH2262" s="23"/>
      <c r="DI2262" s="23"/>
      <c r="DJ2262" s="23"/>
      <c r="DK2262" s="23"/>
      <c r="DL2262" s="23"/>
      <c r="DM2262" s="23"/>
      <c r="DN2262" s="23"/>
      <c r="DO2262" s="23"/>
      <c r="DP2262" s="23"/>
      <c r="DQ2262" s="23"/>
      <c r="DR2262" s="23"/>
      <c r="DS2262" s="23"/>
      <c r="DT2262" s="23"/>
      <c r="DU2262" s="23"/>
      <c r="DV2262" s="23"/>
      <c r="DW2262" s="23"/>
      <c r="DX2262" s="23"/>
      <c r="DY2262" s="23"/>
    </row>
    <row r="2263" spans="1:129" s="29" customFormat="1" ht="15.75" customHeight="1" x14ac:dyDescent="0.25">
      <c r="A2263" s="477">
        <v>14</v>
      </c>
      <c r="B2263" s="121" t="s">
        <v>399</v>
      </c>
      <c r="C2263" s="121" t="s">
        <v>6</v>
      </c>
      <c r="D2263" s="121" t="s">
        <v>367</v>
      </c>
      <c r="E2263" s="164" t="s">
        <v>81</v>
      </c>
      <c r="F2263" s="162">
        <v>16536.099999999999</v>
      </c>
      <c r="G2263" s="131">
        <v>252</v>
      </c>
      <c r="H2263" s="121" t="s">
        <v>30</v>
      </c>
      <c r="I2263" s="66" t="s">
        <v>1</v>
      </c>
      <c r="J2263" s="162">
        <f>J2264+J2265</f>
        <v>5736309.8700000001</v>
      </c>
      <c r="K2263" s="162">
        <f t="shared" ref="K2263:N2263" si="1138">K2264+K2265</f>
        <v>5736309.8700000001</v>
      </c>
      <c r="L2263" s="162">
        <f t="shared" si="1138"/>
        <v>0</v>
      </c>
      <c r="M2263" s="162">
        <f t="shared" si="1138"/>
        <v>0</v>
      </c>
      <c r="N2263" s="162">
        <f t="shared" si="1138"/>
        <v>0</v>
      </c>
      <c r="O2263" s="475">
        <f t="shared" si="1123"/>
        <v>5736309.8700000001</v>
      </c>
      <c r="P2263" s="555"/>
      <c r="Q2263" s="23"/>
      <c r="R2263" s="23"/>
      <c r="S2263" s="23"/>
      <c r="T2263" s="23"/>
      <c r="U2263" s="23"/>
      <c r="V2263" s="23"/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23"/>
      <c r="AG2263" s="23"/>
      <c r="AH2263" s="23"/>
      <c r="AI2263" s="23"/>
      <c r="AJ2263" s="23"/>
      <c r="AK2263" s="23"/>
      <c r="AL2263" s="23"/>
      <c r="AM2263" s="23"/>
      <c r="AN2263" s="23"/>
      <c r="AO2263" s="23"/>
      <c r="AP2263" s="23"/>
      <c r="AQ2263" s="23"/>
      <c r="AR2263" s="23"/>
      <c r="AS2263" s="23"/>
      <c r="AT2263" s="23"/>
      <c r="AU2263" s="23"/>
      <c r="AV2263" s="23"/>
      <c r="AW2263" s="23"/>
      <c r="AX2263" s="23"/>
      <c r="AY2263" s="23"/>
      <c r="AZ2263" s="23"/>
      <c r="BA2263" s="23"/>
      <c r="BB2263" s="23"/>
      <c r="BC2263" s="23"/>
      <c r="BD2263" s="23"/>
      <c r="BE2263" s="23"/>
      <c r="BF2263" s="23"/>
      <c r="BG2263" s="23"/>
      <c r="BH2263" s="23"/>
      <c r="BI2263" s="23"/>
      <c r="BJ2263" s="23"/>
      <c r="BK2263" s="23"/>
      <c r="BL2263" s="23"/>
      <c r="BM2263" s="23"/>
      <c r="BN2263" s="23"/>
      <c r="BO2263" s="23"/>
      <c r="BP2263" s="23"/>
      <c r="BQ2263" s="23"/>
      <c r="BR2263" s="23"/>
      <c r="BS2263" s="23"/>
      <c r="BT2263" s="23"/>
      <c r="BU2263" s="23"/>
      <c r="BV2263" s="23"/>
      <c r="BW2263" s="23"/>
      <c r="BX2263" s="23"/>
      <c r="BY2263" s="23"/>
      <c r="BZ2263" s="23"/>
      <c r="CA2263" s="23"/>
      <c r="CB2263" s="23"/>
      <c r="CC2263" s="23"/>
      <c r="CD2263" s="23"/>
      <c r="CE2263" s="23"/>
      <c r="CF2263" s="23"/>
      <c r="CG2263" s="23"/>
      <c r="CH2263" s="23"/>
      <c r="CI2263" s="23"/>
      <c r="CJ2263" s="23"/>
      <c r="CK2263" s="23"/>
      <c r="CL2263" s="23"/>
      <c r="CM2263" s="23"/>
      <c r="CN2263" s="23"/>
      <c r="CO2263" s="23"/>
      <c r="CP2263" s="23"/>
      <c r="CQ2263" s="23"/>
      <c r="CR2263" s="23"/>
      <c r="CS2263" s="23"/>
      <c r="CT2263" s="23"/>
      <c r="CU2263" s="23"/>
      <c r="CV2263" s="23"/>
      <c r="CW2263" s="23"/>
      <c r="CX2263" s="23"/>
      <c r="CY2263" s="23"/>
      <c r="CZ2263" s="23"/>
      <c r="DA2263" s="23"/>
      <c r="DB2263" s="23"/>
      <c r="DC2263" s="23"/>
      <c r="DD2263" s="23"/>
      <c r="DE2263" s="23"/>
      <c r="DF2263" s="23"/>
      <c r="DG2263" s="23"/>
      <c r="DH2263" s="23"/>
      <c r="DI2263" s="23"/>
      <c r="DJ2263" s="23"/>
      <c r="DK2263" s="23"/>
      <c r="DL2263" s="23"/>
      <c r="DM2263" s="23"/>
      <c r="DN2263" s="23"/>
      <c r="DO2263" s="23"/>
      <c r="DP2263" s="23"/>
      <c r="DQ2263" s="23"/>
      <c r="DR2263" s="23"/>
      <c r="DS2263" s="23"/>
      <c r="DT2263" s="23"/>
      <c r="DU2263" s="23"/>
      <c r="DV2263" s="23"/>
      <c r="DW2263" s="23"/>
      <c r="DX2263" s="23"/>
      <c r="DY2263" s="23"/>
    </row>
    <row r="2264" spans="1:129" s="29" customFormat="1" ht="15.75" customHeight="1" x14ac:dyDescent="0.25">
      <c r="A2264" s="478"/>
      <c r="B2264" s="121" t="s">
        <v>399</v>
      </c>
      <c r="C2264" s="121"/>
      <c r="D2264" s="121"/>
      <c r="E2264" s="164"/>
      <c r="F2264" s="162"/>
      <c r="G2264" s="136"/>
      <c r="H2264" s="134" t="s">
        <v>36</v>
      </c>
      <c r="I2264" s="78" t="s">
        <v>37</v>
      </c>
      <c r="J2264" s="162">
        <v>5616124.7999999998</v>
      </c>
      <c r="K2264" s="98">
        <f t="shared" ref="K2264:K2265" si="1139">J2264</f>
        <v>5616124.7999999998</v>
      </c>
      <c r="L2264" s="162"/>
      <c r="M2264" s="162"/>
      <c r="N2264" s="162"/>
      <c r="O2264" s="475">
        <f t="shared" si="1123"/>
        <v>5616124.7999999998</v>
      </c>
      <c r="P2264" s="555"/>
      <c r="Q2264" s="23"/>
      <c r="R2264" s="23"/>
      <c r="S2264" s="23"/>
      <c r="T2264" s="23"/>
      <c r="U2264" s="23"/>
      <c r="V2264" s="23"/>
      <c r="W2264" s="23"/>
      <c r="X2264" s="23"/>
      <c r="Y2264" s="23"/>
      <c r="Z2264" s="23"/>
      <c r="AA2264" s="23"/>
      <c r="AB2264" s="23"/>
      <c r="AC2264" s="23"/>
      <c r="AD2264" s="23"/>
      <c r="AE2264" s="23"/>
      <c r="AF2264" s="23"/>
      <c r="AG2264" s="23"/>
      <c r="AH2264" s="23"/>
      <c r="AI2264" s="23"/>
      <c r="AJ2264" s="23"/>
      <c r="AK2264" s="23"/>
      <c r="AL2264" s="23"/>
      <c r="AM2264" s="23"/>
      <c r="AN2264" s="23"/>
      <c r="AO2264" s="23"/>
      <c r="AP2264" s="23"/>
      <c r="AQ2264" s="23"/>
      <c r="AR2264" s="23"/>
      <c r="AS2264" s="23"/>
      <c r="AT2264" s="23"/>
      <c r="AU2264" s="23"/>
      <c r="AV2264" s="23"/>
      <c r="AW2264" s="23"/>
      <c r="AX2264" s="23"/>
      <c r="AY2264" s="23"/>
      <c r="AZ2264" s="23"/>
      <c r="BA2264" s="23"/>
      <c r="BB2264" s="23"/>
      <c r="BC2264" s="23"/>
      <c r="BD2264" s="23"/>
      <c r="BE2264" s="23"/>
      <c r="BF2264" s="23"/>
      <c r="BG2264" s="23"/>
      <c r="BH2264" s="23"/>
      <c r="BI2264" s="23"/>
      <c r="BJ2264" s="23"/>
      <c r="BK2264" s="23"/>
      <c r="BL2264" s="23"/>
      <c r="BM2264" s="23"/>
      <c r="BN2264" s="23"/>
      <c r="BO2264" s="23"/>
      <c r="BP2264" s="23"/>
      <c r="BQ2264" s="23"/>
      <c r="BR2264" s="23"/>
      <c r="BS2264" s="23"/>
      <c r="BT2264" s="23"/>
      <c r="BU2264" s="23"/>
      <c r="BV2264" s="23"/>
      <c r="BW2264" s="23"/>
      <c r="BX2264" s="23"/>
      <c r="BY2264" s="23"/>
      <c r="BZ2264" s="23"/>
      <c r="CA2264" s="23"/>
      <c r="CB2264" s="23"/>
      <c r="CC2264" s="23"/>
      <c r="CD2264" s="23"/>
      <c r="CE2264" s="23"/>
      <c r="CF2264" s="23"/>
      <c r="CG2264" s="23"/>
      <c r="CH2264" s="23"/>
      <c r="CI2264" s="23"/>
      <c r="CJ2264" s="23"/>
      <c r="CK2264" s="23"/>
      <c r="CL2264" s="23"/>
      <c r="CM2264" s="23"/>
      <c r="CN2264" s="23"/>
      <c r="CO2264" s="23"/>
      <c r="CP2264" s="23"/>
      <c r="CQ2264" s="23"/>
      <c r="CR2264" s="23"/>
      <c r="CS2264" s="23"/>
      <c r="CT2264" s="23"/>
      <c r="CU2264" s="23"/>
      <c r="CV2264" s="23"/>
      <c r="CW2264" s="23"/>
      <c r="CX2264" s="23"/>
      <c r="CY2264" s="23"/>
      <c r="CZ2264" s="23"/>
      <c r="DA2264" s="23"/>
      <c r="DB2264" s="23"/>
      <c r="DC2264" s="23"/>
      <c r="DD2264" s="23"/>
      <c r="DE2264" s="23"/>
      <c r="DF2264" s="23"/>
      <c r="DG2264" s="23"/>
      <c r="DH2264" s="23"/>
      <c r="DI2264" s="23"/>
      <c r="DJ2264" s="23"/>
      <c r="DK2264" s="23"/>
      <c r="DL2264" s="23"/>
      <c r="DM2264" s="23"/>
      <c r="DN2264" s="23"/>
      <c r="DO2264" s="23"/>
      <c r="DP2264" s="23"/>
      <c r="DQ2264" s="23"/>
      <c r="DR2264" s="23"/>
      <c r="DS2264" s="23"/>
      <c r="DT2264" s="23"/>
      <c r="DU2264" s="23"/>
      <c r="DV2264" s="23"/>
      <c r="DW2264" s="23"/>
      <c r="DX2264" s="23"/>
      <c r="DY2264" s="23"/>
    </row>
    <row r="2265" spans="1:129" s="29" customFormat="1" ht="15.75" customHeight="1" x14ac:dyDescent="0.25">
      <c r="A2265" s="479"/>
      <c r="B2265" s="121" t="s">
        <v>399</v>
      </c>
      <c r="C2265" s="121"/>
      <c r="D2265" s="121"/>
      <c r="E2265" s="162"/>
      <c r="F2265" s="162"/>
      <c r="G2265" s="136"/>
      <c r="H2265" s="121" t="s">
        <v>35</v>
      </c>
      <c r="I2265" s="78" t="s">
        <v>52</v>
      </c>
      <c r="J2265" s="162">
        <v>120185.07</v>
      </c>
      <c r="K2265" s="98">
        <f t="shared" si="1139"/>
        <v>120185.07</v>
      </c>
      <c r="L2265" s="162"/>
      <c r="M2265" s="83"/>
      <c r="N2265" s="83"/>
      <c r="O2265" s="475">
        <f t="shared" si="1123"/>
        <v>120185.07</v>
      </c>
      <c r="P2265" s="555"/>
      <c r="Q2265" s="23"/>
      <c r="R2265" s="23"/>
      <c r="S2265" s="23"/>
      <c r="T2265" s="23"/>
      <c r="U2265" s="23"/>
      <c r="V2265" s="23"/>
      <c r="W2265" s="23"/>
      <c r="X2265" s="23"/>
      <c r="Y2265" s="23"/>
      <c r="Z2265" s="23"/>
      <c r="AA2265" s="23"/>
      <c r="AB2265" s="23"/>
      <c r="AC2265" s="23"/>
      <c r="AD2265" s="23"/>
      <c r="AE2265" s="23"/>
      <c r="AF2265" s="23"/>
      <c r="AG2265" s="23"/>
      <c r="AH2265" s="23"/>
      <c r="AI2265" s="23"/>
      <c r="AJ2265" s="23"/>
      <c r="AK2265" s="23"/>
      <c r="AL2265" s="23"/>
      <c r="AM2265" s="23"/>
      <c r="AN2265" s="23"/>
      <c r="AO2265" s="23"/>
      <c r="AP2265" s="23"/>
      <c r="AQ2265" s="23"/>
      <c r="AR2265" s="23"/>
      <c r="AS2265" s="23"/>
      <c r="AT2265" s="23"/>
      <c r="AU2265" s="23"/>
      <c r="AV2265" s="23"/>
      <c r="AW2265" s="23"/>
      <c r="AX2265" s="23"/>
      <c r="AY2265" s="23"/>
      <c r="AZ2265" s="23"/>
      <c r="BA2265" s="23"/>
      <c r="BB2265" s="23"/>
      <c r="BC2265" s="23"/>
      <c r="BD2265" s="23"/>
      <c r="BE2265" s="23"/>
      <c r="BF2265" s="23"/>
      <c r="BG2265" s="23"/>
      <c r="BH2265" s="23"/>
      <c r="BI2265" s="23"/>
      <c r="BJ2265" s="23"/>
      <c r="BK2265" s="23"/>
      <c r="BL2265" s="23"/>
      <c r="BM2265" s="23"/>
      <c r="BN2265" s="23"/>
      <c r="BO2265" s="23"/>
      <c r="BP2265" s="23"/>
      <c r="BQ2265" s="23"/>
      <c r="BR2265" s="23"/>
      <c r="BS2265" s="23"/>
      <c r="BT2265" s="23"/>
      <c r="BU2265" s="23"/>
      <c r="BV2265" s="23"/>
      <c r="BW2265" s="23"/>
      <c r="BX2265" s="23"/>
      <c r="BY2265" s="23"/>
      <c r="BZ2265" s="23"/>
      <c r="CA2265" s="23"/>
      <c r="CB2265" s="23"/>
      <c r="CC2265" s="23"/>
      <c r="CD2265" s="23"/>
      <c r="CE2265" s="23"/>
      <c r="CF2265" s="23"/>
      <c r="CG2265" s="23"/>
      <c r="CH2265" s="23"/>
      <c r="CI2265" s="23"/>
      <c r="CJ2265" s="23"/>
      <c r="CK2265" s="23"/>
      <c r="CL2265" s="23"/>
      <c r="CM2265" s="23"/>
      <c r="CN2265" s="23"/>
      <c r="CO2265" s="23"/>
      <c r="CP2265" s="23"/>
      <c r="CQ2265" s="23"/>
      <c r="CR2265" s="23"/>
      <c r="CS2265" s="23"/>
      <c r="CT2265" s="23"/>
      <c r="CU2265" s="23"/>
      <c r="CV2265" s="23"/>
      <c r="CW2265" s="23"/>
      <c r="CX2265" s="23"/>
      <c r="CY2265" s="23"/>
      <c r="CZ2265" s="23"/>
      <c r="DA2265" s="23"/>
      <c r="DB2265" s="23"/>
      <c r="DC2265" s="23"/>
      <c r="DD2265" s="23"/>
      <c r="DE2265" s="23"/>
      <c r="DF2265" s="23"/>
      <c r="DG2265" s="23"/>
      <c r="DH2265" s="23"/>
      <c r="DI2265" s="23"/>
      <c r="DJ2265" s="23"/>
      <c r="DK2265" s="23"/>
      <c r="DL2265" s="23"/>
      <c r="DM2265" s="23"/>
      <c r="DN2265" s="23"/>
      <c r="DO2265" s="23"/>
      <c r="DP2265" s="23"/>
      <c r="DQ2265" s="23"/>
      <c r="DR2265" s="23"/>
      <c r="DS2265" s="23"/>
      <c r="DT2265" s="23"/>
      <c r="DU2265" s="23"/>
      <c r="DV2265" s="23"/>
      <c r="DW2265" s="23"/>
      <c r="DX2265" s="23"/>
      <c r="DY2265" s="23"/>
    </row>
    <row r="2266" spans="1:129" s="29" customFormat="1" ht="15.75" customHeight="1" x14ac:dyDescent="0.25">
      <c r="A2266" s="477">
        <v>15</v>
      </c>
      <c r="B2266" s="121" t="s">
        <v>399</v>
      </c>
      <c r="C2266" s="121" t="s">
        <v>6</v>
      </c>
      <c r="D2266" s="121" t="s">
        <v>339</v>
      </c>
      <c r="E2266" s="164" t="s">
        <v>175</v>
      </c>
      <c r="F2266" s="165">
        <v>2564.6</v>
      </c>
      <c r="G2266" s="166">
        <v>123</v>
      </c>
      <c r="H2266" s="121" t="s">
        <v>30</v>
      </c>
      <c r="I2266" s="66" t="s">
        <v>1</v>
      </c>
      <c r="J2266" s="162">
        <f>J2267+J2268+J2269</f>
        <v>5511386.2999999998</v>
      </c>
      <c r="K2266" s="162">
        <f t="shared" ref="K2266:N2266" si="1140">K2267+K2268+K2269</f>
        <v>5511386.2999999998</v>
      </c>
      <c r="L2266" s="162">
        <f t="shared" si="1140"/>
        <v>0</v>
      </c>
      <c r="M2266" s="162">
        <f t="shared" si="1140"/>
        <v>0</v>
      </c>
      <c r="N2266" s="162">
        <f t="shared" si="1140"/>
        <v>0</v>
      </c>
      <c r="O2266" s="475">
        <f t="shared" si="1123"/>
        <v>5511386.2999999998</v>
      </c>
      <c r="P2266" s="555"/>
      <c r="Q2266" s="23"/>
      <c r="R2266" s="23"/>
      <c r="S2266" s="23"/>
      <c r="T2266" s="23"/>
      <c r="U2266" s="23"/>
      <c r="V2266" s="23"/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/>
      <c r="AL2266" s="23"/>
      <c r="AM2266" s="23"/>
      <c r="AN2266" s="23"/>
      <c r="AO2266" s="23"/>
      <c r="AP2266" s="23"/>
      <c r="AQ2266" s="23"/>
      <c r="AR2266" s="23"/>
      <c r="AS2266" s="23"/>
      <c r="AT2266" s="23"/>
      <c r="AU2266" s="23"/>
      <c r="AV2266" s="23"/>
      <c r="AW2266" s="23"/>
      <c r="AX2266" s="23"/>
      <c r="AY2266" s="23"/>
      <c r="AZ2266" s="23"/>
      <c r="BA2266" s="23"/>
      <c r="BB2266" s="23"/>
      <c r="BC2266" s="23"/>
      <c r="BD2266" s="23"/>
      <c r="BE2266" s="23"/>
      <c r="BF2266" s="23"/>
      <c r="BG2266" s="23"/>
      <c r="BH2266" s="23"/>
      <c r="BI2266" s="23"/>
      <c r="BJ2266" s="23"/>
      <c r="BK2266" s="23"/>
      <c r="BL2266" s="23"/>
      <c r="BM2266" s="23"/>
      <c r="BN2266" s="23"/>
      <c r="BO2266" s="23"/>
      <c r="BP2266" s="23"/>
      <c r="BQ2266" s="23"/>
      <c r="BR2266" s="23"/>
      <c r="BS2266" s="23"/>
      <c r="BT2266" s="23"/>
      <c r="BU2266" s="23"/>
      <c r="BV2266" s="23"/>
      <c r="BW2266" s="23"/>
      <c r="BX2266" s="23"/>
      <c r="BY2266" s="23"/>
      <c r="BZ2266" s="23"/>
      <c r="CA2266" s="23"/>
      <c r="CB2266" s="23"/>
      <c r="CC2266" s="23"/>
      <c r="CD2266" s="23"/>
      <c r="CE2266" s="23"/>
      <c r="CF2266" s="23"/>
      <c r="CG2266" s="23"/>
      <c r="CH2266" s="23"/>
      <c r="CI2266" s="23"/>
      <c r="CJ2266" s="23"/>
      <c r="CK2266" s="23"/>
      <c r="CL2266" s="23"/>
      <c r="CM2266" s="23"/>
      <c r="CN2266" s="23"/>
      <c r="CO2266" s="23"/>
      <c r="CP2266" s="23"/>
      <c r="CQ2266" s="23"/>
      <c r="CR2266" s="23"/>
      <c r="CS2266" s="23"/>
      <c r="CT2266" s="23"/>
      <c r="CU2266" s="23"/>
      <c r="CV2266" s="23"/>
      <c r="CW2266" s="23"/>
      <c r="CX2266" s="23"/>
      <c r="CY2266" s="23"/>
      <c r="CZ2266" s="23"/>
      <c r="DA2266" s="23"/>
      <c r="DB2266" s="23"/>
      <c r="DC2266" s="23"/>
      <c r="DD2266" s="23"/>
      <c r="DE2266" s="23"/>
      <c r="DF2266" s="23"/>
      <c r="DG2266" s="23"/>
      <c r="DH2266" s="23"/>
      <c r="DI2266" s="23"/>
      <c r="DJ2266" s="23"/>
      <c r="DK2266" s="23"/>
      <c r="DL2266" s="23"/>
      <c r="DM2266" s="23"/>
      <c r="DN2266" s="23"/>
      <c r="DO2266" s="23"/>
      <c r="DP2266" s="23"/>
      <c r="DQ2266" s="23"/>
      <c r="DR2266" s="23"/>
      <c r="DS2266" s="23"/>
      <c r="DT2266" s="23"/>
      <c r="DU2266" s="23"/>
      <c r="DV2266" s="23"/>
      <c r="DW2266" s="23"/>
      <c r="DX2266" s="23"/>
      <c r="DY2266" s="23"/>
    </row>
    <row r="2267" spans="1:129" s="29" customFormat="1" ht="15.75" customHeight="1" x14ac:dyDescent="0.25">
      <c r="A2267" s="478"/>
      <c r="B2267" s="121" t="s">
        <v>399</v>
      </c>
      <c r="C2267" s="121"/>
      <c r="D2267" s="121"/>
      <c r="E2267" s="164"/>
      <c r="F2267" s="162"/>
      <c r="G2267" s="136"/>
      <c r="H2267" s="190" t="s">
        <v>34</v>
      </c>
      <c r="I2267" s="78" t="s">
        <v>75</v>
      </c>
      <c r="J2267" s="162">
        <v>1831060.93</v>
      </c>
      <c r="K2267" s="98">
        <f t="shared" ref="K2267:K2269" si="1141">J2267</f>
        <v>1831060.93</v>
      </c>
      <c r="L2267" s="162"/>
      <c r="M2267" s="162"/>
      <c r="N2267" s="162"/>
      <c r="O2267" s="475">
        <f t="shared" si="1123"/>
        <v>1831060.93</v>
      </c>
      <c r="P2267" s="555"/>
      <c r="Q2267" s="23"/>
      <c r="R2267" s="23"/>
      <c r="S2267" s="23"/>
      <c r="T2267" s="23"/>
      <c r="U2267" s="23"/>
      <c r="V2267" s="23"/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/>
      <c r="AL2267" s="23"/>
      <c r="AM2267" s="23"/>
      <c r="AN2267" s="23"/>
      <c r="AO2267" s="23"/>
      <c r="AP2267" s="23"/>
      <c r="AQ2267" s="23"/>
      <c r="AR2267" s="23"/>
      <c r="AS2267" s="23"/>
      <c r="AT2267" s="23"/>
      <c r="AU2267" s="23"/>
      <c r="AV2267" s="23"/>
      <c r="AW2267" s="23"/>
      <c r="AX2267" s="23"/>
      <c r="AY2267" s="23"/>
      <c r="AZ2267" s="23"/>
      <c r="BA2267" s="23"/>
      <c r="BB2267" s="23"/>
      <c r="BC2267" s="23"/>
      <c r="BD2267" s="23"/>
      <c r="BE2267" s="23"/>
      <c r="BF2267" s="23"/>
      <c r="BG2267" s="23"/>
      <c r="BH2267" s="23"/>
      <c r="BI2267" s="23"/>
      <c r="BJ2267" s="23"/>
      <c r="BK2267" s="23"/>
      <c r="BL2267" s="23"/>
      <c r="BM2267" s="23"/>
      <c r="BN2267" s="23"/>
      <c r="BO2267" s="23"/>
      <c r="BP2267" s="23"/>
      <c r="BQ2267" s="23"/>
      <c r="BR2267" s="23"/>
      <c r="BS2267" s="23"/>
      <c r="BT2267" s="23"/>
      <c r="BU2267" s="23"/>
      <c r="BV2267" s="23"/>
      <c r="BW2267" s="23"/>
      <c r="BX2267" s="23"/>
      <c r="BY2267" s="23"/>
      <c r="BZ2267" s="23"/>
      <c r="CA2267" s="23"/>
      <c r="CB2267" s="23"/>
      <c r="CC2267" s="23"/>
      <c r="CD2267" s="23"/>
      <c r="CE2267" s="23"/>
      <c r="CF2267" s="23"/>
      <c r="CG2267" s="23"/>
      <c r="CH2267" s="23"/>
      <c r="CI2267" s="23"/>
      <c r="CJ2267" s="23"/>
      <c r="CK2267" s="23"/>
      <c r="CL2267" s="23"/>
      <c r="CM2267" s="23"/>
      <c r="CN2267" s="23"/>
      <c r="CO2267" s="23"/>
      <c r="CP2267" s="23"/>
      <c r="CQ2267" s="23"/>
      <c r="CR2267" s="23"/>
      <c r="CS2267" s="23"/>
      <c r="CT2267" s="23"/>
      <c r="CU2267" s="23"/>
      <c r="CV2267" s="23"/>
      <c r="CW2267" s="23"/>
      <c r="CX2267" s="23"/>
      <c r="CY2267" s="23"/>
      <c r="CZ2267" s="23"/>
      <c r="DA2267" s="23"/>
      <c r="DB2267" s="23"/>
      <c r="DC2267" s="23"/>
      <c r="DD2267" s="23"/>
      <c r="DE2267" s="23"/>
      <c r="DF2267" s="23"/>
      <c r="DG2267" s="23"/>
      <c r="DH2267" s="23"/>
      <c r="DI2267" s="23"/>
      <c r="DJ2267" s="23"/>
      <c r="DK2267" s="23"/>
      <c r="DL2267" s="23"/>
      <c r="DM2267" s="23"/>
      <c r="DN2267" s="23"/>
      <c r="DO2267" s="23"/>
      <c r="DP2267" s="23"/>
      <c r="DQ2267" s="23"/>
      <c r="DR2267" s="23"/>
      <c r="DS2267" s="23"/>
      <c r="DT2267" s="23"/>
      <c r="DU2267" s="23"/>
      <c r="DV2267" s="23"/>
      <c r="DW2267" s="23"/>
      <c r="DX2267" s="23"/>
      <c r="DY2267" s="23"/>
    </row>
    <row r="2268" spans="1:129" s="29" customFormat="1" ht="15.75" customHeight="1" x14ac:dyDescent="0.25">
      <c r="A2268" s="478"/>
      <c r="B2268" s="121" t="s">
        <v>399</v>
      </c>
      <c r="C2268" s="121"/>
      <c r="D2268" s="121"/>
      <c r="E2268" s="164"/>
      <c r="F2268" s="162"/>
      <c r="G2268" s="136"/>
      <c r="H2268" s="168" t="s">
        <v>36</v>
      </c>
      <c r="I2268" s="78" t="s">
        <v>37</v>
      </c>
      <c r="J2268" s="162">
        <v>3564852.82</v>
      </c>
      <c r="K2268" s="98">
        <f t="shared" si="1141"/>
        <v>3564852.82</v>
      </c>
      <c r="L2268" s="162"/>
      <c r="M2268" s="162"/>
      <c r="N2268" s="162"/>
      <c r="O2268" s="475">
        <f t="shared" si="1123"/>
        <v>3564852.82</v>
      </c>
      <c r="P2268" s="555"/>
      <c r="Q2268" s="23"/>
      <c r="R2268" s="23"/>
      <c r="S2268" s="23"/>
      <c r="T2268" s="23"/>
      <c r="U2268" s="23"/>
      <c r="V2268" s="23"/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/>
      <c r="AL2268" s="23"/>
      <c r="AM2268" s="23"/>
      <c r="AN2268" s="23"/>
      <c r="AO2268" s="23"/>
      <c r="AP2268" s="23"/>
      <c r="AQ2268" s="23"/>
      <c r="AR2268" s="23"/>
      <c r="AS2268" s="23"/>
      <c r="AT2268" s="23"/>
      <c r="AU2268" s="23"/>
      <c r="AV2268" s="23"/>
      <c r="AW2268" s="23"/>
      <c r="AX2268" s="23"/>
      <c r="AY2268" s="23"/>
      <c r="AZ2268" s="23"/>
      <c r="BA2268" s="23"/>
      <c r="BB2268" s="23"/>
      <c r="BC2268" s="23"/>
      <c r="BD2268" s="23"/>
      <c r="BE2268" s="23"/>
      <c r="BF2268" s="23"/>
      <c r="BG2268" s="23"/>
      <c r="BH2268" s="23"/>
      <c r="BI2268" s="23"/>
      <c r="BJ2268" s="23"/>
      <c r="BK2268" s="23"/>
      <c r="BL2268" s="23"/>
      <c r="BM2268" s="23"/>
      <c r="BN2268" s="23"/>
      <c r="BO2268" s="23"/>
      <c r="BP2268" s="23"/>
      <c r="BQ2268" s="23"/>
      <c r="BR2268" s="23"/>
      <c r="BS2268" s="23"/>
      <c r="BT2268" s="23"/>
      <c r="BU2268" s="23"/>
      <c r="BV2268" s="23"/>
      <c r="BW2268" s="23"/>
      <c r="BX2268" s="23"/>
      <c r="BY2268" s="23"/>
      <c r="BZ2268" s="23"/>
      <c r="CA2268" s="23"/>
      <c r="CB2268" s="23"/>
      <c r="CC2268" s="23"/>
      <c r="CD2268" s="23"/>
      <c r="CE2268" s="23"/>
      <c r="CF2268" s="23"/>
      <c r="CG2268" s="23"/>
      <c r="CH2268" s="23"/>
      <c r="CI2268" s="23"/>
      <c r="CJ2268" s="23"/>
      <c r="CK2268" s="23"/>
      <c r="CL2268" s="23"/>
      <c r="CM2268" s="23"/>
      <c r="CN2268" s="23"/>
      <c r="CO2268" s="23"/>
      <c r="CP2268" s="23"/>
      <c r="CQ2268" s="23"/>
      <c r="CR2268" s="23"/>
      <c r="CS2268" s="23"/>
      <c r="CT2268" s="23"/>
      <c r="CU2268" s="23"/>
      <c r="CV2268" s="23"/>
      <c r="CW2268" s="23"/>
      <c r="CX2268" s="23"/>
      <c r="CY2268" s="23"/>
      <c r="CZ2268" s="23"/>
      <c r="DA2268" s="23"/>
      <c r="DB2268" s="23"/>
      <c r="DC2268" s="23"/>
      <c r="DD2268" s="23"/>
      <c r="DE2268" s="23"/>
      <c r="DF2268" s="23"/>
      <c r="DG2268" s="23"/>
      <c r="DH2268" s="23"/>
      <c r="DI2268" s="23"/>
      <c r="DJ2268" s="23"/>
      <c r="DK2268" s="23"/>
      <c r="DL2268" s="23"/>
      <c r="DM2268" s="23"/>
      <c r="DN2268" s="23"/>
      <c r="DO2268" s="23"/>
      <c r="DP2268" s="23"/>
      <c r="DQ2268" s="23"/>
      <c r="DR2268" s="23"/>
      <c r="DS2268" s="23"/>
      <c r="DT2268" s="23"/>
      <c r="DU2268" s="23"/>
      <c r="DV2268" s="23"/>
      <c r="DW2268" s="23"/>
      <c r="DX2268" s="23"/>
      <c r="DY2268" s="23"/>
    </row>
    <row r="2269" spans="1:129" s="29" customFormat="1" ht="15.75" customHeight="1" x14ac:dyDescent="0.25">
      <c r="A2269" s="479"/>
      <c r="B2269" s="121" t="s">
        <v>399</v>
      </c>
      <c r="C2269" s="121"/>
      <c r="D2269" s="121"/>
      <c r="E2269" s="162"/>
      <c r="F2269" s="162"/>
      <c r="G2269" s="136"/>
      <c r="H2269" s="121" t="s">
        <v>35</v>
      </c>
      <c r="I2269" s="78" t="s">
        <v>52</v>
      </c>
      <c r="J2269" s="83">
        <v>115472.55</v>
      </c>
      <c r="K2269" s="98">
        <f t="shared" si="1141"/>
        <v>115472.55</v>
      </c>
      <c r="L2269" s="162"/>
      <c r="M2269" s="83"/>
      <c r="N2269" s="83"/>
      <c r="O2269" s="475">
        <f t="shared" si="1123"/>
        <v>115472.55</v>
      </c>
      <c r="P2269" s="555"/>
      <c r="Q2269" s="23"/>
      <c r="R2269" s="23"/>
      <c r="S2269" s="23"/>
      <c r="T2269" s="23"/>
      <c r="U2269" s="23"/>
      <c r="V2269" s="23"/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23"/>
      <c r="AL2269" s="23"/>
      <c r="AM2269" s="23"/>
      <c r="AN2269" s="23"/>
      <c r="AO2269" s="23"/>
      <c r="AP2269" s="23"/>
      <c r="AQ2269" s="23"/>
      <c r="AR2269" s="23"/>
      <c r="AS2269" s="23"/>
      <c r="AT2269" s="23"/>
      <c r="AU2269" s="23"/>
      <c r="AV2269" s="23"/>
      <c r="AW2269" s="23"/>
      <c r="AX2269" s="23"/>
      <c r="AY2269" s="23"/>
      <c r="AZ2269" s="23"/>
      <c r="BA2269" s="23"/>
      <c r="BB2269" s="23"/>
      <c r="BC2269" s="23"/>
      <c r="BD2269" s="23"/>
      <c r="BE2269" s="23"/>
      <c r="BF2269" s="23"/>
      <c r="BG2269" s="23"/>
      <c r="BH2269" s="23"/>
      <c r="BI2269" s="23"/>
      <c r="BJ2269" s="23"/>
      <c r="BK2269" s="23"/>
      <c r="BL2269" s="23"/>
      <c r="BM2269" s="23"/>
      <c r="BN2269" s="23"/>
      <c r="BO2269" s="23"/>
      <c r="BP2269" s="23"/>
      <c r="BQ2269" s="23"/>
      <c r="BR2269" s="23"/>
      <c r="BS2269" s="23"/>
      <c r="BT2269" s="23"/>
      <c r="BU2269" s="23"/>
      <c r="BV2269" s="23"/>
      <c r="BW2269" s="23"/>
      <c r="BX2269" s="23"/>
      <c r="BY2269" s="23"/>
      <c r="BZ2269" s="23"/>
      <c r="CA2269" s="23"/>
      <c r="CB2269" s="23"/>
      <c r="CC2269" s="23"/>
      <c r="CD2269" s="23"/>
      <c r="CE2269" s="23"/>
      <c r="CF2269" s="23"/>
      <c r="CG2269" s="23"/>
      <c r="CH2269" s="23"/>
      <c r="CI2269" s="23"/>
      <c r="CJ2269" s="23"/>
      <c r="CK2269" s="23"/>
      <c r="CL2269" s="23"/>
      <c r="CM2269" s="23"/>
      <c r="CN2269" s="23"/>
      <c r="CO2269" s="23"/>
      <c r="CP2269" s="23"/>
      <c r="CQ2269" s="23"/>
      <c r="CR2269" s="23"/>
      <c r="CS2269" s="23"/>
      <c r="CT2269" s="23"/>
      <c r="CU2269" s="23"/>
      <c r="CV2269" s="23"/>
      <c r="CW2269" s="23"/>
      <c r="CX2269" s="23"/>
      <c r="CY2269" s="23"/>
      <c r="CZ2269" s="23"/>
      <c r="DA2269" s="23"/>
      <c r="DB2269" s="23"/>
      <c r="DC2269" s="23"/>
      <c r="DD2269" s="23"/>
      <c r="DE2269" s="23"/>
      <c r="DF2269" s="23"/>
      <c r="DG2269" s="23"/>
      <c r="DH2269" s="23"/>
      <c r="DI2269" s="23"/>
      <c r="DJ2269" s="23"/>
      <c r="DK2269" s="23"/>
      <c r="DL2269" s="23"/>
      <c r="DM2269" s="23"/>
      <c r="DN2269" s="23"/>
      <c r="DO2269" s="23"/>
      <c r="DP2269" s="23"/>
      <c r="DQ2269" s="23"/>
      <c r="DR2269" s="23"/>
      <c r="DS2269" s="23"/>
      <c r="DT2269" s="23"/>
      <c r="DU2269" s="23"/>
      <c r="DV2269" s="23"/>
      <c r="DW2269" s="23"/>
      <c r="DX2269" s="23"/>
      <c r="DY2269" s="23"/>
    </row>
    <row r="2270" spans="1:129" s="29" customFormat="1" ht="15.75" customHeight="1" x14ac:dyDescent="0.25">
      <c r="A2270" s="477">
        <v>16</v>
      </c>
      <c r="B2270" s="121" t="s">
        <v>399</v>
      </c>
      <c r="C2270" s="121" t="s">
        <v>6</v>
      </c>
      <c r="D2270" s="121" t="s">
        <v>339</v>
      </c>
      <c r="E2270" s="164" t="s">
        <v>205</v>
      </c>
      <c r="F2270" s="165">
        <v>6628.3</v>
      </c>
      <c r="G2270" s="166">
        <v>292</v>
      </c>
      <c r="H2270" s="121" t="s">
        <v>30</v>
      </c>
      <c r="I2270" s="66" t="s">
        <v>1</v>
      </c>
      <c r="J2270" s="162">
        <f>J2271+J2272+J2273</f>
        <v>14850928.890000001</v>
      </c>
      <c r="K2270" s="162">
        <f t="shared" ref="K2270:N2270" si="1142">K2271+K2272+K2273</f>
        <v>14850928.890000001</v>
      </c>
      <c r="L2270" s="162">
        <f t="shared" si="1142"/>
        <v>0</v>
      </c>
      <c r="M2270" s="162">
        <f t="shared" si="1142"/>
        <v>0</v>
      </c>
      <c r="N2270" s="162">
        <f t="shared" si="1142"/>
        <v>0</v>
      </c>
      <c r="O2270" s="475">
        <f t="shared" si="1123"/>
        <v>14850928.890000001</v>
      </c>
      <c r="P2270" s="555"/>
      <c r="Q2270" s="23"/>
      <c r="R2270" s="23"/>
      <c r="S2270" s="23"/>
      <c r="T2270" s="23"/>
      <c r="U2270" s="23"/>
      <c r="V2270" s="23"/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23"/>
      <c r="AL2270" s="23"/>
      <c r="AM2270" s="23"/>
      <c r="AN2270" s="23"/>
      <c r="AO2270" s="23"/>
      <c r="AP2270" s="23"/>
      <c r="AQ2270" s="23"/>
      <c r="AR2270" s="23"/>
      <c r="AS2270" s="23"/>
      <c r="AT2270" s="23"/>
      <c r="AU2270" s="23"/>
      <c r="AV2270" s="23"/>
      <c r="AW2270" s="23"/>
      <c r="AX2270" s="23"/>
      <c r="AY2270" s="23"/>
      <c r="AZ2270" s="23"/>
      <c r="BA2270" s="23"/>
      <c r="BB2270" s="23"/>
      <c r="BC2270" s="23"/>
      <c r="BD2270" s="23"/>
      <c r="BE2270" s="23"/>
      <c r="BF2270" s="23"/>
      <c r="BG2270" s="23"/>
      <c r="BH2270" s="23"/>
      <c r="BI2270" s="23"/>
      <c r="BJ2270" s="23"/>
      <c r="BK2270" s="23"/>
      <c r="BL2270" s="23"/>
      <c r="BM2270" s="23"/>
      <c r="BN2270" s="23"/>
      <c r="BO2270" s="23"/>
      <c r="BP2270" s="23"/>
      <c r="BQ2270" s="23"/>
      <c r="BR2270" s="23"/>
      <c r="BS2270" s="23"/>
      <c r="BT2270" s="23"/>
      <c r="BU2270" s="23"/>
      <c r="BV2270" s="23"/>
      <c r="BW2270" s="23"/>
      <c r="BX2270" s="23"/>
      <c r="BY2270" s="23"/>
      <c r="BZ2270" s="23"/>
      <c r="CA2270" s="23"/>
      <c r="CB2270" s="23"/>
      <c r="CC2270" s="23"/>
      <c r="CD2270" s="23"/>
      <c r="CE2270" s="23"/>
      <c r="CF2270" s="23"/>
      <c r="CG2270" s="23"/>
      <c r="CH2270" s="23"/>
      <c r="CI2270" s="23"/>
      <c r="CJ2270" s="23"/>
      <c r="CK2270" s="23"/>
      <c r="CL2270" s="23"/>
      <c r="CM2270" s="23"/>
      <c r="CN2270" s="23"/>
      <c r="CO2270" s="23"/>
      <c r="CP2270" s="23"/>
      <c r="CQ2270" s="23"/>
      <c r="CR2270" s="23"/>
      <c r="CS2270" s="23"/>
      <c r="CT2270" s="23"/>
      <c r="CU2270" s="23"/>
      <c r="CV2270" s="23"/>
      <c r="CW2270" s="23"/>
      <c r="CX2270" s="23"/>
      <c r="CY2270" s="23"/>
      <c r="CZ2270" s="23"/>
      <c r="DA2270" s="23"/>
      <c r="DB2270" s="23"/>
      <c r="DC2270" s="23"/>
      <c r="DD2270" s="23"/>
      <c r="DE2270" s="23"/>
      <c r="DF2270" s="23"/>
      <c r="DG2270" s="23"/>
      <c r="DH2270" s="23"/>
      <c r="DI2270" s="23"/>
      <c r="DJ2270" s="23"/>
      <c r="DK2270" s="23"/>
      <c r="DL2270" s="23"/>
      <c r="DM2270" s="23"/>
      <c r="DN2270" s="23"/>
      <c r="DO2270" s="23"/>
      <c r="DP2270" s="23"/>
      <c r="DQ2270" s="23"/>
      <c r="DR2270" s="23"/>
      <c r="DS2270" s="23"/>
      <c r="DT2270" s="23"/>
      <c r="DU2270" s="23"/>
      <c r="DV2270" s="23"/>
      <c r="DW2270" s="23"/>
      <c r="DX2270" s="23"/>
      <c r="DY2270" s="23"/>
    </row>
    <row r="2271" spans="1:129" s="29" customFormat="1" ht="15.75" customHeight="1" x14ac:dyDescent="0.25">
      <c r="A2271" s="478"/>
      <c r="B2271" s="121" t="s">
        <v>399</v>
      </c>
      <c r="C2271" s="121"/>
      <c r="D2271" s="121"/>
      <c r="E2271" s="164"/>
      <c r="F2271" s="162"/>
      <c r="G2271" s="136"/>
      <c r="H2271" s="134" t="s">
        <v>36</v>
      </c>
      <c r="I2271" s="78" t="s">
        <v>37</v>
      </c>
      <c r="J2271" s="162">
        <v>9962897.0500000007</v>
      </c>
      <c r="K2271" s="98">
        <f t="shared" ref="K2271:K2273" si="1143">J2271</f>
        <v>9962897.0500000007</v>
      </c>
      <c r="L2271" s="162"/>
      <c r="M2271" s="162"/>
      <c r="N2271" s="162"/>
      <c r="O2271" s="475">
        <f t="shared" si="1123"/>
        <v>9962897.0500000007</v>
      </c>
      <c r="P2271" s="555"/>
      <c r="Q2271" s="23"/>
      <c r="R2271" s="23"/>
      <c r="S2271" s="23"/>
      <c r="T2271" s="23"/>
      <c r="U2271" s="23"/>
      <c r="V2271" s="23"/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/>
      <c r="AK2271" s="23"/>
      <c r="AL2271" s="23"/>
      <c r="AM2271" s="23"/>
      <c r="AN2271" s="23"/>
      <c r="AO2271" s="23"/>
      <c r="AP2271" s="23"/>
      <c r="AQ2271" s="23"/>
      <c r="AR2271" s="23"/>
      <c r="AS2271" s="23"/>
      <c r="AT2271" s="23"/>
      <c r="AU2271" s="23"/>
      <c r="AV2271" s="23"/>
      <c r="AW2271" s="23"/>
      <c r="AX2271" s="23"/>
      <c r="AY2271" s="23"/>
      <c r="AZ2271" s="23"/>
      <c r="BA2271" s="23"/>
      <c r="BB2271" s="23"/>
      <c r="BC2271" s="23"/>
      <c r="BD2271" s="23"/>
      <c r="BE2271" s="23"/>
      <c r="BF2271" s="23"/>
      <c r="BG2271" s="23"/>
      <c r="BH2271" s="23"/>
      <c r="BI2271" s="23"/>
      <c r="BJ2271" s="23"/>
      <c r="BK2271" s="23"/>
      <c r="BL2271" s="23"/>
      <c r="BM2271" s="23"/>
      <c r="BN2271" s="23"/>
      <c r="BO2271" s="23"/>
      <c r="BP2271" s="23"/>
      <c r="BQ2271" s="23"/>
      <c r="BR2271" s="23"/>
      <c r="BS2271" s="23"/>
      <c r="BT2271" s="23"/>
      <c r="BU2271" s="23"/>
      <c r="BV2271" s="23"/>
      <c r="BW2271" s="23"/>
      <c r="BX2271" s="23"/>
      <c r="BY2271" s="23"/>
      <c r="BZ2271" s="23"/>
      <c r="CA2271" s="23"/>
      <c r="CB2271" s="23"/>
      <c r="CC2271" s="23"/>
      <c r="CD2271" s="23"/>
      <c r="CE2271" s="23"/>
      <c r="CF2271" s="23"/>
      <c r="CG2271" s="23"/>
      <c r="CH2271" s="23"/>
      <c r="CI2271" s="23"/>
      <c r="CJ2271" s="23"/>
      <c r="CK2271" s="23"/>
      <c r="CL2271" s="23"/>
      <c r="CM2271" s="23"/>
      <c r="CN2271" s="23"/>
      <c r="CO2271" s="23"/>
      <c r="CP2271" s="23"/>
      <c r="CQ2271" s="23"/>
      <c r="CR2271" s="23"/>
      <c r="CS2271" s="23"/>
      <c r="CT2271" s="23"/>
      <c r="CU2271" s="23"/>
      <c r="CV2271" s="23"/>
      <c r="CW2271" s="23"/>
      <c r="CX2271" s="23"/>
      <c r="CY2271" s="23"/>
      <c r="CZ2271" s="23"/>
      <c r="DA2271" s="23"/>
      <c r="DB2271" s="23"/>
      <c r="DC2271" s="23"/>
      <c r="DD2271" s="23"/>
      <c r="DE2271" s="23"/>
      <c r="DF2271" s="23"/>
      <c r="DG2271" s="23"/>
      <c r="DH2271" s="23"/>
      <c r="DI2271" s="23"/>
      <c r="DJ2271" s="23"/>
      <c r="DK2271" s="23"/>
      <c r="DL2271" s="23"/>
      <c r="DM2271" s="23"/>
      <c r="DN2271" s="23"/>
      <c r="DO2271" s="23"/>
      <c r="DP2271" s="23"/>
      <c r="DQ2271" s="23"/>
      <c r="DR2271" s="23"/>
      <c r="DS2271" s="23"/>
      <c r="DT2271" s="23"/>
      <c r="DU2271" s="23"/>
      <c r="DV2271" s="23"/>
      <c r="DW2271" s="23"/>
      <c r="DX2271" s="23"/>
      <c r="DY2271" s="23"/>
    </row>
    <row r="2272" spans="1:129" s="29" customFormat="1" ht="30" x14ac:dyDescent="0.25">
      <c r="A2272" s="478"/>
      <c r="B2272" s="121" t="s">
        <v>399</v>
      </c>
      <c r="C2272" s="121"/>
      <c r="D2272" s="121"/>
      <c r="E2272" s="164"/>
      <c r="F2272" s="162"/>
      <c r="G2272" s="136"/>
      <c r="H2272" s="158" t="s">
        <v>40</v>
      </c>
      <c r="I2272" s="78" t="s">
        <v>41</v>
      </c>
      <c r="J2272" s="162">
        <v>4576880.5999999996</v>
      </c>
      <c r="K2272" s="98">
        <f t="shared" si="1143"/>
        <v>4576880.5999999996</v>
      </c>
      <c r="L2272" s="162"/>
      <c r="M2272" s="162"/>
      <c r="N2272" s="162"/>
      <c r="O2272" s="475">
        <f t="shared" si="1123"/>
        <v>4576880.5999999996</v>
      </c>
      <c r="P2272" s="555"/>
      <c r="Q2272" s="23"/>
      <c r="R2272" s="23"/>
      <c r="S2272" s="23"/>
      <c r="T2272" s="23"/>
      <c r="U2272" s="23"/>
      <c r="V2272" s="23"/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/>
      <c r="AL2272" s="23"/>
      <c r="AM2272" s="23"/>
      <c r="AN2272" s="23"/>
      <c r="AO2272" s="23"/>
      <c r="AP2272" s="23"/>
      <c r="AQ2272" s="23"/>
      <c r="AR2272" s="23"/>
      <c r="AS2272" s="23"/>
      <c r="AT2272" s="23"/>
      <c r="AU2272" s="23"/>
      <c r="AV2272" s="23"/>
      <c r="AW2272" s="23"/>
      <c r="AX2272" s="23"/>
      <c r="AY2272" s="23"/>
      <c r="AZ2272" s="23"/>
      <c r="BA2272" s="23"/>
      <c r="BB2272" s="23"/>
      <c r="BC2272" s="23"/>
      <c r="BD2272" s="23"/>
      <c r="BE2272" s="23"/>
      <c r="BF2272" s="23"/>
      <c r="BG2272" s="23"/>
      <c r="BH2272" s="23"/>
      <c r="BI2272" s="23"/>
      <c r="BJ2272" s="23"/>
      <c r="BK2272" s="23"/>
      <c r="BL2272" s="23"/>
      <c r="BM2272" s="23"/>
      <c r="BN2272" s="23"/>
      <c r="BO2272" s="23"/>
      <c r="BP2272" s="23"/>
      <c r="BQ2272" s="23"/>
      <c r="BR2272" s="23"/>
      <c r="BS2272" s="23"/>
      <c r="BT2272" s="23"/>
      <c r="BU2272" s="23"/>
      <c r="BV2272" s="23"/>
      <c r="BW2272" s="23"/>
      <c r="BX2272" s="23"/>
      <c r="BY2272" s="23"/>
      <c r="BZ2272" s="23"/>
      <c r="CA2272" s="23"/>
      <c r="CB2272" s="23"/>
      <c r="CC2272" s="23"/>
      <c r="CD2272" s="23"/>
      <c r="CE2272" s="23"/>
      <c r="CF2272" s="23"/>
      <c r="CG2272" s="23"/>
      <c r="CH2272" s="23"/>
      <c r="CI2272" s="23"/>
      <c r="CJ2272" s="23"/>
      <c r="CK2272" s="23"/>
      <c r="CL2272" s="23"/>
      <c r="CM2272" s="23"/>
      <c r="CN2272" s="23"/>
      <c r="CO2272" s="23"/>
      <c r="CP2272" s="23"/>
      <c r="CQ2272" s="23"/>
      <c r="CR2272" s="23"/>
      <c r="CS2272" s="23"/>
      <c r="CT2272" s="23"/>
      <c r="CU2272" s="23"/>
      <c r="CV2272" s="23"/>
      <c r="CW2272" s="23"/>
      <c r="CX2272" s="23"/>
      <c r="CY2272" s="23"/>
      <c r="CZ2272" s="23"/>
      <c r="DA2272" s="23"/>
      <c r="DB2272" s="23"/>
      <c r="DC2272" s="23"/>
      <c r="DD2272" s="23"/>
      <c r="DE2272" s="23"/>
      <c r="DF2272" s="23"/>
      <c r="DG2272" s="23"/>
      <c r="DH2272" s="23"/>
      <c r="DI2272" s="23"/>
      <c r="DJ2272" s="23"/>
      <c r="DK2272" s="23"/>
      <c r="DL2272" s="23"/>
      <c r="DM2272" s="23"/>
      <c r="DN2272" s="23"/>
      <c r="DO2272" s="23"/>
      <c r="DP2272" s="23"/>
      <c r="DQ2272" s="23"/>
      <c r="DR2272" s="23"/>
      <c r="DS2272" s="23"/>
      <c r="DT2272" s="23"/>
      <c r="DU2272" s="23"/>
      <c r="DV2272" s="23"/>
      <c r="DW2272" s="23"/>
      <c r="DX2272" s="23"/>
      <c r="DY2272" s="23"/>
    </row>
    <row r="2273" spans="1:129" s="29" customFormat="1" ht="15.75" customHeight="1" x14ac:dyDescent="0.25">
      <c r="A2273" s="479"/>
      <c r="B2273" s="121" t="s">
        <v>399</v>
      </c>
      <c r="C2273" s="121"/>
      <c r="D2273" s="121"/>
      <c r="E2273" s="162"/>
      <c r="F2273" s="162"/>
      <c r="G2273" s="136"/>
      <c r="H2273" s="121" t="s">
        <v>35</v>
      </c>
      <c r="I2273" s="78" t="s">
        <v>52</v>
      </c>
      <c r="J2273" s="83">
        <v>311151.24</v>
      </c>
      <c r="K2273" s="98">
        <f t="shared" si="1143"/>
        <v>311151.24</v>
      </c>
      <c r="L2273" s="162"/>
      <c r="M2273" s="83"/>
      <c r="N2273" s="83"/>
      <c r="O2273" s="475">
        <f t="shared" si="1123"/>
        <v>311151.24</v>
      </c>
      <c r="P2273" s="555"/>
      <c r="Q2273" s="23"/>
      <c r="R2273" s="23"/>
      <c r="S2273" s="23"/>
      <c r="T2273" s="23"/>
      <c r="U2273" s="23"/>
      <c r="V2273" s="23"/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/>
      <c r="AL2273" s="23"/>
      <c r="AM2273" s="23"/>
      <c r="AN2273" s="23"/>
      <c r="AO2273" s="23"/>
      <c r="AP2273" s="23"/>
      <c r="AQ2273" s="23"/>
      <c r="AR2273" s="23"/>
      <c r="AS2273" s="23"/>
      <c r="AT2273" s="23"/>
      <c r="AU2273" s="23"/>
      <c r="AV2273" s="23"/>
      <c r="AW2273" s="23"/>
      <c r="AX2273" s="23"/>
      <c r="AY2273" s="23"/>
      <c r="AZ2273" s="23"/>
      <c r="BA2273" s="23"/>
      <c r="BB2273" s="23"/>
      <c r="BC2273" s="23"/>
      <c r="BD2273" s="23"/>
      <c r="BE2273" s="23"/>
      <c r="BF2273" s="23"/>
      <c r="BG2273" s="23"/>
      <c r="BH2273" s="23"/>
      <c r="BI2273" s="23"/>
      <c r="BJ2273" s="23"/>
      <c r="BK2273" s="23"/>
      <c r="BL2273" s="23"/>
      <c r="BM2273" s="23"/>
      <c r="BN2273" s="23"/>
      <c r="BO2273" s="23"/>
      <c r="BP2273" s="23"/>
      <c r="BQ2273" s="23"/>
      <c r="BR2273" s="23"/>
      <c r="BS2273" s="23"/>
      <c r="BT2273" s="23"/>
      <c r="BU2273" s="23"/>
      <c r="BV2273" s="23"/>
      <c r="BW2273" s="23"/>
      <c r="BX2273" s="23"/>
      <c r="BY2273" s="23"/>
      <c r="BZ2273" s="23"/>
      <c r="CA2273" s="23"/>
      <c r="CB2273" s="23"/>
      <c r="CC2273" s="23"/>
      <c r="CD2273" s="23"/>
      <c r="CE2273" s="23"/>
      <c r="CF2273" s="23"/>
      <c r="CG2273" s="23"/>
      <c r="CH2273" s="23"/>
      <c r="CI2273" s="23"/>
      <c r="CJ2273" s="23"/>
      <c r="CK2273" s="23"/>
      <c r="CL2273" s="23"/>
      <c r="CM2273" s="23"/>
      <c r="CN2273" s="23"/>
      <c r="CO2273" s="23"/>
      <c r="CP2273" s="23"/>
      <c r="CQ2273" s="23"/>
      <c r="CR2273" s="23"/>
      <c r="CS2273" s="23"/>
      <c r="CT2273" s="23"/>
      <c r="CU2273" s="23"/>
      <c r="CV2273" s="23"/>
      <c r="CW2273" s="23"/>
      <c r="CX2273" s="23"/>
      <c r="CY2273" s="23"/>
      <c r="CZ2273" s="23"/>
      <c r="DA2273" s="23"/>
      <c r="DB2273" s="23"/>
      <c r="DC2273" s="23"/>
      <c r="DD2273" s="23"/>
      <c r="DE2273" s="23"/>
      <c r="DF2273" s="23"/>
      <c r="DG2273" s="23"/>
      <c r="DH2273" s="23"/>
      <c r="DI2273" s="23"/>
      <c r="DJ2273" s="23"/>
      <c r="DK2273" s="23"/>
      <c r="DL2273" s="23"/>
      <c r="DM2273" s="23"/>
      <c r="DN2273" s="23"/>
      <c r="DO2273" s="23"/>
      <c r="DP2273" s="23"/>
      <c r="DQ2273" s="23"/>
      <c r="DR2273" s="23"/>
      <c r="DS2273" s="23"/>
      <c r="DT2273" s="23"/>
      <c r="DU2273" s="23"/>
      <c r="DV2273" s="23"/>
      <c r="DW2273" s="23"/>
      <c r="DX2273" s="23"/>
      <c r="DY2273" s="23"/>
    </row>
    <row r="2274" spans="1:129" s="29" customFormat="1" ht="15.75" customHeight="1" x14ac:dyDescent="0.25">
      <c r="A2274" s="477">
        <v>17</v>
      </c>
      <c r="B2274" s="121" t="s">
        <v>399</v>
      </c>
      <c r="C2274" s="121" t="s">
        <v>6</v>
      </c>
      <c r="D2274" s="121" t="s">
        <v>368</v>
      </c>
      <c r="E2274" s="164" t="s">
        <v>212</v>
      </c>
      <c r="F2274" s="162">
        <v>11067.7</v>
      </c>
      <c r="G2274" s="180">
        <v>144</v>
      </c>
      <c r="H2274" s="121" t="s">
        <v>30</v>
      </c>
      <c r="I2274" s="66" t="s">
        <v>1</v>
      </c>
      <c r="J2274" s="162">
        <f>J2275+J2276</f>
        <v>5556124.2599999998</v>
      </c>
      <c r="K2274" s="162">
        <f t="shared" ref="K2274:N2274" si="1144">K2275+K2276</f>
        <v>5556124.2599999998</v>
      </c>
      <c r="L2274" s="162">
        <f t="shared" si="1144"/>
        <v>0</v>
      </c>
      <c r="M2274" s="162">
        <f t="shared" si="1144"/>
        <v>0</v>
      </c>
      <c r="N2274" s="162">
        <f t="shared" si="1144"/>
        <v>0</v>
      </c>
      <c r="O2274" s="475">
        <f t="shared" si="1123"/>
        <v>5556124.2599999998</v>
      </c>
      <c r="P2274" s="555"/>
      <c r="Q2274" s="23"/>
      <c r="R2274" s="23"/>
      <c r="S2274" s="23"/>
      <c r="T2274" s="23"/>
      <c r="U2274" s="23"/>
      <c r="V2274" s="23"/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/>
      <c r="AH2274" s="23"/>
      <c r="AI2274" s="23"/>
      <c r="AJ2274" s="23"/>
      <c r="AK2274" s="23"/>
      <c r="AL2274" s="23"/>
      <c r="AM2274" s="23"/>
      <c r="AN2274" s="23"/>
      <c r="AO2274" s="23"/>
      <c r="AP2274" s="23"/>
      <c r="AQ2274" s="23"/>
      <c r="AR2274" s="23"/>
      <c r="AS2274" s="23"/>
      <c r="AT2274" s="23"/>
      <c r="AU2274" s="23"/>
      <c r="AV2274" s="23"/>
      <c r="AW2274" s="23"/>
      <c r="AX2274" s="23"/>
      <c r="AY2274" s="23"/>
      <c r="AZ2274" s="23"/>
      <c r="BA2274" s="23"/>
      <c r="BB2274" s="23"/>
      <c r="BC2274" s="23"/>
      <c r="BD2274" s="23"/>
      <c r="BE2274" s="23"/>
      <c r="BF2274" s="23"/>
      <c r="BG2274" s="23"/>
      <c r="BH2274" s="23"/>
      <c r="BI2274" s="23"/>
      <c r="BJ2274" s="23"/>
      <c r="BK2274" s="23"/>
      <c r="BL2274" s="23"/>
      <c r="BM2274" s="23"/>
      <c r="BN2274" s="23"/>
      <c r="BO2274" s="23"/>
      <c r="BP2274" s="23"/>
      <c r="BQ2274" s="23"/>
      <c r="BR2274" s="23"/>
      <c r="BS2274" s="23"/>
      <c r="BT2274" s="23"/>
      <c r="BU2274" s="23"/>
      <c r="BV2274" s="23"/>
      <c r="BW2274" s="23"/>
      <c r="BX2274" s="23"/>
      <c r="BY2274" s="23"/>
      <c r="BZ2274" s="23"/>
      <c r="CA2274" s="23"/>
      <c r="CB2274" s="23"/>
      <c r="CC2274" s="23"/>
      <c r="CD2274" s="23"/>
      <c r="CE2274" s="23"/>
      <c r="CF2274" s="23"/>
      <c r="CG2274" s="23"/>
      <c r="CH2274" s="23"/>
      <c r="CI2274" s="23"/>
      <c r="CJ2274" s="23"/>
      <c r="CK2274" s="23"/>
      <c r="CL2274" s="23"/>
      <c r="CM2274" s="23"/>
      <c r="CN2274" s="23"/>
      <c r="CO2274" s="23"/>
      <c r="CP2274" s="23"/>
      <c r="CQ2274" s="23"/>
      <c r="CR2274" s="23"/>
      <c r="CS2274" s="23"/>
      <c r="CT2274" s="23"/>
      <c r="CU2274" s="23"/>
      <c r="CV2274" s="23"/>
      <c r="CW2274" s="23"/>
      <c r="CX2274" s="23"/>
      <c r="CY2274" s="23"/>
      <c r="CZ2274" s="23"/>
      <c r="DA2274" s="23"/>
      <c r="DB2274" s="23"/>
      <c r="DC2274" s="23"/>
      <c r="DD2274" s="23"/>
      <c r="DE2274" s="23"/>
      <c r="DF2274" s="23"/>
      <c r="DG2274" s="23"/>
      <c r="DH2274" s="23"/>
      <c r="DI2274" s="23"/>
      <c r="DJ2274" s="23"/>
      <c r="DK2274" s="23"/>
      <c r="DL2274" s="23"/>
      <c r="DM2274" s="23"/>
      <c r="DN2274" s="23"/>
      <c r="DO2274" s="23"/>
      <c r="DP2274" s="23"/>
      <c r="DQ2274" s="23"/>
      <c r="DR2274" s="23"/>
      <c r="DS2274" s="23"/>
      <c r="DT2274" s="23"/>
      <c r="DU2274" s="23"/>
      <c r="DV2274" s="23"/>
      <c r="DW2274" s="23"/>
      <c r="DX2274" s="23"/>
      <c r="DY2274" s="23"/>
    </row>
    <row r="2275" spans="1:129" s="29" customFormat="1" ht="15.75" customHeight="1" x14ac:dyDescent="0.25">
      <c r="A2275" s="478"/>
      <c r="B2275" s="121" t="s">
        <v>399</v>
      </c>
      <c r="C2275" s="121"/>
      <c r="D2275" s="121"/>
      <c r="E2275" s="164"/>
      <c r="F2275" s="162"/>
      <c r="G2275" s="136"/>
      <c r="H2275" s="134" t="s">
        <v>36</v>
      </c>
      <c r="I2275" s="78" t="s">
        <v>37</v>
      </c>
      <c r="J2275" s="162">
        <v>5439714.3700000001</v>
      </c>
      <c r="K2275" s="98">
        <f t="shared" ref="K2275:K2276" si="1145">J2275</f>
        <v>5439714.3700000001</v>
      </c>
      <c r="L2275" s="162"/>
      <c r="M2275" s="162"/>
      <c r="N2275" s="162"/>
      <c r="O2275" s="475">
        <f t="shared" si="1123"/>
        <v>5439714.3700000001</v>
      </c>
      <c r="P2275" s="555"/>
      <c r="Q2275" s="23"/>
      <c r="R2275" s="23"/>
      <c r="S2275" s="23"/>
      <c r="T2275" s="23"/>
      <c r="U2275" s="23"/>
      <c r="V2275" s="23"/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23"/>
      <c r="AG2275" s="23"/>
      <c r="AH2275" s="23"/>
      <c r="AI2275" s="23"/>
      <c r="AJ2275" s="23"/>
      <c r="AK2275" s="23"/>
      <c r="AL2275" s="23"/>
      <c r="AM2275" s="23"/>
      <c r="AN2275" s="23"/>
      <c r="AO2275" s="23"/>
      <c r="AP2275" s="23"/>
      <c r="AQ2275" s="23"/>
      <c r="AR2275" s="23"/>
      <c r="AS2275" s="23"/>
      <c r="AT2275" s="23"/>
      <c r="AU2275" s="23"/>
      <c r="AV2275" s="23"/>
      <c r="AW2275" s="23"/>
      <c r="AX2275" s="23"/>
      <c r="AY2275" s="23"/>
      <c r="AZ2275" s="23"/>
      <c r="BA2275" s="23"/>
      <c r="BB2275" s="23"/>
      <c r="BC2275" s="23"/>
      <c r="BD2275" s="23"/>
      <c r="BE2275" s="23"/>
      <c r="BF2275" s="23"/>
      <c r="BG2275" s="23"/>
      <c r="BH2275" s="23"/>
      <c r="BI2275" s="23"/>
      <c r="BJ2275" s="23"/>
      <c r="BK2275" s="23"/>
      <c r="BL2275" s="23"/>
      <c r="BM2275" s="23"/>
      <c r="BN2275" s="23"/>
      <c r="BO2275" s="23"/>
      <c r="BP2275" s="23"/>
      <c r="BQ2275" s="23"/>
      <c r="BR2275" s="23"/>
      <c r="BS2275" s="23"/>
      <c r="BT2275" s="23"/>
      <c r="BU2275" s="23"/>
      <c r="BV2275" s="23"/>
      <c r="BW2275" s="23"/>
      <c r="BX2275" s="23"/>
      <c r="BY2275" s="23"/>
      <c r="BZ2275" s="23"/>
      <c r="CA2275" s="23"/>
      <c r="CB2275" s="23"/>
      <c r="CC2275" s="23"/>
      <c r="CD2275" s="23"/>
      <c r="CE2275" s="23"/>
      <c r="CF2275" s="23"/>
      <c r="CG2275" s="23"/>
      <c r="CH2275" s="23"/>
      <c r="CI2275" s="23"/>
      <c r="CJ2275" s="23"/>
      <c r="CK2275" s="23"/>
      <c r="CL2275" s="23"/>
      <c r="CM2275" s="23"/>
      <c r="CN2275" s="23"/>
      <c r="CO2275" s="23"/>
      <c r="CP2275" s="23"/>
      <c r="CQ2275" s="23"/>
      <c r="CR2275" s="23"/>
      <c r="CS2275" s="23"/>
      <c r="CT2275" s="23"/>
      <c r="CU2275" s="23"/>
      <c r="CV2275" s="23"/>
      <c r="CW2275" s="23"/>
      <c r="CX2275" s="23"/>
      <c r="CY2275" s="23"/>
      <c r="CZ2275" s="23"/>
      <c r="DA2275" s="23"/>
      <c r="DB2275" s="23"/>
      <c r="DC2275" s="23"/>
      <c r="DD2275" s="23"/>
      <c r="DE2275" s="23"/>
      <c r="DF2275" s="23"/>
      <c r="DG2275" s="23"/>
      <c r="DH2275" s="23"/>
      <c r="DI2275" s="23"/>
      <c r="DJ2275" s="23"/>
      <c r="DK2275" s="23"/>
      <c r="DL2275" s="23"/>
      <c r="DM2275" s="23"/>
      <c r="DN2275" s="23"/>
      <c r="DO2275" s="23"/>
      <c r="DP2275" s="23"/>
      <c r="DQ2275" s="23"/>
      <c r="DR2275" s="23"/>
      <c r="DS2275" s="23"/>
      <c r="DT2275" s="23"/>
      <c r="DU2275" s="23"/>
      <c r="DV2275" s="23"/>
      <c r="DW2275" s="23"/>
      <c r="DX2275" s="23"/>
      <c r="DY2275" s="23"/>
    </row>
    <row r="2276" spans="1:129" s="29" customFormat="1" ht="15.75" customHeight="1" x14ac:dyDescent="0.25">
      <c r="A2276" s="479"/>
      <c r="B2276" s="121" t="s">
        <v>399</v>
      </c>
      <c r="C2276" s="121"/>
      <c r="D2276" s="121"/>
      <c r="E2276" s="162"/>
      <c r="F2276" s="162"/>
      <c r="G2276" s="136"/>
      <c r="H2276" s="121" t="s">
        <v>35</v>
      </c>
      <c r="I2276" s="78" t="s">
        <v>52</v>
      </c>
      <c r="J2276" s="162">
        <v>116409.89</v>
      </c>
      <c r="K2276" s="98">
        <f t="shared" si="1145"/>
        <v>116409.89</v>
      </c>
      <c r="L2276" s="162"/>
      <c r="M2276" s="83"/>
      <c r="N2276" s="83"/>
      <c r="O2276" s="475">
        <f t="shared" si="1123"/>
        <v>116409.89</v>
      </c>
      <c r="P2276" s="555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/>
      <c r="AK2276" s="23"/>
      <c r="AL2276" s="23"/>
      <c r="AM2276" s="23"/>
      <c r="AN2276" s="23"/>
      <c r="AO2276" s="23"/>
      <c r="AP2276" s="23"/>
      <c r="AQ2276" s="23"/>
      <c r="AR2276" s="23"/>
      <c r="AS2276" s="23"/>
      <c r="AT2276" s="23"/>
      <c r="AU2276" s="23"/>
      <c r="AV2276" s="23"/>
      <c r="AW2276" s="23"/>
      <c r="AX2276" s="23"/>
      <c r="AY2276" s="23"/>
      <c r="AZ2276" s="23"/>
      <c r="BA2276" s="23"/>
      <c r="BB2276" s="23"/>
      <c r="BC2276" s="23"/>
      <c r="BD2276" s="23"/>
      <c r="BE2276" s="23"/>
      <c r="BF2276" s="23"/>
      <c r="BG2276" s="23"/>
      <c r="BH2276" s="23"/>
      <c r="BI2276" s="23"/>
      <c r="BJ2276" s="23"/>
      <c r="BK2276" s="23"/>
      <c r="BL2276" s="23"/>
      <c r="BM2276" s="23"/>
      <c r="BN2276" s="23"/>
      <c r="BO2276" s="23"/>
      <c r="BP2276" s="23"/>
      <c r="BQ2276" s="23"/>
      <c r="BR2276" s="23"/>
      <c r="BS2276" s="23"/>
      <c r="BT2276" s="23"/>
      <c r="BU2276" s="23"/>
      <c r="BV2276" s="23"/>
      <c r="BW2276" s="23"/>
      <c r="BX2276" s="23"/>
      <c r="BY2276" s="23"/>
      <c r="BZ2276" s="23"/>
      <c r="CA2276" s="23"/>
      <c r="CB2276" s="23"/>
      <c r="CC2276" s="23"/>
      <c r="CD2276" s="23"/>
      <c r="CE2276" s="23"/>
      <c r="CF2276" s="23"/>
      <c r="CG2276" s="23"/>
      <c r="CH2276" s="23"/>
      <c r="CI2276" s="23"/>
      <c r="CJ2276" s="23"/>
      <c r="CK2276" s="23"/>
      <c r="CL2276" s="23"/>
      <c r="CM2276" s="23"/>
      <c r="CN2276" s="23"/>
      <c r="CO2276" s="23"/>
      <c r="CP2276" s="23"/>
      <c r="CQ2276" s="23"/>
      <c r="CR2276" s="23"/>
      <c r="CS2276" s="23"/>
      <c r="CT2276" s="23"/>
      <c r="CU2276" s="23"/>
      <c r="CV2276" s="23"/>
      <c r="CW2276" s="23"/>
      <c r="CX2276" s="23"/>
      <c r="CY2276" s="23"/>
      <c r="CZ2276" s="23"/>
      <c r="DA2276" s="23"/>
      <c r="DB2276" s="23"/>
      <c r="DC2276" s="23"/>
      <c r="DD2276" s="23"/>
      <c r="DE2276" s="23"/>
      <c r="DF2276" s="23"/>
      <c r="DG2276" s="23"/>
      <c r="DH2276" s="23"/>
      <c r="DI2276" s="23"/>
      <c r="DJ2276" s="23"/>
      <c r="DK2276" s="23"/>
      <c r="DL2276" s="23"/>
      <c r="DM2276" s="23"/>
      <c r="DN2276" s="23"/>
      <c r="DO2276" s="23"/>
      <c r="DP2276" s="23"/>
      <c r="DQ2276" s="23"/>
      <c r="DR2276" s="23"/>
      <c r="DS2276" s="23"/>
      <c r="DT2276" s="23"/>
      <c r="DU2276" s="23"/>
      <c r="DV2276" s="23"/>
      <c r="DW2276" s="23"/>
      <c r="DX2276" s="23"/>
      <c r="DY2276" s="23"/>
    </row>
    <row r="2277" spans="1:129" s="29" customFormat="1" ht="15.75" customHeight="1" x14ac:dyDescent="0.25">
      <c r="A2277" s="477">
        <v>18</v>
      </c>
      <c r="B2277" s="121" t="s">
        <v>399</v>
      </c>
      <c r="C2277" s="121" t="s">
        <v>6</v>
      </c>
      <c r="D2277" s="121" t="s">
        <v>368</v>
      </c>
      <c r="E2277" s="164" t="s">
        <v>76</v>
      </c>
      <c r="F2277" s="162">
        <v>4429.8999999999996</v>
      </c>
      <c r="G2277" s="180">
        <v>108</v>
      </c>
      <c r="H2277" s="121" t="s">
        <v>30</v>
      </c>
      <c r="I2277" s="66" t="s">
        <v>1</v>
      </c>
      <c r="J2277" s="162">
        <f>J2278+J2279</f>
        <v>2877740.98</v>
      </c>
      <c r="K2277" s="162">
        <f t="shared" ref="K2277:N2277" si="1146">K2278+K2279</f>
        <v>2877740.98</v>
      </c>
      <c r="L2277" s="162">
        <f t="shared" si="1146"/>
        <v>0</v>
      </c>
      <c r="M2277" s="162">
        <f t="shared" si="1146"/>
        <v>0</v>
      </c>
      <c r="N2277" s="162">
        <f t="shared" si="1146"/>
        <v>0</v>
      </c>
      <c r="O2277" s="475">
        <f t="shared" si="1123"/>
        <v>2877740.98</v>
      </c>
      <c r="P2277" s="555"/>
      <c r="Q2277" s="23"/>
      <c r="R2277" s="23"/>
      <c r="S2277" s="23"/>
      <c r="T2277" s="23"/>
      <c r="U2277" s="23"/>
      <c r="V2277" s="23"/>
      <c r="W2277" s="23"/>
      <c r="X2277" s="23"/>
      <c r="Y2277" s="23"/>
      <c r="Z2277" s="23"/>
      <c r="AA2277" s="23"/>
      <c r="AB2277" s="23"/>
      <c r="AC2277" s="23"/>
      <c r="AD2277" s="23"/>
      <c r="AE2277" s="23"/>
      <c r="AF2277" s="23"/>
      <c r="AG2277" s="23"/>
      <c r="AH2277" s="23"/>
      <c r="AI2277" s="23"/>
      <c r="AJ2277" s="23"/>
      <c r="AK2277" s="23"/>
      <c r="AL2277" s="23"/>
      <c r="AM2277" s="23"/>
      <c r="AN2277" s="23"/>
      <c r="AO2277" s="23"/>
      <c r="AP2277" s="23"/>
      <c r="AQ2277" s="23"/>
      <c r="AR2277" s="23"/>
      <c r="AS2277" s="23"/>
      <c r="AT2277" s="23"/>
      <c r="AU2277" s="23"/>
      <c r="AV2277" s="23"/>
      <c r="AW2277" s="23"/>
      <c r="AX2277" s="23"/>
      <c r="AY2277" s="23"/>
      <c r="AZ2277" s="23"/>
      <c r="BA2277" s="23"/>
      <c r="BB2277" s="23"/>
      <c r="BC2277" s="23"/>
      <c r="BD2277" s="23"/>
      <c r="BE2277" s="23"/>
      <c r="BF2277" s="23"/>
      <c r="BG2277" s="23"/>
      <c r="BH2277" s="23"/>
      <c r="BI2277" s="23"/>
      <c r="BJ2277" s="23"/>
      <c r="BK2277" s="23"/>
      <c r="BL2277" s="23"/>
      <c r="BM2277" s="23"/>
      <c r="BN2277" s="23"/>
      <c r="BO2277" s="23"/>
      <c r="BP2277" s="23"/>
      <c r="BQ2277" s="23"/>
      <c r="BR2277" s="23"/>
      <c r="BS2277" s="23"/>
      <c r="BT2277" s="23"/>
      <c r="BU2277" s="23"/>
      <c r="BV2277" s="23"/>
      <c r="BW2277" s="23"/>
      <c r="BX2277" s="23"/>
      <c r="BY2277" s="23"/>
      <c r="BZ2277" s="23"/>
      <c r="CA2277" s="23"/>
      <c r="CB2277" s="23"/>
      <c r="CC2277" s="23"/>
      <c r="CD2277" s="23"/>
      <c r="CE2277" s="23"/>
      <c r="CF2277" s="23"/>
      <c r="CG2277" s="23"/>
      <c r="CH2277" s="23"/>
      <c r="CI2277" s="23"/>
      <c r="CJ2277" s="23"/>
      <c r="CK2277" s="23"/>
      <c r="CL2277" s="23"/>
      <c r="CM2277" s="23"/>
      <c r="CN2277" s="23"/>
      <c r="CO2277" s="23"/>
      <c r="CP2277" s="23"/>
      <c r="CQ2277" s="23"/>
      <c r="CR2277" s="23"/>
      <c r="CS2277" s="23"/>
      <c r="CT2277" s="23"/>
      <c r="CU2277" s="23"/>
      <c r="CV2277" s="23"/>
      <c r="CW2277" s="23"/>
      <c r="CX2277" s="23"/>
      <c r="CY2277" s="23"/>
      <c r="CZ2277" s="23"/>
      <c r="DA2277" s="23"/>
      <c r="DB2277" s="23"/>
      <c r="DC2277" s="23"/>
      <c r="DD2277" s="23"/>
      <c r="DE2277" s="23"/>
      <c r="DF2277" s="23"/>
      <c r="DG2277" s="23"/>
      <c r="DH2277" s="23"/>
      <c r="DI2277" s="23"/>
      <c r="DJ2277" s="23"/>
      <c r="DK2277" s="23"/>
      <c r="DL2277" s="23"/>
      <c r="DM2277" s="23"/>
      <c r="DN2277" s="23"/>
      <c r="DO2277" s="23"/>
      <c r="DP2277" s="23"/>
      <c r="DQ2277" s="23"/>
      <c r="DR2277" s="23"/>
      <c r="DS2277" s="23"/>
      <c r="DT2277" s="23"/>
      <c r="DU2277" s="23"/>
      <c r="DV2277" s="23"/>
      <c r="DW2277" s="23"/>
      <c r="DX2277" s="23"/>
      <c r="DY2277" s="23"/>
    </row>
    <row r="2278" spans="1:129" s="29" customFormat="1" ht="15.75" customHeight="1" x14ac:dyDescent="0.25">
      <c r="A2278" s="478"/>
      <c r="B2278" s="121" t="s">
        <v>399</v>
      </c>
      <c r="C2278" s="121"/>
      <c r="D2278" s="121"/>
      <c r="E2278" s="164"/>
      <c r="F2278" s="162"/>
      <c r="G2278" s="136"/>
      <c r="H2278" s="134" t="s">
        <v>36</v>
      </c>
      <c r="I2278" s="78" t="s">
        <v>37</v>
      </c>
      <c r="J2278" s="162">
        <v>2817447.6</v>
      </c>
      <c r="K2278" s="98">
        <f t="shared" ref="K2278:K2279" si="1147">J2278</f>
        <v>2817447.6</v>
      </c>
      <c r="L2278" s="162"/>
      <c r="M2278" s="162"/>
      <c r="N2278" s="162"/>
      <c r="O2278" s="475">
        <f t="shared" si="1123"/>
        <v>2817447.6</v>
      </c>
      <c r="P2278" s="555"/>
      <c r="Q2278" s="23"/>
      <c r="R2278" s="23"/>
      <c r="S2278" s="23"/>
      <c r="T2278" s="23"/>
      <c r="U2278" s="23"/>
      <c r="V2278" s="23"/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/>
      <c r="AG2278" s="23"/>
      <c r="AH2278" s="23"/>
      <c r="AI2278" s="23"/>
      <c r="AJ2278" s="23"/>
      <c r="AK2278" s="23"/>
      <c r="AL2278" s="23"/>
      <c r="AM2278" s="23"/>
      <c r="AN2278" s="23"/>
      <c r="AO2278" s="23"/>
      <c r="AP2278" s="23"/>
      <c r="AQ2278" s="23"/>
      <c r="AR2278" s="23"/>
      <c r="AS2278" s="23"/>
      <c r="AT2278" s="23"/>
      <c r="AU2278" s="23"/>
      <c r="AV2278" s="23"/>
      <c r="AW2278" s="23"/>
      <c r="AX2278" s="23"/>
      <c r="AY2278" s="23"/>
      <c r="AZ2278" s="23"/>
      <c r="BA2278" s="23"/>
      <c r="BB2278" s="23"/>
      <c r="BC2278" s="23"/>
      <c r="BD2278" s="23"/>
      <c r="BE2278" s="23"/>
      <c r="BF2278" s="23"/>
      <c r="BG2278" s="23"/>
      <c r="BH2278" s="23"/>
      <c r="BI2278" s="23"/>
      <c r="BJ2278" s="23"/>
      <c r="BK2278" s="23"/>
      <c r="BL2278" s="23"/>
      <c r="BM2278" s="23"/>
      <c r="BN2278" s="23"/>
      <c r="BO2278" s="23"/>
      <c r="BP2278" s="23"/>
      <c r="BQ2278" s="23"/>
      <c r="BR2278" s="23"/>
      <c r="BS2278" s="23"/>
      <c r="BT2278" s="23"/>
      <c r="BU2278" s="23"/>
      <c r="BV2278" s="23"/>
      <c r="BW2278" s="23"/>
      <c r="BX2278" s="23"/>
      <c r="BY2278" s="23"/>
      <c r="BZ2278" s="23"/>
      <c r="CA2278" s="23"/>
      <c r="CB2278" s="23"/>
      <c r="CC2278" s="23"/>
      <c r="CD2278" s="23"/>
      <c r="CE2278" s="23"/>
      <c r="CF2278" s="23"/>
      <c r="CG2278" s="23"/>
      <c r="CH2278" s="23"/>
      <c r="CI2278" s="23"/>
      <c r="CJ2278" s="23"/>
      <c r="CK2278" s="23"/>
      <c r="CL2278" s="23"/>
      <c r="CM2278" s="23"/>
      <c r="CN2278" s="23"/>
      <c r="CO2278" s="23"/>
      <c r="CP2278" s="23"/>
      <c r="CQ2278" s="23"/>
      <c r="CR2278" s="23"/>
      <c r="CS2278" s="23"/>
      <c r="CT2278" s="23"/>
      <c r="CU2278" s="23"/>
      <c r="CV2278" s="23"/>
      <c r="CW2278" s="23"/>
      <c r="CX2278" s="23"/>
      <c r="CY2278" s="23"/>
      <c r="CZ2278" s="23"/>
      <c r="DA2278" s="23"/>
      <c r="DB2278" s="23"/>
      <c r="DC2278" s="23"/>
      <c r="DD2278" s="23"/>
      <c r="DE2278" s="23"/>
      <c r="DF2278" s="23"/>
      <c r="DG2278" s="23"/>
      <c r="DH2278" s="23"/>
      <c r="DI2278" s="23"/>
      <c r="DJ2278" s="23"/>
      <c r="DK2278" s="23"/>
      <c r="DL2278" s="23"/>
      <c r="DM2278" s="23"/>
      <c r="DN2278" s="23"/>
      <c r="DO2278" s="23"/>
      <c r="DP2278" s="23"/>
      <c r="DQ2278" s="23"/>
      <c r="DR2278" s="23"/>
      <c r="DS2278" s="23"/>
      <c r="DT2278" s="23"/>
      <c r="DU2278" s="23"/>
      <c r="DV2278" s="23"/>
      <c r="DW2278" s="23"/>
      <c r="DX2278" s="23"/>
      <c r="DY2278" s="23"/>
    </row>
    <row r="2279" spans="1:129" s="29" customFormat="1" ht="15.75" customHeight="1" x14ac:dyDescent="0.25">
      <c r="A2279" s="479"/>
      <c r="B2279" s="121" t="s">
        <v>399</v>
      </c>
      <c r="C2279" s="121"/>
      <c r="D2279" s="121"/>
      <c r="E2279" s="162"/>
      <c r="F2279" s="162"/>
      <c r="G2279" s="136"/>
      <c r="H2279" s="121" t="s">
        <v>35</v>
      </c>
      <c r="I2279" s="78" t="s">
        <v>52</v>
      </c>
      <c r="J2279" s="162">
        <v>60293.38</v>
      </c>
      <c r="K2279" s="98">
        <f t="shared" si="1147"/>
        <v>60293.38</v>
      </c>
      <c r="L2279" s="162"/>
      <c r="M2279" s="83"/>
      <c r="N2279" s="83"/>
      <c r="O2279" s="475">
        <f t="shared" si="1123"/>
        <v>60293.38</v>
      </c>
      <c r="P2279" s="555"/>
      <c r="Q2279" s="23"/>
      <c r="R2279" s="23"/>
      <c r="S2279" s="23"/>
      <c r="T2279" s="23"/>
      <c r="U2279" s="23"/>
      <c r="V2279" s="23"/>
      <c r="W2279" s="23"/>
      <c r="X2279" s="23"/>
      <c r="Y2279" s="23"/>
      <c r="Z2279" s="23"/>
      <c r="AA2279" s="23"/>
      <c r="AB2279" s="23"/>
      <c r="AC2279" s="23"/>
      <c r="AD2279" s="23"/>
      <c r="AE2279" s="23"/>
      <c r="AF2279" s="23"/>
      <c r="AG2279" s="23"/>
      <c r="AH2279" s="23"/>
      <c r="AI2279" s="23"/>
      <c r="AJ2279" s="23"/>
      <c r="AK2279" s="23"/>
      <c r="AL2279" s="23"/>
      <c r="AM2279" s="23"/>
      <c r="AN2279" s="23"/>
      <c r="AO2279" s="23"/>
      <c r="AP2279" s="23"/>
      <c r="AQ2279" s="23"/>
      <c r="AR2279" s="23"/>
      <c r="AS2279" s="23"/>
      <c r="AT2279" s="23"/>
      <c r="AU2279" s="23"/>
      <c r="AV2279" s="23"/>
      <c r="AW2279" s="23"/>
      <c r="AX2279" s="23"/>
      <c r="AY2279" s="23"/>
      <c r="AZ2279" s="23"/>
      <c r="BA2279" s="23"/>
      <c r="BB2279" s="23"/>
      <c r="BC2279" s="23"/>
      <c r="BD2279" s="23"/>
      <c r="BE2279" s="23"/>
      <c r="BF2279" s="23"/>
      <c r="BG2279" s="23"/>
      <c r="BH2279" s="23"/>
      <c r="BI2279" s="23"/>
      <c r="BJ2279" s="23"/>
      <c r="BK2279" s="23"/>
      <c r="BL2279" s="23"/>
      <c r="BM2279" s="23"/>
      <c r="BN2279" s="23"/>
      <c r="BO2279" s="23"/>
      <c r="BP2279" s="23"/>
      <c r="BQ2279" s="23"/>
      <c r="BR2279" s="23"/>
      <c r="BS2279" s="23"/>
      <c r="BT2279" s="23"/>
      <c r="BU2279" s="23"/>
      <c r="BV2279" s="23"/>
      <c r="BW2279" s="23"/>
      <c r="BX2279" s="23"/>
      <c r="BY2279" s="23"/>
      <c r="BZ2279" s="23"/>
      <c r="CA2279" s="23"/>
      <c r="CB2279" s="23"/>
      <c r="CC2279" s="23"/>
      <c r="CD2279" s="23"/>
      <c r="CE2279" s="23"/>
      <c r="CF2279" s="23"/>
      <c r="CG2279" s="23"/>
      <c r="CH2279" s="23"/>
      <c r="CI2279" s="23"/>
      <c r="CJ2279" s="23"/>
      <c r="CK2279" s="23"/>
      <c r="CL2279" s="23"/>
      <c r="CM2279" s="23"/>
      <c r="CN2279" s="23"/>
      <c r="CO2279" s="23"/>
      <c r="CP2279" s="23"/>
      <c r="CQ2279" s="23"/>
      <c r="CR2279" s="23"/>
      <c r="CS2279" s="23"/>
      <c r="CT2279" s="23"/>
      <c r="CU2279" s="23"/>
      <c r="CV2279" s="23"/>
      <c r="CW2279" s="23"/>
      <c r="CX2279" s="23"/>
      <c r="CY2279" s="23"/>
      <c r="CZ2279" s="23"/>
      <c r="DA2279" s="23"/>
      <c r="DB2279" s="23"/>
      <c r="DC2279" s="23"/>
      <c r="DD2279" s="23"/>
      <c r="DE2279" s="23"/>
      <c r="DF2279" s="23"/>
      <c r="DG2279" s="23"/>
      <c r="DH2279" s="23"/>
      <c r="DI2279" s="23"/>
      <c r="DJ2279" s="23"/>
      <c r="DK2279" s="23"/>
      <c r="DL2279" s="23"/>
      <c r="DM2279" s="23"/>
      <c r="DN2279" s="23"/>
      <c r="DO2279" s="23"/>
      <c r="DP2279" s="23"/>
      <c r="DQ2279" s="23"/>
      <c r="DR2279" s="23"/>
      <c r="DS2279" s="23"/>
      <c r="DT2279" s="23"/>
      <c r="DU2279" s="23"/>
      <c r="DV2279" s="23"/>
      <c r="DW2279" s="23"/>
      <c r="DX2279" s="23"/>
      <c r="DY2279" s="23"/>
    </row>
    <row r="2280" spans="1:129" s="29" customFormat="1" ht="15.75" customHeight="1" x14ac:dyDescent="0.25">
      <c r="A2280" s="477">
        <v>19</v>
      </c>
      <c r="B2280" s="121" t="s">
        <v>399</v>
      </c>
      <c r="C2280" s="121" t="s">
        <v>6</v>
      </c>
      <c r="D2280" s="121" t="s">
        <v>368</v>
      </c>
      <c r="E2280" s="164" t="s">
        <v>213</v>
      </c>
      <c r="F2280" s="165">
        <v>7928</v>
      </c>
      <c r="G2280" s="166">
        <v>261</v>
      </c>
      <c r="H2280" s="121" t="s">
        <v>30</v>
      </c>
      <c r="I2280" s="66" t="s">
        <v>1</v>
      </c>
      <c r="J2280" s="162">
        <f>J2281+J2282+J2283</f>
        <v>40770634.850000001</v>
      </c>
      <c r="K2280" s="162">
        <f t="shared" ref="K2280:N2280" si="1148">K2281+K2282+K2283</f>
        <v>40770634.850000001</v>
      </c>
      <c r="L2280" s="162">
        <f t="shared" si="1148"/>
        <v>0</v>
      </c>
      <c r="M2280" s="162">
        <f t="shared" si="1148"/>
        <v>0</v>
      </c>
      <c r="N2280" s="162">
        <f t="shared" si="1148"/>
        <v>0</v>
      </c>
      <c r="O2280" s="475">
        <f t="shared" si="1123"/>
        <v>40770634.850000001</v>
      </c>
      <c r="P2280" s="555"/>
      <c r="Q2280" s="23"/>
      <c r="R2280" s="23"/>
      <c r="S2280" s="23"/>
      <c r="T2280" s="23"/>
      <c r="U2280" s="23"/>
      <c r="V2280" s="23"/>
      <c r="W2280" s="23"/>
      <c r="X2280" s="23"/>
      <c r="Y2280" s="23"/>
      <c r="Z2280" s="23"/>
      <c r="AA2280" s="23"/>
      <c r="AB2280" s="23"/>
      <c r="AC2280" s="23"/>
      <c r="AD2280" s="23"/>
      <c r="AE2280" s="23"/>
      <c r="AF2280" s="23"/>
      <c r="AG2280" s="23"/>
      <c r="AH2280" s="23"/>
      <c r="AI2280" s="23"/>
      <c r="AJ2280" s="23"/>
      <c r="AK2280" s="23"/>
      <c r="AL2280" s="23"/>
      <c r="AM2280" s="23"/>
      <c r="AN2280" s="23"/>
      <c r="AO2280" s="23"/>
      <c r="AP2280" s="23"/>
      <c r="AQ2280" s="23"/>
      <c r="AR2280" s="23"/>
      <c r="AS2280" s="23"/>
      <c r="AT2280" s="23"/>
      <c r="AU2280" s="23"/>
      <c r="AV2280" s="23"/>
      <c r="AW2280" s="23"/>
      <c r="AX2280" s="23"/>
      <c r="AY2280" s="23"/>
      <c r="AZ2280" s="23"/>
      <c r="BA2280" s="23"/>
      <c r="BB2280" s="23"/>
      <c r="BC2280" s="23"/>
      <c r="BD2280" s="23"/>
      <c r="BE2280" s="23"/>
      <c r="BF2280" s="23"/>
      <c r="BG2280" s="23"/>
      <c r="BH2280" s="23"/>
      <c r="BI2280" s="23"/>
      <c r="BJ2280" s="23"/>
      <c r="BK2280" s="23"/>
      <c r="BL2280" s="23"/>
      <c r="BM2280" s="23"/>
      <c r="BN2280" s="23"/>
      <c r="BO2280" s="23"/>
      <c r="BP2280" s="23"/>
      <c r="BQ2280" s="23"/>
      <c r="BR2280" s="23"/>
      <c r="BS2280" s="23"/>
      <c r="BT2280" s="23"/>
      <c r="BU2280" s="23"/>
      <c r="BV2280" s="23"/>
      <c r="BW2280" s="23"/>
      <c r="BX2280" s="23"/>
      <c r="BY2280" s="23"/>
      <c r="BZ2280" s="23"/>
      <c r="CA2280" s="23"/>
      <c r="CB2280" s="23"/>
      <c r="CC2280" s="23"/>
      <c r="CD2280" s="23"/>
      <c r="CE2280" s="23"/>
      <c r="CF2280" s="23"/>
      <c r="CG2280" s="23"/>
      <c r="CH2280" s="23"/>
      <c r="CI2280" s="23"/>
      <c r="CJ2280" s="23"/>
      <c r="CK2280" s="23"/>
      <c r="CL2280" s="23"/>
      <c r="CM2280" s="23"/>
      <c r="CN2280" s="23"/>
      <c r="CO2280" s="23"/>
      <c r="CP2280" s="23"/>
      <c r="CQ2280" s="23"/>
      <c r="CR2280" s="23"/>
      <c r="CS2280" s="23"/>
      <c r="CT2280" s="23"/>
      <c r="CU2280" s="23"/>
      <c r="CV2280" s="23"/>
      <c r="CW2280" s="23"/>
      <c r="CX2280" s="23"/>
      <c r="CY2280" s="23"/>
      <c r="CZ2280" s="23"/>
      <c r="DA2280" s="23"/>
      <c r="DB2280" s="23"/>
      <c r="DC2280" s="23"/>
      <c r="DD2280" s="23"/>
      <c r="DE2280" s="23"/>
      <c r="DF2280" s="23"/>
      <c r="DG2280" s="23"/>
      <c r="DH2280" s="23"/>
      <c r="DI2280" s="23"/>
      <c r="DJ2280" s="23"/>
      <c r="DK2280" s="23"/>
      <c r="DL2280" s="23"/>
      <c r="DM2280" s="23"/>
      <c r="DN2280" s="23"/>
      <c r="DO2280" s="23"/>
      <c r="DP2280" s="23"/>
      <c r="DQ2280" s="23"/>
      <c r="DR2280" s="23"/>
      <c r="DS2280" s="23"/>
      <c r="DT2280" s="23"/>
      <c r="DU2280" s="23"/>
      <c r="DV2280" s="23"/>
      <c r="DW2280" s="23"/>
      <c r="DX2280" s="23"/>
      <c r="DY2280" s="23"/>
    </row>
    <row r="2281" spans="1:129" s="29" customFormat="1" ht="15.75" customHeight="1" x14ac:dyDescent="0.25">
      <c r="A2281" s="478"/>
      <c r="B2281" s="121" t="s">
        <v>399</v>
      </c>
      <c r="C2281" s="121"/>
      <c r="D2281" s="121"/>
      <c r="E2281" s="164"/>
      <c r="F2281" s="162"/>
      <c r="G2281" s="136"/>
      <c r="H2281" s="190" t="s">
        <v>34</v>
      </c>
      <c r="I2281" s="78" t="s">
        <v>75</v>
      </c>
      <c r="J2281" s="162">
        <v>29761635.030000001</v>
      </c>
      <c r="K2281" s="98">
        <f t="shared" ref="K2281:K2283" si="1149">J2281</f>
        <v>29761635.030000001</v>
      </c>
      <c r="L2281" s="162"/>
      <c r="M2281" s="162"/>
      <c r="N2281" s="162"/>
      <c r="O2281" s="475">
        <f t="shared" si="1123"/>
        <v>29761635.030000001</v>
      </c>
      <c r="P2281" s="555"/>
      <c r="Q2281" s="23"/>
      <c r="R2281" s="23"/>
      <c r="S2281" s="23"/>
      <c r="T2281" s="23"/>
      <c r="U2281" s="23"/>
      <c r="V2281" s="23"/>
      <c r="W2281" s="23"/>
      <c r="X2281" s="23"/>
      <c r="Y2281" s="23"/>
      <c r="Z2281" s="23"/>
      <c r="AA2281" s="23"/>
      <c r="AB2281" s="23"/>
      <c r="AC2281" s="23"/>
      <c r="AD2281" s="23"/>
      <c r="AE2281" s="23"/>
      <c r="AF2281" s="23"/>
      <c r="AG2281" s="23"/>
      <c r="AH2281" s="23"/>
      <c r="AI2281" s="23"/>
      <c r="AJ2281" s="23"/>
      <c r="AK2281" s="23"/>
      <c r="AL2281" s="23"/>
      <c r="AM2281" s="23"/>
      <c r="AN2281" s="23"/>
      <c r="AO2281" s="23"/>
      <c r="AP2281" s="23"/>
      <c r="AQ2281" s="23"/>
      <c r="AR2281" s="23"/>
      <c r="AS2281" s="23"/>
      <c r="AT2281" s="23"/>
      <c r="AU2281" s="23"/>
      <c r="AV2281" s="23"/>
      <c r="AW2281" s="23"/>
      <c r="AX2281" s="23"/>
      <c r="AY2281" s="23"/>
      <c r="AZ2281" s="23"/>
      <c r="BA2281" s="23"/>
      <c r="BB2281" s="23"/>
      <c r="BC2281" s="23"/>
      <c r="BD2281" s="23"/>
      <c r="BE2281" s="23"/>
      <c r="BF2281" s="23"/>
      <c r="BG2281" s="23"/>
      <c r="BH2281" s="23"/>
      <c r="BI2281" s="23"/>
      <c r="BJ2281" s="23"/>
      <c r="BK2281" s="23"/>
      <c r="BL2281" s="23"/>
      <c r="BM2281" s="23"/>
      <c r="BN2281" s="23"/>
      <c r="BO2281" s="23"/>
      <c r="BP2281" s="23"/>
      <c r="BQ2281" s="23"/>
      <c r="BR2281" s="23"/>
      <c r="BS2281" s="23"/>
      <c r="BT2281" s="23"/>
      <c r="BU2281" s="23"/>
      <c r="BV2281" s="23"/>
      <c r="BW2281" s="23"/>
      <c r="BX2281" s="23"/>
      <c r="BY2281" s="23"/>
      <c r="BZ2281" s="23"/>
      <c r="CA2281" s="23"/>
      <c r="CB2281" s="23"/>
      <c r="CC2281" s="23"/>
      <c r="CD2281" s="23"/>
      <c r="CE2281" s="23"/>
      <c r="CF2281" s="23"/>
      <c r="CG2281" s="23"/>
      <c r="CH2281" s="23"/>
      <c r="CI2281" s="23"/>
      <c r="CJ2281" s="23"/>
      <c r="CK2281" s="23"/>
      <c r="CL2281" s="23"/>
      <c r="CM2281" s="23"/>
      <c r="CN2281" s="23"/>
      <c r="CO2281" s="23"/>
      <c r="CP2281" s="23"/>
      <c r="CQ2281" s="23"/>
      <c r="CR2281" s="23"/>
      <c r="CS2281" s="23"/>
      <c r="CT2281" s="23"/>
      <c r="CU2281" s="23"/>
      <c r="CV2281" s="23"/>
      <c r="CW2281" s="23"/>
      <c r="CX2281" s="23"/>
      <c r="CY2281" s="23"/>
      <c r="CZ2281" s="23"/>
      <c r="DA2281" s="23"/>
      <c r="DB2281" s="23"/>
      <c r="DC2281" s="23"/>
      <c r="DD2281" s="23"/>
      <c r="DE2281" s="23"/>
      <c r="DF2281" s="23"/>
      <c r="DG2281" s="23"/>
      <c r="DH2281" s="23"/>
      <c r="DI2281" s="23"/>
      <c r="DJ2281" s="23"/>
      <c r="DK2281" s="23"/>
      <c r="DL2281" s="23"/>
      <c r="DM2281" s="23"/>
      <c r="DN2281" s="23"/>
      <c r="DO2281" s="23"/>
      <c r="DP2281" s="23"/>
      <c r="DQ2281" s="23"/>
      <c r="DR2281" s="23"/>
      <c r="DS2281" s="23"/>
      <c r="DT2281" s="23"/>
      <c r="DU2281" s="23"/>
      <c r="DV2281" s="23"/>
      <c r="DW2281" s="23"/>
      <c r="DX2281" s="23"/>
      <c r="DY2281" s="23"/>
    </row>
    <row r="2282" spans="1:129" s="29" customFormat="1" ht="15.75" customHeight="1" x14ac:dyDescent="0.25">
      <c r="A2282" s="478"/>
      <c r="B2282" s="121" t="s">
        <v>399</v>
      </c>
      <c r="C2282" s="121"/>
      <c r="D2282" s="121"/>
      <c r="E2282" s="164"/>
      <c r="F2282" s="162"/>
      <c r="G2282" s="136"/>
      <c r="H2282" s="168" t="s">
        <v>36</v>
      </c>
      <c r="I2282" s="78" t="s">
        <v>37</v>
      </c>
      <c r="J2282" s="162">
        <v>10154788.359999999</v>
      </c>
      <c r="K2282" s="98">
        <f t="shared" si="1149"/>
        <v>10154788.359999999</v>
      </c>
      <c r="L2282" s="162"/>
      <c r="M2282" s="162"/>
      <c r="N2282" s="162"/>
      <c r="O2282" s="475">
        <f t="shared" si="1123"/>
        <v>10154788.359999999</v>
      </c>
      <c r="P2282" s="555"/>
      <c r="Q2282" s="23"/>
      <c r="R2282" s="23"/>
      <c r="S2282" s="23"/>
      <c r="T2282" s="23"/>
      <c r="U2282" s="23"/>
      <c r="V2282" s="23"/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/>
      <c r="AK2282" s="23"/>
      <c r="AL2282" s="23"/>
      <c r="AM2282" s="23"/>
      <c r="AN2282" s="23"/>
      <c r="AO2282" s="23"/>
      <c r="AP2282" s="23"/>
      <c r="AQ2282" s="23"/>
      <c r="AR2282" s="23"/>
      <c r="AS2282" s="23"/>
      <c r="AT2282" s="23"/>
      <c r="AU2282" s="23"/>
      <c r="AV2282" s="23"/>
      <c r="AW2282" s="23"/>
      <c r="AX2282" s="23"/>
      <c r="AY2282" s="23"/>
      <c r="AZ2282" s="23"/>
      <c r="BA2282" s="23"/>
      <c r="BB2282" s="23"/>
      <c r="BC2282" s="23"/>
      <c r="BD2282" s="23"/>
      <c r="BE2282" s="23"/>
      <c r="BF2282" s="23"/>
      <c r="BG2282" s="23"/>
      <c r="BH2282" s="23"/>
      <c r="BI2282" s="23"/>
      <c r="BJ2282" s="23"/>
      <c r="BK2282" s="23"/>
      <c r="BL2282" s="23"/>
      <c r="BM2282" s="23"/>
      <c r="BN2282" s="23"/>
      <c r="BO2282" s="23"/>
      <c r="BP2282" s="23"/>
      <c r="BQ2282" s="23"/>
      <c r="BR2282" s="23"/>
      <c r="BS2282" s="23"/>
      <c r="BT2282" s="23"/>
      <c r="BU2282" s="23"/>
      <c r="BV2282" s="23"/>
      <c r="BW2282" s="23"/>
      <c r="BX2282" s="23"/>
      <c r="BY2282" s="23"/>
      <c r="BZ2282" s="23"/>
      <c r="CA2282" s="23"/>
      <c r="CB2282" s="23"/>
      <c r="CC2282" s="23"/>
      <c r="CD2282" s="23"/>
      <c r="CE2282" s="23"/>
      <c r="CF2282" s="23"/>
      <c r="CG2282" s="23"/>
      <c r="CH2282" s="23"/>
      <c r="CI2282" s="23"/>
      <c r="CJ2282" s="23"/>
      <c r="CK2282" s="23"/>
      <c r="CL2282" s="23"/>
      <c r="CM2282" s="23"/>
      <c r="CN2282" s="23"/>
      <c r="CO2282" s="23"/>
      <c r="CP2282" s="23"/>
      <c r="CQ2282" s="23"/>
      <c r="CR2282" s="23"/>
      <c r="CS2282" s="23"/>
      <c r="CT2282" s="23"/>
      <c r="CU2282" s="23"/>
      <c r="CV2282" s="23"/>
      <c r="CW2282" s="23"/>
      <c r="CX2282" s="23"/>
      <c r="CY2282" s="23"/>
      <c r="CZ2282" s="23"/>
      <c r="DA2282" s="23"/>
      <c r="DB2282" s="23"/>
      <c r="DC2282" s="23"/>
      <c r="DD2282" s="23"/>
      <c r="DE2282" s="23"/>
      <c r="DF2282" s="23"/>
      <c r="DG2282" s="23"/>
      <c r="DH2282" s="23"/>
      <c r="DI2282" s="23"/>
      <c r="DJ2282" s="23"/>
      <c r="DK2282" s="23"/>
      <c r="DL2282" s="23"/>
      <c r="DM2282" s="23"/>
      <c r="DN2282" s="23"/>
      <c r="DO2282" s="23"/>
      <c r="DP2282" s="23"/>
      <c r="DQ2282" s="23"/>
      <c r="DR2282" s="23"/>
      <c r="DS2282" s="23"/>
      <c r="DT2282" s="23"/>
      <c r="DU2282" s="23"/>
      <c r="DV2282" s="23"/>
      <c r="DW2282" s="23"/>
      <c r="DX2282" s="23"/>
      <c r="DY2282" s="23"/>
    </row>
    <row r="2283" spans="1:129" s="29" customFormat="1" ht="15.75" customHeight="1" x14ac:dyDescent="0.25">
      <c r="A2283" s="479"/>
      <c r="B2283" s="121" t="s">
        <v>399</v>
      </c>
      <c r="C2283" s="121"/>
      <c r="D2283" s="121"/>
      <c r="E2283" s="162"/>
      <c r="F2283" s="162"/>
      <c r="G2283" s="136"/>
      <c r="H2283" s="121" t="s">
        <v>35</v>
      </c>
      <c r="I2283" s="78" t="s">
        <v>52</v>
      </c>
      <c r="J2283" s="83">
        <v>854211.46</v>
      </c>
      <c r="K2283" s="98">
        <f t="shared" si="1149"/>
        <v>854211.46</v>
      </c>
      <c r="L2283" s="162"/>
      <c r="M2283" s="83"/>
      <c r="N2283" s="83"/>
      <c r="O2283" s="475">
        <f t="shared" si="1123"/>
        <v>854211.46</v>
      </c>
      <c r="P2283" s="555"/>
      <c r="Q2283" s="23"/>
      <c r="R2283" s="23"/>
      <c r="S2283" s="23"/>
      <c r="T2283" s="23"/>
      <c r="U2283" s="23"/>
      <c r="V2283" s="23"/>
      <c r="W2283" s="23"/>
      <c r="X2283" s="23"/>
      <c r="Y2283" s="23"/>
      <c r="Z2283" s="23"/>
      <c r="AA2283" s="23"/>
      <c r="AB2283" s="23"/>
      <c r="AC2283" s="23"/>
      <c r="AD2283" s="23"/>
      <c r="AE2283" s="23"/>
      <c r="AF2283" s="23"/>
      <c r="AG2283" s="23"/>
      <c r="AH2283" s="23"/>
      <c r="AI2283" s="23"/>
      <c r="AJ2283" s="23"/>
      <c r="AK2283" s="23"/>
      <c r="AL2283" s="23"/>
      <c r="AM2283" s="23"/>
      <c r="AN2283" s="23"/>
      <c r="AO2283" s="23"/>
      <c r="AP2283" s="23"/>
      <c r="AQ2283" s="23"/>
      <c r="AR2283" s="23"/>
      <c r="AS2283" s="23"/>
      <c r="AT2283" s="23"/>
      <c r="AU2283" s="23"/>
      <c r="AV2283" s="23"/>
      <c r="AW2283" s="23"/>
      <c r="AX2283" s="23"/>
      <c r="AY2283" s="23"/>
      <c r="AZ2283" s="23"/>
      <c r="BA2283" s="23"/>
      <c r="BB2283" s="23"/>
      <c r="BC2283" s="23"/>
      <c r="BD2283" s="23"/>
      <c r="BE2283" s="23"/>
      <c r="BF2283" s="23"/>
      <c r="BG2283" s="23"/>
      <c r="BH2283" s="23"/>
      <c r="BI2283" s="23"/>
      <c r="BJ2283" s="23"/>
      <c r="BK2283" s="23"/>
      <c r="BL2283" s="23"/>
      <c r="BM2283" s="23"/>
      <c r="BN2283" s="23"/>
      <c r="BO2283" s="23"/>
      <c r="BP2283" s="23"/>
      <c r="BQ2283" s="23"/>
      <c r="BR2283" s="23"/>
      <c r="BS2283" s="23"/>
      <c r="BT2283" s="23"/>
      <c r="BU2283" s="23"/>
      <c r="BV2283" s="23"/>
      <c r="BW2283" s="23"/>
      <c r="BX2283" s="23"/>
      <c r="BY2283" s="23"/>
      <c r="BZ2283" s="23"/>
      <c r="CA2283" s="23"/>
      <c r="CB2283" s="23"/>
      <c r="CC2283" s="23"/>
      <c r="CD2283" s="23"/>
      <c r="CE2283" s="23"/>
      <c r="CF2283" s="23"/>
      <c r="CG2283" s="23"/>
      <c r="CH2283" s="23"/>
      <c r="CI2283" s="23"/>
      <c r="CJ2283" s="23"/>
      <c r="CK2283" s="23"/>
      <c r="CL2283" s="23"/>
      <c r="CM2283" s="23"/>
      <c r="CN2283" s="23"/>
      <c r="CO2283" s="23"/>
      <c r="CP2283" s="23"/>
      <c r="CQ2283" s="23"/>
      <c r="CR2283" s="23"/>
      <c r="CS2283" s="23"/>
      <c r="CT2283" s="23"/>
      <c r="CU2283" s="23"/>
      <c r="CV2283" s="23"/>
      <c r="CW2283" s="23"/>
      <c r="CX2283" s="23"/>
      <c r="CY2283" s="23"/>
      <c r="CZ2283" s="23"/>
      <c r="DA2283" s="23"/>
      <c r="DB2283" s="23"/>
      <c r="DC2283" s="23"/>
      <c r="DD2283" s="23"/>
      <c r="DE2283" s="23"/>
      <c r="DF2283" s="23"/>
      <c r="DG2283" s="23"/>
      <c r="DH2283" s="23"/>
      <c r="DI2283" s="23"/>
      <c r="DJ2283" s="23"/>
      <c r="DK2283" s="23"/>
      <c r="DL2283" s="23"/>
      <c r="DM2283" s="23"/>
      <c r="DN2283" s="23"/>
      <c r="DO2283" s="23"/>
      <c r="DP2283" s="23"/>
      <c r="DQ2283" s="23"/>
      <c r="DR2283" s="23"/>
      <c r="DS2283" s="23"/>
      <c r="DT2283" s="23"/>
      <c r="DU2283" s="23"/>
      <c r="DV2283" s="23"/>
      <c r="DW2283" s="23"/>
      <c r="DX2283" s="23"/>
      <c r="DY2283" s="23"/>
    </row>
    <row r="2284" spans="1:129" s="29" customFormat="1" ht="15.75" customHeight="1" x14ac:dyDescent="0.25">
      <c r="A2284" s="477">
        <v>20</v>
      </c>
      <c r="B2284" s="121" t="s">
        <v>399</v>
      </c>
      <c r="C2284" s="121" t="s">
        <v>6</v>
      </c>
      <c r="D2284" s="121" t="s">
        <v>368</v>
      </c>
      <c r="E2284" s="164" t="s">
        <v>214</v>
      </c>
      <c r="F2284" s="162">
        <v>24249.5</v>
      </c>
      <c r="G2284" s="180">
        <v>528</v>
      </c>
      <c r="H2284" s="121" t="s">
        <v>30</v>
      </c>
      <c r="I2284" s="66" t="s">
        <v>1</v>
      </c>
      <c r="J2284" s="162">
        <f>J2285+J2286</f>
        <v>10542112.370000001</v>
      </c>
      <c r="K2284" s="162">
        <f t="shared" ref="K2284:N2284" si="1150">K2285+K2286</f>
        <v>10542112.370000001</v>
      </c>
      <c r="L2284" s="162">
        <f t="shared" si="1150"/>
        <v>0</v>
      </c>
      <c r="M2284" s="162">
        <f t="shared" si="1150"/>
        <v>0</v>
      </c>
      <c r="N2284" s="162">
        <f t="shared" si="1150"/>
        <v>0</v>
      </c>
      <c r="O2284" s="475">
        <f t="shared" si="1123"/>
        <v>10542112.370000001</v>
      </c>
      <c r="P2284" s="555"/>
      <c r="Q2284" s="23"/>
      <c r="R2284" s="23"/>
      <c r="S2284" s="23"/>
      <c r="T2284" s="23"/>
      <c r="U2284" s="23"/>
      <c r="V2284" s="23"/>
      <c r="W2284" s="23"/>
      <c r="X2284" s="23"/>
      <c r="Y2284" s="23"/>
      <c r="Z2284" s="23"/>
      <c r="AA2284" s="23"/>
      <c r="AB2284" s="23"/>
      <c r="AC2284" s="23"/>
      <c r="AD2284" s="23"/>
      <c r="AE2284" s="23"/>
      <c r="AF2284" s="23"/>
      <c r="AG2284" s="23"/>
      <c r="AH2284" s="23"/>
      <c r="AI2284" s="23"/>
      <c r="AJ2284" s="23"/>
      <c r="AK2284" s="23"/>
      <c r="AL2284" s="23"/>
      <c r="AM2284" s="23"/>
      <c r="AN2284" s="23"/>
      <c r="AO2284" s="23"/>
      <c r="AP2284" s="23"/>
      <c r="AQ2284" s="23"/>
      <c r="AR2284" s="23"/>
      <c r="AS2284" s="23"/>
      <c r="AT2284" s="23"/>
      <c r="AU2284" s="23"/>
      <c r="AV2284" s="23"/>
      <c r="AW2284" s="23"/>
      <c r="AX2284" s="23"/>
      <c r="AY2284" s="23"/>
      <c r="AZ2284" s="23"/>
      <c r="BA2284" s="23"/>
      <c r="BB2284" s="23"/>
      <c r="BC2284" s="23"/>
      <c r="BD2284" s="23"/>
      <c r="BE2284" s="23"/>
      <c r="BF2284" s="23"/>
      <c r="BG2284" s="23"/>
      <c r="BH2284" s="23"/>
      <c r="BI2284" s="23"/>
      <c r="BJ2284" s="23"/>
      <c r="BK2284" s="23"/>
      <c r="BL2284" s="23"/>
      <c r="BM2284" s="23"/>
      <c r="BN2284" s="23"/>
      <c r="BO2284" s="23"/>
      <c r="BP2284" s="23"/>
      <c r="BQ2284" s="23"/>
      <c r="BR2284" s="23"/>
      <c r="BS2284" s="23"/>
      <c r="BT2284" s="23"/>
      <c r="BU2284" s="23"/>
      <c r="BV2284" s="23"/>
      <c r="BW2284" s="23"/>
      <c r="BX2284" s="23"/>
      <c r="BY2284" s="23"/>
      <c r="BZ2284" s="23"/>
      <c r="CA2284" s="23"/>
      <c r="CB2284" s="23"/>
      <c r="CC2284" s="23"/>
      <c r="CD2284" s="23"/>
      <c r="CE2284" s="23"/>
      <c r="CF2284" s="23"/>
      <c r="CG2284" s="23"/>
      <c r="CH2284" s="23"/>
      <c r="CI2284" s="23"/>
      <c r="CJ2284" s="23"/>
      <c r="CK2284" s="23"/>
      <c r="CL2284" s="23"/>
      <c r="CM2284" s="23"/>
      <c r="CN2284" s="23"/>
      <c r="CO2284" s="23"/>
      <c r="CP2284" s="23"/>
      <c r="CQ2284" s="23"/>
      <c r="CR2284" s="23"/>
      <c r="CS2284" s="23"/>
      <c r="CT2284" s="23"/>
      <c r="CU2284" s="23"/>
      <c r="CV2284" s="23"/>
      <c r="CW2284" s="23"/>
      <c r="CX2284" s="23"/>
      <c r="CY2284" s="23"/>
      <c r="CZ2284" s="23"/>
      <c r="DA2284" s="23"/>
      <c r="DB2284" s="23"/>
      <c r="DC2284" s="23"/>
      <c r="DD2284" s="23"/>
      <c r="DE2284" s="23"/>
      <c r="DF2284" s="23"/>
      <c r="DG2284" s="23"/>
      <c r="DH2284" s="23"/>
      <c r="DI2284" s="23"/>
      <c r="DJ2284" s="23"/>
      <c r="DK2284" s="23"/>
      <c r="DL2284" s="23"/>
      <c r="DM2284" s="23"/>
      <c r="DN2284" s="23"/>
      <c r="DO2284" s="23"/>
      <c r="DP2284" s="23"/>
      <c r="DQ2284" s="23"/>
      <c r="DR2284" s="23"/>
      <c r="DS2284" s="23"/>
      <c r="DT2284" s="23"/>
      <c r="DU2284" s="23"/>
      <c r="DV2284" s="23"/>
      <c r="DW2284" s="23"/>
      <c r="DX2284" s="23"/>
      <c r="DY2284" s="23"/>
    </row>
    <row r="2285" spans="1:129" s="29" customFormat="1" ht="15.75" customHeight="1" x14ac:dyDescent="0.25">
      <c r="A2285" s="478"/>
      <c r="B2285" s="121" t="s">
        <v>399</v>
      </c>
      <c r="C2285" s="121"/>
      <c r="D2285" s="121"/>
      <c r="E2285" s="164"/>
      <c r="F2285" s="162"/>
      <c r="G2285" s="136"/>
      <c r="H2285" s="134" t="s">
        <v>36</v>
      </c>
      <c r="I2285" s="78" t="s">
        <v>37</v>
      </c>
      <c r="J2285" s="162">
        <v>10321237.880000001</v>
      </c>
      <c r="K2285" s="98">
        <f t="shared" ref="K2285:K2286" si="1151">J2285</f>
        <v>10321237.880000001</v>
      </c>
      <c r="L2285" s="162"/>
      <c r="M2285" s="162"/>
      <c r="N2285" s="162"/>
      <c r="O2285" s="475">
        <f t="shared" si="1123"/>
        <v>10321237.880000001</v>
      </c>
      <c r="P2285" s="555"/>
      <c r="Q2285" s="23"/>
      <c r="R2285" s="23"/>
      <c r="S2285" s="23"/>
      <c r="T2285" s="23"/>
      <c r="U2285" s="23"/>
      <c r="V2285" s="23"/>
      <c r="W2285" s="23"/>
      <c r="X2285" s="23"/>
      <c r="Y2285" s="23"/>
      <c r="Z2285" s="23"/>
      <c r="AA2285" s="23"/>
      <c r="AB2285" s="23"/>
      <c r="AC2285" s="23"/>
      <c r="AD2285" s="23"/>
      <c r="AE2285" s="23"/>
      <c r="AF2285" s="23"/>
      <c r="AG2285" s="23"/>
      <c r="AH2285" s="23"/>
      <c r="AI2285" s="23"/>
      <c r="AJ2285" s="23"/>
      <c r="AK2285" s="23"/>
      <c r="AL2285" s="23"/>
      <c r="AM2285" s="23"/>
      <c r="AN2285" s="23"/>
      <c r="AO2285" s="23"/>
      <c r="AP2285" s="23"/>
      <c r="AQ2285" s="23"/>
      <c r="AR2285" s="23"/>
      <c r="AS2285" s="23"/>
      <c r="AT2285" s="23"/>
      <c r="AU2285" s="23"/>
      <c r="AV2285" s="23"/>
      <c r="AW2285" s="23"/>
      <c r="AX2285" s="23"/>
      <c r="AY2285" s="23"/>
      <c r="AZ2285" s="23"/>
      <c r="BA2285" s="23"/>
      <c r="BB2285" s="23"/>
      <c r="BC2285" s="23"/>
      <c r="BD2285" s="23"/>
      <c r="BE2285" s="23"/>
      <c r="BF2285" s="23"/>
      <c r="BG2285" s="23"/>
      <c r="BH2285" s="23"/>
      <c r="BI2285" s="23"/>
      <c r="BJ2285" s="23"/>
      <c r="BK2285" s="23"/>
      <c r="BL2285" s="23"/>
      <c r="BM2285" s="23"/>
      <c r="BN2285" s="23"/>
      <c r="BO2285" s="23"/>
      <c r="BP2285" s="23"/>
      <c r="BQ2285" s="23"/>
      <c r="BR2285" s="23"/>
      <c r="BS2285" s="23"/>
      <c r="BT2285" s="23"/>
      <c r="BU2285" s="23"/>
      <c r="BV2285" s="23"/>
      <c r="BW2285" s="23"/>
      <c r="BX2285" s="23"/>
      <c r="BY2285" s="23"/>
      <c r="BZ2285" s="23"/>
      <c r="CA2285" s="23"/>
      <c r="CB2285" s="23"/>
      <c r="CC2285" s="23"/>
      <c r="CD2285" s="23"/>
      <c r="CE2285" s="23"/>
      <c r="CF2285" s="23"/>
      <c r="CG2285" s="23"/>
      <c r="CH2285" s="23"/>
      <c r="CI2285" s="23"/>
      <c r="CJ2285" s="23"/>
      <c r="CK2285" s="23"/>
      <c r="CL2285" s="23"/>
      <c r="CM2285" s="23"/>
      <c r="CN2285" s="23"/>
      <c r="CO2285" s="23"/>
      <c r="CP2285" s="23"/>
      <c r="CQ2285" s="23"/>
      <c r="CR2285" s="23"/>
      <c r="CS2285" s="23"/>
      <c r="CT2285" s="23"/>
      <c r="CU2285" s="23"/>
      <c r="CV2285" s="23"/>
      <c r="CW2285" s="23"/>
      <c r="CX2285" s="23"/>
      <c r="CY2285" s="23"/>
      <c r="CZ2285" s="23"/>
      <c r="DA2285" s="23"/>
      <c r="DB2285" s="23"/>
      <c r="DC2285" s="23"/>
      <c r="DD2285" s="23"/>
      <c r="DE2285" s="23"/>
      <c r="DF2285" s="23"/>
      <c r="DG2285" s="23"/>
      <c r="DH2285" s="23"/>
      <c r="DI2285" s="23"/>
      <c r="DJ2285" s="23"/>
      <c r="DK2285" s="23"/>
      <c r="DL2285" s="23"/>
      <c r="DM2285" s="23"/>
      <c r="DN2285" s="23"/>
      <c r="DO2285" s="23"/>
      <c r="DP2285" s="23"/>
      <c r="DQ2285" s="23"/>
      <c r="DR2285" s="23"/>
      <c r="DS2285" s="23"/>
      <c r="DT2285" s="23"/>
      <c r="DU2285" s="23"/>
      <c r="DV2285" s="23"/>
      <c r="DW2285" s="23"/>
      <c r="DX2285" s="23"/>
      <c r="DY2285" s="23"/>
    </row>
    <row r="2286" spans="1:129" s="29" customFormat="1" ht="15.75" customHeight="1" x14ac:dyDescent="0.25">
      <c r="A2286" s="479"/>
      <c r="B2286" s="121" t="s">
        <v>399</v>
      </c>
      <c r="C2286" s="121"/>
      <c r="D2286" s="121"/>
      <c r="E2286" s="162"/>
      <c r="F2286" s="162"/>
      <c r="G2286" s="136"/>
      <c r="H2286" s="121" t="s">
        <v>35</v>
      </c>
      <c r="I2286" s="78" t="s">
        <v>52</v>
      </c>
      <c r="J2286" s="162">
        <v>220874.49</v>
      </c>
      <c r="K2286" s="98">
        <f t="shared" si="1151"/>
        <v>220874.49</v>
      </c>
      <c r="L2286" s="162"/>
      <c r="M2286" s="83"/>
      <c r="N2286" s="83"/>
      <c r="O2286" s="475">
        <f t="shared" si="1123"/>
        <v>220874.49</v>
      </c>
      <c r="P2286" s="555"/>
      <c r="Q2286" s="23"/>
      <c r="R2286" s="23"/>
      <c r="S2286" s="23"/>
      <c r="T2286" s="23"/>
      <c r="U2286" s="23"/>
      <c r="V2286" s="23"/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23"/>
      <c r="AG2286" s="23"/>
      <c r="AH2286" s="23"/>
      <c r="AI2286" s="23"/>
      <c r="AJ2286" s="23"/>
      <c r="AK2286" s="23"/>
      <c r="AL2286" s="23"/>
      <c r="AM2286" s="23"/>
      <c r="AN2286" s="23"/>
      <c r="AO2286" s="23"/>
      <c r="AP2286" s="23"/>
      <c r="AQ2286" s="23"/>
      <c r="AR2286" s="23"/>
      <c r="AS2286" s="23"/>
      <c r="AT2286" s="23"/>
      <c r="AU2286" s="23"/>
      <c r="AV2286" s="23"/>
      <c r="AW2286" s="23"/>
      <c r="AX2286" s="23"/>
      <c r="AY2286" s="23"/>
      <c r="AZ2286" s="23"/>
      <c r="BA2286" s="23"/>
      <c r="BB2286" s="23"/>
      <c r="BC2286" s="23"/>
      <c r="BD2286" s="23"/>
      <c r="BE2286" s="23"/>
      <c r="BF2286" s="23"/>
      <c r="BG2286" s="23"/>
      <c r="BH2286" s="23"/>
      <c r="BI2286" s="23"/>
      <c r="BJ2286" s="23"/>
      <c r="BK2286" s="23"/>
      <c r="BL2286" s="23"/>
      <c r="BM2286" s="23"/>
      <c r="BN2286" s="23"/>
      <c r="BO2286" s="23"/>
      <c r="BP2286" s="23"/>
      <c r="BQ2286" s="23"/>
      <c r="BR2286" s="23"/>
      <c r="BS2286" s="23"/>
      <c r="BT2286" s="23"/>
      <c r="BU2286" s="23"/>
      <c r="BV2286" s="23"/>
      <c r="BW2286" s="23"/>
      <c r="BX2286" s="23"/>
      <c r="BY2286" s="23"/>
      <c r="BZ2286" s="23"/>
      <c r="CA2286" s="23"/>
      <c r="CB2286" s="23"/>
      <c r="CC2286" s="23"/>
      <c r="CD2286" s="23"/>
      <c r="CE2286" s="23"/>
      <c r="CF2286" s="23"/>
      <c r="CG2286" s="23"/>
      <c r="CH2286" s="23"/>
      <c r="CI2286" s="23"/>
      <c r="CJ2286" s="23"/>
      <c r="CK2286" s="23"/>
      <c r="CL2286" s="23"/>
      <c r="CM2286" s="23"/>
      <c r="CN2286" s="23"/>
      <c r="CO2286" s="23"/>
      <c r="CP2286" s="23"/>
      <c r="CQ2286" s="23"/>
      <c r="CR2286" s="23"/>
      <c r="CS2286" s="23"/>
      <c r="CT2286" s="23"/>
      <c r="CU2286" s="23"/>
      <c r="CV2286" s="23"/>
      <c r="CW2286" s="23"/>
      <c r="CX2286" s="23"/>
      <c r="CY2286" s="23"/>
      <c r="CZ2286" s="23"/>
      <c r="DA2286" s="23"/>
      <c r="DB2286" s="23"/>
      <c r="DC2286" s="23"/>
      <c r="DD2286" s="23"/>
      <c r="DE2286" s="23"/>
      <c r="DF2286" s="23"/>
      <c r="DG2286" s="23"/>
      <c r="DH2286" s="23"/>
      <c r="DI2286" s="23"/>
      <c r="DJ2286" s="23"/>
      <c r="DK2286" s="23"/>
      <c r="DL2286" s="23"/>
      <c r="DM2286" s="23"/>
      <c r="DN2286" s="23"/>
      <c r="DO2286" s="23"/>
      <c r="DP2286" s="23"/>
      <c r="DQ2286" s="23"/>
      <c r="DR2286" s="23"/>
      <c r="DS2286" s="23"/>
      <c r="DT2286" s="23"/>
      <c r="DU2286" s="23"/>
      <c r="DV2286" s="23"/>
      <c r="DW2286" s="23"/>
      <c r="DX2286" s="23"/>
      <c r="DY2286" s="23"/>
    </row>
    <row r="2287" spans="1:129" s="29" customFormat="1" ht="15.75" customHeight="1" x14ac:dyDescent="0.25">
      <c r="A2287" s="477">
        <v>21</v>
      </c>
      <c r="B2287" s="121" t="s">
        <v>399</v>
      </c>
      <c r="C2287" s="121" t="s">
        <v>6</v>
      </c>
      <c r="D2287" s="121" t="s">
        <v>196</v>
      </c>
      <c r="E2287" s="164" t="s">
        <v>215</v>
      </c>
      <c r="F2287" s="165">
        <v>5715.1</v>
      </c>
      <c r="G2287" s="166">
        <v>246</v>
      </c>
      <c r="H2287" s="121" t="s">
        <v>30</v>
      </c>
      <c r="I2287" s="66" t="s">
        <v>1</v>
      </c>
      <c r="J2287" s="162">
        <f>J2288+J2289</f>
        <v>1914451.22</v>
      </c>
      <c r="K2287" s="162">
        <f t="shared" ref="K2287:N2287" si="1152">K2288+K2289</f>
        <v>1914451.22</v>
      </c>
      <c r="L2287" s="162">
        <f t="shared" si="1152"/>
        <v>0</v>
      </c>
      <c r="M2287" s="162">
        <f t="shared" si="1152"/>
        <v>0</v>
      </c>
      <c r="N2287" s="162">
        <f t="shared" si="1152"/>
        <v>0</v>
      </c>
      <c r="O2287" s="475">
        <f t="shared" si="1123"/>
        <v>1914451.22</v>
      </c>
      <c r="P2287" s="555"/>
      <c r="Q2287" s="23"/>
      <c r="R2287" s="23"/>
      <c r="S2287" s="23"/>
      <c r="T2287" s="23"/>
      <c r="U2287" s="23"/>
      <c r="V2287" s="23"/>
      <c r="W2287" s="23"/>
      <c r="X2287" s="23"/>
      <c r="Y2287" s="23"/>
      <c r="Z2287" s="23"/>
      <c r="AA2287" s="23"/>
      <c r="AB2287" s="23"/>
      <c r="AC2287" s="23"/>
      <c r="AD2287" s="23"/>
      <c r="AE2287" s="23"/>
      <c r="AF2287" s="23"/>
      <c r="AG2287" s="23"/>
      <c r="AH2287" s="23"/>
      <c r="AI2287" s="23"/>
      <c r="AJ2287" s="23"/>
      <c r="AK2287" s="23"/>
      <c r="AL2287" s="23"/>
      <c r="AM2287" s="23"/>
      <c r="AN2287" s="23"/>
      <c r="AO2287" s="23"/>
      <c r="AP2287" s="23"/>
      <c r="AQ2287" s="23"/>
      <c r="AR2287" s="23"/>
      <c r="AS2287" s="23"/>
      <c r="AT2287" s="23"/>
      <c r="AU2287" s="23"/>
      <c r="AV2287" s="23"/>
      <c r="AW2287" s="23"/>
      <c r="AX2287" s="23"/>
      <c r="AY2287" s="23"/>
      <c r="AZ2287" s="23"/>
      <c r="BA2287" s="23"/>
      <c r="BB2287" s="23"/>
      <c r="BC2287" s="23"/>
      <c r="BD2287" s="23"/>
      <c r="BE2287" s="23"/>
      <c r="BF2287" s="23"/>
      <c r="BG2287" s="23"/>
      <c r="BH2287" s="23"/>
      <c r="BI2287" s="23"/>
      <c r="BJ2287" s="23"/>
      <c r="BK2287" s="23"/>
      <c r="BL2287" s="23"/>
      <c r="BM2287" s="23"/>
      <c r="BN2287" s="23"/>
      <c r="BO2287" s="23"/>
      <c r="BP2287" s="23"/>
      <c r="BQ2287" s="23"/>
      <c r="BR2287" s="23"/>
      <c r="BS2287" s="23"/>
      <c r="BT2287" s="23"/>
      <c r="BU2287" s="23"/>
      <c r="BV2287" s="23"/>
      <c r="BW2287" s="23"/>
      <c r="BX2287" s="23"/>
      <c r="BY2287" s="23"/>
      <c r="BZ2287" s="23"/>
      <c r="CA2287" s="23"/>
      <c r="CB2287" s="23"/>
      <c r="CC2287" s="23"/>
      <c r="CD2287" s="23"/>
      <c r="CE2287" s="23"/>
      <c r="CF2287" s="23"/>
      <c r="CG2287" s="23"/>
      <c r="CH2287" s="23"/>
      <c r="CI2287" s="23"/>
      <c r="CJ2287" s="23"/>
      <c r="CK2287" s="23"/>
      <c r="CL2287" s="23"/>
      <c r="CM2287" s="23"/>
      <c r="CN2287" s="23"/>
      <c r="CO2287" s="23"/>
      <c r="CP2287" s="23"/>
      <c r="CQ2287" s="23"/>
      <c r="CR2287" s="23"/>
      <c r="CS2287" s="23"/>
      <c r="CT2287" s="23"/>
      <c r="CU2287" s="23"/>
      <c r="CV2287" s="23"/>
      <c r="CW2287" s="23"/>
      <c r="CX2287" s="23"/>
      <c r="CY2287" s="23"/>
      <c r="CZ2287" s="23"/>
      <c r="DA2287" s="23"/>
      <c r="DB2287" s="23"/>
      <c r="DC2287" s="23"/>
      <c r="DD2287" s="23"/>
      <c r="DE2287" s="23"/>
      <c r="DF2287" s="23"/>
      <c r="DG2287" s="23"/>
      <c r="DH2287" s="23"/>
      <c r="DI2287" s="23"/>
      <c r="DJ2287" s="23"/>
      <c r="DK2287" s="23"/>
      <c r="DL2287" s="23"/>
      <c r="DM2287" s="23"/>
      <c r="DN2287" s="23"/>
      <c r="DO2287" s="23"/>
      <c r="DP2287" s="23"/>
      <c r="DQ2287" s="23"/>
      <c r="DR2287" s="23"/>
      <c r="DS2287" s="23"/>
      <c r="DT2287" s="23"/>
      <c r="DU2287" s="23"/>
      <c r="DV2287" s="23"/>
      <c r="DW2287" s="23"/>
      <c r="DX2287" s="23"/>
      <c r="DY2287" s="23"/>
    </row>
    <row r="2288" spans="1:129" s="29" customFormat="1" ht="15.75" customHeight="1" x14ac:dyDescent="0.25">
      <c r="A2288" s="478"/>
      <c r="B2288" s="121" t="s">
        <v>399</v>
      </c>
      <c r="C2288" s="121"/>
      <c r="D2288" s="121"/>
      <c r="E2288" s="164"/>
      <c r="F2288" s="162"/>
      <c r="G2288" s="136"/>
      <c r="H2288" s="134" t="s">
        <v>36</v>
      </c>
      <c r="I2288" s="78" t="s">
        <v>37</v>
      </c>
      <c r="J2288" s="162">
        <v>1874340.34</v>
      </c>
      <c r="K2288" s="98">
        <f t="shared" ref="K2288:K2289" si="1153">J2288</f>
        <v>1874340.34</v>
      </c>
      <c r="L2288" s="162"/>
      <c r="M2288" s="162"/>
      <c r="N2288" s="162"/>
      <c r="O2288" s="475">
        <f t="shared" si="1123"/>
        <v>1874340.34</v>
      </c>
      <c r="P2288" s="555"/>
      <c r="Q2288" s="23"/>
      <c r="R2288" s="23"/>
      <c r="S2288" s="23"/>
      <c r="T2288" s="23"/>
      <c r="U2288" s="23"/>
      <c r="V2288" s="23"/>
      <c r="W2288" s="23"/>
      <c r="X2288" s="23"/>
      <c r="Y2288" s="23"/>
      <c r="Z2288" s="23"/>
      <c r="AA2288" s="23"/>
      <c r="AB2288" s="23"/>
      <c r="AC2288" s="23"/>
      <c r="AD2288" s="23"/>
      <c r="AE2288" s="23"/>
      <c r="AF2288" s="23"/>
      <c r="AG2288" s="23"/>
      <c r="AH2288" s="23"/>
      <c r="AI2288" s="23"/>
      <c r="AJ2288" s="23"/>
      <c r="AK2288" s="23"/>
      <c r="AL2288" s="23"/>
      <c r="AM2288" s="23"/>
      <c r="AN2288" s="23"/>
      <c r="AO2288" s="23"/>
      <c r="AP2288" s="23"/>
      <c r="AQ2288" s="23"/>
      <c r="AR2288" s="23"/>
      <c r="AS2288" s="23"/>
      <c r="AT2288" s="23"/>
      <c r="AU2288" s="23"/>
      <c r="AV2288" s="23"/>
      <c r="AW2288" s="23"/>
      <c r="AX2288" s="23"/>
      <c r="AY2288" s="23"/>
      <c r="AZ2288" s="23"/>
      <c r="BA2288" s="23"/>
      <c r="BB2288" s="23"/>
      <c r="BC2288" s="23"/>
      <c r="BD2288" s="23"/>
      <c r="BE2288" s="23"/>
      <c r="BF2288" s="23"/>
      <c r="BG2288" s="23"/>
      <c r="BH2288" s="23"/>
      <c r="BI2288" s="23"/>
      <c r="BJ2288" s="23"/>
      <c r="BK2288" s="23"/>
      <c r="BL2288" s="23"/>
      <c r="BM2288" s="23"/>
      <c r="BN2288" s="23"/>
      <c r="BO2288" s="23"/>
      <c r="BP2288" s="23"/>
      <c r="BQ2288" s="23"/>
      <c r="BR2288" s="23"/>
      <c r="BS2288" s="23"/>
      <c r="BT2288" s="23"/>
      <c r="BU2288" s="23"/>
      <c r="BV2288" s="23"/>
      <c r="BW2288" s="23"/>
      <c r="BX2288" s="23"/>
      <c r="BY2288" s="23"/>
      <c r="BZ2288" s="23"/>
      <c r="CA2288" s="23"/>
      <c r="CB2288" s="23"/>
      <c r="CC2288" s="23"/>
      <c r="CD2288" s="23"/>
      <c r="CE2288" s="23"/>
      <c r="CF2288" s="23"/>
      <c r="CG2288" s="23"/>
      <c r="CH2288" s="23"/>
      <c r="CI2288" s="23"/>
      <c r="CJ2288" s="23"/>
      <c r="CK2288" s="23"/>
      <c r="CL2288" s="23"/>
      <c r="CM2288" s="23"/>
      <c r="CN2288" s="23"/>
      <c r="CO2288" s="23"/>
      <c r="CP2288" s="23"/>
      <c r="CQ2288" s="23"/>
      <c r="CR2288" s="23"/>
      <c r="CS2288" s="23"/>
      <c r="CT2288" s="23"/>
      <c r="CU2288" s="23"/>
      <c r="CV2288" s="23"/>
      <c r="CW2288" s="23"/>
      <c r="CX2288" s="23"/>
      <c r="CY2288" s="23"/>
      <c r="CZ2288" s="23"/>
      <c r="DA2288" s="23"/>
      <c r="DB2288" s="23"/>
      <c r="DC2288" s="23"/>
      <c r="DD2288" s="23"/>
      <c r="DE2288" s="23"/>
      <c r="DF2288" s="23"/>
      <c r="DG2288" s="23"/>
      <c r="DH2288" s="23"/>
      <c r="DI2288" s="23"/>
      <c r="DJ2288" s="23"/>
      <c r="DK2288" s="23"/>
      <c r="DL2288" s="23"/>
      <c r="DM2288" s="23"/>
      <c r="DN2288" s="23"/>
      <c r="DO2288" s="23"/>
      <c r="DP2288" s="23"/>
      <c r="DQ2288" s="23"/>
      <c r="DR2288" s="23"/>
      <c r="DS2288" s="23"/>
      <c r="DT2288" s="23"/>
      <c r="DU2288" s="23"/>
      <c r="DV2288" s="23"/>
      <c r="DW2288" s="23"/>
      <c r="DX2288" s="23"/>
      <c r="DY2288" s="23"/>
    </row>
    <row r="2289" spans="1:129" s="29" customFormat="1" ht="15.75" customHeight="1" x14ac:dyDescent="0.25">
      <c r="A2289" s="479"/>
      <c r="B2289" s="121" t="s">
        <v>399</v>
      </c>
      <c r="C2289" s="121"/>
      <c r="D2289" s="121"/>
      <c r="E2289" s="162"/>
      <c r="F2289" s="162"/>
      <c r="G2289" s="136"/>
      <c r="H2289" s="121" t="s">
        <v>35</v>
      </c>
      <c r="I2289" s="78" t="s">
        <v>52</v>
      </c>
      <c r="J2289" s="162">
        <v>40110.879999999997</v>
      </c>
      <c r="K2289" s="98">
        <f t="shared" si="1153"/>
        <v>40110.879999999997</v>
      </c>
      <c r="L2289" s="162"/>
      <c r="M2289" s="83"/>
      <c r="N2289" s="83"/>
      <c r="O2289" s="475">
        <f t="shared" si="1123"/>
        <v>40110.879999999997</v>
      </c>
      <c r="P2289" s="555"/>
      <c r="Q2289" s="23"/>
      <c r="R2289" s="23"/>
      <c r="S2289" s="23"/>
      <c r="T2289" s="23"/>
      <c r="U2289" s="23"/>
      <c r="V2289" s="23"/>
      <c r="W2289" s="23"/>
      <c r="X2289" s="23"/>
      <c r="Y2289" s="23"/>
      <c r="Z2289" s="23"/>
      <c r="AA2289" s="23"/>
      <c r="AB2289" s="23"/>
      <c r="AC2289" s="23"/>
      <c r="AD2289" s="23"/>
      <c r="AE2289" s="23"/>
      <c r="AF2289" s="23"/>
      <c r="AG2289" s="23"/>
      <c r="AH2289" s="23"/>
      <c r="AI2289" s="23"/>
      <c r="AJ2289" s="23"/>
      <c r="AK2289" s="23"/>
      <c r="AL2289" s="23"/>
      <c r="AM2289" s="23"/>
      <c r="AN2289" s="23"/>
      <c r="AO2289" s="23"/>
      <c r="AP2289" s="23"/>
      <c r="AQ2289" s="23"/>
      <c r="AR2289" s="23"/>
      <c r="AS2289" s="23"/>
      <c r="AT2289" s="23"/>
      <c r="AU2289" s="23"/>
      <c r="AV2289" s="23"/>
      <c r="AW2289" s="23"/>
      <c r="AX2289" s="23"/>
      <c r="AY2289" s="23"/>
      <c r="AZ2289" s="23"/>
      <c r="BA2289" s="23"/>
      <c r="BB2289" s="23"/>
      <c r="BC2289" s="23"/>
      <c r="BD2289" s="23"/>
      <c r="BE2289" s="23"/>
      <c r="BF2289" s="23"/>
      <c r="BG2289" s="23"/>
      <c r="BH2289" s="23"/>
      <c r="BI2289" s="23"/>
      <c r="BJ2289" s="23"/>
      <c r="BK2289" s="23"/>
      <c r="BL2289" s="23"/>
      <c r="BM2289" s="23"/>
      <c r="BN2289" s="23"/>
      <c r="BO2289" s="23"/>
      <c r="BP2289" s="23"/>
      <c r="BQ2289" s="23"/>
      <c r="BR2289" s="23"/>
      <c r="BS2289" s="23"/>
      <c r="BT2289" s="23"/>
      <c r="BU2289" s="23"/>
      <c r="BV2289" s="23"/>
      <c r="BW2289" s="23"/>
      <c r="BX2289" s="23"/>
      <c r="BY2289" s="23"/>
      <c r="BZ2289" s="23"/>
      <c r="CA2289" s="23"/>
      <c r="CB2289" s="23"/>
      <c r="CC2289" s="23"/>
      <c r="CD2289" s="23"/>
      <c r="CE2289" s="23"/>
      <c r="CF2289" s="23"/>
      <c r="CG2289" s="23"/>
      <c r="CH2289" s="23"/>
      <c r="CI2289" s="23"/>
      <c r="CJ2289" s="23"/>
      <c r="CK2289" s="23"/>
      <c r="CL2289" s="23"/>
      <c r="CM2289" s="23"/>
      <c r="CN2289" s="23"/>
      <c r="CO2289" s="23"/>
      <c r="CP2289" s="23"/>
      <c r="CQ2289" s="23"/>
      <c r="CR2289" s="23"/>
      <c r="CS2289" s="23"/>
      <c r="CT2289" s="23"/>
      <c r="CU2289" s="23"/>
      <c r="CV2289" s="23"/>
      <c r="CW2289" s="23"/>
      <c r="CX2289" s="23"/>
      <c r="CY2289" s="23"/>
      <c r="CZ2289" s="23"/>
      <c r="DA2289" s="23"/>
      <c r="DB2289" s="23"/>
      <c r="DC2289" s="23"/>
      <c r="DD2289" s="23"/>
      <c r="DE2289" s="23"/>
      <c r="DF2289" s="23"/>
      <c r="DG2289" s="23"/>
      <c r="DH2289" s="23"/>
      <c r="DI2289" s="23"/>
      <c r="DJ2289" s="23"/>
      <c r="DK2289" s="23"/>
      <c r="DL2289" s="23"/>
      <c r="DM2289" s="23"/>
      <c r="DN2289" s="23"/>
      <c r="DO2289" s="23"/>
      <c r="DP2289" s="23"/>
      <c r="DQ2289" s="23"/>
      <c r="DR2289" s="23"/>
      <c r="DS2289" s="23"/>
      <c r="DT2289" s="23"/>
      <c r="DU2289" s="23"/>
      <c r="DV2289" s="23"/>
      <c r="DW2289" s="23"/>
      <c r="DX2289" s="23"/>
      <c r="DY2289" s="23"/>
    </row>
    <row r="2290" spans="1:129" s="29" customFormat="1" ht="15.75" customHeight="1" x14ac:dyDescent="0.25">
      <c r="A2290" s="477">
        <v>22</v>
      </c>
      <c r="B2290" s="121" t="s">
        <v>399</v>
      </c>
      <c r="C2290" s="121" t="s">
        <v>6</v>
      </c>
      <c r="D2290" s="121" t="s">
        <v>202</v>
      </c>
      <c r="E2290" s="164" t="s">
        <v>84</v>
      </c>
      <c r="F2290" s="165">
        <v>7165.1</v>
      </c>
      <c r="G2290" s="166">
        <v>320</v>
      </c>
      <c r="H2290" s="121" t="s">
        <v>30</v>
      </c>
      <c r="I2290" s="66" t="s">
        <v>1</v>
      </c>
      <c r="J2290" s="162">
        <f>J2291+J2292+J2293+J2294</f>
        <v>16842306.390000001</v>
      </c>
      <c r="K2290" s="162">
        <f t="shared" ref="K2290:N2290" si="1154">K2291+K2292+K2293+K2294</f>
        <v>16842306.390000001</v>
      </c>
      <c r="L2290" s="162">
        <f t="shared" si="1154"/>
        <v>0</v>
      </c>
      <c r="M2290" s="162">
        <f t="shared" si="1154"/>
        <v>0</v>
      </c>
      <c r="N2290" s="162">
        <f t="shared" si="1154"/>
        <v>0</v>
      </c>
      <c r="O2290" s="475">
        <f t="shared" si="1123"/>
        <v>16842306.390000001</v>
      </c>
      <c r="P2290" s="555"/>
      <c r="Q2290" s="23"/>
      <c r="R2290" s="23"/>
      <c r="S2290" s="23"/>
      <c r="T2290" s="23"/>
      <c r="U2290" s="23"/>
      <c r="V2290" s="23"/>
      <c r="W2290" s="23"/>
      <c r="X2290" s="23"/>
      <c r="Y2290" s="23"/>
      <c r="Z2290" s="23"/>
      <c r="AA2290" s="23"/>
      <c r="AB2290" s="23"/>
      <c r="AC2290" s="23"/>
      <c r="AD2290" s="23"/>
      <c r="AE2290" s="23"/>
      <c r="AF2290" s="23"/>
      <c r="AG2290" s="23"/>
      <c r="AH2290" s="23"/>
      <c r="AI2290" s="23"/>
      <c r="AJ2290" s="23"/>
      <c r="AK2290" s="23"/>
      <c r="AL2290" s="23"/>
      <c r="AM2290" s="23"/>
      <c r="AN2290" s="23"/>
      <c r="AO2290" s="23"/>
      <c r="AP2290" s="23"/>
      <c r="AQ2290" s="23"/>
      <c r="AR2290" s="23"/>
      <c r="AS2290" s="23"/>
      <c r="AT2290" s="23"/>
      <c r="AU2290" s="23"/>
      <c r="AV2290" s="23"/>
      <c r="AW2290" s="23"/>
      <c r="AX2290" s="23"/>
      <c r="AY2290" s="23"/>
      <c r="AZ2290" s="23"/>
      <c r="BA2290" s="23"/>
      <c r="BB2290" s="23"/>
      <c r="BC2290" s="23"/>
      <c r="BD2290" s="23"/>
      <c r="BE2290" s="23"/>
      <c r="BF2290" s="23"/>
      <c r="BG2290" s="23"/>
      <c r="BH2290" s="23"/>
      <c r="BI2290" s="23"/>
      <c r="BJ2290" s="23"/>
      <c r="BK2290" s="23"/>
      <c r="BL2290" s="23"/>
      <c r="BM2290" s="23"/>
      <c r="BN2290" s="23"/>
      <c r="BO2290" s="23"/>
      <c r="BP2290" s="23"/>
      <c r="BQ2290" s="23"/>
      <c r="BR2290" s="23"/>
      <c r="BS2290" s="23"/>
      <c r="BT2290" s="23"/>
      <c r="BU2290" s="23"/>
      <c r="BV2290" s="23"/>
      <c r="BW2290" s="23"/>
      <c r="BX2290" s="23"/>
      <c r="BY2290" s="23"/>
      <c r="BZ2290" s="23"/>
      <c r="CA2290" s="23"/>
      <c r="CB2290" s="23"/>
      <c r="CC2290" s="23"/>
      <c r="CD2290" s="23"/>
      <c r="CE2290" s="23"/>
      <c r="CF2290" s="23"/>
      <c r="CG2290" s="23"/>
      <c r="CH2290" s="23"/>
      <c r="CI2290" s="23"/>
      <c r="CJ2290" s="23"/>
      <c r="CK2290" s="23"/>
      <c r="CL2290" s="23"/>
      <c r="CM2290" s="23"/>
      <c r="CN2290" s="23"/>
      <c r="CO2290" s="23"/>
      <c r="CP2290" s="23"/>
      <c r="CQ2290" s="23"/>
      <c r="CR2290" s="23"/>
      <c r="CS2290" s="23"/>
      <c r="CT2290" s="23"/>
      <c r="CU2290" s="23"/>
      <c r="CV2290" s="23"/>
      <c r="CW2290" s="23"/>
      <c r="CX2290" s="23"/>
      <c r="CY2290" s="23"/>
      <c r="CZ2290" s="23"/>
      <c r="DA2290" s="23"/>
      <c r="DB2290" s="23"/>
      <c r="DC2290" s="23"/>
      <c r="DD2290" s="23"/>
      <c r="DE2290" s="23"/>
      <c r="DF2290" s="23"/>
      <c r="DG2290" s="23"/>
      <c r="DH2290" s="23"/>
      <c r="DI2290" s="23"/>
      <c r="DJ2290" s="23"/>
      <c r="DK2290" s="23"/>
      <c r="DL2290" s="23"/>
      <c r="DM2290" s="23"/>
      <c r="DN2290" s="23"/>
      <c r="DO2290" s="23"/>
      <c r="DP2290" s="23"/>
      <c r="DQ2290" s="23"/>
      <c r="DR2290" s="23"/>
      <c r="DS2290" s="23"/>
      <c r="DT2290" s="23"/>
      <c r="DU2290" s="23"/>
      <c r="DV2290" s="23"/>
      <c r="DW2290" s="23"/>
      <c r="DX2290" s="23"/>
      <c r="DY2290" s="23"/>
    </row>
    <row r="2291" spans="1:129" s="29" customFormat="1" x14ac:dyDescent="0.25">
      <c r="A2291" s="478"/>
      <c r="B2291" s="121" t="s">
        <v>399</v>
      </c>
      <c r="C2291" s="121"/>
      <c r="D2291" s="121"/>
      <c r="E2291" s="164"/>
      <c r="F2291" s="162"/>
      <c r="G2291" s="136"/>
      <c r="H2291" s="134" t="s">
        <v>34</v>
      </c>
      <c r="I2291" s="78" t="s">
        <v>75</v>
      </c>
      <c r="J2291" s="162">
        <v>10070543.449999999</v>
      </c>
      <c r="K2291" s="98">
        <f t="shared" ref="K2291:K2294" si="1155">J2291</f>
        <v>10070543.449999999</v>
      </c>
      <c r="L2291" s="162"/>
      <c r="M2291" s="162"/>
      <c r="N2291" s="162"/>
      <c r="O2291" s="475">
        <f t="shared" si="1123"/>
        <v>10070543.449999999</v>
      </c>
      <c r="P2291" s="417"/>
      <c r="Q2291" s="23"/>
      <c r="R2291" s="23"/>
      <c r="S2291" s="23"/>
      <c r="T2291" s="23"/>
      <c r="U2291" s="23"/>
      <c r="V2291" s="23"/>
      <c r="W2291" s="23"/>
      <c r="X2291" s="23"/>
      <c r="Y2291" s="23"/>
      <c r="Z2291" s="23"/>
      <c r="AA2291" s="23"/>
      <c r="AB2291" s="23"/>
      <c r="AC2291" s="23"/>
      <c r="AD2291" s="23"/>
      <c r="AE2291" s="23"/>
      <c r="AF2291" s="23"/>
      <c r="AG2291" s="23"/>
      <c r="AH2291" s="23"/>
      <c r="AI2291" s="23"/>
      <c r="AJ2291" s="23"/>
      <c r="AK2291" s="23"/>
      <c r="AL2291" s="23"/>
      <c r="AM2291" s="23"/>
      <c r="AN2291" s="23"/>
      <c r="AO2291" s="23"/>
      <c r="AP2291" s="23"/>
      <c r="AQ2291" s="23"/>
      <c r="AR2291" s="23"/>
      <c r="AS2291" s="23"/>
      <c r="AT2291" s="23"/>
      <c r="AU2291" s="23"/>
      <c r="AV2291" s="23"/>
      <c r="AW2291" s="23"/>
      <c r="AX2291" s="23"/>
      <c r="AY2291" s="23"/>
      <c r="AZ2291" s="23"/>
      <c r="BA2291" s="23"/>
      <c r="BB2291" s="23"/>
      <c r="BC2291" s="23"/>
      <c r="BD2291" s="23"/>
      <c r="BE2291" s="23"/>
      <c r="BF2291" s="23"/>
      <c r="BG2291" s="23"/>
      <c r="BH2291" s="23"/>
      <c r="BI2291" s="23"/>
      <c r="BJ2291" s="23"/>
      <c r="BK2291" s="23"/>
      <c r="BL2291" s="23"/>
      <c r="BM2291" s="23"/>
      <c r="BN2291" s="23"/>
      <c r="BO2291" s="23"/>
      <c r="BP2291" s="23"/>
      <c r="BQ2291" s="23"/>
      <c r="BR2291" s="23"/>
      <c r="BS2291" s="23"/>
      <c r="BT2291" s="23"/>
      <c r="BU2291" s="23"/>
      <c r="BV2291" s="23"/>
      <c r="BW2291" s="23"/>
      <c r="BX2291" s="23"/>
      <c r="BY2291" s="23"/>
      <c r="BZ2291" s="23"/>
      <c r="CA2291" s="23"/>
      <c r="CB2291" s="23"/>
      <c r="CC2291" s="23"/>
      <c r="CD2291" s="23"/>
      <c r="CE2291" s="23"/>
      <c r="CF2291" s="23"/>
      <c r="CG2291" s="23"/>
      <c r="CH2291" s="23"/>
      <c r="CI2291" s="23"/>
      <c r="CJ2291" s="23"/>
      <c r="CK2291" s="23"/>
      <c r="CL2291" s="23"/>
      <c r="CM2291" s="23"/>
      <c r="CN2291" s="23"/>
      <c r="CO2291" s="23"/>
      <c r="CP2291" s="23"/>
      <c r="CQ2291" s="23"/>
      <c r="CR2291" s="23"/>
      <c r="CS2291" s="23"/>
      <c r="CT2291" s="23"/>
      <c r="CU2291" s="23"/>
      <c r="CV2291" s="23"/>
      <c r="CW2291" s="23"/>
      <c r="CX2291" s="23"/>
      <c r="CY2291" s="23"/>
      <c r="CZ2291" s="23"/>
      <c r="DA2291" s="23"/>
      <c r="DB2291" s="23"/>
      <c r="DC2291" s="23"/>
      <c r="DD2291" s="23"/>
      <c r="DE2291" s="23"/>
      <c r="DF2291" s="23"/>
      <c r="DG2291" s="23"/>
      <c r="DH2291" s="23"/>
      <c r="DI2291" s="23"/>
      <c r="DJ2291" s="23"/>
      <c r="DK2291" s="23"/>
      <c r="DL2291" s="23"/>
      <c r="DM2291" s="23"/>
      <c r="DN2291" s="23"/>
      <c r="DO2291" s="23"/>
      <c r="DP2291" s="23"/>
      <c r="DQ2291" s="23"/>
      <c r="DR2291" s="23"/>
      <c r="DS2291" s="23"/>
      <c r="DT2291" s="23"/>
      <c r="DU2291" s="23"/>
      <c r="DV2291" s="23"/>
      <c r="DW2291" s="23"/>
      <c r="DX2291" s="23"/>
      <c r="DY2291" s="23"/>
    </row>
    <row r="2292" spans="1:129" s="29" customFormat="1" ht="30" x14ac:dyDescent="0.25">
      <c r="A2292" s="478"/>
      <c r="B2292" s="121" t="s">
        <v>399</v>
      </c>
      <c r="C2292" s="121"/>
      <c r="D2292" s="121"/>
      <c r="E2292" s="164"/>
      <c r="F2292" s="162"/>
      <c r="G2292" s="136"/>
      <c r="H2292" s="158" t="s">
        <v>40</v>
      </c>
      <c r="I2292" s="78" t="s">
        <v>41</v>
      </c>
      <c r="J2292" s="162">
        <v>4829795.67</v>
      </c>
      <c r="K2292" s="98">
        <f t="shared" si="1155"/>
        <v>4829795.67</v>
      </c>
      <c r="L2292" s="162"/>
      <c r="M2292" s="162"/>
      <c r="N2292" s="162"/>
      <c r="O2292" s="475">
        <f t="shared" si="1123"/>
        <v>4829795.67</v>
      </c>
      <c r="P2292" s="555"/>
      <c r="Q2292" s="23"/>
      <c r="R2292" s="23"/>
      <c r="S2292" s="23"/>
      <c r="T2292" s="23"/>
      <c r="U2292" s="23"/>
      <c r="V2292" s="23"/>
      <c r="W2292" s="23"/>
      <c r="X2292" s="23"/>
      <c r="Y2292" s="23"/>
      <c r="Z2292" s="23"/>
      <c r="AA2292" s="23"/>
      <c r="AB2292" s="23"/>
      <c r="AC2292" s="23"/>
      <c r="AD2292" s="23"/>
      <c r="AE2292" s="23"/>
      <c r="AF2292" s="23"/>
      <c r="AG2292" s="23"/>
      <c r="AH2292" s="23"/>
      <c r="AI2292" s="23"/>
      <c r="AJ2292" s="23"/>
      <c r="AK2292" s="23"/>
      <c r="AL2292" s="23"/>
      <c r="AM2292" s="23"/>
      <c r="AN2292" s="23"/>
      <c r="AO2292" s="23"/>
      <c r="AP2292" s="23"/>
      <c r="AQ2292" s="23"/>
      <c r="AR2292" s="23"/>
      <c r="AS2292" s="23"/>
      <c r="AT2292" s="23"/>
      <c r="AU2292" s="23"/>
      <c r="AV2292" s="23"/>
      <c r="AW2292" s="23"/>
      <c r="AX2292" s="23"/>
      <c r="AY2292" s="23"/>
      <c r="AZ2292" s="23"/>
      <c r="BA2292" s="23"/>
      <c r="BB2292" s="23"/>
      <c r="BC2292" s="23"/>
      <c r="BD2292" s="23"/>
      <c r="BE2292" s="23"/>
      <c r="BF2292" s="23"/>
      <c r="BG2292" s="23"/>
      <c r="BH2292" s="23"/>
      <c r="BI2292" s="23"/>
      <c r="BJ2292" s="23"/>
      <c r="BK2292" s="23"/>
      <c r="BL2292" s="23"/>
      <c r="BM2292" s="23"/>
      <c r="BN2292" s="23"/>
      <c r="BO2292" s="23"/>
      <c r="BP2292" s="23"/>
      <c r="BQ2292" s="23"/>
      <c r="BR2292" s="23"/>
      <c r="BS2292" s="23"/>
      <c r="BT2292" s="23"/>
      <c r="BU2292" s="23"/>
      <c r="BV2292" s="23"/>
      <c r="BW2292" s="23"/>
      <c r="BX2292" s="23"/>
      <c r="BY2292" s="23"/>
      <c r="BZ2292" s="23"/>
      <c r="CA2292" s="23"/>
      <c r="CB2292" s="23"/>
      <c r="CC2292" s="23"/>
      <c r="CD2292" s="23"/>
      <c r="CE2292" s="23"/>
      <c r="CF2292" s="23"/>
      <c r="CG2292" s="23"/>
      <c r="CH2292" s="23"/>
      <c r="CI2292" s="23"/>
      <c r="CJ2292" s="23"/>
      <c r="CK2292" s="23"/>
      <c r="CL2292" s="23"/>
      <c r="CM2292" s="23"/>
      <c r="CN2292" s="23"/>
      <c r="CO2292" s="23"/>
      <c r="CP2292" s="23"/>
      <c r="CQ2292" s="23"/>
      <c r="CR2292" s="23"/>
      <c r="CS2292" s="23"/>
      <c r="CT2292" s="23"/>
      <c r="CU2292" s="23"/>
      <c r="CV2292" s="23"/>
      <c r="CW2292" s="23"/>
      <c r="CX2292" s="23"/>
      <c r="CY2292" s="23"/>
      <c r="CZ2292" s="23"/>
      <c r="DA2292" s="23"/>
      <c r="DB2292" s="23"/>
      <c r="DC2292" s="23"/>
      <c r="DD2292" s="23"/>
      <c r="DE2292" s="23"/>
      <c r="DF2292" s="23"/>
      <c r="DG2292" s="23"/>
      <c r="DH2292" s="23"/>
      <c r="DI2292" s="23"/>
      <c r="DJ2292" s="23"/>
      <c r="DK2292" s="23"/>
      <c r="DL2292" s="23"/>
      <c r="DM2292" s="23"/>
      <c r="DN2292" s="23"/>
      <c r="DO2292" s="23"/>
      <c r="DP2292" s="23"/>
      <c r="DQ2292" s="23"/>
      <c r="DR2292" s="23"/>
      <c r="DS2292" s="23"/>
      <c r="DT2292" s="23"/>
      <c r="DU2292" s="23"/>
      <c r="DV2292" s="23"/>
      <c r="DW2292" s="23"/>
      <c r="DX2292" s="23"/>
      <c r="DY2292" s="23"/>
    </row>
    <row r="2293" spans="1:129" s="29" customFormat="1" ht="30" x14ac:dyDescent="0.25">
      <c r="A2293" s="478"/>
      <c r="B2293" s="121" t="s">
        <v>399</v>
      </c>
      <c r="C2293" s="121"/>
      <c r="D2293" s="121"/>
      <c r="E2293" s="164"/>
      <c r="F2293" s="162"/>
      <c r="G2293" s="136"/>
      <c r="H2293" s="134" t="s">
        <v>42</v>
      </c>
      <c r="I2293" s="108" t="s">
        <v>43</v>
      </c>
      <c r="J2293" s="162">
        <v>1589093.41</v>
      </c>
      <c r="K2293" s="98">
        <f t="shared" si="1155"/>
        <v>1589093.41</v>
      </c>
      <c r="L2293" s="162"/>
      <c r="M2293" s="162"/>
      <c r="N2293" s="162"/>
      <c r="O2293" s="475">
        <f t="shared" si="1123"/>
        <v>1589093.41</v>
      </c>
      <c r="P2293" s="555"/>
      <c r="Q2293" s="23"/>
      <c r="R2293" s="23"/>
      <c r="S2293" s="23"/>
      <c r="T2293" s="23"/>
      <c r="U2293" s="23"/>
      <c r="V2293" s="23"/>
      <c r="W2293" s="23"/>
      <c r="X2293" s="23"/>
      <c r="Y2293" s="23"/>
      <c r="Z2293" s="23"/>
      <c r="AA2293" s="23"/>
      <c r="AB2293" s="23"/>
      <c r="AC2293" s="23"/>
      <c r="AD2293" s="23"/>
      <c r="AE2293" s="23"/>
      <c r="AF2293" s="23"/>
      <c r="AG2293" s="23"/>
      <c r="AH2293" s="23"/>
      <c r="AI2293" s="23"/>
      <c r="AJ2293" s="23"/>
      <c r="AK2293" s="23"/>
      <c r="AL2293" s="23"/>
      <c r="AM2293" s="23"/>
      <c r="AN2293" s="23"/>
      <c r="AO2293" s="23"/>
      <c r="AP2293" s="23"/>
      <c r="AQ2293" s="23"/>
      <c r="AR2293" s="23"/>
      <c r="AS2293" s="23"/>
      <c r="AT2293" s="23"/>
      <c r="AU2293" s="23"/>
      <c r="AV2293" s="23"/>
      <c r="AW2293" s="23"/>
      <c r="AX2293" s="23"/>
      <c r="AY2293" s="23"/>
      <c r="AZ2293" s="23"/>
      <c r="BA2293" s="23"/>
      <c r="BB2293" s="23"/>
      <c r="BC2293" s="23"/>
      <c r="BD2293" s="23"/>
      <c r="BE2293" s="23"/>
      <c r="BF2293" s="23"/>
      <c r="BG2293" s="23"/>
      <c r="BH2293" s="23"/>
      <c r="BI2293" s="23"/>
      <c r="BJ2293" s="23"/>
      <c r="BK2293" s="23"/>
      <c r="BL2293" s="23"/>
      <c r="BM2293" s="23"/>
      <c r="BN2293" s="23"/>
      <c r="BO2293" s="23"/>
      <c r="BP2293" s="23"/>
      <c r="BQ2293" s="23"/>
      <c r="BR2293" s="23"/>
      <c r="BS2293" s="23"/>
      <c r="BT2293" s="23"/>
      <c r="BU2293" s="23"/>
      <c r="BV2293" s="23"/>
      <c r="BW2293" s="23"/>
      <c r="BX2293" s="23"/>
      <c r="BY2293" s="23"/>
      <c r="BZ2293" s="23"/>
      <c r="CA2293" s="23"/>
      <c r="CB2293" s="23"/>
      <c r="CC2293" s="23"/>
      <c r="CD2293" s="23"/>
      <c r="CE2293" s="23"/>
      <c r="CF2293" s="23"/>
      <c r="CG2293" s="23"/>
      <c r="CH2293" s="23"/>
      <c r="CI2293" s="23"/>
      <c r="CJ2293" s="23"/>
      <c r="CK2293" s="23"/>
      <c r="CL2293" s="23"/>
      <c r="CM2293" s="23"/>
      <c r="CN2293" s="23"/>
      <c r="CO2293" s="23"/>
      <c r="CP2293" s="23"/>
      <c r="CQ2293" s="23"/>
      <c r="CR2293" s="23"/>
      <c r="CS2293" s="23"/>
      <c r="CT2293" s="23"/>
      <c r="CU2293" s="23"/>
      <c r="CV2293" s="23"/>
      <c r="CW2293" s="23"/>
      <c r="CX2293" s="23"/>
      <c r="CY2293" s="23"/>
      <c r="CZ2293" s="23"/>
      <c r="DA2293" s="23"/>
      <c r="DB2293" s="23"/>
      <c r="DC2293" s="23"/>
      <c r="DD2293" s="23"/>
      <c r="DE2293" s="23"/>
      <c r="DF2293" s="23"/>
      <c r="DG2293" s="23"/>
      <c r="DH2293" s="23"/>
      <c r="DI2293" s="23"/>
      <c r="DJ2293" s="23"/>
      <c r="DK2293" s="23"/>
      <c r="DL2293" s="23"/>
      <c r="DM2293" s="23"/>
      <c r="DN2293" s="23"/>
      <c r="DO2293" s="23"/>
      <c r="DP2293" s="23"/>
      <c r="DQ2293" s="23"/>
      <c r="DR2293" s="23"/>
      <c r="DS2293" s="23"/>
      <c r="DT2293" s="23"/>
      <c r="DU2293" s="23"/>
      <c r="DV2293" s="23"/>
      <c r="DW2293" s="23"/>
      <c r="DX2293" s="23"/>
      <c r="DY2293" s="23"/>
    </row>
    <row r="2294" spans="1:129" s="29" customFormat="1" ht="15.75" x14ac:dyDescent="0.25">
      <c r="A2294" s="479"/>
      <c r="B2294" s="121" t="s">
        <v>399</v>
      </c>
      <c r="C2294" s="121"/>
      <c r="D2294" s="121"/>
      <c r="E2294" s="162"/>
      <c r="F2294" s="162"/>
      <c r="G2294" s="136"/>
      <c r="H2294" s="121" t="s">
        <v>35</v>
      </c>
      <c r="I2294" s="78" t="s">
        <v>52</v>
      </c>
      <c r="J2294" s="162">
        <v>352873.86</v>
      </c>
      <c r="K2294" s="98">
        <f t="shared" si="1155"/>
        <v>352873.86</v>
      </c>
      <c r="L2294" s="162"/>
      <c r="M2294" s="83"/>
      <c r="N2294" s="83"/>
      <c r="O2294" s="475">
        <f t="shared" si="1123"/>
        <v>352873.86</v>
      </c>
      <c r="P2294" s="555"/>
      <c r="Q2294" s="23"/>
      <c r="R2294" s="23"/>
      <c r="S2294" s="23"/>
      <c r="T2294" s="23"/>
      <c r="U2294" s="23"/>
      <c r="V2294" s="23"/>
      <c r="W2294" s="23"/>
      <c r="X2294" s="23"/>
      <c r="Y2294" s="23"/>
      <c r="Z2294" s="23"/>
      <c r="AA2294" s="23"/>
      <c r="AB2294" s="23"/>
      <c r="AC2294" s="23"/>
      <c r="AD2294" s="23"/>
      <c r="AE2294" s="23"/>
      <c r="AF2294" s="23"/>
      <c r="AG2294" s="23"/>
      <c r="AH2294" s="23"/>
      <c r="AI2294" s="23"/>
      <c r="AJ2294" s="23"/>
      <c r="AK2294" s="23"/>
      <c r="AL2294" s="23"/>
      <c r="AM2294" s="23"/>
      <c r="AN2294" s="23"/>
      <c r="AO2294" s="23"/>
      <c r="AP2294" s="23"/>
      <c r="AQ2294" s="23"/>
      <c r="AR2294" s="23"/>
      <c r="AS2294" s="23"/>
      <c r="AT2294" s="23"/>
      <c r="AU2294" s="23"/>
      <c r="AV2294" s="23"/>
      <c r="AW2294" s="23"/>
      <c r="AX2294" s="23"/>
      <c r="AY2294" s="23"/>
      <c r="AZ2294" s="23"/>
      <c r="BA2294" s="23"/>
      <c r="BB2294" s="23"/>
      <c r="BC2294" s="23"/>
      <c r="BD2294" s="23"/>
      <c r="BE2294" s="23"/>
      <c r="BF2294" s="23"/>
      <c r="BG2294" s="23"/>
      <c r="BH2294" s="23"/>
      <c r="BI2294" s="23"/>
      <c r="BJ2294" s="23"/>
      <c r="BK2294" s="23"/>
      <c r="BL2294" s="23"/>
      <c r="BM2294" s="23"/>
      <c r="BN2294" s="23"/>
      <c r="BO2294" s="23"/>
      <c r="BP2294" s="23"/>
      <c r="BQ2294" s="23"/>
      <c r="BR2294" s="23"/>
      <c r="BS2294" s="23"/>
      <c r="BT2294" s="23"/>
      <c r="BU2294" s="23"/>
      <c r="BV2294" s="23"/>
      <c r="BW2294" s="23"/>
      <c r="BX2294" s="23"/>
      <c r="BY2294" s="23"/>
      <c r="BZ2294" s="23"/>
      <c r="CA2294" s="23"/>
      <c r="CB2294" s="23"/>
      <c r="CC2294" s="23"/>
      <c r="CD2294" s="23"/>
      <c r="CE2294" s="23"/>
      <c r="CF2294" s="23"/>
      <c r="CG2294" s="23"/>
      <c r="CH2294" s="23"/>
      <c r="CI2294" s="23"/>
      <c r="CJ2294" s="23"/>
      <c r="CK2294" s="23"/>
      <c r="CL2294" s="23"/>
      <c r="CM2294" s="23"/>
      <c r="CN2294" s="23"/>
      <c r="CO2294" s="23"/>
      <c r="CP2294" s="23"/>
      <c r="CQ2294" s="23"/>
      <c r="CR2294" s="23"/>
      <c r="CS2294" s="23"/>
      <c r="CT2294" s="23"/>
      <c r="CU2294" s="23"/>
      <c r="CV2294" s="23"/>
      <c r="CW2294" s="23"/>
      <c r="CX2294" s="23"/>
      <c r="CY2294" s="23"/>
      <c r="CZ2294" s="23"/>
      <c r="DA2294" s="23"/>
      <c r="DB2294" s="23"/>
      <c r="DC2294" s="23"/>
      <c r="DD2294" s="23"/>
      <c r="DE2294" s="23"/>
      <c r="DF2294" s="23"/>
      <c r="DG2294" s="23"/>
      <c r="DH2294" s="23"/>
      <c r="DI2294" s="23"/>
      <c r="DJ2294" s="23"/>
      <c r="DK2294" s="23"/>
      <c r="DL2294" s="23"/>
      <c r="DM2294" s="23"/>
      <c r="DN2294" s="23"/>
      <c r="DO2294" s="23"/>
      <c r="DP2294" s="23"/>
      <c r="DQ2294" s="23"/>
      <c r="DR2294" s="23"/>
      <c r="DS2294" s="23"/>
      <c r="DT2294" s="23"/>
      <c r="DU2294" s="23"/>
      <c r="DV2294" s="23"/>
      <c r="DW2294" s="23"/>
      <c r="DX2294" s="23"/>
      <c r="DY2294" s="23"/>
    </row>
    <row r="2295" spans="1:129" s="29" customFormat="1" ht="15.75" customHeight="1" x14ac:dyDescent="0.25">
      <c r="A2295" s="477">
        <v>23</v>
      </c>
      <c r="B2295" s="121" t="s">
        <v>399</v>
      </c>
      <c r="C2295" s="121" t="s">
        <v>6</v>
      </c>
      <c r="D2295" s="121" t="s">
        <v>174</v>
      </c>
      <c r="E2295" s="164" t="s">
        <v>151</v>
      </c>
      <c r="F2295" s="165">
        <v>4883.3999999999996</v>
      </c>
      <c r="G2295" s="166">
        <v>262</v>
      </c>
      <c r="H2295" s="121" t="s">
        <v>30</v>
      </c>
      <c r="I2295" s="66" t="s">
        <v>1</v>
      </c>
      <c r="J2295" s="162">
        <f>J2296+J2297+J2298+J2299</f>
        <v>7915118.5800000001</v>
      </c>
      <c r="K2295" s="162">
        <f t="shared" ref="K2295:N2295" si="1156">K2296+K2297+K2298+K2299</f>
        <v>7915118.5800000001</v>
      </c>
      <c r="L2295" s="162">
        <f t="shared" si="1156"/>
        <v>0</v>
      </c>
      <c r="M2295" s="162">
        <f t="shared" si="1156"/>
        <v>0</v>
      </c>
      <c r="N2295" s="162">
        <f t="shared" si="1156"/>
        <v>0</v>
      </c>
      <c r="O2295" s="475">
        <f t="shared" si="1123"/>
        <v>7915118.5800000001</v>
      </c>
      <c r="P2295" s="555"/>
      <c r="Q2295" s="23"/>
      <c r="R2295" s="23"/>
      <c r="S2295" s="23"/>
      <c r="T2295" s="23"/>
      <c r="U2295" s="23"/>
      <c r="V2295" s="23"/>
      <c r="W2295" s="23"/>
      <c r="X2295" s="23"/>
      <c r="Y2295" s="23"/>
      <c r="Z2295" s="23"/>
      <c r="AA2295" s="23"/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23"/>
      <c r="AL2295" s="23"/>
      <c r="AM2295" s="23"/>
      <c r="AN2295" s="23"/>
      <c r="AO2295" s="23"/>
      <c r="AP2295" s="23"/>
      <c r="AQ2295" s="23"/>
      <c r="AR2295" s="23"/>
      <c r="AS2295" s="23"/>
      <c r="AT2295" s="23"/>
      <c r="AU2295" s="23"/>
      <c r="AV2295" s="23"/>
      <c r="AW2295" s="23"/>
      <c r="AX2295" s="23"/>
      <c r="AY2295" s="23"/>
      <c r="AZ2295" s="23"/>
      <c r="BA2295" s="23"/>
      <c r="BB2295" s="23"/>
      <c r="BC2295" s="23"/>
      <c r="BD2295" s="23"/>
      <c r="BE2295" s="23"/>
      <c r="BF2295" s="23"/>
      <c r="BG2295" s="23"/>
      <c r="BH2295" s="23"/>
      <c r="BI2295" s="23"/>
      <c r="BJ2295" s="23"/>
      <c r="BK2295" s="23"/>
      <c r="BL2295" s="23"/>
      <c r="BM2295" s="23"/>
      <c r="BN2295" s="23"/>
      <c r="BO2295" s="23"/>
      <c r="BP2295" s="23"/>
      <c r="BQ2295" s="23"/>
      <c r="BR2295" s="23"/>
      <c r="BS2295" s="23"/>
      <c r="BT2295" s="23"/>
      <c r="BU2295" s="23"/>
      <c r="BV2295" s="23"/>
      <c r="BW2295" s="23"/>
      <c r="BX2295" s="23"/>
      <c r="BY2295" s="23"/>
      <c r="BZ2295" s="23"/>
      <c r="CA2295" s="23"/>
      <c r="CB2295" s="23"/>
      <c r="CC2295" s="23"/>
      <c r="CD2295" s="23"/>
      <c r="CE2295" s="23"/>
      <c r="CF2295" s="23"/>
      <c r="CG2295" s="23"/>
      <c r="CH2295" s="23"/>
      <c r="CI2295" s="23"/>
      <c r="CJ2295" s="23"/>
      <c r="CK2295" s="23"/>
      <c r="CL2295" s="23"/>
      <c r="CM2295" s="23"/>
      <c r="CN2295" s="23"/>
      <c r="CO2295" s="23"/>
      <c r="CP2295" s="23"/>
      <c r="CQ2295" s="23"/>
      <c r="CR2295" s="23"/>
      <c r="CS2295" s="23"/>
      <c r="CT2295" s="23"/>
      <c r="CU2295" s="23"/>
      <c r="CV2295" s="23"/>
      <c r="CW2295" s="23"/>
      <c r="CX2295" s="23"/>
      <c r="CY2295" s="23"/>
      <c r="CZ2295" s="23"/>
      <c r="DA2295" s="23"/>
      <c r="DB2295" s="23"/>
      <c r="DC2295" s="23"/>
      <c r="DD2295" s="23"/>
      <c r="DE2295" s="23"/>
      <c r="DF2295" s="23"/>
      <c r="DG2295" s="23"/>
      <c r="DH2295" s="23"/>
      <c r="DI2295" s="23"/>
      <c r="DJ2295" s="23"/>
      <c r="DK2295" s="23"/>
      <c r="DL2295" s="23"/>
      <c r="DM2295" s="23"/>
      <c r="DN2295" s="23"/>
      <c r="DO2295" s="23"/>
      <c r="DP2295" s="23"/>
      <c r="DQ2295" s="23"/>
      <c r="DR2295" s="23"/>
      <c r="DS2295" s="23"/>
      <c r="DT2295" s="23"/>
      <c r="DU2295" s="23"/>
      <c r="DV2295" s="23"/>
      <c r="DW2295" s="23"/>
      <c r="DX2295" s="23"/>
      <c r="DY2295" s="23"/>
    </row>
    <row r="2296" spans="1:129" s="29" customFormat="1" ht="31.5" customHeight="1" x14ac:dyDescent="0.25">
      <c r="A2296" s="478"/>
      <c r="B2296" s="121" t="s">
        <v>399</v>
      </c>
      <c r="C2296" s="121"/>
      <c r="D2296" s="121"/>
      <c r="E2296" s="164"/>
      <c r="F2296" s="162"/>
      <c r="G2296" s="136"/>
      <c r="H2296" s="158" t="s">
        <v>40</v>
      </c>
      <c r="I2296" s="78" t="s">
        <v>41</v>
      </c>
      <c r="J2296" s="162">
        <v>2320379.56</v>
      </c>
      <c r="K2296" s="98">
        <f t="shared" ref="K2296:K2299" si="1157">J2296</f>
        <v>2320379.56</v>
      </c>
      <c r="L2296" s="162"/>
      <c r="M2296" s="162"/>
      <c r="N2296" s="162"/>
      <c r="O2296" s="475">
        <f t="shared" si="1123"/>
        <v>2320379.56</v>
      </c>
      <c r="P2296" s="555"/>
      <c r="Q2296" s="23"/>
      <c r="R2296" s="23"/>
      <c r="S2296" s="23"/>
      <c r="T2296" s="23"/>
      <c r="U2296" s="23"/>
      <c r="V2296" s="23"/>
      <c r="W2296" s="23"/>
      <c r="X2296" s="23"/>
      <c r="Y2296" s="23"/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/>
      <c r="AK2296" s="23"/>
      <c r="AL2296" s="23"/>
      <c r="AM2296" s="23"/>
      <c r="AN2296" s="23"/>
      <c r="AO2296" s="23"/>
      <c r="AP2296" s="23"/>
      <c r="AQ2296" s="23"/>
      <c r="AR2296" s="23"/>
      <c r="AS2296" s="23"/>
      <c r="AT2296" s="23"/>
      <c r="AU2296" s="23"/>
      <c r="AV2296" s="23"/>
      <c r="AW2296" s="23"/>
      <c r="AX2296" s="23"/>
      <c r="AY2296" s="23"/>
      <c r="AZ2296" s="23"/>
      <c r="BA2296" s="23"/>
      <c r="BB2296" s="23"/>
      <c r="BC2296" s="23"/>
      <c r="BD2296" s="23"/>
      <c r="BE2296" s="23"/>
      <c r="BF2296" s="23"/>
      <c r="BG2296" s="23"/>
      <c r="BH2296" s="23"/>
      <c r="BI2296" s="23"/>
      <c r="BJ2296" s="23"/>
      <c r="BK2296" s="23"/>
      <c r="BL2296" s="23"/>
      <c r="BM2296" s="23"/>
      <c r="BN2296" s="23"/>
      <c r="BO2296" s="23"/>
      <c r="BP2296" s="23"/>
      <c r="BQ2296" s="23"/>
      <c r="BR2296" s="23"/>
      <c r="BS2296" s="23"/>
      <c r="BT2296" s="23"/>
      <c r="BU2296" s="23"/>
      <c r="BV2296" s="23"/>
      <c r="BW2296" s="23"/>
      <c r="BX2296" s="23"/>
      <c r="BY2296" s="23"/>
      <c r="BZ2296" s="23"/>
      <c r="CA2296" s="23"/>
      <c r="CB2296" s="23"/>
      <c r="CC2296" s="23"/>
      <c r="CD2296" s="23"/>
      <c r="CE2296" s="23"/>
      <c r="CF2296" s="23"/>
      <c r="CG2296" s="23"/>
      <c r="CH2296" s="23"/>
      <c r="CI2296" s="23"/>
      <c r="CJ2296" s="23"/>
      <c r="CK2296" s="23"/>
      <c r="CL2296" s="23"/>
      <c r="CM2296" s="23"/>
      <c r="CN2296" s="23"/>
      <c r="CO2296" s="23"/>
      <c r="CP2296" s="23"/>
      <c r="CQ2296" s="23"/>
      <c r="CR2296" s="23"/>
      <c r="CS2296" s="23"/>
      <c r="CT2296" s="23"/>
      <c r="CU2296" s="23"/>
      <c r="CV2296" s="23"/>
      <c r="CW2296" s="23"/>
      <c r="CX2296" s="23"/>
      <c r="CY2296" s="23"/>
      <c r="CZ2296" s="23"/>
      <c r="DA2296" s="23"/>
      <c r="DB2296" s="23"/>
      <c r="DC2296" s="23"/>
      <c r="DD2296" s="23"/>
      <c r="DE2296" s="23"/>
      <c r="DF2296" s="23"/>
      <c r="DG2296" s="23"/>
      <c r="DH2296" s="23"/>
      <c r="DI2296" s="23"/>
      <c r="DJ2296" s="23"/>
      <c r="DK2296" s="23"/>
      <c r="DL2296" s="23"/>
      <c r="DM2296" s="23"/>
      <c r="DN2296" s="23"/>
      <c r="DO2296" s="23"/>
      <c r="DP2296" s="23"/>
      <c r="DQ2296" s="23"/>
      <c r="DR2296" s="23"/>
      <c r="DS2296" s="23"/>
      <c r="DT2296" s="23"/>
      <c r="DU2296" s="23"/>
      <c r="DV2296" s="23"/>
      <c r="DW2296" s="23"/>
      <c r="DX2296" s="23"/>
      <c r="DY2296" s="23"/>
    </row>
    <row r="2297" spans="1:129" s="29" customFormat="1" ht="31.5" customHeight="1" x14ac:dyDescent="0.25">
      <c r="A2297" s="478"/>
      <c r="B2297" s="121" t="s">
        <v>399</v>
      </c>
      <c r="C2297" s="121"/>
      <c r="D2297" s="121"/>
      <c r="E2297" s="164"/>
      <c r="F2297" s="162"/>
      <c r="G2297" s="136"/>
      <c r="H2297" s="72" t="s">
        <v>42</v>
      </c>
      <c r="I2297" s="108" t="s">
        <v>43</v>
      </c>
      <c r="J2297" s="162">
        <v>1612134.14</v>
      </c>
      <c r="K2297" s="98">
        <f t="shared" si="1157"/>
        <v>1612134.14</v>
      </c>
      <c r="L2297" s="162"/>
      <c r="M2297" s="162"/>
      <c r="N2297" s="162"/>
      <c r="O2297" s="475">
        <f t="shared" si="1123"/>
        <v>1612134.14</v>
      </c>
      <c r="P2297" s="555"/>
      <c r="Q2297" s="23"/>
      <c r="R2297" s="23"/>
      <c r="S2297" s="23"/>
      <c r="T2297" s="23"/>
      <c r="U2297" s="23"/>
      <c r="V2297" s="23"/>
      <c r="W2297" s="23"/>
      <c r="X2297" s="23"/>
      <c r="Y2297" s="23"/>
      <c r="Z2297" s="23"/>
      <c r="AA2297" s="23"/>
      <c r="AB2297" s="23"/>
      <c r="AC2297" s="23"/>
      <c r="AD2297" s="23"/>
      <c r="AE2297" s="23"/>
      <c r="AF2297" s="23"/>
      <c r="AG2297" s="23"/>
      <c r="AH2297" s="23"/>
      <c r="AI2297" s="23"/>
      <c r="AJ2297" s="23"/>
      <c r="AK2297" s="23"/>
      <c r="AL2297" s="23"/>
      <c r="AM2297" s="23"/>
      <c r="AN2297" s="23"/>
      <c r="AO2297" s="23"/>
      <c r="AP2297" s="23"/>
      <c r="AQ2297" s="23"/>
      <c r="AR2297" s="23"/>
      <c r="AS2297" s="23"/>
      <c r="AT2297" s="23"/>
      <c r="AU2297" s="23"/>
      <c r="AV2297" s="23"/>
      <c r="AW2297" s="23"/>
      <c r="AX2297" s="23"/>
      <c r="AY2297" s="23"/>
      <c r="AZ2297" s="23"/>
      <c r="BA2297" s="23"/>
      <c r="BB2297" s="23"/>
      <c r="BC2297" s="23"/>
      <c r="BD2297" s="23"/>
      <c r="BE2297" s="23"/>
      <c r="BF2297" s="23"/>
      <c r="BG2297" s="23"/>
      <c r="BH2297" s="23"/>
      <c r="BI2297" s="23"/>
      <c r="BJ2297" s="23"/>
      <c r="BK2297" s="23"/>
      <c r="BL2297" s="23"/>
      <c r="BM2297" s="23"/>
      <c r="BN2297" s="23"/>
      <c r="BO2297" s="23"/>
      <c r="BP2297" s="23"/>
      <c r="BQ2297" s="23"/>
      <c r="BR2297" s="23"/>
      <c r="BS2297" s="23"/>
      <c r="BT2297" s="23"/>
      <c r="BU2297" s="23"/>
      <c r="BV2297" s="23"/>
      <c r="BW2297" s="23"/>
      <c r="BX2297" s="23"/>
      <c r="BY2297" s="23"/>
      <c r="BZ2297" s="23"/>
      <c r="CA2297" s="23"/>
      <c r="CB2297" s="23"/>
      <c r="CC2297" s="23"/>
      <c r="CD2297" s="23"/>
      <c r="CE2297" s="23"/>
      <c r="CF2297" s="23"/>
      <c r="CG2297" s="23"/>
      <c r="CH2297" s="23"/>
      <c r="CI2297" s="23"/>
      <c r="CJ2297" s="23"/>
      <c r="CK2297" s="23"/>
      <c r="CL2297" s="23"/>
      <c r="CM2297" s="23"/>
      <c r="CN2297" s="23"/>
      <c r="CO2297" s="23"/>
      <c r="CP2297" s="23"/>
      <c r="CQ2297" s="23"/>
      <c r="CR2297" s="23"/>
      <c r="CS2297" s="23"/>
      <c r="CT2297" s="23"/>
      <c r="CU2297" s="23"/>
      <c r="CV2297" s="23"/>
      <c r="CW2297" s="23"/>
      <c r="CX2297" s="23"/>
      <c r="CY2297" s="23"/>
      <c r="CZ2297" s="23"/>
      <c r="DA2297" s="23"/>
      <c r="DB2297" s="23"/>
      <c r="DC2297" s="23"/>
      <c r="DD2297" s="23"/>
      <c r="DE2297" s="23"/>
      <c r="DF2297" s="23"/>
      <c r="DG2297" s="23"/>
      <c r="DH2297" s="23"/>
      <c r="DI2297" s="23"/>
      <c r="DJ2297" s="23"/>
      <c r="DK2297" s="23"/>
      <c r="DL2297" s="23"/>
      <c r="DM2297" s="23"/>
      <c r="DN2297" s="23"/>
      <c r="DO2297" s="23"/>
      <c r="DP2297" s="23"/>
      <c r="DQ2297" s="23"/>
      <c r="DR2297" s="23"/>
      <c r="DS2297" s="23"/>
      <c r="DT2297" s="23"/>
      <c r="DU2297" s="23"/>
      <c r="DV2297" s="23"/>
      <c r="DW2297" s="23"/>
      <c r="DX2297" s="23"/>
      <c r="DY2297" s="23"/>
    </row>
    <row r="2298" spans="1:129" s="29" customFormat="1" ht="31.5" customHeight="1" x14ac:dyDescent="0.25">
      <c r="A2298" s="478"/>
      <c r="B2298" s="121" t="s">
        <v>399</v>
      </c>
      <c r="C2298" s="121"/>
      <c r="D2298" s="121"/>
      <c r="E2298" s="164"/>
      <c r="F2298" s="162"/>
      <c r="G2298" s="136"/>
      <c r="H2298" s="121" t="s">
        <v>45</v>
      </c>
      <c r="I2298" s="138" t="s">
        <v>129</v>
      </c>
      <c r="J2298" s="162">
        <v>3816770.2</v>
      </c>
      <c r="K2298" s="98">
        <f t="shared" si="1157"/>
        <v>3816770.2</v>
      </c>
      <c r="L2298" s="162"/>
      <c r="M2298" s="162"/>
      <c r="N2298" s="162"/>
      <c r="O2298" s="475">
        <f t="shared" ref="O2298:O2361" si="1158">K2298+L2298+M2298+N2298</f>
        <v>3816770.2</v>
      </c>
      <c r="P2298" s="555"/>
      <c r="Q2298" s="23"/>
      <c r="R2298" s="23"/>
      <c r="S2298" s="23"/>
      <c r="T2298" s="23"/>
      <c r="U2298" s="23"/>
      <c r="V2298" s="23"/>
      <c r="W2298" s="23"/>
      <c r="X2298" s="23"/>
      <c r="Y2298" s="23"/>
      <c r="Z2298" s="23"/>
      <c r="AA2298" s="23"/>
      <c r="AB2298" s="23"/>
      <c r="AC2298" s="23"/>
      <c r="AD2298" s="23"/>
      <c r="AE2298" s="23"/>
      <c r="AF2298" s="23"/>
      <c r="AG2298" s="23"/>
      <c r="AH2298" s="23"/>
      <c r="AI2298" s="23"/>
      <c r="AJ2298" s="23"/>
      <c r="AK2298" s="23"/>
      <c r="AL2298" s="23"/>
      <c r="AM2298" s="23"/>
      <c r="AN2298" s="23"/>
      <c r="AO2298" s="23"/>
      <c r="AP2298" s="23"/>
      <c r="AQ2298" s="23"/>
      <c r="AR2298" s="23"/>
      <c r="AS2298" s="23"/>
      <c r="AT2298" s="23"/>
      <c r="AU2298" s="23"/>
      <c r="AV2298" s="23"/>
      <c r="AW2298" s="23"/>
      <c r="AX2298" s="23"/>
      <c r="AY2298" s="23"/>
      <c r="AZ2298" s="23"/>
      <c r="BA2298" s="23"/>
      <c r="BB2298" s="23"/>
      <c r="BC2298" s="23"/>
      <c r="BD2298" s="23"/>
      <c r="BE2298" s="23"/>
      <c r="BF2298" s="23"/>
      <c r="BG2298" s="23"/>
      <c r="BH2298" s="23"/>
      <c r="BI2298" s="23"/>
      <c r="BJ2298" s="23"/>
      <c r="BK2298" s="23"/>
      <c r="BL2298" s="23"/>
      <c r="BM2298" s="23"/>
      <c r="BN2298" s="23"/>
      <c r="BO2298" s="23"/>
      <c r="BP2298" s="23"/>
      <c r="BQ2298" s="23"/>
      <c r="BR2298" s="23"/>
      <c r="BS2298" s="23"/>
      <c r="BT2298" s="23"/>
      <c r="BU2298" s="23"/>
      <c r="BV2298" s="23"/>
      <c r="BW2298" s="23"/>
      <c r="BX2298" s="23"/>
      <c r="BY2298" s="23"/>
      <c r="BZ2298" s="23"/>
      <c r="CA2298" s="23"/>
      <c r="CB2298" s="23"/>
      <c r="CC2298" s="23"/>
      <c r="CD2298" s="23"/>
      <c r="CE2298" s="23"/>
      <c r="CF2298" s="23"/>
      <c r="CG2298" s="23"/>
      <c r="CH2298" s="23"/>
      <c r="CI2298" s="23"/>
      <c r="CJ2298" s="23"/>
      <c r="CK2298" s="23"/>
      <c r="CL2298" s="23"/>
      <c r="CM2298" s="23"/>
      <c r="CN2298" s="23"/>
      <c r="CO2298" s="23"/>
      <c r="CP2298" s="23"/>
      <c r="CQ2298" s="23"/>
      <c r="CR2298" s="23"/>
      <c r="CS2298" s="23"/>
      <c r="CT2298" s="23"/>
      <c r="CU2298" s="23"/>
      <c r="CV2298" s="23"/>
      <c r="CW2298" s="23"/>
      <c r="CX2298" s="23"/>
      <c r="CY2298" s="23"/>
      <c r="CZ2298" s="23"/>
      <c r="DA2298" s="23"/>
      <c r="DB2298" s="23"/>
      <c r="DC2298" s="23"/>
      <c r="DD2298" s="23"/>
      <c r="DE2298" s="23"/>
      <c r="DF2298" s="23"/>
      <c r="DG2298" s="23"/>
      <c r="DH2298" s="23"/>
      <c r="DI2298" s="23"/>
      <c r="DJ2298" s="23"/>
      <c r="DK2298" s="23"/>
      <c r="DL2298" s="23"/>
      <c r="DM2298" s="23"/>
      <c r="DN2298" s="23"/>
      <c r="DO2298" s="23"/>
      <c r="DP2298" s="23"/>
      <c r="DQ2298" s="23"/>
      <c r="DR2298" s="23"/>
      <c r="DS2298" s="23"/>
      <c r="DT2298" s="23"/>
      <c r="DU2298" s="23"/>
      <c r="DV2298" s="23"/>
      <c r="DW2298" s="23"/>
      <c r="DX2298" s="23"/>
      <c r="DY2298" s="23"/>
    </row>
    <row r="2299" spans="1:129" s="29" customFormat="1" ht="15.75" customHeight="1" x14ac:dyDescent="0.25">
      <c r="A2299" s="479"/>
      <c r="B2299" s="121" t="s">
        <v>399</v>
      </c>
      <c r="C2299" s="121"/>
      <c r="D2299" s="121"/>
      <c r="E2299" s="162"/>
      <c r="F2299" s="162"/>
      <c r="G2299" s="136"/>
      <c r="H2299" s="121" t="s">
        <v>35</v>
      </c>
      <c r="I2299" s="78" t="s">
        <v>52</v>
      </c>
      <c r="J2299" s="162">
        <v>165834.68</v>
      </c>
      <c r="K2299" s="98">
        <f t="shared" si="1157"/>
        <v>165834.68</v>
      </c>
      <c r="L2299" s="162"/>
      <c r="M2299" s="83"/>
      <c r="N2299" s="83"/>
      <c r="O2299" s="475">
        <f t="shared" si="1158"/>
        <v>165834.68</v>
      </c>
      <c r="P2299" s="555"/>
      <c r="Q2299" s="23"/>
      <c r="R2299" s="23"/>
      <c r="S2299" s="23"/>
      <c r="T2299" s="23"/>
      <c r="U2299" s="23"/>
      <c r="V2299" s="23"/>
      <c r="W2299" s="23"/>
      <c r="X2299" s="23"/>
      <c r="Y2299" s="23"/>
      <c r="Z2299" s="23"/>
      <c r="AA2299" s="23"/>
      <c r="AB2299" s="23"/>
      <c r="AC2299" s="23"/>
      <c r="AD2299" s="23"/>
      <c r="AE2299" s="23"/>
      <c r="AF2299" s="23"/>
      <c r="AG2299" s="23"/>
      <c r="AH2299" s="23"/>
      <c r="AI2299" s="23"/>
      <c r="AJ2299" s="23"/>
      <c r="AK2299" s="23"/>
      <c r="AL2299" s="23"/>
      <c r="AM2299" s="23"/>
      <c r="AN2299" s="23"/>
      <c r="AO2299" s="23"/>
      <c r="AP2299" s="23"/>
      <c r="AQ2299" s="23"/>
      <c r="AR2299" s="23"/>
      <c r="AS2299" s="23"/>
      <c r="AT2299" s="23"/>
      <c r="AU2299" s="23"/>
      <c r="AV2299" s="23"/>
      <c r="AW2299" s="23"/>
      <c r="AX2299" s="23"/>
      <c r="AY2299" s="23"/>
      <c r="AZ2299" s="23"/>
      <c r="BA2299" s="23"/>
      <c r="BB2299" s="23"/>
      <c r="BC2299" s="23"/>
      <c r="BD2299" s="23"/>
      <c r="BE2299" s="23"/>
      <c r="BF2299" s="23"/>
      <c r="BG2299" s="23"/>
      <c r="BH2299" s="23"/>
      <c r="BI2299" s="23"/>
      <c r="BJ2299" s="23"/>
      <c r="BK2299" s="23"/>
      <c r="BL2299" s="23"/>
      <c r="BM2299" s="23"/>
      <c r="BN2299" s="23"/>
      <c r="BO2299" s="23"/>
      <c r="BP2299" s="23"/>
      <c r="BQ2299" s="23"/>
      <c r="BR2299" s="23"/>
      <c r="BS2299" s="23"/>
      <c r="BT2299" s="23"/>
      <c r="BU2299" s="23"/>
      <c r="BV2299" s="23"/>
      <c r="BW2299" s="23"/>
      <c r="BX2299" s="23"/>
      <c r="BY2299" s="23"/>
      <c r="BZ2299" s="23"/>
      <c r="CA2299" s="23"/>
      <c r="CB2299" s="23"/>
      <c r="CC2299" s="23"/>
      <c r="CD2299" s="23"/>
      <c r="CE2299" s="23"/>
      <c r="CF2299" s="23"/>
      <c r="CG2299" s="23"/>
      <c r="CH2299" s="23"/>
      <c r="CI2299" s="23"/>
      <c r="CJ2299" s="23"/>
      <c r="CK2299" s="23"/>
      <c r="CL2299" s="23"/>
      <c r="CM2299" s="23"/>
      <c r="CN2299" s="23"/>
      <c r="CO2299" s="23"/>
      <c r="CP2299" s="23"/>
      <c r="CQ2299" s="23"/>
      <c r="CR2299" s="23"/>
      <c r="CS2299" s="23"/>
      <c r="CT2299" s="23"/>
      <c r="CU2299" s="23"/>
      <c r="CV2299" s="23"/>
      <c r="CW2299" s="23"/>
      <c r="CX2299" s="23"/>
      <c r="CY2299" s="23"/>
      <c r="CZ2299" s="23"/>
      <c r="DA2299" s="23"/>
      <c r="DB2299" s="23"/>
      <c r="DC2299" s="23"/>
      <c r="DD2299" s="23"/>
      <c r="DE2299" s="23"/>
      <c r="DF2299" s="23"/>
      <c r="DG2299" s="23"/>
      <c r="DH2299" s="23"/>
      <c r="DI2299" s="23"/>
      <c r="DJ2299" s="23"/>
      <c r="DK2299" s="23"/>
      <c r="DL2299" s="23"/>
      <c r="DM2299" s="23"/>
      <c r="DN2299" s="23"/>
      <c r="DO2299" s="23"/>
      <c r="DP2299" s="23"/>
      <c r="DQ2299" s="23"/>
      <c r="DR2299" s="23"/>
      <c r="DS2299" s="23"/>
      <c r="DT2299" s="23"/>
      <c r="DU2299" s="23"/>
      <c r="DV2299" s="23"/>
      <c r="DW2299" s="23"/>
      <c r="DX2299" s="23"/>
      <c r="DY2299" s="23"/>
    </row>
    <row r="2300" spans="1:129" s="29" customFormat="1" ht="15.75" customHeight="1" x14ac:dyDescent="0.25">
      <c r="A2300" s="477">
        <v>24</v>
      </c>
      <c r="B2300" s="121" t="s">
        <v>399</v>
      </c>
      <c r="C2300" s="121" t="s">
        <v>6</v>
      </c>
      <c r="D2300" s="121" t="s">
        <v>174</v>
      </c>
      <c r="E2300" s="164" t="s">
        <v>224</v>
      </c>
      <c r="F2300" s="165">
        <v>5476.1</v>
      </c>
      <c r="G2300" s="166">
        <v>294</v>
      </c>
      <c r="H2300" s="121" t="s">
        <v>30</v>
      </c>
      <c r="I2300" s="66" t="s">
        <v>1</v>
      </c>
      <c r="J2300" s="162">
        <f>J2301+J2302+J2303+J2304</f>
        <v>10830513.6</v>
      </c>
      <c r="K2300" s="162">
        <f t="shared" ref="K2300:N2300" si="1159">K2301+K2302+K2303+K2304</f>
        <v>10830513.6</v>
      </c>
      <c r="L2300" s="162">
        <f t="shared" si="1159"/>
        <v>0</v>
      </c>
      <c r="M2300" s="162">
        <f t="shared" si="1159"/>
        <v>0</v>
      </c>
      <c r="N2300" s="162">
        <f t="shared" si="1159"/>
        <v>0</v>
      </c>
      <c r="O2300" s="475">
        <f t="shared" si="1158"/>
        <v>10830513.6</v>
      </c>
      <c r="P2300" s="556"/>
      <c r="Q2300" s="23"/>
      <c r="R2300" s="23"/>
      <c r="S2300" s="23"/>
      <c r="T2300" s="23"/>
      <c r="U2300" s="23"/>
      <c r="V2300" s="23"/>
      <c r="W2300" s="23"/>
      <c r="X2300" s="23"/>
      <c r="Y2300" s="23"/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/>
      <c r="AK2300" s="23"/>
      <c r="AL2300" s="23"/>
      <c r="AM2300" s="23"/>
      <c r="AN2300" s="23"/>
      <c r="AO2300" s="23"/>
      <c r="AP2300" s="23"/>
      <c r="AQ2300" s="23"/>
      <c r="AR2300" s="23"/>
      <c r="AS2300" s="23"/>
      <c r="AT2300" s="23"/>
      <c r="AU2300" s="23"/>
      <c r="AV2300" s="23"/>
      <c r="AW2300" s="23"/>
      <c r="AX2300" s="23"/>
      <c r="AY2300" s="23"/>
      <c r="AZ2300" s="23"/>
      <c r="BA2300" s="23"/>
      <c r="BB2300" s="23"/>
      <c r="BC2300" s="23"/>
      <c r="BD2300" s="23"/>
      <c r="BE2300" s="23"/>
      <c r="BF2300" s="23"/>
      <c r="BG2300" s="23"/>
      <c r="BH2300" s="23"/>
      <c r="BI2300" s="23"/>
      <c r="BJ2300" s="23"/>
      <c r="BK2300" s="23"/>
      <c r="BL2300" s="23"/>
      <c r="BM2300" s="23"/>
      <c r="BN2300" s="23"/>
      <c r="BO2300" s="23"/>
      <c r="BP2300" s="23"/>
      <c r="BQ2300" s="23"/>
      <c r="BR2300" s="23"/>
      <c r="BS2300" s="23"/>
      <c r="BT2300" s="23"/>
      <c r="BU2300" s="23"/>
      <c r="BV2300" s="23"/>
      <c r="BW2300" s="23"/>
      <c r="BX2300" s="23"/>
      <c r="BY2300" s="23"/>
      <c r="BZ2300" s="23"/>
      <c r="CA2300" s="23"/>
      <c r="CB2300" s="23"/>
      <c r="CC2300" s="23"/>
      <c r="CD2300" s="23"/>
      <c r="CE2300" s="23"/>
      <c r="CF2300" s="23"/>
      <c r="CG2300" s="23"/>
      <c r="CH2300" s="23"/>
      <c r="CI2300" s="23"/>
      <c r="CJ2300" s="23"/>
      <c r="CK2300" s="23"/>
      <c r="CL2300" s="23"/>
      <c r="CM2300" s="23"/>
      <c r="CN2300" s="23"/>
      <c r="CO2300" s="23"/>
      <c r="CP2300" s="23"/>
      <c r="CQ2300" s="23"/>
      <c r="CR2300" s="23"/>
      <c r="CS2300" s="23"/>
      <c r="CT2300" s="23"/>
      <c r="CU2300" s="23"/>
      <c r="CV2300" s="23"/>
      <c r="CW2300" s="23"/>
      <c r="CX2300" s="23"/>
      <c r="CY2300" s="23"/>
      <c r="CZ2300" s="23"/>
      <c r="DA2300" s="23"/>
      <c r="DB2300" s="23"/>
      <c r="DC2300" s="23"/>
      <c r="DD2300" s="23"/>
      <c r="DE2300" s="23"/>
      <c r="DF2300" s="23"/>
      <c r="DG2300" s="23"/>
      <c r="DH2300" s="23"/>
      <c r="DI2300" s="23"/>
      <c r="DJ2300" s="23"/>
      <c r="DK2300" s="23"/>
      <c r="DL2300" s="23"/>
      <c r="DM2300" s="23"/>
      <c r="DN2300" s="23"/>
      <c r="DO2300" s="23"/>
      <c r="DP2300" s="23"/>
      <c r="DQ2300" s="23"/>
      <c r="DR2300" s="23"/>
      <c r="DS2300" s="23"/>
      <c r="DT2300" s="23"/>
      <c r="DU2300" s="23"/>
      <c r="DV2300" s="23"/>
      <c r="DW2300" s="23"/>
      <c r="DX2300" s="23"/>
      <c r="DY2300" s="23"/>
    </row>
    <row r="2301" spans="1:129" s="29" customFormat="1" ht="31.5" customHeight="1" x14ac:dyDescent="0.25">
      <c r="A2301" s="478"/>
      <c r="B2301" s="121" t="s">
        <v>399</v>
      </c>
      <c r="C2301" s="121"/>
      <c r="D2301" s="121"/>
      <c r="E2301" s="164"/>
      <c r="F2301" s="162"/>
      <c r="G2301" s="136"/>
      <c r="H2301" s="158" t="s">
        <v>40</v>
      </c>
      <c r="I2301" s="78" t="s">
        <v>41</v>
      </c>
      <c r="J2301" s="162">
        <v>3175050.65</v>
      </c>
      <c r="K2301" s="98">
        <f t="shared" ref="K2301:K2304" si="1160">J2301</f>
        <v>3175050.65</v>
      </c>
      <c r="L2301" s="162"/>
      <c r="M2301" s="162"/>
      <c r="N2301" s="162"/>
      <c r="O2301" s="475">
        <f t="shared" si="1158"/>
        <v>3175050.65</v>
      </c>
      <c r="P2301" s="555"/>
      <c r="Q2301" s="23"/>
      <c r="R2301" s="23"/>
      <c r="S2301" s="23"/>
      <c r="T2301" s="23"/>
      <c r="U2301" s="23"/>
      <c r="V2301" s="23"/>
      <c r="W2301" s="23"/>
      <c r="X2301" s="23"/>
      <c r="Y2301" s="23"/>
      <c r="Z2301" s="23"/>
      <c r="AA2301" s="23"/>
      <c r="AB2301" s="23"/>
      <c r="AC2301" s="23"/>
      <c r="AD2301" s="23"/>
      <c r="AE2301" s="23"/>
      <c r="AF2301" s="23"/>
      <c r="AG2301" s="23"/>
      <c r="AH2301" s="23"/>
      <c r="AI2301" s="23"/>
      <c r="AJ2301" s="23"/>
      <c r="AK2301" s="23"/>
      <c r="AL2301" s="23"/>
      <c r="AM2301" s="23"/>
      <c r="AN2301" s="23"/>
      <c r="AO2301" s="23"/>
      <c r="AP2301" s="23"/>
      <c r="AQ2301" s="23"/>
      <c r="AR2301" s="23"/>
      <c r="AS2301" s="23"/>
      <c r="AT2301" s="23"/>
      <c r="AU2301" s="23"/>
      <c r="AV2301" s="23"/>
      <c r="AW2301" s="23"/>
      <c r="AX2301" s="23"/>
      <c r="AY2301" s="23"/>
      <c r="AZ2301" s="23"/>
      <c r="BA2301" s="23"/>
      <c r="BB2301" s="23"/>
      <c r="BC2301" s="23"/>
      <c r="BD2301" s="23"/>
      <c r="BE2301" s="23"/>
      <c r="BF2301" s="23"/>
      <c r="BG2301" s="23"/>
      <c r="BH2301" s="23"/>
      <c r="BI2301" s="23"/>
      <c r="BJ2301" s="23"/>
      <c r="BK2301" s="23"/>
      <c r="BL2301" s="23"/>
      <c r="BM2301" s="23"/>
      <c r="BN2301" s="23"/>
      <c r="BO2301" s="23"/>
      <c r="BP2301" s="23"/>
      <c r="BQ2301" s="23"/>
      <c r="BR2301" s="23"/>
      <c r="BS2301" s="23"/>
      <c r="BT2301" s="23"/>
      <c r="BU2301" s="23"/>
      <c r="BV2301" s="23"/>
      <c r="BW2301" s="23"/>
      <c r="BX2301" s="23"/>
      <c r="BY2301" s="23"/>
      <c r="BZ2301" s="23"/>
      <c r="CA2301" s="23"/>
      <c r="CB2301" s="23"/>
      <c r="CC2301" s="23"/>
      <c r="CD2301" s="23"/>
      <c r="CE2301" s="23"/>
      <c r="CF2301" s="23"/>
      <c r="CG2301" s="23"/>
      <c r="CH2301" s="23"/>
      <c r="CI2301" s="23"/>
      <c r="CJ2301" s="23"/>
      <c r="CK2301" s="23"/>
      <c r="CL2301" s="23"/>
      <c r="CM2301" s="23"/>
      <c r="CN2301" s="23"/>
      <c r="CO2301" s="23"/>
      <c r="CP2301" s="23"/>
      <c r="CQ2301" s="23"/>
      <c r="CR2301" s="23"/>
      <c r="CS2301" s="23"/>
      <c r="CT2301" s="23"/>
      <c r="CU2301" s="23"/>
      <c r="CV2301" s="23"/>
      <c r="CW2301" s="23"/>
      <c r="CX2301" s="23"/>
      <c r="CY2301" s="23"/>
      <c r="CZ2301" s="23"/>
      <c r="DA2301" s="23"/>
      <c r="DB2301" s="23"/>
      <c r="DC2301" s="23"/>
      <c r="DD2301" s="23"/>
      <c r="DE2301" s="23"/>
      <c r="DF2301" s="23"/>
      <c r="DG2301" s="23"/>
      <c r="DH2301" s="23"/>
      <c r="DI2301" s="23"/>
      <c r="DJ2301" s="23"/>
      <c r="DK2301" s="23"/>
      <c r="DL2301" s="23"/>
      <c r="DM2301" s="23"/>
      <c r="DN2301" s="23"/>
      <c r="DO2301" s="23"/>
      <c r="DP2301" s="23"/>
      <c r="DQ2301" s="23"/>
      <c r="DR2301" s="23"/>
      <c r="DS2301" s="23"/>
      <c r="DT2301" s="23"/>
      <c r="DU2301" s="23"/>
      <c r="DV2301" s="23"/>
      <c r="DW2301" s="23"/>
      <c r="DX2301" s="23"/>
      <c r="DY2301" s="23"/>
    </row>
    <row r="2302" spans="1:129" s="29" customFormat="1" ht="31.5" customHeight="1" x14ac:dyDescent="0.25">
      <c r="A2302" s="478"/>
      <c r="B2302" s="121" t="s">
        <v>399</v>
      </c>
      <c r="C2302" s="121"/>
      <c r="D2302" s="121"/>
      <c r="E2302" s="164"/>
      <c r="F2302" s="162"/>
      <c r="G2302" s="136"/>
      <c r="H2302" s="72" t="s">
        <v>42</v>
      </c>
      <c r="I2302" s="108" t="s">
        <v>43</v>
      </c>
      <c r="J2302" s="162">
        <v>2205935.46</v>
      </c>
      <c r="K2302" s="98">
        <f t="shared" si="1160"/>
        <v>2205935.46</v>
      </c>
      <c r="L2302" s="162"/>
      <c r="M2302" s="162"/>
      <c r="N2302" s="162"/>
      <c r="O2302" s="475">
        <f t="shared" si="1158"/>
        <v>2205935.46</v>
      </c>
      <c r="P2302" s="555"/>
      <c r="Q2302" s="23"/>
      <c r="R2302" s="23"/>
      <c r="S2302" s="23"/>
      <c r="T2302" s="23"/>
      <c r="U2302" s="23"/>
      <c r="V2302" s="23"/>
      <c r="W2302" s="23"/>
      <c r="X2302" s="23"/>
      <c r="Y2302" s="23"/>
      <c r="Z2302" s="23"/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23"/>
      <c r="AK2302" s="23"/>
      <c r="AL2302" s="23"/>
      <c r="AM2302" s="23"/>
      <c r="AN2302" s="23"/>
      <c r="AO2302" s="23"/>
      <c r="AP2302" s="23"/>
      <c r="AQ2302" s="23"/>
      <c r="AR2302" s="23"/>
      <c r="AS2302" s="23"/>
      <c r="AT2302" s="23"/>
      <c r="AU2302" s="23"/>
      <c r="AV2302" s="23"/>
      <c r="AW2302" s="23"/>
      <c r="AX2302" s="23"/>
      <c r="AY2302" s="23"/>
      <c r="AZ2302" s="23"/>
      <c r="BA2302" s="23"/>
      <c r="BB2302" s="23"/>
      <c r="BC2302" s="23"/>
      <c r="BD2302" s="23"/>
      <c r="BE2302" s="23"/>
      <c r="BF2302" s="23"/>
      <c r="BG2302" s="23"/>
      <c r="BH2302" s="23"/>
      <c r="BI2302" s="23"/>
      <c r="BJ2302" s="23"/>
      <c r="BK2302" s="23"/>
      <c r="BL2302" s="23"/>
      <c r="BM2302" s="23"/>
      <c r="BN2302" s="23"/>
      <c r="BO2302" s="23"/>
      <c r="BP2302" s="23"/>
      <c r="BQ2302" s="23"/>
      <c r="BR2302" s="23"/>
      <c r="BS2302" s="23"/>
      <c r="BT2302" s="23"/>
      <c r="BU2302" s="23"/>
      <c r="BV2302" s="23"/>
      <c r="BW2302" s="23"/>
      <c r="BX2302" s="23"/>
      <c r="BY2302" s="23"/>
      <c r="BZ2302" s="23"/>
      <c r="CA2302" s="23"/>
      <c r="CB2302" s="23"/>
      <c r="CC2302" s="23"/>
      <c r="CD2302" s="23"/>
      <c r="CE2302" s="23"/>
      <c r="CF2302" s="23"/>
      <c r="CG2302" s="23"/>
      <c r="CH2302" s="23"/>
      <c r="CI2302" s="23"/>
      <c r="CJ2302" s="23"/>
      <c r="CK2302" s="23"/>
      <c r="CL2302" s="23"/>
      <c r="CM2302" s="23"/>
      <c r="CN2302" s="23"/>
      <c r="CO2302" s="23"/>
      <c r="CP2302" s="23"/>
      <c r="CQ2302" s="23"/>
      <c r="CR2302" s="23"/>
      <c r="CS2302" s="23"/>
      <c r="CT2302" s="23"/>
      <c r="CU2302" s="23"/>
      <c r="CV2302" s="23"/>
      <c r="CW2302" s="23"/>
      <c r="CX2302" s="23"/>
      <c r="CY2302" s="23"/>
      <c r="CZ2302" s="23"/>
      <c r="DA2302" s="23"/>
      <c r="DB2302" s="23"/>
      <c r="DC2302" s="23"/>
      <c r="DD2302" s="23"/>
      <c r="DE2302" s="23"/>
      <c r="DF2302" s="23"/>
      <c r="DG2302" s="23"/>
      <c r="DH2302" s="23"/>
      <c r="DI2302" s="23"/>
      <c r="DJ2302" s="23"/>
      <c r="DK2302" s="23"/>
      <c r="DL2302" s="23"/>
      <c r="DM2302" s="23"/>
      <c r="DN2302" s="23"/>
      <c r="DO2302" s="23"/>
      <c r="DP2302" s="23"/>
      <c r="DQ2302" s="23"/>
      <c r="DR2302" s="23"/>
      <c r="DS2302" s="23"/>
      <c r="DT2302" s="23"/>
      <c r="DU2302" s="23"/>
      <c r="DV2302" s="23"/>
      <c r="DW2302" s="23"/>
      <c r="DX2302" s="23"/>
      <c r="DY2302" s="23"/>
    </row>
    <row r="2303" spans="1:129" s="29" customFormat="1" ht="31.5" customHeight="1" x14ac:dyDescent="0.25">
      <c r="A2303" s="478"/>
      <c r="B2303" s="121" t="s">
        <v>399</v>
      </c>
      <c r="C2303" s="121"/>
      <c r="D2303" s="121"/>
      <c r="E2303" s="164"/>
      <c r="F2303" s="162"/>
      <c r="G2303" s="136"/>
      <c r="H2303" s="121" t="s">
        <v>45</v>
      </c>
      <c r="I2303" s="138" t="s">
        <v>129</v>
      </c>
      <c r="J2303" s="162">
        <v>5222610.5199999996</v>
      </c>
      <c r="K2303" s="98">
        <f t="shared" si="1160"/>
        <v>5222610.5199999996</v>
      </c>
      <c r="L2303" s="162"/>
      <c r="M2303" s="162"/>
      <c r="N2303" s="162"/>
      <c r="O2303" s="475">
        <f t="shared" si="1158"/>
        <v>5222610.5199999996</v>
      </c>
      <c r="P2303" s="555"/>
      <c r="Q2303" s="23"/>
      <c r="R2303" s="23"/>
      <c r="S2303" s="23"/>
      <c r="T2303" s="23"/>
      <c r="U2303" s="23"/>
      <c r="V2303" s="23"/>
      <c r="W2303" s="23"/>
      <c r="X2303" s="23"/>
      <c r="Y2303" s="23"/>
      <c r="Z2303" s="23"/>
      <c r="AA2303" s="23"/>
      <c r="AB2303" s="23"/>
      <c r="AC2303" s="23"/>
      <c r="AD2303" s="23"/>
      <c r="AE2303" s="23"/>
      <c r="AF2303" s="23"/>
      <c r="AG2303" s="23"/>
      <c r="AH2303" s="23"/>
      <c r="AI2303" s="23"/>
      <c r="AJ2303" s="23"/>
      <c r="AK2303" s="23"/>
      <c r="AL2303" s="23"/>
      <c r="AM2303" s="23"/>
      <c r="AN2303" s="23"/>
      <c r="AO2303" s="23"/>
      <c r="AP2303" s="23"/>
      <c r="AQ2303" s="23"/>
      <c r="AR2303" s="23"/>
      <c r="AS2303" s="23"/>
      <c r="AT2303" s="23"/>
      <c r="AU2303" s="23"/>
      <c r="AV2303" s="23"/>
      <c r="AW2303" s="23"/>
      <c r="AX2303" s="23"/>
      <c r="AY2303" s="23"/>
      <c r="AZ2303" s="23"/>
      <c r="BA2303" s="23"/>
      <c r="BB2303" s="23"/>
      <c r="BC2303" s="23"/>
      <c r="BD2303" s="23"/>
      <c r="BE2303" s="23"/>
      <c r="BF2303" s="23"/>
      <c r="BG2303" s="23"/>
      <c r="BH2303" s="23"/>
      <c r="BI2303" s="23"/>
      <c r="BJ2303" s="23"/>
      <c r="BK2303" s="23"/>
      <c r="BL2303" s="23"/>
      <c r="BM2303" s="23"/>
      <c r="BN2303" s="23"/>
      <c r="BO2303" s="23"/>
      <c r="BP2303" s="23"/>
      <c r="BQ2303" s="23"/>
      <c r="BR2303" s="23"/>
      <c r="BS2303" s="23"/>
      <c r="BT2303" s="23"/>
      <c r="BU2303" s="23"/>
      <c r="BV2303" s="23"/>
      <c r="BW2303" s="23"/>
      <c r="BX2303" s="23"/>
      <c r="BY2303" s="23"/>
      <c r="BZ2303" s="23"/>
      <c r="CA2303" s="23"/>
      <c r="CB2303" s="23"/>
      <c r="CC2303" s="23"/>
      <c r="CD2303" s="23"/>
      <c r="CE2303" s="23"/>
      <c r="CF2303" s="23"/>
      <c r="CG2303" s="23"/>
      <c r="CH2303" s="23"/>
      <c r="CI2303" s="23"/>
      <c r="CJ2303" s="23"/>
      <c r="CK2303" s="23"/>
      <c r="CL2303" s="23"/>
      <c r="CM2303" s="23"/>
      <c r="CN2303" s="23"/>
      <c r="CO2303" s="23"/>
      <c r="CP2303" s="23"/>
      <c r="CQ2303" s="23"/>
      <c r="CR2303" s="23"/>
      <c r="CS2303" s="23"/>
      <c r="CT2303" s="23"/>
      <c r="CU2303" s="23"/>
      <c r="CV2303" s="23"/>
      <c r="CW2303" s="23"/>
      <c r="CX2303" s="23"/>
      <c r="CY2303" s="23"/>
      <c r="CZ2303" s="23"/>
      <c r="DA2303" s="23"/>
      <c r="DB2303" s="23"/>
      <c r="DC2303" s="23"/>
      <c r="DD2303" s="23"/>
      <c r="DE2303" s="23"/>
      <c r="DF2303" s="23"/>
      <c r="DG2303" s="23"/>
      <c r="DH2303" s="23"/>
      <c r="DI2303" s="23"/>
      <c r="DJ2303" s="23"/>
      <c r="DK2303" s="23"/>
      <c r="DL2303" s="23"/>
      <c r="DM2303" s="23"/>
      <c r="DN2303" s="23"/>
      <c r="DO2303" s="23"/>
      <c r="DP2303" s="23"/>
      <c r="DQ2303" s="23"/>
      <c r="DR2303" s="23"/>
      <c r="DS2303" s="23"/>
      <c r="DT2303" s="23"/>
      <c r="DU2303" s="23"/>
      <c r="DV2303" s="23"/>
      <c r="DW2303" s="23"/>
      <c r="DX2303" s="23"/>
      <c r="DY2303" s="23"/>
    </row>
    <row r="2304" spans="1:129" s="29" customFormat="1" ht="15.75" customHeight="1" x14ac:dyDescent="0.25">
      <c r="A2304" s="479"/>
      <c r="B2304" s="121" t="s">
        <v>399</v>
      </c>
      <c r="C2304" s="121"/>
      <c r="D2304" s="121"/>
      <c r="E2304" s="162"/>
      <c r="F2304" s="162"/>
      <c r="G2304" s="136"/>
      <c r="H2304" s="121" t="s">
        <v>35</v>
      </c>
      <c r="I2304" s="78" t="s">
        <v>52</v>
      </c>
      <c r="J2304" s="162">
        <v>226916.97</v>
      </c>
      <c r="K2304" s="98">
        <f t="shared" si="1160"/>
        <v>226916.97</v>
      </c>
      <c r="L2304" s="162"/>
      <c r="M2304" s="83"/>
      <c r="N2304" s="83"/>
      <c r="O2304" s="475">
        <f t="shared" si="1158"/>
        <v>226916.97</v>
      </c>
      <c r="P2304" s="555"/>
      <c r="Q2304" s="23"/>
      <c r="R2304" s="23"/>
      <c r="S2304" s="23"/>
      <c r="T2304" s="23"/>
      <c r="U2304" s="23"/>
      <c r="V2304" s="23"/>
      <c r="W2304" s="23"/>
      <c r="X2304" s="23"/>
      <c r="Y2304" s="23"/>
      <c r="Z2304" s="23"/>
      <c r="AA2304" s="23"/>
      <c r="AB2304" s="23"/>
      <c r="AC2304" s="23"/>
      <c r="AD2304" s="23"/>
      <c r="AE2304" s="23"/>
      <c r="AF2304" s="23"/>
      <c r="AG2304" s="23"/>
      <c r="AH2304" s="23"/>
      <c r="AI2304" s="23"/>
      <c r="AJ2304" s="23"/>
      <c r="AK2304" s="23"/>
      <c r="AL2304" s="23"/>
      <c r="AM2304" s="23"/>
      <c r="AN2304" s="23"/>
      <c r="AO2304" s="23"/>
      <c r="AP2304" s="23"/>
      <c r="AQ2304" s="23"/>
      <c r="AR2304" s="23"/>
      <c r="AS2304" s="23"/>
      <c r="AT2304" s="23"/>
      <c r="AU2304" s="23"/>
      <c r="AV2304" s="23"/>
      <c r="AW2304" s="23"/>
      <c r="AX2304" s="23"/>
      <c r="AY2304" s="23"/>
      <c r="AZ2304" s="23"/>
      <c r="BA2304" s="23"/>
      <c r="BB2304" s="23"/>
      <c r="BC2304" s="23"/>
      <c r="BD2304" s="23"/>
      <c r="BE2304" s="23"/>
      <c r="BF2304" s="23"/>
      <c r="BG2304" s="23"/>
      <c r="BH2304" s="23"/>
      <c r="BI2304" s="23"/>
      <c r="BJ2304" s="23"/>
      <c r="BK2304" s="23"/>
      <c r="BL2304" s="23"/>
      <c r="BM2304" s="23"/>
      <c r="BN2304" s="23"/>
      <c r="BO2304" s="23"/>
      <c r="BP2304" s="23"/>
      <c r="BQ2304" s="23"/>
      <c r="BR2304" s="23"/>
      <c r="BS2304" s="23"/>
      <c r="BT2304" s="23"/>
      <c r="BU2304" s="23"/>
      <c r="BV2304" s="23"/>
      <c r="BW2304" s="23"/>
      <c r="BX2304" s="23"/>
      <c r="BY2304" s="23"/>
      <c r="BZ2304" s="23"/>
      <c r="CA2304" s="23"/>
      <c r="CB2304" s="23"/>
      <c r="CC2304" s="23"/>
      <c r="CD2304" s="23"/>
      <c r="CE2304" s="23"/>
      <c r="CF2304" s="23"/>
      <c r="CG2304" s="23"/>
      <c r="CH2304" s="23"/>
      <c r="CI2304" s="23"/>
      <c r="CJ2304" s="23"/>
      <c r="CK2304" s="23"/>
      <c r="CL2304" s="23"/>
      <c r="CM2304" s="23"/>
      <c r="CN2304" s="23"/>
      <c r="CO2304" s="23"/>
      <c r="CP2304" s="23"/>
      <c r="CQ2304" s="23"/>
      <c r="CR2304" s="23"/>
      <c r="CS2304" s="23"/>
      <c r="CT2304" s="23"/>
      <c r="CU2304" s="23"/>
      <c r="CV2304" s="23"/>
      <c r="CW2304" s="23"/>
      <c r="CX2304" s="23"/>
      <c r="CY2304" s="23"/>
      <c r="CZ2304" s="23"/>
      <c r="DA2304" s="23"/>
      <c r="DB2304" s="23"/>
      <c r="DC2304" s="23"/>
      <c r="DD2304" s="23"/>
      <c r="DE2304" s="23"/>
      <c r="DF2304" s="23"/>
      <c r="DG2304" s="23"/>
      <c r="DH2304" s="23"/>
      <c r="DI2304" s="23"/>
      <c r="DJ2304" s="23"/>
      <c r="DK2304" s="23"/>
      <c r="DL2304" s="23"/>
      <c r="DM2304" s="23"/>
      <c r="DN2304" s="23"/>
      <c r="DO2304" s="23"/>
      <c r="DP2304" s="23"/>
      <c r="DQ2304" s="23"/>
      <c r="DR2304" s="23"/>
      <c r="DS2304" s="23"/>
      <c r="DT2304" s="23"/>
      <c r="DU2304" s="23"/>
      <c r="DV2304" s="23"/>
      <c r="DW2304" s="23"/>
      <c r="DX2304" s="23"/>
      <c r="DY2304" s="23"/>
    </row>
    <row r="2305" spans="1:129" s="29" customFormat="1" ht="15.75" customHeight="1" x14ac:dyDescent="0.25">
      <c r="A2305" s="477">
        <v>25</v>
      </c>
      <c r="B2305" s="121" t="s">
        <v>399</v>
      </c>
      <c r="C2305" s="121" t="s">
        <v>6</v>
      </c>
      <c r="D2305" s="121" t="s">
        <v>174</v>
      </c>
      <c r="E2305" s="164" t="s">
        <v>218</v>
      </c>
      <c r="F2305" s="165">
        <v>4861.3</v>
      </c>
      <c r="G2305" s="166">
        <v>243</v>
      </c>
      <c r="H2305" s="121" t="s">
        <v>30</v>
      </c>
      <c r="I2305" s="66" t="s">
        <v>1</v>
      </c>
      <c r="J2305" s="162">
        <f>J2306+J2307+J2308+J2309</f>
        <v>7490027.3800000008</v>
      </c>
      <c r="K2305" s="162">
        <f t="shared" ref="K2305:N2305" si="1161">K2306+K2307+K2308+K2309</f>
        <v>7490027.3800000008</v>
      </c>
      <c r="L2305" s="162">
        <f t="shared" si="1161"/>
        <v>0</v>
      </c>
      <c r="M2305" s="162">
        <f t="shared" si="1161"/>
        <v>0</v>
      </c>
      <c r="N2305" s="162">
        <f t="shared" si="1161"/>
        <v>0</v>
      </c>
      <c r="O2305" s="475">
        <f t="shared" si="1158"/>
        <v>7490027.3800000008</v>
      </c>
      <c r="P2305" s="556"/>
      <c r="Q2305" s="23"/>
      <c r="R2305" s="23"/>
      <c r="S2305" s="23"/>
      <c r="T2305" s="23"/>
      <c r="U2305" s="23"/>
      <c r="V2305" s="23"/>
      <c r="W2305" s="23"/>
      <c r="X2305" s="23"/>
      <c r="Y2305" s="23"/>
      <c r="Z2305" s="23"/>
      <c r="AA2305" s="23"/>
      <c r="AB2305" s="23"/>
      <c r="AC2305" s="23"/>
      <c r="AD2305" s="23"/>
      <c r="AE2305" s="23"/>
      <c r="AF2305" s="23"/>
      <c r="AG2305" s="23"/>
      <c r="AH2305" s="23"/>
      <c r="AI2305" s="23"/>
      <c r="AJ2305" s="23"/>
      <c r="AK2305" s="23"/>
      <c r="AL2305" s="23"/>
      <c r="AM2305" s="23"/>
      <c r="AN2305" s="23"/>
      <c r="AO2305" s="23"/>
      <c r="AP2305" s="23"/>
      <c r="AQ2305" s="23"/>
      <c r="AR2305" s="23"/>
      <c r="AS2305" s="23"/>
      <c r="AT2305" s="23"/>
      <c r="AU2305" s="23"/>
      <c r="AV2305" s="23"/>
      <c r="AW2305" s="23"/>
      <c r="AX2305" s="23"/>
      <c r="AY2305" s="23"/>
      <c r="AZ2305" s="23"/>
      <c r="BA2305" s="23"/>
      <c r="BB2305" s="23"/>
      <c r="BC2305" s="23"/>
      <c r="BD2305" s="23"/>
      <c r="BE2305" s="23"/>
      <c r="BF2305" s="23"/>
      <c r="BG2305" s="23"/>
      <c r="BH2305" s="23"/>
      <c r="BI2305" s="23"/>
      <c r="BJ2305" s="23"/>
      <c r="BK2305" s="23"/>
      <c r="BL2305" s="23"/>
      <c r="BM2305" s="23"/>
      <c r="BN2305" s="23"/>
      <c r="BO2305" s="23"/>
      <c r="BP2305" s="23"/>
      <c r="BQ2305" s="23"/>
      <c r="BR2305" s="23"/>
      <c r="BS2305" s="23"/>
      <c r="BT2305" s="23"/>
      <c r="BU2305" s="23"/>
      <c r="BV2305" s="23"/>
      <c r="BW2305" s="23"/>
      <c r="BX2305" s="23"/>
      <c r="BY2305" s="23"/>
      <c r="BZ2305" s="23"/>
      <c r="CA2305" s="23"/>
      <c r="CB2305" s="23"/>
      <c r="CC2305" s="23"/>
      <c r="CD2305" s="23"/>
      <c r="CE2305" s="23"/>
      <c r="CF2305" s="23"/>
      <c r="CG2305" s="23"/>
      <c r="CH2305" s="23"/>
      <c r="CI2305" s="23"/>
      <c r="CJ2305" s="23"/>
      <c r="CK2305" s="23"/>
      <c r="CL2305" s="23"/>
      <c r="CM2305" s="23"/>
      <c r="CN2305" s="23"/>
      <c r="CO2305" s="23"/>
      <c r="CP2305" s="23"/>
      <c r="CQ2305" s="23"/>
      <c r="CR2305" s="23"/>
      <c r="CS2305" s="23"/>
      <c r="CT2305" s="23"/>
      <c r="CU2305" s="23"/>
      <c r="CV2305" s="23"/>
      <c r="CW2305" s="23"/>
      <c r="CX2305" s="23"/>
      <c r="CY2305" s="23"/>
      <c r="CZ2305" s="23"/>
      <c r="DA2305" s="23"/>
      <c r="DB2305" s="23"/>
      <c r="DC2305" s="23"/>
      <c r="DD2305" s="23"/>
      <c r="DE2305" s="23"/>
      <c r="DF2305" s="23"/>
      <c r="DG2305" s="23"/>
      <c r="DH2305" s="23"/>
      <c r="DI2305" s="23"/>
      <c r="DJ2305" s="23"/>
      <c r="DK2305" s="23"/>
      <c r="DL2305" s="23"/>
      <c r="DM2305" s="23"/>
      <c r="DN2305" s="23"/>
      <c r="DO2305" s="23"/>
      <c r="DP2305" s="23"/>
      <c r="DQ2305" s="23"/>
      <c r="DR2305" s="23"/>
      <c r="DS2305" s="23"/>
      <c r="DT2305" s="23"/>
      <c r="DU2305" s="23"/>
      <c r="DV2305" s="23"/>
      <c r="DW2305" s="23"/>
      <c r="DX2305" s="23"/>
      <c r="DY2305" s="23"/>
    </row>
    <row r="2306" spans="1:129" s="29" customFormat="1" ht="31.5" customHeight="1" x14ac:dyDescent="0.25">
      <c r="A2306" s="478"/>
      <c r="B2306" s="121" t="s">
        <v>399</v>
      </c>
      <c r="C2306" s="121"/>
      <c r="D2306" s="121"/>
      <c r="E2306" s="164"/>
      <c r="F2306" s="162"/>
      <c r="G2306" s="136"/>
      <c r="H2306" s="158" t="s">
        <v>40</v>
      </c>
      <c r="I2306" s="78" t="s">
        <v>41</v>
      </c>
      <c r="J2306" s="162">
        <v>2196174.35</v>
      </c>
      <c r="K2306" s="98">
        <f t="shared" ref="K2306:K2309" si="1162">J2306</f>
        <v>2196174.35</v>
      </c>
      <c r="L2306" s="162"/>
      <c r="M2306" s="162"/>
      <c r="N2306" s="162"/>
      <c r="O2306" s="475">
        <f t="shared" si="1158"/>
        <v>2196174.35</v>
      </c>
      <c r="P2306" s="555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/>
      <c r="AA2306" s="23"/>
      <c r="AB2306" s="23"/>
      <c r="AC2306" s="23"/>
      <c r="AD2306" s="23"/>
      <c r="AE2306" s="23"/>
      <c r="AF2306" s="23"/>
      <c r="AG2306" s="23"/>
      <c r="AH2306" s="23"/>
      <c r="AI2306" s="23"/>
      <c r="AJ2306" s="23"/>
      <c r="AK2306" s="23"/>
      <c r="AL2306" s="23"/>
      <c r="AM2306" s="23"/>
      <c r="AN2306" s="23"/>
      <c r="AO2306" s="23"/>
      <c r="AP2306" s="23"/>
      <c r="AQ2306" s="23"/>
      <c r="AR2306" s="23"/>
      <c r="AS2306" s="23"/>
      <c r="AT2306" s="23"/>
      <c r="AU2306" s="23"/>
      <c r="AV2306" s="23"/>
      <c r="AW2306" s="23"/>
      <c r="AX2306" s="23"/>
      <c r="AY2306" s="23"/>
      <c r="AZ2306" s="23"/>
      <c r="BA2306" s="23"/>
      <c r="BB2306" s="23"/>
      <c r="BC2306" s="23"/>
      <c r="BD2306" s="23"/>
      <c r="BE2306" s="23"/>
      <c r="BF2306" s="23"/>
      <c r="BG2306" s="23"/>
      <c r="BH2306" s="23"/>
      <c r="BI2306" s="23"/>
      <c r="BJ2306" s="23"/>
      <c r="BK2306" s="23"/>
      <c r="BL2306" s="23"/>
      <c r="BM2306" s="23"/>
      <c r="BN2306" s="23"/>
      <c r="BO2306" s="23"/>
      <c r="BP2306" s="23"/>
      <c r="BQ2306" s="23"/>
      <c r="BR2306" s="23"/>
      <c r="BS2306" s="23"/>
      <c r="BT2306" s="23"/>
      <c r="BU2306" s="23"/>
      <c r="BV2306" s="23"/>
      <c r="BW2306" s="23"/>
      <c r="BX2306" s="23"/>
      <c r="BY2306" s="23"/>
      <c r="BZ2306" s="23"/>
      <c r="CA2306" s="23"/>
      <c r="CB2306" s="23"/>
      <c r="CC2306" s="23"/>
      <c r="CD2306" s="23"/>
      <c r="CE2306" s="23"/>
      <c r="CF2306" s="23"/>
      <c r="CG2306" s="23"/>
      <c r="CH2306" s="23"/>
      <c r="CI2306" s="23"/>
      <c r="CJ2306" s="23"/>
      <c r="CK2306" s="23"/>
      <c r="CL2306" s="23"/>
      <c r="CM2306" s="23"/>
      <c r="CN2306" s="23"/>
      <c r="CO2306" s="23"/>
      <c r="CP2306" s="23"/>
      <c r="CQ2306" s="23"/>
      <c r="CR2306" s="23"/>
      <c r="CS2306" s="23"/>
      <c r="CT2306" s="23"/>
      <c r="CU2306" s="23"/>
      <c r="CV2306" s="23"/>
      <c r="CW2306" s="23"/>
      <c r="CX2306" s="23"/>
      <c r="CY2306" s="23"/>
      <c r="CZ2306" s="23"/>
      <c r="DA2306" s="23"/>
      <c r="DB2306" s="23"/>
      <c r="DC2306" s="23"/>
      <c r="DD2306" s="23"/>
      <c r="DE2306" s="23"/>
      <c r="DF2306" s="23"/>
      <c r="DG2306" s="23"/>
      <c r="DH2306" s="23"/>
      <c r="DI2306" s="23"/>
      <c r="DJ2306" s="23"/>
      <c r="DK2306" s="23"/>
      <c r="DL2306" s="23"/>
      <c r="DM2306" s="23"/>
      <c r="DN2306" s="23"/>
      <c r="DO2306" s="23"/>
      <c r="DP2306" s="23"/>
      <c r="DQ2306" s="23"/>
      <c r="DR2306" s="23"/>
      <c r="DS2306" s="23"/>
      <c r="DT2306" s="23"/>
      <c r="DU2306" s="23"/>
      <c r="DV2306" s="23"/>
      <c r="DW2306" s="23"/>
      <c r="DX2306" s="23"/>
      <c r="DY2306" s="23"/>
    </row>
    <row r="2307" spans="1:129" s="29" customFormat="1" ht="31.5" customHeight="1" x14ac:dyDescent="0.25">
      <c r="A2307" s="478"/>
      <c r="B2307" s="121" t="s">
        <v>399</v>
      </c>
      <c r="C2307" s="121"/>
      <c r="D2307" s="121"/>
      <c r="E2307" s="164"/>
      <c r="F2307" s="162"/>
      <c r="G2307" s="136"/>
      <c r="H2307" s="72" t="s">
        <v>42</v>
      </c>
      <c r="I2307" s="108" t="s">
        <v>43</v>
      </c>
      <c r="J2307" s="162">
        <v>1525839.87</v>
      </c>
      <c r="K2307" s="98">
        <f t="shared" si="1162"/>
        <v>1525839.87</v>
      </c>
      <c r="L2307" s="162"/>
      <c r="M2307" s="162"/>
      <c r="N2307" s="162"/>
      <c r="O2307" s="475">
        <f t="shared" si="1158"/>
        <v>1525839.87</v>
      </c>
      <c r="P2307" s="555"/>
      <c r="Q2307" s="23"/>
      <c r="R2307" s="23"/>
      <c r="S2307" s="23"/>
      <c r="T2307" s="23"/>
      <c r="U2307" s="23"/>
      <c r="V2307" s="23"/>
      <c r="W2307" s="23"/>
      <c r="X2307" s="23"/>
      <c r="Y2307" s="23"/>
      <c r="Z2307" s="23"/>
      <c r="AA2307" s="23"/>
      <c r="AB2307" s="23"/>
      <c r="AC2307" s="23"/>
      <c r="AD2307" s="23"/>
      <c r="AE2307" s="23"/>
      <c r="AF2307" s="23"/>
      <c r="AG2307" s="23"/>
      <c r="AH2307" s="23"/>
      <c r="AI2307" s="23"/>
      <c r="AJ2307" s="23"/>
      <c r="AK2307" s="23"/>
      <c r="AL2307" s="23"/>
      <c r="AM2307" s="23"/>
      <c r="AN2307" s="23"/>
      <c r="AO2307" s="23"/>
      <c r="AP2307" s="23"/>
      <c r="AQ2307" s="23"/>
      <c r="AR2307" s="23"/>
      <c r="AS2307" s="23"/>
      <c r="AT2307" s="23"/>
      <c r="AU2307" s="23"/>
      <c r="AV2307" s="23"/>
      <c r="AW2307" s="23"/>
      <c r="AX2307" s="23"/>
      <c r="AY2307" s="23"/>
      <c r="AZ2307" s="23"/>
      <c r="BA2307" s="23"/>
      <c r="BB2307" s="23"/>
      <c r="BC2307" s="23"/>
      <c r="BD2307" s="23"/>
      <c r="BE2307" s="23"/>
      <c r="BF2307" s="23"/>
      <c r="BG2307" s="23"/>
      <c r="BH2307" s="23"/>
      <c r="BI2307" s="23"/>
      <c r="BJ2307" s="23"/>
      <c r="BK2307" s="23"/>
      <c r="BL2307" s="23"/>
      <c r="BM2307" s="23"/>
      <c r="BN2307" s="23"/>
      <c r="BO2307" s="23"/>
      <c r="BP2307" s="23"/>
      <c r="BQ2307" s="23"/>
      <c r="BR2307" s="23"/>
      <c r="BS2307" s="23"/>
      <c r="BT2307" s="23"/>
      <c r="BU2307" s="23"/>
      <c r="BV2307" s="23"/>
      <c r="BW2307" s="23"/>
      <c r="BX2307" s="23"/>
      <c r="BY2307" s="23"/>
      <c r="BZ2307" s="23"/>
      <c r="CA2307" s="23"/>
      <c r="CB2307" s="23"/>
      <c r="CC2307" s="23"/>
      <c r="CD2307" s="23"/>
      <c r="CE2307" s="23"/>
      <c r="CF2307" s="23"/>
      <c r="CG2307" s="23"/>
      <c r="CH2307" s="23"/>
      <c r="CI2307" s="23"/>
      <c r="CJ2307" s="23"/>
      <c r="CK2307" s="23"/>
      <c r="CL2307" s="23"/>
      <c r="CM2307" s="23"/>
      <c r="CN2307" s="23"/>
      <c r="CO2307" s="23"/>
      <c r="CP2307" s="23"/>
      <c r="CQ2307" s="23"/>
      <c r="CR2307" s="23"/>
      <c r="CS2307" s="23"/>
      <c r="CT2307" s="23"/>
      <c r="CU2307" s="23"/>
      <c r="CV2307" s="23"/>
      <c r="CW2307" s="23"/>
      <c r="CX2307" s="23"/>
      <c r="CY2307" s="23"/>
      <c r="CZ2307" s="23"/>
      <c r="DA2307" s="23"/>
      <c r="DB2307" s="23"/>
      <c r="DC2307" s="23"/>
      <c r="DD2307" s="23"/>
      <c r="DE2307" s="23"/>
      <c r="DF2307" s="23"/>
      <c r="DG2307" s="23"/>
      <c r="DH2307" s="23"/>
      <c r="DI2307" s="23"/>
      <c r="DJ2307" s="23"/>
      <c r="DK2307" s="23"/>
      <c r="DL2307" s="23"/>
      <c r="DM2307" s="23"/>
      <c r="DN2307" s="23"/>
      <c r="DO2307" s="23"/>
      <c r="DP2307" s="23"/>
      <c r="DQ2307" s="23"/>
      <c r="DR2307" s="23"/>
      <c r="DS2307" s="23"/>
      <c r="DT2307" s="23"/>
      <c r="DU2307" s="23"/>
      <c r="DV2307" s="23"/>
      <c r="DW2307" s="23"/>
      <c r="DX2307" s="23"/>
      <c r="DY2307" s="23"/>
    </row>
    <row r="2308" spans="1:129" s="29" customFormat="1" ht="31.5" customHeight="1" x14ac:dyDescent="0.25">
      <c r="A2308" s="478"/>
      <c r="B2308" s="121" t="s">
        <v>399</v>
      </c>
      <c r="C2308" s="121"/>
      <c r="D2308" s="121"/>
      <c r="E2308" s="164"/>
      <c r="F2308" s="162"/>
      <c r="G2308" s="136"/>
      <c r="H2308" s="121" t="s">
        <v>45</v>
      </c>
      <c r="I2308" s="138" t="s">
        <v>129</v>
      </c>
      <c r="J2308" s="162">
        <v>3611084.84</v>
      </c>
      <c r="K2308" s="98">
        <f t="shared" si="1162"/>
        <v>3611084.84</v>
      </c>
      <c r="L2308" s="162"/>
      <c r="M2308" s="162"/>
      <c r="N2308" s="162"/>
      <c r="O2308" s="475">
        <f t="shared" si="1158"/>
        <v>3611084.84</v>
      </c>
      <c r="P2308" s="555"/>
      <c r="Q2308" s="23"/>
      <c r="R2308" s="23"/>
      <c r="S2308" s="23"/>
      <c r="T2308" s="23"/>
      <c r="U2308" s="23"/>
      <c r="V2308" s="23"/>
      <c r="W2308" s="23"/>
      <c r="X2308" s="23"/>
      <c r="Y2308" s="23"/>
      <c r="Z2308" s="23"/>
      <c r="AA2308" s="23"/>
      <c r="AB2308" s="23"/>
      <c r="AC2308" s="23"/>
      <c r="AD2308" s="23"/>
      <c r="AE2308" s="23"/>
      <c r="AF2308" s="23"/>
      <c r="AG2308" s="23"/>
      <c r="AH2308" s="23"/>
      <c r="AI2308" s="23"/>
      <c r="AJ2308" s="23"/>
      <c r="AK2308" s="23"/>
      <c r="AL2308" s="23"/>
      <c r="AM2308" s="23"/>
      <c r="AN2308" s="23"/>
      <c r="AO2308" s="23"/>
      <c r="AP2308" s="23"/>
      <c r="AQ2308" s="23"/>
      <c r="AR2308" s="23"/>
      <c r="AS2308" s="23"/>
      <c r="AT2308" s="23"/>
      <c r="AU2308" s="23"/>
      <c r="AV2308" s="23"/>
      <c r="AW2308" s="23"/>
      <c r="AX2308" s="23"/>
      <c r="AY2308" s="23"/>
      <c r="AZ2308" s="23"/>
      <c r="BA2308" s="23"/>
      <c r="BB2308" s="23"/>
      <c r="BC2308" s="23"/>
      <c r="BD2308" s="23"/>
      <c r="BE2308" s="23"/>
      <c r="BF2308" s="23"/>
      <c r="BG2308" s="23"/>
      <c r="BH2308" s="23"/>
      <c r="BI2308" s="23"/>
      <c r="BJ2308" s="23"/>
      <c r="BK2308" s="23"/>
      <c r="BL2308" s="23"/>
      <c r="BM2308" s="23"/>
      <c r="BN2308" s="23"/>
      <c r="BO2308" s="23"/>
      <c r="BP2308" s="23"/>
      <c r="BQ2308" s="23"/>
      <c r="BR2308" s="23"/>
      <c r="BS2308" s="23"/>
      <c r="BT2308" s="23"/>
      <c r="BU2308" s="23"/>
      <c r="BV2308" s="23"/>
      <c r="BW2308" s="23"/>
      <c r="BX2308" s="23"/>
      <c r="BY2308" s="23"/>
      <c r="BZ2308" s="23"/>
      <c r="CA2308" s="23"/>
      <c r="CB2308" s="23"/>
      <c r="CC2308" s="23"/>
      <c r="CD2308" s="23"/>
      <c r="CE2308" s="23"/>
      <c r="CF2308" s="23"/>
      <c r="CG2308" s="23"/>
      <c r="CH2308" s="23"/>
      <c r="CI2308" s="23"/>
      <c r="CJ2308" s="23"/>
      <c r="CK2308" s="23"/>
      <c r="CL2308" s="23"/>
      <c r="CM2308" s="23"/>
      <c r="CN2308" s="23"/>
      <c r="CO2308" s="23"/>
      <c r="CP2308" s="23"/>
      <c r="CQ2308" s="23"/>
      <c r="CR2308" s="23"/>
      <c r="CS2308" s="23"/>
      <c r="CT2308" s="23"/>
      <c r="CU2308" s="23"/>
      <c r="CV2308" s="23"/>
      <c r="CW2308" s="23"/>
      <c r="CX2308" s="23"/>
      <c r="CY2308" s="23"/>
      <c r="CZ2308" s="23"/>
      <c r="DA2308" s="23"/>
      <c r="DB2308" s="23"/>
      <c r="DC2308" s="23"/>
      <c r="DD2308" s="23"/>
      <c r="DE2308" s="23"/>
      <c r="DF2308" s="23"/>
      <c r="DG2308" s="23"/>
      <c r="DH2308" s="23"/>
      <c r="DI2308" s="23"/>
      <c r="DJ2308" s="23"/>
      <c r="DK2308" s="23"/>
      <c r="DL2308" s="23"/>
      <c r="DM2308" s="23"/>
      <c r="DN2308" s="23"/>
      <c r="DO2308" s="23"/>
      <c r="DP2308" s="23"/>
      <c r="DQ2308" s="23"/>
      <c r="DR2308" s="23"/>
      <c r="DS2308" s="23"/>
      <c r="DT2308" s="23"/>
      <c r="DU2308" s="23"/>
      <c r="DV2308" s="23"/>
      <c r="DW2308" s="23"/>
      <c r="DX2308" s="23"/>
      <c r="DY2308" s="23"/>
    </row>
    <row r="2309" spans="1:129" s="29" customFormat="1" ht="15.75" customHeight="1" x14ac:dyDescent="0.25">
      <c r="A2309" s="479"/>
      <c r="B2309" s="121" t="s">
        <v>399</v>
      </c>
      <c r="C2309" s="121"/>
      <c r="D2309" s="121"/>
      <c r="E2309" s="162"/>
      <c r="F2309" s="162"/>
      <c r="G2309" s="136"/>
      <c r="H2309" s="121" t="s">
        <v>35</v>
      </c>
      <c r="I2309" s="78" t="s">
        <v>52</v>
      </c>
      <c r="J2309" s="162">
        <v>156928.32000000001</v>
      </c>
      <c r="K2309" s="98">
        <f t="shared" si="1162"/>
        <v>156928.32000000001</v>
      </c>
      <c r="L2309" s="162"/>
      <c r="M2309" s="83"/>
      <c r="N2309" s="83"/>
      <c r="O2309" s="475">
        <f t="shared" si="1158"/>
        <v>156928.32000000001</v>
      </c>
      <c r="P2309" s="555"/>
      <c r="Q2309" s="23"/>
      <c r="R2309" s="23"/>
      <c r="S2309" s="23"/>
      <c r="T2309" s="23"/>
      <c r="U2309" s="23"/>
      <c r="V2309" s="23"/>
      <c r="W2309" s="23"/>
      <c r="X2309" s="23"/>
      <c r="Y2309" s="23"/>
      <c r="Z2309" s="23"/>
      <c r="AA2309" s="23"/>
      <c r="AB2309" s="23"/>
      <c r="AC2309" s="23"/>
      <c r="AD2309" s="23"/>
      <c r="AE2309" s="23"/>
      <c r="AF2309" s="23"/>
      <c r="AG2309" s="23"/>
      <c r="AH2309" s="23"/>
      <c r="AI2309" s="23"/>
      <c r="AJ2309" s="23"/>
      <c r="AK2309" s="23"/>
      <c r="AL2309" s="23"/>
      <c r="AM2309" s="23"/>
      <c r="AN2309" s="23"/>
      <c r="AO2309" s="23"/>
      <c r="AP2309" s="23"/>
      <c r="AQ2309" s="23"/>
      <c r="AR2309" s="23"/>
      <c r="AS2309" s="23"/>
      <c r="AT2309" s="23"/>
      <c r="AU2309" s="23"/>
      <c r="AV2309" s="23"/>
      <c r="AW2309" s="23"/>
      <c r="AX2309" s="23"/>
      <c r="AY2309" s="23"/>
      <c r="AZ2309" s="23"/>
      <c r="BA2309" s="23"/>
      <c r="BB2309" s="23"/>
      <c r="BC2309" s="23"/>
      <c r="BD2309" s="23"/>
      <c r="BE2309" s="23"/>
      <c r="BF2309" s="23"/>
      <c r="BG2309" s="23"/>
      <c r="BH2309" s="23"/>
      <c r="BI2309" s="23"/>
      <c r="BJ2309" s="23"/>
      <c r="BK2309" s="23"/>
      <c r="BL2309" s="23"/>
      <c r="BM2309" s="23"/>
      <c r="BN2309" s="23"/>
      <c r="BO2309" s="23"/>
      <c r="BP2309" s="23"/>
      <c r="BQ2309" s="23"/>
      <c r="BR2309" s="23"/>
      <c r="BS2309" s="23"/>
      <c r="BT2309" s="23"/>
      <c r="BU2309" s="23"/>
      <c r="BV2309" s="23"/>
      <c r="BW2309" s="23"/>
      <c r="BX2309" s="23"/>
      <c r="BY2309" s="23"/>
      <c r="BZ2309" s="23"/>
      <c r="CA2309" s="23"/>
      <c r="CB2309" s="23"/>
      <c r="CC2309" s="23"/>
      <c r="CD2309" s="23"/>
      <c r="CE2309" s="23"/>
      <c r="CF2309" s="23"/>
      <c r="CG2309" s="23"/>
      <c r="CH2309" s="23"/>
      <c r="CI2309" s="23"/>
      <c r="CJ2309" s="23"/>
      <c r="CK2309" s="23"/>
      <c r="CL2309" s="23"/>
      <c r="CM2309" s="23"/>
      <c r="CN2309" s="23"/>
      <c r="CO2309" s="23"/>
      <c r="CP2309" s="23"/>
      <c r="CQ2309" s="23"/>
      <c r="CR2309" s="23"/>
      <c r="CS2309" s="23"/>
      <c r="CT2309" s="23"/>
      <c r="CU2309" s="23"/>
      <c r="CV2309" s="23"/>
      <c r="CW2309" s="23"/>
      <c r="CX2309" s="23"/>
      <c r="CY2309" s="23"/>
      <c r="CZ2309" s="23"/>
      <c r="DA2309" s="23"/>
      <c r="DB2309" s="23"/>
      <c r="DC2309" s="23"/>
      <c r="DD2309" s="23"/>
      <c r="DE2309" s="23"/>
      <c r="DF2309" s="23"/>
      <c r="DG2309" s="23"/>
      <c r="DH2309" s="23"/>
      <c r="DI2309" s="23"/>
      <c r="DJ2309" s="23"/>
      <c r="DK2309" s="23"/>
      <c r="DL2309" s="23"/>
      <c r="DM2309" s="23"/>
      <c r="DN2309" s="23"/>
      <c r="DO2309" s="23"/>
      <c r="DP2309" s="23"/>
      <c r="DQ2309" s="23"/>
      <c r="DR2309" s="23"/>
      <c r="DS2309" s="23"/>
      <c r="DT2309" s="23"/>
      <c r="DU2309" s="23"/>
      <c r="DV2309" s="23"/>
      <c r="DW2309" s="23"/>
      <c r="DX2309" s="23"/>
      <c r="DY2309" s="23"/>
    </row>
    <row r="2310" spans="1:129" s="29" customFormat="1" ht="15.75" customHeight="1" x14ac:dyDescent="0.25">
      <c r="A2310" s="477">
        <v>26</v>
      </c>
      <c r="B2310" s="121" t="s">
        <v>399</v>
      </c>
      <c r="C2310" s="121" t="s">
        <v>6</v>
      </c>
      <c r="D2310" s="121" t="s">
        <v>174</v>
      </c>
      <c r="E2310" s="164" t="s">
        <v>219</v>
      </c>
      <c r="F2310" s="165">
        <v>5375.6</v>
      </c>
      <c r="G2310" s="166">
        <v>81</v>
      </c>
      <c r="H2310" s="121" t="s">
        <v>30</v>
      </c>
      <c r="I2310" s="66" t="s">
        <v>1</v>
      </c>
      <c r="J2310" s="162">
        <f>J2311+J2312+J2313+J2314</f>
        <v>14760737.160000002</v>
      </c>
      <c r="K2310" s="162">
        <f t="shared" ref="K2310:N2310" si="1163">K2311+K2312+K2313+K2314</f>
        <v>14760737.160000002</v>
      </c>
      <c r="L2310" s="162">
        <f t="shared" si="1163"/>
        <v>0</v>
      </c>
      <c r="M2310" s="162">
        <f t="shared" si="1163"/>
        <v>0</v>
      </c>
      <c r="N2310" s="162">
        <f t="shared" si="1163"/>
        <v>0</v>
      </c>
      <c r="O2310" s="475">
        <f t="shared" si="1158"/>
        <v>14760737.160000002</v>
      </c>
      <c r="P2310" s="556"/>
      <c r="Q2310" s="23"/>
      <c r="R2310" s="23"/>
      <c r="S2310" s="23"/>
      <c r="T2310" s="23"/>
      <c r="U2310" s="23"/>
      <c r="V2310" s="23"/>
      <c r="W2310" s="23"/>
      <c r="X2310" s="23"/>
      <c r="Y2310" s="23"/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/>
      <c r="AK2310" s="23"/>
      <c r="AL2310" s="23"/>
      <c r="AM2310" s="23"/>
      <c r="AN2310" s="23"/>
      <c r="AO2310" s="23"/>
      <c r="AP2310" s="23"/>
      <c r="AQ2310" s="23"/>
      <c r="AR2310" s="23"/>
      <c r="AS2310" s="23"/>
      <c r="AT2310" s="23"/>
      <c r="AU2310" s="23"/>
      <c r="AV2310" s="23"/>
      <c r="AW2310" s="23"/>
      <c r="AX2310" s="23"/>
      <c r="AY2310" s="23"/>
      <c r="AZ2310" s="23"/>
      <c r="BA2310" s="23"/>
      <c r="BB2310" s="23"/>
      <c r="BC2310" s="23"/>
      <c r="BD2310" s="23"/>
      <c r="BE2310" s="23"/>
      <c r="BF2310" s="23"/>
      <c r="BG2310" s="23"/>
      <c r="BH2310" s="23"/>
      <c r="BI2310" s="23"/>
      <c r="BJ2310" s="23"/>
      <c r="BK2310" s="23"/>
      <c r="BL2310" s="23"/>
      <c r="BM2310" s="23"/>
      <c r="BN2310" s="23"/>
      <c r="BO2310" s="23"/>
      <c r="BP2310" s="23"/>
      <c r="BQ2310" s="23"/>
      <c r="BR2310" s="23"/>
      <c r="BS2310" s="23"/>
      <c r="BT2310" s="23"/>
      <c r="BU2310" s="23"/>
      <c r="BV2310" s="23"/>
      <c r="BW2310" s="23"/>
      <c r="BX2310" s="23"/>
      <c r="BY2310" s="23"/>
      <c r="BZ2310" s="23"/>
      <c r="CA2310" s="23"/>
      <c r="CB2310" s="23"/>
      <c r="CC2310" s="23"/>
      <c r="CD2310" s="23"/>
      <c r="CE2310" s="23"/>
      <c r="CF2310" s="23"/>
      <c r="CG2310" s="23"/>
      <c r="CH2310" s="23"/>
      <c r="CI2310" s="23"/>
      <c r="CJ2310" s="23"/>
      <c r="CK2310" s="23"/>
      <c r="CL2310" s="23"/>
      <c r="CM2310" s="23"/>
      <c r="CN2310" s="23"/>
      <c r="CO2310" s="23"/>
      <c r="CP2310" s="23"/>
      <c r="CQ2310" s="23"/>
      <c r="CR2310" s="23"/>
      <c r="CS2310" s="23"/>
      <c r="CT2310" s="23"/>
      <c r="CU2310" s="23"/>
      <c r="CV2310" s="23"/>
      <c r="CW2310" s="23"/>
      <c r="CX2310" s="23"/>
      <c r="CY2310" s="23"/>
      <c r="CZ2310" s="23"/>
      <c r="DA2310" s="23"/>
      <c r="DB2310" s="23"/>
      <c r="DC2310" s="23"/>
      <c r="DD2310" s="23"/>
      <c r="DE2310" s="23"/>
      <c r="DF2310" s="23"/>
      <c r="DG2310" s="23"/>
      <c r="DH2310" s="23"/>
      <c r="DI2310" s="23"/>
      <c r="DJ2310" s="23"/>
      <c r="DK2310" s="23"/>
      <c r="DL2310" s="23"/>
      <c r="DM2310" s="23"/>
      <c r="DN2310" s="23"/>
      <c r="DO2310" s="23"/>
      <c r="DP2310" s="23"/>
      <c r="DQ2310" s="23"/>
      <c r="DR2310" s="23"/>
      <c r="DS2310" s="23"/>
      <c r="DT2310" s="23"/>
      <c r="DU2310" s="23"/>
      <c r="DV2310" s="23"/>
      <c r="DW2310" s="23"/>
      <c r="DX2310" s="23"/>
      <c r="DY2310" s="23"/>
    </row>
    <row r="2311" spans="1:129" s="29" customFormat="1" ht="30" x14ac:dyDescent="0.25">
      <c r="A2311" s="478"/>
      <c r="B2311" s="121" t="s">
        <v>399</v>
      </c>
      <c r="C2311" s="121"/>
      <c r="D2311" s="121"/>
      <c r="E2311" s="164"/>
      <c r="F2311" s="162"/>
      <c r="G2311" s="136"/>
      <c r="H2311" s="158" t="s">
        <v>40</v>
      </c>
      <c r="I2311" s="78" t="s">
        <v>41</v>
      </c>
      <c r="J2311" s="162">
        <v>4328041.9000000004</v>
      </c>
      <c r="K2311" s="98">
        <f t="shared" ref="K2311:K2314" si="1164">J2311</f>
        <v>4328041.9000000004</v>
      </c>
      <c r="L2311" s="162"/>
      <c r="M2311" s="162"/>
      <c r="N2311" s="162"/>
      <c r="O2311" s="475">
        <f t="shared" si="1158"/>
        <v>4328041.9000000004</v>
      </c>
      <c r="P2311" s="555"/>
      <c r="Q2311" s="23"/>
      <c r="R2311" s="23"/>
      <c r="S2311" s="23"/>
      <c r="T2311" s="23"/>
      <c r="U2311" s="23"/>
      <c r="V2311" s="23"/>
      <c r="W2311" s="23"/>
      <c r="X2311" s="23"/>
      <c r="Y2311" s="23"/>
      <c r="Z2311" s="23"/>
      <c r="AA2311" s="23"/>
      <c r="AB2311" s="23"/>
      <c r="AC2311" s="23"/>
      <c r="AD2311" s="23"/>
      <c r="AE2311" s="23"/>
      <c r="AF2311" s="23"/>
      <c r="AG2311" s="23"/>
      <c r="AH2311" s="23"/>
      <c r="AI2311" s="23"/>
      <c r="AJ2311" s="23"/>
      <c r="AK2311" s="23"/>
      <c r="AL2311" s="23"/>
      <c r="AM2311" s="23"/>
      <c r="AN2311" s="23"/>
      <c r="AO2311" s="23"/>
      <c r="AP2311" s="23"/>
      <c r="AQ2311" s="23"/>
      <c r="AR2311" s="23"/>
      <c r="AS2311" s="23"/>
      <c r="AT2311" s="23"/>
      <c r="AU2311" s="23"/>
      <c r="AV2311" s="23"/>
      <c r="AW2311" s="23"/>
      <c r="AX2311" s="23"/>
      <c r="AY2311" s="23"/>
      <c r="AZ2311" s="23"/>
      <c r="BA2311" s="23"/>
      <c r="BB2311" s="23"/>
      <c r="BC2311" s="23"/>
      <c r="BD2311" s="23"/>
      <c r="BE2311" s="23"/>
      <c r="BF2311" s="23"/>
      <c r="BG2311" s="23"/>
      <c r="BH2311" s="23"/>
      <c r="BI2311" s="23"/>
      <c r="BJ2311" s="23"/>
      <c r="BK2311" s="23"/>
      <c r="BL2311" s="23"/>
      <c r="BM2311" s="23"/>
      <c r="BN2311" s="23"/>
      <c r="BO2311" s="23"/>
      <c r="BP2311" s="23"/>
      <c r="BQ2311" s="23"/>
      <c r="BR2311" s="23"/>
      <c r="BS2311" s="23"/>
      <c r="BT2311" s="23"/>
      <c r="BU2311" s="23"/>
      <c r="BV2311" s="23"/>
      <c r="BW2311" s="23"/>
      <c r="BX2311" s="23"/>
      <c r="BY2311" s="23"/>
      <c r="BZ2311" s="23"/>
      <c r="CA2311" s="23"/>
      <c r="CB2311" s="23"/>
      <c r="CC2311" s="23"/>
      <c r="CD2311" s="23"/>
      <c r="CE2311" s="23"/>
      <c r="CF2311" s="23"/>
      <c r="CG2311" s="23"/>
      <c r="CH2311" s="23"/>
      <c r="CI2311" s="23"/>
      <c r="CJ2311" s="23"/>
      <c r="CK2311" s="23"/>
      <c r="CL2311" s="23"/>
      <c r="CM2311" s="23"/>
      <c r="CN2311" s="23"/>
      <c r="CO2311" s="23"/>
      <c r="CP2311" s="23"/>
      <c r="CQ2311" s="23"/>
      <c r="CR2311" s="23"/>
      <c r="CS2311" s="23"/>
      <c r="CT2311" s="23"/>
      <c r="CU2311" s="23"/>
      <c r="CV2311" s="23"/>
      <c r="CW2311" s="23"/>
      <c r="CX2311" s="23"/>
      <c r="CY2311" s="23"/>
      <c r="CZ2311" s="23"/>
      <c r="DA2311" s="23"/>
      <c r="DB2311" s="23"/>
      <c r="DC2311" s="23"/>
      <c r="DD2311" s="23"/>
      <c r="DE2311" s="23"/>
      <c r="DF2311" s="23"/>
      <c r="DG2311" s="23"/>
      <c r="DH2311" s="23"/>
      <c r="DI2311" s="23"/>
      <c r="DJ2311" s="23"/>
      <c r="DK2311" s="23"/>
      <c r="DL2311" s="23"/>
      <c r="DM2311" s="23"/>
      <c r="DN2311" s="23"/>
      <c r="DO2311" s="23"/>
      <c r="DP2311" s="23"/>
      <c r="DQ2311" s="23"/>
      <c r="DR2311" s="23"/>
      <c r="DS2311" s="23"/>
      <c r="DT2311" s="23"/>
      <c r="DU2311" s="23"/>
      <c r="DV2311" s="23"/>
      <c r="DW2311" s="23"/>
      <c r="DX2311" s="23"/>
      <c r="DY2311" s="23"/>
    </row>
    <row r="2312" spans="1:129" s="29" customFormat="1" ht="30" x14ac:dyDescent="0.25">
      <c r="A2312" s="478"/>
      <c r="B2312" s="121" t="s">
        <v>399</v>
      </c>
      <c r="C2312" s="121"/>
      <c r="D2312" s="121"/>
      <c r="E2312" s="164"/>
      <c r="F2312" s="162"/>
      <c r="G2312" s="136"/>
      <c r="H2312" s="72" t="s">
        <v>42</v>
      </c>
      <c r="I2312" s="108" t="s">
        <v>43</v>
      </c>
      <c r="J2312" s="162">
        <v>3007001.2</v>
      </c>
      <c r="K2312" s="98">
        <f t="shared" si="1164"/>
        <v>3007001.2</v>
      </c>
      <c r="L2312" s="162"/>
      <c r="M2312" s="162"/>
      <c r="N2312" s="162"/>
      <c r="O2312" s="475">
        <f t="shared" si="1158"/>
        <v>3007001.2</v>
      </c>
      <c r="P2312" s="555"/>
      <c r="Q2312" s="23"/>
      <c r="R2312" s="23"/>
      <c r="S2312" s="23"/>
      <c r="T2312" s="23"/>
      <c r="U2312" s="23"/>
      <c r="V2312" s="23"/>
      <c r="W2312" s="23"/>
      <c r="X2312" s="23"/>
      <c r="Y2312" s="23"/>
      <c r="Z2312" s="23"/>
      <c r="AA2312" s="23"/>
      <c r="AB2312" s="23"/>
      <c r="AC2312" s="23"/>
      <c r="AD2312" s="23"/>
      <c r="AE2312" s="23"/>
      <c r="AF2312" s="23"/>
      <c r="AG2312" s="23"/>
      <c r="AH2312" s="23"/>
      <c r="AI2312" s="23"/>
      <c r="AJ2312" s="23"/>
      <c r="AK2312" s="23"/>
      <c r="AL2312" s="23"/>
      <c r="AM2312" s="23"/>
      <c r="AN2312" s="23"/>
      <c r="AO2312" s="23"/>
      <c r="AP2312" s="23"/>
      <c r="AQ2312" s="23"/>
      <c r="AR2312" s="23"/>
      <c r="AS2312" s="23"/>
      <c r="AT2312" s="23"/>
      <c r="AU2312" s="23"/>
      <c r="AV2312" s="23"/>
      <c r="AW2312" s="23"/>
      <c r="AX2312" s="23"/>
      <c r="AY2312" s="23"/>
      <c r="AZ2312" s="23"/>
      <c r="BA2312" s="23"/>
      <c r="BB2312" s="23"/>
      <c r="BC2312" s="23"/>
      <c r="BD2312" s="23"/>
      <c r="BE2312" s="23"/>
      <c r="BF2312" s="23"/>
      <c r="BG2312" s="23"/>
      <c r="BH2312" s="23"/>
      <c r="BI2312" s="23"/>
      <c r="BJ2312" s="23"/>
      <c r="BK2312" s="23"/>
      <c r="BL2312" s="23"/>
      <c r="BM2312" s="23"/>
      <c r="BN2312" s="23"/>
      <c r="BO2312" s="23"/>
      <c r="BP2312" s="23"/>
      <c r="BQ2312" s="23"/>
      <c r="BR2312" s="23"/>
      <c r="BS2312" s="23"/>
      <c r="BT2312" s="23"/>
      <c r="BU2312" s="23"/>
      <c r="BV2312" s="23"/>
      <c r="BW2312" s="23"/>
      <c r="BX2312" s="23"/>
      <c r="BY2312" s="23"/>
      <c r="BZ2312" s="23"/>
      <c r="CA2312" s="23"/>
      <c r="CB2312" s="23"/>
      <c r="CC2312" s="23"/>
      <c r="CD2312" s="23"/>
      <c r="CE2312" s="23"/>
      <c r="CF2312" s="23"/>
      <c r="CG2312" s="23"/>
      <c r="CH2312" s="23"/>
      <c r="CI2312" s="23"/>
      <c r="CJ2312" s="23"/>
      <c r="CK2312" s="23"/>
      <c r="CL2312" s="23"/>
      <c r="CM2312" s="23"/>
      <c r="CN2312" s="23"/>
      <c r="CO2312" s="23"/>
      <c r="CP2312" s="23"/>
      <c r="CQ2312" s="23"/>
      <c r="CR2312" s="23"/>
      <c r="CS2312" s="23"/>
      <c r="CT2312" s="23"/>
      <c r="CU2312" s="23"/>
      <c r="CV2312" s="23"/>
      <c r="CW2312" s="23"/>
      <c r="CX2312" s="23"/>
      <c r="CY2312" s="23"/>
      <c r="CZ2312" s="23"/>
      <c r="DA2312" s="23"/>
      <c r="DB2312" s="23"/>
      <c r="DC2312" s="23"/>
      <c r="DD2312" s="23"/>
      <c r="DE2312" s="23"/>
      <c r="DF2312" s="23"/>
      <c r="DG2312" s="23"/>
      <c r="DH2312" s="23"/>
      <c r="DI2312" s="23"/>
      <c r="DJ2312" s="23"/>
      <c r="DK2312" s="23"/>
      <c r="DL2312" s="23"/>
      <c r="DM2312" s="23"/>
      <c r="DN2312" s="23"/>
      <c r="DO2312" s="23"/>
      <c r="DP2312" s="23"/>
      <c r="DQ2312" s="23"/>
      <c r="DR2312" s="23"/>
      <c r="DS2312" s="23"/>
      <c r="DT2312" s="23"/>
      <c r="DU2312" s="23"/>
      <c r="DV2312" s="23"/>
      <c r="DW2312" s="23"/>
      <c r="DX2312" s="23"/>
      <c r="DY2312" s="23"/>
    </row>
    <row r="2313" spans="1:129" s="29" customFormat="1" ht="30" x14ac:dyDescent="0.25">
      <c r="A2313" s="478"/>
      <c r="B2313" s="121" t="s">
        <v>399</v>
      </c>
      <c r="C2313" s="121"/>
      <c r="D2313" s="121"/>
      <c r="E2313" s="164"/>
      <c r="F2313" s="162"/>
      <c r="G2313" s="136"/>
      <c r="H2313" s="121" t="s">
        <v>45</v>
      </c>
      <c r="I2313" s="138" t="s">
        <v>129</v>
      </c>
      <c r="J2313" s="162">
        <v>7116432.4800000004</v>
      </c>
      <c r="K2313" s="98">
        <f t="shared" si="1164"/>
        <v>7116432.4800000004</v>
      </c>
      <c r="L2313" s="162"/>
      <c r="M2313" s="162"/>
      <c r="N2313" s="162"/>
      <c r="O2313" s="475">
        <f t="shared" si="1158"/>
        <v>7116432.4800000004</v>
      </c>
      <c r="P2313" s="555"/>
      <c r="Q2313" s="23"/>
      <c r="R2313" s="23"/>
      <c r="S2313" s="23"/>
      <c r="T2313" s="23"/>
      <c r="U2313" s="23"/>
      <c r="V2313" s="23"/>
      <c r="W2313" s="23"/>
      <c r="X2313" s="23"/>
      <c r="Y2313" s="23"/>
      <c r="Z2313" s="23"/>
      <c r="AA2313" s="23"/>
      <c r="AB2313" s="23"/>
      <c r="AC2313" s="23"/>
      <c r="AD2313" s="23"/>
      <c r="AE2313" s="23"/>
      <c r="AF2313" s="23"/>
      <c r="AG2313" s="23"/>
      <c r="AH2313" s="23"/>
      <c r="AI2313" s="23"/>
      <c r="AJ2313" s="23"/>
      <c r="AK2313" s="23"/>
      <c r="AL2313" s="23"/>
      <c r="AM2313" s="23"/>
      <c r="AN2313" s="23"/>
      <c r="AO2313" s="23"/>
      <c r="AP2313" s="23"/>
      <c r="AQ2313" s="23"/>
      <c r="AR2313" s="23"/>
      <c r="AS2313" s="23"/>
      <c r="AT2313" s="23"/>
      <c r="AU2313" s="23"/>
      <c r="AV2313" s="23"/>
      <c r="AW2313" s="23"/>
      <c r="AX2313" s="23"/>
      <c r="AY2313" s="23"/>
      <c r="AZ2313" s="23"/>
      <c r="BA2313" s="23"/>
      <c r="BB2313" s="23"/>
      <c r="BC2313" s="23"/>
      <c r="BD2313" s="23"/>
      <c r="BE2313" s="23"/>
      <c r="BF2313" s="23"/>
      <c r="BG2313" s="23"/>
      <c r="BH2313" s="23"/>
      <c r="BI2313" s="23"/>
      <c r="BJ2313" s="23"/>
      <c r="BK2313" s="23"/>
      <c r="BL2313" s="23"/>
      <c r="BM2313" s="23"/>
      <c r="BN2313" s="23"/>
      <c r="BO2313" s="23"/>
      <c r="BP2313" s="23"/>
      <c r="BQ2313" s="23"/>
      <c r="BR2313" s="23"/>
      <c r="BS2313" s="23"/>
      <c r="BT2313" s="23"/>
      <c r="BU2313" s="23"/>
      <c r="BV2313" s="23"/>
      <c r="BW2313" s="23"/>
      <c r="BX2313" s="23"/>
      <c r="BY2313" s="23"/>
      <c r="BZ2313" s="23"/>
      <c r="CA2313" s="23"/>
      <c r="CB2313" s="23"/>
      <c r="CC2313" s="23"/>
      <c r="CD2313" s="23"/>
      <c r="CE2313" s="23"/>
      <c r="CF2313" s="23"/>
      <c r="CG2313" s="23"/>
      <c r="CH2313" s="23"/>
      <c r="CI2313" s="23"/>
      <c r="CJ2313" s="23"/>
      <c r="CK2313" s="23"/>
      <c r="CL2313" s="23"/>
      <c r="CM2313" s="23"/>
      <c r="CN2313" s="23"/>
      <c r="CO2313" s="23"/>
      <c r="CP2313" s="23"/>
      <c r="CQ2313" s="23"/>
      <c r="CR2313" s="23"/>
      <c r="CS2313" s="23"/>
      <c r="CT2313" s="23"/>
      <c r="CU2313" s="23"/>
      <c r="CV2313" s="23"/>
      <c r="CW2313" s="23"/>
      <c r="CX2313" s="23"/>
      <c r="CY2313" s="23"/>
      <c r="CZ2313" s="23"/>
      <c r="DA2313" s="23"/>
      <c r="DB2313" s="23"/>
      <c r="DC2313" s="23"/>
      <c r="DD2313" s="23"/>
      <c r="DE2313" s="23"/>
      <c r="DF2313" s="23"/>
      <c r="DG2313" s="23"/>
      <c r="DH2313" s="23"/>
      <c r="DI2313" s="23"/>
      <c r="DJ2313" s="23"/>
      <c r="DK2313" s="23"/>
      <c r="DL2313" s="23"/>
      <c r="DM2313" s="23"/>
      <c r="DN2313" s="23"/>
      <c r="DO2313" s="23"/>
      <c r="DP2313" s="23"/>
      <c r="DQ2313" s="23"/>
      <c r="DR2313" s="23"/>
      <c r="DS2313" s="23"/>
      <c r="DT2313" s="23"/>
      <c r="DU2313" s="23"/>
      <c r="DV2313" s="23"/>
      <c r="DW2313" s="23"/>
      <c r="DX2313" s="23"/>
      <c r="DY2313" s="23"/>
    </row>
    <row r="2314" spans="1:129" s="29" customFormat="1" ht="15.75" x14ac:dyDescent="0.25">
      <c r="A2314" s="479"/>
      <c r="B2314" s="121" t="s">
        <v>399</v>
      </c>
      <c r="C2314" s="121"/>
      <c r="D2314" s="121"/>
      <c r="E2314" s="162"/>
      <c r="F2314" s="162"/>
      <c r="G2314" s="136"/>
      <c r="H2314" s="121" t="s">
        <v>35</v>
      </c>
      <c r="I2314" s="78" t="s">
        <v>52</v>
      </c>
      <c r="J2314" s="162">
        <v>309261.58</v>
      </c>
      <c r="K2314" s="98">
        <f t="shared" si="1164"/>
        <v>309261.58</v>
      </c>
      <c r="L2314" s="162"/>
      <c r="M2314" s="83"/>
      <c r="N2314" s="83"/>
      <c r="O2314" s="475">
        <f t="shared" si="1158"/>
        <v>309261.58</v>
      </c>
      <c r="P2314" s="555"/>
      <c r="Q2314" s="23"/>
      <c r="R2314" s="23"/>
      <c r="S2314" s="23"/>
      <c r="T2314" s="23"/>
      <c r="U2314" s="23"/>
      <c r="V2314" s="23"/>
      <c r="W2314" s="23"/>
      <c r="X2314" s="23"/>
      <c r="Y2314" s="23"/>
      <c r="Z2314" s="23"/>
      <c r="AA2314" s="23"/>
      <c r="AB2314" s="23"/>
      <c r="AC2314" s="23"/>
      <c r="AD2314" s="23"/>
      <c r="AE2314" s="23"/>
      <c r="AF2314" s="23"/>
      <c r="AG2314" s="23"/>
      <c r="AH2314" s="23"/>
      <c r="AI2314" s="23"/>
      <c r="AJ2314" s="23"/>
      <c r="AK2314" s="23"/>
      <c r="AL2314" s="23"/>
      <c r="AM2314" s="23"/>
      <c r="AN2314" s="23"/>
      <c r="AO2314" s="23"/>
      <c r="AP2314" s="23"/>
      <c r="AQ2314" s="23"/>
      <c r="AR2314" s="23"/>
      <c r="AS2314" s="23"/>
      <c r="AT2314" s="23"/>
      <c r="AU2314" s="23"/>
      <c r="AV2314" s="23"/>
      <c r="AW2314" s="23"/>
      <c r="AX2314" s="23"/>
      <c r="AY2314" s="23"/>
      <c r="AZ2314" s="23"/>
      <c r="BA2314" s="23"/>
      <c r="BB2314" s="23"/>
      <c r="BC2314" s="23"/>
      <c r="BD2314" s="23"/>
      <c r="BE2314" s="23"/>
      <c r="BF2314" s="23"/>
      <c r="BG2314" s="23"/>
      <c r="BH2314" s="23"/>
      <c r="BI2314" s="23"/>
      <c r="BJ2314" s="23"/>
      <c r="BK2314" s="23"/>
      <c r="BL2314" s="23"/>
      <c r="BM2314" s="23"/>
      <c r="BN2314" s="23"/>
      <c r="BO2314" s="23"/>
      <c r="BP2314" s="23"/>
      <c r="BQ2314" s="23"/>
      <c r="BR2314" s="23"/>
      <c r="BS2314" s="23"/>
      <c r="BT2314" s="23"/>
      <c r="BU2314" s="23"/>
      <c r="BV2314" s="23"/>
      <c r="BW2314" s="23"/>
      <c r="BX2314" s="23"/>
      <c r="BY2314" s="23"/>
      <c r="BZ2314" s="23"/>
      <c r="CA2314" s="23"/>
      <c r="CB2314" s="23"/>
      <c r="CC2314" s="23"/>
      <c r="CD2314" s="23"/>
      <c r="CE2314" s="23"/>
      <c r="CF2314" s="23"/>
      <c r="CG2314" s="23"/>
      <c r="CH2314" s="23"/>
      <c r="CI2314" s="23"/>
      <c r="CJ2314" s="23"/>
      <c r="CK2314" s="23"/>
      <c r="CL2314" s="23"/>
      <c r="CM2314" s="23"/>
      <c r="CN2314" s="23"/>
      <c r="CO2314" s="23"/>
      <c r="CP2314" s="23"/>
      <c r="CQ2314" s="23"/>
      <c r="CR2314" s="23"/>
      <c r="CS2314" s="23"/>
      <c r="CT2314" s="23"/>
      <c r="CU2314" s="23"/>
      <c r="CV2314" s="23"/>
      <c r="CW2314" s="23"/>
      <c r="CX2314" s="23"/>
      <c r="CY2314" s="23"/>
      <c r="CZ2314" s="23"/>
      <c r="DA2314" s="23"/>
      <c r="DB2314" s="23"/>
      <c r="DC2314" s="23"/>
      <c r="DD2314" s="23"/>
      <c r="DE2314" s="23"/>
      <c r="DF2314" s="23"/>
      <c r="DG2314" s="23"/>
      <c r="DH2314" s="23"/>
      <c r="DI2314" s="23"/>
      <c r="DJ2314" s="23"/>
      <c r="DK2314" s="23"/>
      <c r="DL2314" s="23"/>
      <c r="DM2314" s="23"/>
      <c r="DN2314" s="23"/>
      <c r="DO2314" s="23"/>
      <c r="DP2314" s="23"/>
      <c r="DQ2314" s="23"/>
      <c r="DR2314" s="23"/>
      <c r="DS2314" s="23"/>
      <c r="DT2314" s="23"/>
      <c r="DU2314" s="23"/>
      <c r="DV2314" s="23"/>
      <c r="DW2314" s="23"/>
      <c r="DX2314" s="23"/>
      <c r="DY2314" s="23"/>
    </row>
    <row r="2315" spans="1:129" s="29" customFormat="1" ht="19.5" customHeight="1" x14ac:dyDescent="0.25">
      <c r="A2315" s="477">
        <v>27</v>
      </c>
      <c r="B2315" s="121" t="s">
        <v>399</v>
      </c>
      <c r="C2315" s="121" t="s">
        <v>6</v>
      </c>
      <c r="D2315" s="121" t="s">
        <v>203</v>
      </c>
      <c r="E2315" s="164" t="s">
        <v>180</v>
      </c>
      <c r="F2315" s="165">
        <v>4929.8999999999996</v>
      </c>
      <c r="G2315" s="166">
        <v>218</v>
      </c>
      <c r="H2315" s="121" t="s">
        <v>30</v>
      </c>
      <c r="I2315" s="66" t="s">
        <v>1</v>
      </c>
      <c r="J2315" s="162">
        <f>J2316+J2317</f>
        <v>7040304.1699999999</v>
      </c>
      <c r="K2315" s="162">
        <f t="shared" ref="K2315:N2315" si="1165">K2316+K2317</f>
        <v>7040304.1699999999</v>
      </c>
      <c r="L2315" s="162">
        <f t="shared" si="1165"/>
        <v>0</v>
      </c>
      <c r="M2315" s="162">
        <f t="shared" si="1165"/>
        <v>0</v>
      </c>
      <c r="N2315" s="162">
        <f t="shared" si="1165"/>
        <v>0</v>
      </c>
      <c r="O2315" s="475">
        <f t="shared" si="1158"/>
        <v>7040304.1699999999</v>
      </c>
      <c r="P2315" s="555"/>
      <c r="Q2315" s="23"/>
      <c r="R2315" s="23"/>
      <c r="S2315" s="23"/>
      <c r="T2315" s="23"/>
      <c r="U2315" s="23"/>
      <c r="V2315" s="23"/>
      <c r="W2315" s="23"/>
      <c r="X2315" s="23"/>
      <c r="Y2315" s="23"/>
      <c r="Z2315" s="23"/>
      <c r="AA2315" s="23"/>
      <c r="AB2315" s="23"/>
      <c r="AC2315" s="23"/>
      <c r="AD2315" s="23"/>
      <c r="AE2315" s="23"/>
      <c r="AF2315" s="23"/>
      <c r="AG2315" s="23"/>
      <c r="AH2315" s="23"/>
      <c r="AI2315" s="23"/>
      <c r="AJ2315" s="23"/>
      <c r="AK2315" s="23"/>
      <c r="AL2315" s="23"/>
      <c r="AM2315" s="23"/>
      <c r="AN2315" s="23"/>
      <c r="AO2315" s="23"/>
      <c r="AP2315" s="23"/>
      <c r="AQ2315" s="23"/>
      <c r="AR2315" s="23"/>
      <c r="AS2315" s="23"/>
      <c r="AT2315" s="23"/>
      <c r="AU2315" s="23"/>
      <c r="AV2315" s="23"/>
      <c r="AW2315" s="23"/>
      <c r="AX2315" s="23"/>
      <c r="AY2315" s="23"/>
      <c r="AZ2315" s="23"/>
      <c r="BA2315" s="23"/>
      <c r="BB2315" s="23"/>
      <c r="BC2315" s="23"/>
      <c r="BD2315" s="23"/>
      <c r="BE2315" s="23"/>
      <c r="BF2315" s="23"/>
      <c r="BG2315" s="23"/>
      <c r="BH2315" s="23"/>
      <c r="BI2315" s="23"/>
      <c r="BJ2315" s="23"/>
      <c r="BK2315" s="23"/>
      <c r="BL2315" s="23"/>
      <c r="BM2315" s="23"/>
      <c r="BN2315" s="23"/>
      <c r="BO2315" s="23"/>
      <c r="BP2315" s="23"/>
      <c r="BQ2315" s="23"/>
      <c r="BR2315" s="23"/>
      <c r="BS2315" s="23"/>
      <c r="BT2315" s="23"/>
      <c r="BU2315" s="23"/>
      <c r="BV2315" s="23"/>
      <c r="BW2315" s="23"/>
      <c r="BX2315" s="23"/>
      <c r="BY2315" s="23"/>
      <c r="BZ2315" s="23"/>
      <c r="CA2315" s="23"/>
      <c r="CB2315" s="23"/>
      <c r="CC2315" s="23"/>
      <c r="CD2315" s="23"/>
      <c r="CE2315" s="23"/>
      <c r="CF2315" s="23"/>
      <c r="CG2315" s="23"/>
      <c r="CH2315" s="23"/>
      <c r="CI2315" s="23"/>
      <c r="CJ2315" s="23"/>
      <c r="CK2315" s="23"/>
      <c r="CL2315" s="23"/>
      <c r="CM2315" s="23"/>
      <c r="CN2315" s="23"/>
      <c r="CO2315" s="23"/>
      <c r="CP2315" s="23"/>
      <c r="CQ2315" s="23"/>
      <c r="CR2315" s="23"/>
      <c r="CS2315" s="23"/>
      <c r="CT2315" s="23"/>
      <c r="CU2315" s="23"/>
      <c r="CV2315" s="23"/>
      <c r="CW2315" s="23"/>
      <c r="CX2315" s="23"/>
      <c r="CY2315" s="23"/>
      <c r="CZ2315" s="23"/>
      <c r="DA2315" s="23"/>
      <c r="DB2315" s="23"/>
      <c r="DC2315" s="23"/>
      <c r="DD2315" s="23"/>
      <c r="DE2315" s="23"/>
      <c r="DF2315" s="23"/>
      <c r="DG2315" s="23"/>
      <c r="DH2315" s="23"/>
      <c r="DI2315" s="23"/>
      <c r="DJ2315" s="23"/>
      <c r="DK2315" s="23"/>
      <c r="DL2315" s="23"/>
      <c r="DM2315" s="23"/>
      <c r="DN2315" s="23"/>
      <c r="DO2315" s="23"/>
      <c r="DP2315" s="23"/>
      <c r="DQ2315" s="23"/>
      <c r="DR2315" s="23"/>
      <c r="DS2315" s="23"/>
      <c r="DT2315" s="23"/>
      <c r="DU2315" s="23"/>
      <c r="DV2315" s="23"/>
      <c r="DW2315" s="23"/>
      <c r="DX2315" s="23"/>
      <c r="DY2315" s="23"/>
    </row>
    <row r="2316" spans="1:129" s="29" customFormat="1" ht="15.75" x14ac:dyDescent="0.25">
      <c r="A2316" s="478"/>
      <c r="B2316" s="121" t="s">
        <v>399</v>
      </c>
      <c r="C2316" s="121"/>
      <c r="D2316" s="121"/>
      <c r="E2316" s="164"/>
      <c r="F2316" s="162"/>
      <c r="G2316" s="136"/>
      <c r="H2316" s="190" t="s">
        <v>34</v>
      </c>
      <c r="I2316" s="78" t="s">
        <v>75</v>
      </c>
      <c r="J2316" s="162">
        <v>6892798.29</v>
      </c>
      <c r="K2316" s="98">
        <f t="shared" ref="K2316:K2317" si="1166">J2316</f>
        <v>6892798.29</v>
      </c>
      <c r="L2316" s="162"/>
      <c r="M2316" s="162"/>
      <c r="N2316" s="162"/>
      <c r="O2316" s="475">
        <f t="shared" si="1158"/>
        <v>6892798.29</v>
      </c>
      <c r="P2316" s="555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/>
      <c r="AB2316" s="23"/>
      <c r="AC2316" s="23"/>
      <c r="AD2316" s="23"/>
      <c r="AE2316" s="23"/>
      <c r="AF2316" s="23"/>
      <c r="AG2316" s="23"/>
      <c r="AH2316" s="23"/>
      <c r="AI2316" s="23"/>
      <c r="AJ2316" s="23"/>
      <c r="AK2316" s="23"/>
      <c r="AL2316" s="23"/>
      <c r="AM2316" s="23"/>
      <c r="AN2316" s="23"/>
      <c r="AO2316" s="23"/>
      <c r="AP2316" s="23"/>
      <c r="AQ2316" s="23"/>
      <c r="AR2316" s="23"/>
      <c r="AS2316" s="23"/>
      <c r="AT2316" s="23"/>
      <c r="AU2316" s="23"/>
      <c r="AV2316" s="23"/>
      <c r="AW2316" s="23"/>
      <c r="AX2316" s="23"/>
      <c r="AY2316" s="23"/>
      <c r="AZ2316" s="23"/>
      <c r="BA2316" s="23"/>
      <c r="BB2316" s="23"/>
      <c r="BC2316" s="23"/>
      <c r="BD2316" s="23"/>
      <c r="BE2316" s="23"/>
      <c r="BF2316" s="23"/>
      <c r="BG2316" s="23"/>
      <c r="BH2316" s="23"/>
      <c r="BI2316" s="23"/>
      <c r="BJ2316" s="23"/>
      <c r="BK2316" s="23"/>
      <c r="BL2316" s="23"/>
      <c r="BM2316" s="23"/>
      <c r="BN2316" s="23"/>
      <c r="BO2316" s="23"/>
      <c r="BP2316" s="23"/>
      <c r="BQ2316" s="23"/>
      <c r="BR2316" s="23"/>
      <c r="BS2316" s="23"/>
      <c r="BT2316" s="23"/>
      <c r="BU2316" s="23"/>
      <c r="BV2316" s="23"/>
      <c r="BW2316" s="23"/>
      <c r="BX2316" s="23"/>
      <c r="BY2316" s="23"/>
      <c r="BZ2316" s="23"/>
      <c r="CA2316" s="23"/>
      <c r="CB2316" s="23"/>
      <c r="CC2316" s="23"/>
      <c r="CD2316" s="23"/>
      <c r="CE2316" s="23"/>
      <c r="CF2316" s="23"/>
      <c r="CG2316" s="23"/>
      <c r="CH2316" s="23"/>
      <c r="CI2316" s="23"/>
      <c r="CJ2316" s="23"/>
      <c r="CK2316" s="23"/>
      <c r="CL2316" s="23"/>
      <c r="CM2316" s="23"/>
      <c r="CN2316" s="23"/>
      <c r="CO2316" s="23"/>
      <c r="CP2316" s="23"/>
      <c r="CQ2316" s="23"/>
      <c r="CR2316" s="23"/>
      <c r="CS2316" s="23"/>
      <c r="CT2316" s="23"/>
      <c r="CU2316" s="23"/>
      <c r="CV2316" s="23"/>
      <c r="CW2316" s="23"/>
      <c r="CX2316" s="23"/>
      <c r="CY2316" s="23"/>
      <c r="CZ2316" s="23"/>
      <c r="DA2316" s="23"/>
      <c r="DB2316" s="23"/>
      <c r="DC2316" s="23"/>
      <c r="DD2316" s="23"/>
      <c r="DE2316" s="23"/>
      <c r="DF2316" s="23"/>
      <c r="DG2316" s="23"/>
      <c r="DH2316" s="23"/>
      <c r="DI2316" s="23"/>
      <c r="DJ2316" s="23"/>
      <c r="DK2316" s="23"/>
      <c r="DL2316" s="23"/>
      <c r="DM2316" s="23"/>
      <c r="DN2316" s="23"/>
      <c r="DO2316" s="23"/>
      <c r="DP2316" s="23"/>
      <c r="DQ2316" s="23"/>
      <c r="DR2316" s="23"/>
      <c r="DS2316" s="23"/>
      <c r="DT2316" s="23"/>
      <c r="DU2316" s="23"/>
      <c r="DV2316" s="23"/>
      <c r="DW2316" s="23"/>
      <c r="DX2316" s="23"/>
      <c r="DY2316" s="23"/>
    </row>
    <row r="2317" spans="1:129" s="29" customFormat="1" ht="15.75" x14ac:dyDescent="0.25">
      <c r="A2317" s="478"/>
      <c r="B2317" s="121" t="s">
        <v>399</v>
      </c>
      <c r="C2317" s="121"/>
      <c r="D2317" s="121"/>
      <c r="E2317" s="164"/>
      <c r="F2317" s="162"/>
      <c r="G2317" s="136"/>
      <c r="H2317" s="72" t="s">
        <v>35</v>
      </c>
      <c r="I2317" s="78" t="s">
        <v>52</v>
      </c>
      <c r="J2317" s="162">
        <v>147505.88</v>
      </c>
      <c r="K2317" s="98">
        <f t="shared" si="1166"/>
        <v>147505.88</v>
      </c>
      <c r="L2317" s="162"/>
      <c r="M2317" s="162"/>
      <c r="N2317" s="162"/>
      <c r="O2317" s="475">
        <f t="shared" si="1158"/>
        <v>147505.88</v>
      </c>
      <c r="P2317" s="555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23"/>
      <c r="AL2317" s="23"/>
      <c r="AM2317" s="23"/>
      <c r="AN2317" s="23"/>
      <c r="AO2317" s="23"/>
      <c r="AP2317" s="23"/>
      <c r="AQ2317" s="23"/>
      <c r="AR2317" s="23"/>
      <c r="AS2317" s="23"/>
      <c r="AT2317" s="23"/>
      <c r="AU2317" s="23"/>
      <c r="AV2317" s="23"/>
      <c r="AW2317" s="23"/>
      <c r="AX2317" s="23"/>
      <c r="AY2317" s="23"/>
      <c r="AZ2317" s="23"/>
      <c r="BA2317" s="23"/>
      <c r="BB2317" s="23"/>
      <c r="BC2317" s="23"/>
      <c r="BD2317" s="23"/>
      <c r="BE2317" s="23"/>
      <c r="BF2317" s="23"/>
      <c r="BG2317" s="23"/>
      <c r="BH2317" s="23"/>
      <c r="BI2317" s="23"/>
      <c r="BJ2317" s="23"/>
      <c r="BK2317" s="23"/>
      <c r="BL2317" s="23"/>
      <c r="BM2317" s="23"/>
      <c r="BN2317" s="23"/>
      <c r="BO2317" s="23"/>
      <c r="BP2317" s="23"/>
      <c r="BQ2317" s="23"/>
      <c r="BR2317" s="23"/>
      <c r="BS2317" s="23"/>
      <c r="BT2317" s="23"/>
      <c r="BU2317" s="23"/>
      <c r="BV2317" s="23"/>
      <c r="BW2317" s="23"/>
      <c r="BX2317" s="23"/>
      <c r="BY2317" s="23"/>
      <c r="BZ2317" s="23"/>
      <c r="CA2317" s="23"/>
      <c r="CB2317" s="23"/>
      <c r="CC2317" s="23"/>
      <c r="CD2317" s="23"/>
      <c r="CE2317" s="23"/>
      <c r="CF2317" s="23"/>
      <c r="CG2317" s="23"/>
      <c r="CH2317" s="23"/>
      <c r="CI2317" s="23"/>
      <c r="CJ2317" s="23"/>
      <c r="CK2317" s="23"/>
      <c r="CL2317" s="23"/>
      <c r="CM2317" s="23"/>
      <c r="CN2317" s="23"/>
      <c r="CO2317" s="23"/>
      <c r="CP2317" s="23"/>
      <c r="CQ2317" s="23"/>
      <c r="CR2317" s="23"/>
      <c r="CS2317" s="23"/>
      <c r="CT2317" s="23"/>
      <c r="CU2317" s="23"/>
      <c r="CV2317" s="23"/>
      <c r="CW2317" s="23"/>
      <c r="CX2317" s="23"/>
      <c r="CY2317" s="23"/>
      <c r="CZ2317" s="23"/>
      <c r="DA2317" s="23"/>
      <c r="DB2317" s="23"/>
      <c r="DC2317" s="23"/>
      <c r="DD2317" s="23"/>
      <c r="DE2317" s="23"/>
      <c r="DF2317" s="23"/>
      <c r="DG2317" s="23"/>
      <c r="DH2317" s="23"/>
      <c r="DI2317" s="23"/>
      <c r="DJ2317" s="23"/>
      <c r="DK2317" s="23"/>
      <c r="DL2317" s="23"/>
      <c r="DM2317" s="23"/>
      <c r="DN2317" s="23"/>
      <c r="DO2317" s="23"/>
      <c r="DP2317" s="23"/>
      <c r="DQ2317" s="23"/>
      <c r="DR2317" s="23"/>
      <c r="DS2317" s="23"/>
      <c r="DT2317" s="23"/>
      <c r="DU2317" s="23"/>
      <c r="DV2317" s="23"/>
      <c r="DW2317" s="23"/>
      <c r="DX2317" s="23"/>
      <c r="DY2317" s="23"/>
    </row>
    <row r="2318" spans="1:129" s="29" customFormat="1" ht="15.75" x14ac:dyDescent="0.25">
      <c r="A2318" s="477">
        <v>28</v>
      </c>
      <c r="B2318" s="121" t="s">
        <v>399</v>
      </c>
      <c r="C2318" s="121" t="s">
        <v>6</v>
      </c>
      <c r="D2318" s="121" t="s">
        <v>220</v>
      </c>
      <c r="E2318" s="164" t="s">
        <v>52</v>
      </c>
      <c r="F2318" s="162">
        <v>4607.5</v>
      </c>
      <c r="G2318" s="136">
        <v>222</v>
      </c>
      <c r="H2318" s="121" t="s">
        <v>30</v>
      </c>
      <c r="I2318" s="66" t="s">
        <v>1</v>
      </c>
      <c r="J2318" s="162">
        <f>J2319+J2320</f>
        <v>6909973.9000000004</v>
      </c>
      <c r="K2318" s="162">
        <f t="shared" ref="K2318:N2318" si="1167">K2319+K2320</f>
        <v>6909973.9000000004</v>
      </c>
      <c r="L2318" s="162">
        <f t="shared" si="1167"/>
        <v>0</v>
      </c>
      <c r="M2318" s="162">
        <f t="shared" si="1167"/>
        <v>0</v>
      </c>
      <c r="N2318" s="162">
        <f t="shared" si="1167"/>
        <v>0</v>
      </c>
      <c r="O2318" s="475">
        <f t="shared" si="1158"/>
        <v>6909973.9000000004</v>
      </c>
      <c r="P2318" s="555"/>
      <c r="Q2318" s="23"/>
      <c r="R2318" s="23"/>
      <c r="S2318" s="23"/>
      <c r="T2318" s="23"/>
      <c r="U2318" s="23"/>
      <c r="V2318" s="23"/>
      <c r="W2318" s="23"/>
      <c r="X2318" s="23"/>
      <c r="Y2318" s="23"/>
      <c r="Z2318" s="23"/>
      <c r="AA2318" s="23"/>
      <c r="AB2318" s="23"/>
      <c r="AC2318" s="23"/>
      <c r="AD2318" s="23"/>
      <c r="AE2318" s="23"/>
      <c r="AF2318" s="23"/>
      <c r="AG2318" s="23"/>
      <c r="AH2318" s="23"/>
      <c r="AI2318" s="23"/>
      <c r="AJ2318" s="23"/>
      <c r="AK2318" s="23"/>
      <c r="AL2318" s="23"/>
      <c r="AM2318" s="23"/>
      <c r="AN2318" s="23"/>
      <c r="AO2318" s="23"/>
      <c r="AP2318" s="23"/>
      <c r="AQ2318" s="23"/>
      <c r="AR2318" s="23"/>
      <c r="AS2318" s="23"/>
      <c r="AT2318" s="23"/>
      <c r="AU2318" s="23"/>
      <c r="AV2318" s="23"/>
      <c r="AW2318" s="23"/>
      <c r="AX2318" s="23"/>
      <c r="AY2318" s="23"/>
      <c r="AZ2318" s="23"/>
      <c r="BA2318" s="23"/>
      <c r="BB2318" s="23"/>
      <c r="BC2318" s="23"/>
      <c r="BD2318" s="23"/>
      <c r="BE2318" s="23"/>
      <c r="BF2318" s="23"/>
      <c r="BG2318" s="23"/>
      <c r="BH2318" s="23"/>
      <c r="BI2318" s="23"/>
      <c r="BJ2318" s="23"/>
      <c r="BK2318" s="23"/>
      <c r="BL2318" s="23"/>
      <c r="BM2318" s="23"/>
      <c r="BN2318" s="23"/>
      <c r="BO2318" s="23"/>
      <c r="BP2318" s="23"/>
      <c r="BQ2318" s="23"/>
      <c r="BR2318" s="23"/>
      <c r="BS2318" s="23"/>
      <c r="BT2318" s="23"/>
      <c r="BU2318" s="23"/>
      <c r="BV2318" s="23"/>
      <c r="BW2318" s="23"/>
      <c r="BX2318" s="23"/>
      <c r="BY2318" s="23"/>
      <c r="BZ2318" s="23"/>
      <c r="CA2318" s="23"/>
      <c r="CB2318" s="23"/>
      <c r="CC2318" s="23"/>
      <c r="CD2318" s="23"/>
      <c r="CE2318" s="23"/>
      <c r="CF2318" s="23"/>
      <c r="CG2318" s="23"/>
      <c r="CH2318" s="23"/>
      <c r="CI2318" s="23"/>
      <c r="CJ2318" s="23"/>
      <c r="CK2318" s="23"/>
      <c r="CL2318" s="23"/>
      <c r="CM2318" s="23"/>
      <c r="CN2318" s="23"/>
      <c r="CO2318" s="23"/>
      <c r="CP2318" s="23"/>
      <c r="CQ2318" s="23"/>
      <c r="CR2318" s="23"/>
      <c r="CS2318" s="23"/>
      <c r="CT2318" s="23"/>
      <c r="CU2318" s="23"/>
      <c r="CV2318" s="23"/>
      <c r="CW2318" s="23"/>
      <c r="CX2318" s="23"/>
      <c r="CY2318" s="23"/>
      <c r="CZ2318" s="23"/>
      <c r="DA2318" s="23"/>
      <c r="DB2318" s="23"/>
      <c r="DC2318" s="23"/>
      <c r="DD2318" s="23"/>
      <c r="DE2318" s="23"/>
      <c r="DF2318" s="23"/>
      <c r="DG2318" s="23"/>
      <c r="DH2318" s="23"/>
      <c r="DI2318" s="23"/>
      <c r="DJ2318" s="23"/>
      <c r="DK2318" s="23"/>
      <c r="DL2318" s="23"/>
      <c r="DM2318" s="23"/>
      <c r="DN2318" s="23"/>
      <c r="DO2318" s="23"/>
      <c r="DP2318" s="23"/>
      <c r="DQ2318" s="23"/>
      <c r="DR2318" s="23"/>
      <c r="DS2318" s="23"/>
      <c r="DT2318" s="23"/>
      <c r="DU2318" s="23"/>
      <c r="DV2318" s="23"/>
      <c r="DW2318" s="23"/>
      <c r="DX2318" s="23"/>
      <c r="DY2318" s="23"/>
    </row>
    <row r="2319" spans="1:129" s="29" customFormat="1" ht="15.75" x14ac:dyDescent="0.25">
      <c r="A2319" s="478"/>
      <c r="B2319" s="121" t="s">
        <v>399</v>
      </c>
      <c r="C2319" s="121"/>
      <c r="D2319" s="121"/>
      <c r="E2319" s="162"/>
      <c r="F2319" s="162"/>
      <c r="G2319" s="136"/>
      <c r="H2319" s="190" t="s">
        <v>34</v>
      </c>
      <c r="I2319" s="78" t="s">
        <v>75</v>
      </c>
      <c r="J2319" s="162">
        <v>6765198.6500000004</v>
      </c>
      <c r="K2319" s="98">
        <f t="shared" ref="K2319:K2320" si="1168">J2319</f>
        <v>6765198.6500000004</v>
      </c>
      <c r="L2319" s="162"/>
      <c r="M2319" s="83"/>
      <c r="N2319" s="83"/>
      <c r="O2319" s="475">
        <f t="shared" si="1158"/>
        <v>6765198.6500000004</v>
      </c>
      <c r="P2319" s="555"/>
      <c r="Q2319" s="23"/>
      <c r="R2319" s="23"/>
      <c r="S2319" s="23"/>
      <c r="T2319" s="23"/>
      <c r="U2319" s="23"/>
      <c r="V2319" s="23"/>
      <c r="W2319" s="23"/>
      <c r="X2319" s="23"/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/>
      <c r="AQ2319" s="23"/>
      <c r="AR2319" s="23"/>
      <c r="AS2319" s="23"/>
      <c r="AT2319" s="23"/>
      <c r="AU2319" s="23"/>
      <c r="AV2319" s="23"/>
      <c r="AW2319" s="23"/>
      <c r="AX2319" s="23"/>
      <c r="AY2319" s="23"/>
      <c r="AZ2319" s="23"/>
      <c r="BA2319" s="23"/>
      <c r="BB2319" s="23"/>
      <c r="BC2319" s="23"/>
      <c r="BD2319" s="23"/>
      <c r="BE2319" s="23"/>
      <c r="BF2319" s="23"/>
      <c r="BG2319" s="23"/>
      <c r="BH2319" s="23"/>
      <c r="BI2319" s="23"/>
      <c r="BJ2319" s="23"/>
      <c r="BK2319" s="23"/>
      <c r="BL2319" s="23"/>
      <c r="BM2319" s="23"/>
      <c r="BN2319" s="23"/>
      <c r="BO2319" s="23"/>
      <c r="BP2319" s="23"/>
      <c r="BQ2319" s="23"/>
      <c r="BR2319" s="23"/>
      <c r="BS2319" s="23"/>
      <c r="BT2319" s="23"/>
      <c r="BU2319" s="23"/>
      <c r="BV2319" s="23"/>
      <c r="BW2319" s="23"/>
      <c r="BX2319" s="23"/>
      <c r="BY2319" s="23"/>
      <c r="BZ2319" s="23"/>
      <c r="CA2319" s="23"/>
      <c r="CB2319" s="23"/>
      <c r="CC2319" s="23"/>
      <c r="CD2319" s="23"/>
      <c r="CE2319" s="23"/>
      <c r="CF2319" s="23"/>
      <c r="CG2319" s="23"/>
      <c r="CH2319" s="23"/>
      <c r="CI2319" s="23"/>
      <c r="CJ2319" s="23"/>
      <c r="CK2319" s="23"/>
      <c r="CL2319" s="23"/>
      <c r="CM2319" s="23"/>
      <c r="CN2319" s="23"/>
      <c r="CO2319" s="23"/>
      <c r="CP2319" s="23"/>
      <c r="CQ2319" s="23"/>
      <c r="CR2319" s="23"/>
      <c r="CS2319" s="23"/>
      <c r="CT2319" s="23"/>
      <c r="CU2319" s="23"/>
      <c r="CV2319" s="23"/>
      <c r="CW2319" s="23"/>
      <c r="CX2319" s="23"/>
      <c r="CY2319" s="23"/>
      <c r="CZ2319" s="23"/>
      <c r="DA2319" s="23"/>
      <c r="DB2319" s="23"/>
      <c r="DC2319" s="23"/>
      <c r="DD2319" s="23"/>
      <c r="DE2319" s="23"/>
      <c r="DF2319" s="23"/>
      <c r="DG2319" s="23"/>
      <c r="DH2319" s="23"/>
      <c r="DI2319" s="23"/>
      <c r="DJ2319" s="23"/>
      <c r="DK2319" s="23"/>
      <c r="DL2319" s="23"/>
      <c r="DM2319" s="23"/>
      <c r="DN2319" s="23"/>
      <c r="DO2319" s="23"/>
      <c r="DP2319" s="23"/>
      <c r="DQ2319" s="23"/>
      <c r="DR2319" s="23"/>
      <c r="DS2319" s="23"/>
      <c r="DT2319" s="23"/>
      <c r="DU2319" s="23"/>
      <c r="DV2319" s="23"/>
      <c r="DW2319" s="23"/>
      <c r="DX2319" s="23"/>
      <c r="DY2319" s="23"/>
    </row>
    <row r="2320" spans="1:129" s="29" customFormat="1" ht="15.75" x14ac:dyDescent="0.25">
      <c r="A2320" s="478"/>
      <c r="B2320" s="121" t="s">
        <v>399</v>
      </c>
      <c r="C2320" s="121"/>
      <c r="D2320" s="121"/>
      <c r="E2320" s="164"/>
      <c r="F2320" s="165"/>
      <c r="G2320" s="166"/>
      <c r="H2320" s="121" t="s">
        <v>35</v>
      </c>
      <c r="I2320" s="78" t="s">
        <v>52</v>
      </c>
      <c r="J2320" s="162">
        <v>144775.25</v>
      </c>
      <c r="K2320" s="98">
        <f t="shared" si="1168"/>
        <v>144775.25</v>
      </c>
      <c r="L2320" s="162"/>
      <c r="M2320" s="162"/>
      <c r="N2320" s="162"/>
      <c r="O2320" s="475">
        <f t="shared" si="1158"/>
        <v>144775.25</v>
      </c>
      <c r="P2320" s="556"/>
      <c r="Q2320" s="23"/>
      <c r="R2320" s="23"/>
      <c r="S2320" s="23"/>
      <c r="T2320" s="23"/>
      <c r="U2320" s="23"/>
      <c r="V2320" s="23"/>
      <c r="W2320" s="23"/>
      <c r="X2320" s="23"/>
      <c r="Y2320" s="23"/>
      <c r="Z2320" s="23"/>
      <c r="AA2320" s="23"/>
      <c r="AB2320" s="23"/>
      <c r="AC2320" s="23"/>
      <c r="AD2320" s="23"/>
      <c r="AE2320" s="23"/>
      <c r="AF2320" s="23"/>
      <c r="AG2320" s="23"/>
      <c r="AH2320" s="23"/>
      <c r="AI2320" s="23"/>
      <c r="AJ2320" s="23"/>
      <c r="AK2320" s="23"/>
      <c r="AL2320" s="23"/>
      <c r="AM2320" s="23"/>
      <c r="AN2320" s="23"/>
      <c r="AO2320" s="23"/>
      <c r="AP2320" s="23"/>
      <c r="AQ2320" s="23"/>
      <c r="AR2320" s="23"/>
      <c r="AS2320" s="23"/>
      <c r="AT2320" s="23"/>
      <c r="AU2320" s="23"/>
      <c r="AV2320" s="23"/>
      <c r="AW2320" s="23"/>
      <c r="AX2320" s="23"/>
      <c r="AY2320" s="23"/>
      <c r="AZ2320" s="23"/>
      <c r="BA2320" s="23"/>
      <c r="BB2320" s="23"/>
      <c r="BC2320" s="23"/>
      <c r="BD2320" s="23"/>
      <c r="BE2320" s="23"/>
      <c r="BF2320" s="23"/>
      <c r="BG2320" s="23"/>
      <c r="BH2320" s="23"/>
      <c r="BI2320" s="23"/>
      <c r="BJ2320" s="23"/>
      <c r="BK2320" s="23"/>
      <c r="BL2320" s="23"/>
      <c r="BM2320" s="23"/>
      <c r="BN2320" s="23"/>
      <c r="BO2320" s="23"/>
      <c r="BP2320" s="23"/>
      <c r="BQ2320" s="23"/>
      <c r="BR2320" s="23"/>
      <c r="BS2320" s="23"/>
      <c r="BT2320" s="23"/>
      <c r="BU2320" s="23"/>
      <c r="BV2320" s="23"/>
      <c r="BW2320" s="23"/>
      <c r="BX2320" s="23"/>
      <c r="BY2320" s="23"/>
      <c r="BZ2320" s="23"/>
      <c r="CA2320" s="23"/>
      <c r="CB2320" s="23"/>
      <c r="CC2320" s="23"/>
      <c r="CD2320" s="23"/>
      <c r="CE2320" s="23"/>
      <c r="CF2320" s="23"/>
      <c r="CG2320" s="23"/>
      <c r="CH2320" s="23"/>
      <c r="CI2320" s="23"/>
      <c r="CJ2320" s="23"/>
      <c r="CK2320" s="23"/>
      <c r="CL2320" s="23"/>
      <c r="CM2320" s="23"/>
      <c r="CN2320" s="23"/>
      <c r="CO2320" s="23"/>
      <c r="CP2320" s="23"/>
      <c r="CQ2320" s="23"/>
      <c r="CR2320" s="23"/>
      <c r="CS2320" s="23"/>
      <c r="CT2320" s="23"/>
      <c r="CU2320" s="23"/>
      <c r="CV2320" s="23"/>
      <c r="CW2320" s="23"/>
      <c r="CX2320" s="23"/>
      <c r="CY2320" s="23"/>
      <c r="CZ2320" s="23"/>
      <c r="DA2320" s="23"/>
      <c r="DB2320" s="23"/>
      <c r="DC2320" s="23"/>
      <c r="DD2320" s="23"/>
      <c r="DE2320" s="23"/>
      <c r="DF2320" s="23"/>
      <c r="DG2320" s="23"/>
      <c r="DH2320" s="23"/>
      <c r="DI2320" s="23"/>
      <c r="DJ2320" s="23"/>
      <c r="DK2320" s="23"/>
      <c r="DL2320" s="23"/>
      <c r="DM2320" s="23"/>
      <c r="DN2320" s="23"/>
      <c r="DO2320" s="23"/>
      <c r="DP2320" s="23"/>
      <c r="DQ2320" s="23"/>
      <c r="DR2320" s="23"/>
      <c r="DS2320" s="23"/>
      <c r="DT2320" s="23"/>
      <c r="DU2320" s="23"/>
      <c r="DV2320" s="23"/>
      <c r="DW2320" s="23"/>
      <c r="DX2320" s="23"/>
      <c r="DY2320" s="23"/>
    </row>
    <row r="2321" spans="1:129" s="29" customFormat="1" ht="15.75" x14ac:dyDescent="0.25">
      <c r="A2321" s="477">
        <v>29</v>
      </c>
      <c r="B2321" s="121" t="s">
        <v>399</v>
      </c>
      <c r="C2321" s="121" t="s">
        <v>6</v>
      </c>
      <c r="D2321" s="121" t="s">
        <v>220</v>
      </c>
      <c r="E2321" s="164" t="s">
        <v>221</v>
      </c>
      <c r="F2321" s="162">
        <v>4727.7</v>
      </c>
      <c r="G2321" s="136">
        <v>251</v>
      </c>
      <c r="H2321" s="134" t="s">
        <v>30</v>
      </c>
      <c r="I2321" s="66" t="s">
        <v>1</v>
      </c>
      <c r="J2321" s="162">
        <f>J2322+J2323</f>
        <v>2230723.89</v>
      </c>
      <c r="K2321" s="162">
        <f t="shared" ref="K2321:N2321" si="1169">K2322+K2323</f>
        <v>2230723.89</v>
      </c>
      <c r="L2321" s="162">
        <f t="shared" si="1169"/>
        <v>0</v>
      </c>
      <c r="M2321" s="162">
        <f t="shared" si="1169"/>
        <v>0</v>
      </c>
      <c r="N2321" s="162">
        <f t="shared" si="1169"/>
        <v>0</v>
      </c>
      <c r="O2321" s="475">
        <f t="shared" si="1158"/>
        <v>2230723.89</v>
      </c>
      <c r="P2321" s="555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23"/>
      <c r="AE2321" s="23"/>
      <c r="AF2321" s="23"/>
      <c r="AG2321" s="23"/>
      <c r="AH2321" s="23"/>
      <c r="AI2321" s="23"/>
      <c r="AJ2321" s="23"/>
      <c r="AK2321" s="23"/>
      <c r="AL2321" s="23"/>
      <c r="AM2321" s="23"/>
      <c r="AN2321" s="23"/>
      <c r="AO2321" s="23"/>
      <c r="AP2321" s="23"/>
      <c r="AQ2321" s="23"/>
      <c r="AR2321" s="23"/>
      <c r="AS2321" s="23"/>
      <c r="AT2321" s="23"/>
      <c r="AU2321" s="23"/>
      <c r="AV2321" s="23"/>
      <c r="AW2321" s="23"/>
      <c r="AX2321" s="23"/>
      <c r="AY2321" s="23"/>
      <c r="AZ2321" s="23"/>
      <c r="BA2321" s="23"/>
      <c r="BB2321" s="23"/>
      <c r="BC2321" s="23"/>
      <c r="BD2321" s="23"/>
      <c r="BE2321" s="23"/>
      <c r="BF2321" s="23"/>
      <c r="BG2321" s="23"/>
      <c r="BH2321" s="23"/>
      <c r="BI2321" s="23"/>
      <c r="BJ2321" s="23"/>
      <c r="BK2321" s="23"/>
      <c r="BL2321" s="23"/>
      <c r="BM2321" s="23"/>
      <c r="BN2321" s="23"/>
      <c r="BO2321" s="23"/>
      <c r="BP2321" s="23"/>
      <c r="BQ2321" s="23"/>
      <c r="BR2321" s="23"/>
      <c r="BS2321" s="23"/>
      <c r="BT2321" s="23"/>
      <c r="BU2321" s="23"/>
      <c r="BV2321" s="23"/>
      <c r="BW2321" s="23"/>
      <c r="BX2321" s="23"/>
      <c r="BY2321" s="23"/>
      <c r="BZ2321" s="23"/>
      <c r="CA2321" s="23"/>
      <c r="CB2321" s="23"/>
      <c r="CC2321" s="23"/>
      <c r="CD2321" s="23"/>
      <c r="CE2321" s="23"/>
      <c r="CF2321" s="23"/>
      <c r="CG2321" s="23"/>
      <c r="CH2321" s="23"/>
      <c r="CI2321" s="23"/>
      <c r="CJ2321" s="23"/>
      <c r="CK2321" s="23"/>
      <c r="CL2321" s="23"/>
      <c r="CM2321" s="23"/>
      <c r="CN2321" s="23"/>
      <c r="CO2321" s="23"/>
      <c r="CP2321" s="23"/>
      <c r="CQ2321" s="23"/>
      <c r="CR2321" s="23"/>
      <c r="CS2321" s="23"/>
      <c r="CT2321" s="23"/>
      <c r="CU2321" s="23"/>
      <c r="CV2321" s="23"/>
      <c r="CW2321" s="23"/>
      <c r="CX2321" s="23"/>
      <c r="CY2321" s="23"/>
      <c r="CZ2321" s="23"/>
      <c r="DA2321" s="23"/>
      <c r="DB2321" s="23"/>
      <c r="DC2321" s="23"/>
      <c r="DD2321" s="23"/>
      <c r="DE2321" s="23"/>
      <c r="DF2321" s="23"/>
      <c r="DG2321" s="23"/>
      <c r="DH2321" s="23"/>
      <c r="DI2321" s="23"/>
      <c r="DJ2321" s="23"/>
      <c r="DK2321" s="23"/>
      <c r="DL2321" s="23"/>
      <c r="DM2321" s="23"/>
      <c r="DN2321" s="23"/>
      <c r="DO2321" s="23"/>
      <c r="DP2321" s="23"/>
      <c r="DQ2321" s="23"/>
      <c r="DR2321" s="23"/>
      <c r="DS2321" s="23"/>
      <c r="DT2321" s="23"/>
      <c r="DU2321" s="23"/>
      <c r="DV2321" s="23"/>
      <c r="DW2321" s="23"/>
      <c r="DX2321" s="23"/>
      <c r="DY2321" s="23"/>
    </row>
    <row r="2322" spans="1:129" s="29" customFormat="1" ht="15.75" x14ac:dyDescent="0.25">
      <c r="A2322" s="478"/>
      <c r="B2322" s="121" t="s">
        <v>399</v>
      </c>
      <c r="C2322" s="121"/>
      <c r="D2322" s="121"/>
      <c r="E2322" s="162"/>
      <c r="F2322" s="162"/>
      <c r="G2322" s="136"/>
      <c r="H2322" s="121" t="s">
        <v>36</v>
      </c>
      <c r="I2322" s="78" t="s">
        <v>37</v>
      </c>
      <c r="J2322" s="162">
        <v>2183986.58</v>
      </c>
      <c r="K2322" s="98">
        <f t="shared" ref="K2322:K2323" si="1170">J2322</f>
        <v>2183986.58</v>
      </c>
      <c r="L2322" s="162"/>
      <c r="M2322" s="83"/>
      <c r="N2322" s="83"/>
      <c r="O2322" s="475">
        <f t="shared" si="1158"/>
        <v>2183986.58</v>
      </c>
      <c r="P2322" s="555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/>
      <c r="AK2322" s="23"/>
      <c r="AL2322" s="23"/>
      <c r="AM2322" s="23"/>
      <c r="AN2322" s="23"/>
      <c r="AO2322" s="23"/>
      <c r="AP2322" s="23"/>
      <c r="AQ2322" s="23"/>
      <c r="AR2322" s="23"/>
      <c r="AS2322" s="23"/>
      <c r="AT2322" s="23"/>
      <c r="AU2322" s="23"/>
      <c r="AV2322" s="23"/>
      <c r="AW2322" s="23"/>
      <c r="AX2322" s="23"/>
      <c r="AY2322" s="23"/>
      <c r="AZ2322" s="23"/>
      <c r="BA2322" s="23"/>
      <c r="BB2322" s="23"/>
      <c r="BC2322" s="23"/>
      <c r="BD2322" s="23"/>
      <c r="BE2322" s="23"/>
      <c r="BF2322" s="23"/>
      <c r="BG2322" s="23"/>
      <c r="BH2322" s="23"/>
      <c r="BI2322" s="23"/>
      <c r="BJ2322" s="23"/>
      <c r="BK2322" s="23"/>
      <c r="BL2322" s="23"/>
      <c r="BM2322" s="23"/>
      <c r="BN2322" s="23"/>
      <c r="BO2322" s="23"/>
      <c r="BP2322" s="23"/>
      <c r="BQ2322" s="23"/>
      <c r="BR2322" s="23"/>
      <c r="BS2322" s="23"/>
      <c r="BT2322" s="23"/>
      <c r="BU2322" s="23"/>
      <c r="BV2322" s="23"/>
      <c r="BW2322" s="23"/>
      <c r="BX2322" s="23"/>
      <c r="BY2322" s="23"/>
      <c r="BZ2322" s="23"/>
      <c r="CA2322" s="23"/>
      <c r="CB2322" s="23"/>
      <c r="CC2322" s="23"/>
      <c r="CD2322" s="23"/>
      <c r="CE2322" s="23"/>
      <c r="CF2322" s="23"/>
      <c r="CG2322" s="23"/>
      <c r="CH2322" s="23"/>
      <c r="CI2322" s="23"/>
      <c r="CJ2322" s="23"/>
      <c r="CK2322" s="23"/>
      <c r="CL2322" s="23"/>
      <c r="CM2322" s="23"/>
      <c r="CN2322" s="23"/>
      <c r="CO2322" s="23"/>
      <c r="CP2322" s="23"/>
      <c r="CQ2322" s="23"/>
      <c r="CR2322" s="23"/>
      <c r="CS2322" s="23"/>
      <c r="CT2322" s="23"/>
      <c r="CU2322" s="23"/>
      <c r="CV2322" s="23"/>
      <c r="CW2322" s="23"/>
      <c r="CX2322" s="23"/>
      <c r="CY2322" s="23"/>
      <c r="CZ2322" s="23"/>
      <c r="DA2322" s="23"/>
      <c r="DB2322" s="23"/>
      <c r="DC2322" s="23"/>
      <c r="DD2322" s="23"/>
      <c r="DE2322" s="23"/>
      <c r="DF2322" s="23"/>
      <c r="DG2322" s="23"/>
      <c r="DH2322" s="23"/>
      <c r="DI2322" s="23"/>
      <c r="DJ2322" s="23"/>
      <c r="DK2322" s="23"/>
      <c r="DL2322" s="23"/>
      <c r="DM2322" s="23"/>
      <c r="DN2322" s="23"/>
      <c r="DO2322" s="23"/>
      <c r="DP2322" s="23"/>
      <c r="DQ2322" s="23"/>
      <c r="DR2322" s="23"/>
      <c r="DS2322" s="23"/>
      <c r="DT2322" s="23"/>
      <c r="DU2322" s="23"/>
      <c r="DV2322" s="23"/>
      <c r="DW2322" s="23"/>
      <c r="DX2322" s="23"/>
      <c r="DY2322" s="23"/>
    </row>
    <row r="2323" spans="1:129" s="29" customFormat="1" ht="15.75" x14ac:dyDescent="0.25">
      <c r="A2323" s="478"/>
      <c r="B2323" s="121" t="s">
        <v>399</v>
      </c>
      <c r="C2323" s="121"/>
      <c r="D2323" s="121"/>
      <c r="E2323" s="164"/>
      <c r="F2323" s="165"/>
      <c r="G2323" s="166"/>
      <c r="H2323" s="121" t="s">
        <v>35</v>
      </c>
      <c r="I2323" s="78" t="s">
        <v>52</v>
      </c>
      <c r="J2323" s="162">
        <v>46737.31</v>
      </c>
      <c r="K2323" s="98">
        <f t="shared" si="1170"/>
        <v>46737.31</v>
      </c>
      <c r="L2323" s="162"/>
      <c r="M2323" s="162"/>
      <c r="N2323" s="162"/>
      <c r="O2323" s="475">
        <f t="shared" si="1158"/>
        <v>46737.31</v>
      </c>
      <c r="P2323" s="555"/>
      <c r="Q2323" s="23"/>
      <c r="R2323" s="23"/>
      <c r="S2323" s="23"/>
      <c r="T2323" s="23"/>
      <c r="U2323" s="23"/>
      <c r="V2323" s="23"/>
      <c r="W2323" s="23"/>
      <c r="X2323" s="23"/>
      <c r="Y2323" s="23"/>
      <c r="Z2323" s="23"/>
      <c r="AA2323" s="23"/>
      <c r="AB2323" s="23"/>
      <c r="AC2323" s="23"/>
      <c r="AD2323" s="23"/>
      <c r="AE2323" s="23"/>
      <c r="AF2323" s="23"/>
      <c r="AG2323" s="23"/>
      <c r="AH2323" s="23"/>
      <c r="AI2323" s="23"/>
      <c r="AJ2323" s="23"/>
      <c r="AK2323" s="23"/>
      <c r="AL2323" s="23"/>
      <c r="AM2323" s="23"/>
      <c r="AN2323" s="23"/>
      <c r="AO2323" s="23"/>
      <c r="AP2323" s="23"/>
      <c r="AQ2323" s="23"/>
      <c r="AR2323" s="23"/>
      <c r="AS2323" s="23"/>
      <c r="AT2323" s="23"/>
      <c r="AU2323" s="23"/>
      <c r="AV2323" s="23"/>
      <c r="AW2323" s="23"/>
      <c r="AX2323" s="23"/>
      <c r="AY2323" s="23"/>
      <c r="AZ2323" s="23"/>
      <c r="BA2323" s="23"/>
      <c r="BB2323" s="23"/>
      <c r="BC2323" s="23"/>
      <c r="BD2323" s="23"/>
      <c r="BE2323" s="23"/>
      <c r="BF2323" s="23"/>
      <c r="BG2323" s="23"/>
      <c r="BH2323" s="23"/>
      <c r="BI2323" s="23"/>
      <c r="BJ2323" s="23"/>
      <c r="BK2323" s="23"/>
      <c r="BL2323" s="23"/>
      <c r="BM2323" s="23"/>
      <c r="BN2323" s="23"/>
      <c r="BO2323" s="23"/>
      <c r="BP2323" s="23"/>
      <c r="BQ2323" s="23"/>
      <c r="BR2323" s="23"/>
      <c r="BS2323" s="23"/>
      <c r="BT2323" s="23"/>
      <c r="BU2323" s="23"/>
      <c r="BV2323" s="23"/>
      <c r="BW2323" s="23"/>
      <c r="BX2323" s="23"/>
      <c r="BY2323" s="23"/>
      <c r="BZ2323" s="23"/>
      <c r="CA2323" s="23"/>
      <c r="CB2323" s="23"/>
      <c r="CC2323" s="23"/>
      <c r="CD2323" s="23"/>
      <c r="CE2323" s="23"/>
      <c r="CF2323" s="23"/>
      <c r="CG2323" s="23"/>
      <c r="CH2323" s="23"/>
      <c r="CI2323" s="23"/>
      <c r="CJ2323" s="23"/>
      <c r="CK2323" s="23"/>
      <c r="CL2323" s="23"/>
      <c r="CM2323" s="23"/>
      <c r="CN2323" s="23"/>
      <c r="CO2323" s="23"/>
      <c r="CP2323" s="23"/>
      <c r="CQ2323" s="23"/>
      <c r="CR2323" s="23"/>
      <c r="CS2323" s="23"/>
      <c r="CT2323" s="23"/>
      <c r="CU2323" s="23"/>
      <c r="CV2323" s="23"/>
      <c r="CW2323" s="23"/>
      <c r="CX2323" s="23"/>
      <c r="CY2323" s="23"/>
      <c r="CZ2323" s="23"/>
      <c r="DA2323" s="23"/>
      <c r="DB2323" s="23"/>
      <c r="DC2323" s="23"/>
      <c r="DD2323" s="23"/>
      <c r="DE2323" s="23"/>
      <c r="DF2323" s="23"/>
      <c r="DG2323" s="23"/>
      <c r="DH2323" s="23"/>
      <c r="DI2323" s="23"/>
      <c r="DJ2323" s="23"/>
      <c r="DK2323" s="23"/>
      <c r="DL2323" s="23"/>
      <c r="DM2323" s="23"/>
      <c r="DN2323" s="23"/>
      <c r="DO2323" s="23"/>
      <c r="DP2323" s="23"/>
      <c r="DQ2323" s="23"/>
      <c r="DR2323" s="23"/>
      <c r="DS2323" s="23"/>
      <c r="DT2323" s="23"/>
      <c r="DU2323" s="23"/>
      <c r="DV2323" s="23"/>
      <c r="DW2323" s="23"/>
      <c r="DX2323" s="23"/>
      <c r="DY2323" s="23"/>
    </row>
    <row r="2324" spans="1:129" s="29" customFormat="1" ht="15.75" x14ac:dyDescent="0.25">
      <c r="A2324" s="477">
        <v>30</v>
      </c>
      <c r="B2324" s="121" t="s">
        <v>399</v>
      </c>
      <c r="C2324" s="121" t="s">
        <v>6</v>
      </c>
      <c r="D2324" s="121" t="s">
        <v>321</v>
      </c>
      <c r="E2324" s="164" t="s">
        <v>222</v>
      </c>
      <c r="F2324" s="162">
        <v>2667.6</v>
      </c>
      <c r="G2324" s="136">
        <v>72</v>
      </c>
      <c r="H2324" s="134" t="s">
        <v>30</v>
      </c>
      <c r="I2324" s="66" t="s">
        <v>1</v>
      </c>
      <c r="J2324" s="162">
        <f>J2325+J2326</f>
        <v>3155166.17</v>
      </c>
      <c r="K2324" s="162">
        <f t="shared" ref="K2324:N2324" si="1171">K2325+K2326</f>
        <v>3155166.17</v>
      </c>
      <c r="L2324" s="162">
        <f t="shared" si="1171"/>
        <v>0</v>
      </c>
      <c r="M2324" s="162">
        <f t="shared" si="1171"/>
        <v>0</v>
      </c>
      <c r="N2324" s="162">
        <f t="shared" si="1171"/>
        <v>0</v>
      </c>
      <c r="O2324" s="475">
        <f t="shared" si="1158"/>
        <v>3155166.17</v>
      </c>
      <c r="P2324" s="555"/>
      <c r="Q2324" s="23"/>
      <c r="R2324" s="23"/>
      <c r="S2324" s="23"/>
      <c r="T2324" s="23"/>
      <c r="U2324" s="23"/>
      <c r="V2324" s="23"/>
      <c r="W2324" s="23"/>
      <c r="X2324" s="23"/>
      <c r="Y2324" s="23"/>
      <c r="Z2324" s="23"/>
      <c r="AA2324" s="23"/>
      <c r="AB2324" s="23"/>
      <c r="AC2324" s="23"/>
      <c r="AD2324" s="23"/>
      <c r="AE2324" s="23"/>
      <c r="AF2324" s="23"/>
      <c r="AG2324" s="23"/>
      <c r="AH2324" s="23"/>
      <c r="AI2324" s="23"/>
      <c r="AJ2324" s="23"/>
      <c r="AK2324" s="23"/>
      <c r="AL2324" s="23"/>
      <c r="AM2324" s="23"/>
      <c r="AN2324" s="23"/>
      <c r="AO2324" s="23"/>
      <c r="AP2324" s="23"/>
      <c r="AQ2324" s="23"/>
      <c r="AR2324" s="23"/>
      <c r="AS2324" s="23"/>
      <c r="AT2324" s="23"/>
      <c r="AU2324" s="23"/>
      <c r="AV2324" s="23"/>
      <c r="AW2324" s="23"/>
      <c r="AX2324" s="23"/>
      <c r="AY2324" s="23"/>
      <c r="AZ2324" s="23"/>
      <c r="BA2324" s="23"/>
      <c r="BB2324" s="23"/>
      <c r="BC2324" s="23"/>
      <c r="BD2324" s="23"/>
      <c r="BE2324" s="23"/>
      <c r="BF2324" s="23"/>
      <c r="BG2324" s="23"/>
      <c r="BH2324" s="23"/>
      <c r="BI2324" s="23"/>
      <c r="BJ2324" s="23"/>
      <c r="BK2324" s="23"/>
      <c r="BL2324" s="23"/>
      <c r="BM2324" s="23"/>
      <c r="BN2324" s="23"/>
      <c r="BO2324" s="23"/>
      <c r="BP2324" s="23"/>
      <c r="BQ2324" s="23"/>
      <c r="BR2324" s="23"/>
      <c r="BS2324" s="23"/>
      <c r="BT2324" s="23"/>
      <c r="BU2324" s="23"/>
      <c r="BV2324" s="23"/>
      <c r="BW2324" s="23"/>
      <c r="BX2324" s="23"/>
      <c r="BY2324" s="23"/>
      <c r="BZ2324" s="23"/>
      <c r="CA2324" s="23"/>
      <c r="CB2324" s="23"/>
      <c r="CC2324" s="23"/>
      <c r="CD2324" s="23"/>
      <c r="CE2324" s="23"/>
      <c r="CF2324" s="23"/>
      <c r="CG2324" s="23"/>
      <c r="CH2324" s="23"/>
      <c r="CI2324" s="23"/>
      <c r="CJ2324" s="23"/>
      <c r="CK2324" s="23"/>
      <c r="CL2324" s="23"/>
      <c r="CM2324" s="23"/>
      <c r="CN2324" s="23"/>
      <c r="CO2324" s="23"/>
      <c r="CP2324" s="23"/>
      <c r="CQ2324" s="23"/>
      <c r="CR2324" s="23"/>
      <c r="CS2324" s="23"/>
      <c r="CT2324" s="23"/>
      <c r="CU2324" s="23"/>
      <c r="CV2324" s="23"/>
      <c r="CW2324" s="23"/>
      <c r="CX2324" s="23"/>
      <c r="CY2324" s="23"/>
      <c r="CZ2324" s="23"/>
      <c r="DA2324" s="23"/>
      <c r="DB2324" s="23"/>
      <c r="DC2324" s="23"/>
      <c r="DD2324" s="23"/>
      <c r="DE2324" s="23"/>
      <c r="DF2324" s="23"/>
      <c r="DG2324" s="23"/>
      <c r="DH2324" s="23"/>
      <c r="DI2324" s="23"/>
      <c r="DJ2324" s="23"/>
      <c r="DK2324" s="23"/>
      <c r="DL2324" s="23"/>
      <c r="DM2324" s="23"/>
      <c r="DN2324" s="23"/>
      <c r="DO2324" s="23"/>
      <c r="DP2324" s="23"/>
      <c r="DQ2324" s="23"/>
      <c r="DR2324" s="23"/>
      <c r="DS2324" s="23"/>
      <c r="DT2324" s="23"/>
      <c r="DU2324" s="23"/>
      <c r="DV2324" s="23"/>
      <c r="DW2324" s="23"/>
      <c r="DX2324" s="23"/>
      <c r="DY2324" s="23"/>
    </row>
    <row r="2325" spans="1:129" s="29" customFormat="1" ht="15.75" x14ac:dyDescent="0.25">
      <c r="A2325" s="478"/>
      <c r="B2325" s="121" t="s">
        <v>399</v>
      </c>
      <c r="C2325" s="121"/>
      <c r="D2325" s="121"/>
      <c r="E2325" s="162"/>
      <c r="F2325" s="162"/>
      <c r="G2325" s="136"/>
      <c r="H2325" s="121" t="s">
        <v>36</v>
      </c>
      <c r="I2325" s="78" t="s">
        <v>37</v>
      </c>
      <c r="J2325" s="162">
        <v>3089060.28</v>
      </c>
      <c r="K2325" s="98">
        <f t="shared" ref="K2325:K2326" si="1172">J2325</f>
        <v>3089060.28</v>
      </c>
      <c r="L2325" s="162"/>
      <c r="M2325" s="83"/>
      <c r="N2325" s="83"/>
      <c r="O2325" s="475">
        <f t="shared" si="1158"/>
        <v>3089060.28</v>
      </c>
      <c r="P2325" s="555"/>
      <c r="Q2325" s="23"/>
      <c r="R2325" s="23"/>
      <c r="S2325" s="23"/>
      <c r="T2325" s="23"/>
      <c r="U2325" s="23"/>
      <c r="V2325" s="23"/>
      <c r="W2325" s="23"/>
      <c r="X2325" s="23"/>
      <c r="Y2325" s="23"/>
      <c r="Z2325" s="23"/>
      <c r="AA2325" s="23"/>
      <c r="AB2325" s="23"/>
      <c r="AC2325" s="23"/>
      <c r="AD2325" s="23"/>
      <c r="AE2325" s="23"/>
      <c r="AF2325" s="23"/>
      <c r="AG2325" s="23"/>
      <c r="AH2325" s="23"/>
      <c r="AI2325" s="23"/>
      <c r="AJ2325" s="23"/>
      <c r="AK2325" s="23"/>
      <c r="AL2325" s="23"/>
      <c r="AM2325" s="23"/>
      <c r="AN2325" s="23"/>
      <c r="AO2325" s="23"/>
      <c r="AP2325" s="23"/>
      <c r="AQ2325" s="23"/>
      <c r="AR2325" s="23"/>
      <c r="AS2325" s="23"/>
      <c r="AT2325" s="23"/>
      <c r="AU2325" s="23"/>
      <c r="AV2325" s="23"/>
      <c r="AW2325" s="23"/>
      <c r="AX2325" s="23"/>
      <c r="AY2325" s="23"/>
      <c r="AZ2325" s="23"/>
      <c r="BA2325" s="23"/>
      <c r="BB2325" s="23"/>
      <c r="BC2325" s="23"/>
      <c r="BD2325" s="23"/>
      <c r="BE2325" s="23"/>
      <c r="BF2325" s="23"/>
      <c r="BG2325" s="23"/>
      <c r="BH2325" s="23"/>
      <c r="BI2325" s="23"/>
      <c r="BJ2325" s="23"/>
      <c r="BK2325" s="23"/>
      <c r="BL2325" s="23"/>
      <c r="BM2325" s="23"/>
      <c r="BN2325" s="23"/>
      <c r="BO2325" s="23"/>
      <c r="BP2325" s="23"/>
      <c r="BQ2325" s="23"/>
      <c r="BR2325" s="23"/>
      <c r="BS2325" s="23"/>
      <c r="BT2325" s="23"/>
      <c r="BU2325" s="23"/>
      <c r="BV2325" s="23"/>
      <c r="BW2325" s="23"/>
      <c r="BX2325" s="23"/>
      <c r="BY2325" s="23"/>
      <c r="BZ2325" s="23"/>
      <c r="CA2325" s="23"/>
      <c r="CB2325" s="23"/>
      <c r="CC2325" s="23"/>
      <c r="CD2325" s="23"/>
      <c r="CE2325" s="23"/>
      <c r="CF2325" s="23"/>
      <c r="CG2325" s="23"/>
      <c r="CH2325" s="23"/>
      <c r="CI2325" s="23"/>
      <c r="CJ2325" s="23"/>
      <c r="CK2325" s="23"/>
      <c r="CL2325" s="23"/>
      <c r="CM2325" s="23"/>
      <c r="CN2325" s="23"/>
      <c r="CO2325" s="23"/>
      <c r="CP2325" s="23"/>
      <c r="CQ2325" s="23"/>
      <c r="CR2325" s="23"/>
      <c r="CS2325" s="23"/>
      <c r="CT2325" s="23"/>
      <c r="CU2325" s="23"/>
      <c r="CV2325" s="23"/>
      <c r="CW2325" s="23"/>
      <c r="CX2325" s="23"/>
      <c r="CY2325" s="23"/>
      <c r="CZ2325" s="23"/>
      <c r="DA2325" s="23"/>
      <c r="DB2325" s="23"/>
      <c r="DC2325" s="23"/>
      <c r="DD2325" s="23"/>
      <c r="DE2325" s="23"/>
      <c r="DF2325" s="23"/>
      <c r="DG2325" s="23"/>
      <c r="DH2325" s="23"/>
      <c r="DI2325" s="23"/>
      <c r="DJ2325" s="23"/>
      <c r="DK2325" s="23"/>
      <c r="DL2325" s="23"/>
      <c r="DM2325" s="23"/>
      <c r="DN2325" s="23"/>
      <c r="DO2325" s="23"/>
      <c r="DP2325" s="23"/>
      <c r="DQ2325" s="23"/>
      <c r="DR2325" s="23"/>
      <c r="DS2325" s="23"/>
      <c r="DT2325" s="23"/>
      <c r="DU2325" s="23"/>
      <c r="DV2325" s="23"/>
      <c r="DW2325" s="23"/>
      <c r="DX2325" s="23"/>
      <c r="DY2325" s="23"/>
    </row>
    <row r="2326" spans="1:129" s="29" customFormat="1" ht="15.75" x14ac:dyDescent="0.25">
      <c r="A2326" s="478"/>
      <c r="B2326" s="121" t="s">
        <v>399</v>
      </c>
      <c r="C2326" s="121"/>
      <c r="D2326" s="121"/>
      <c r="E2326" s="164"/>
      <c r="F2326" s="165"/>
      <c r="G2326" s="166"/>
      <c r="H2326" s="121" t="s">
        <v>35</v>
      </c>
      <c r="I2326" s="78" t="s">
        <v>52</v>
      </c>
      <c r="J2326" s="162">
        <v>66105.89</v>
      </c>
      <c r="K2326" s="98">
        <f t="shared" si="1172"/>
        <v>66105.89</v>
      </c>
      <c r="L2326" s="162"/>
      <c r="M2326" s="162"/>
      <c r="N2326" s="162"/>
      <c r="O2326" s="475">
        <f t="shared" si="1158"/>
        <v>66105.89</v>
      </c>
      <c r="P2326" s="555"/>
      <c r="Q2326" s="23"/>
      <c r="R2326" s="23"/>
      <c r="S2326" s="23"/>
      <c r="T2326" s="23"/>
      <c r="U2326" s="23"/>
      <c r="V2326" s="23"/>
      <c r="W2326" s="23"/>
      <c r="X2326" s="23"/>
      <c r="Y2326" s="23"/>
      <c r="Z2326" s="23"/>
      <c r="AA2326" s="23"/>
      <c r="AB2326" s="23"/>
      <c r="AC2326" s="23"/>
      <c r="AD2326" s="23"/>
      <c r="AE2326" s="23"/>
      <c r="AF2326" s="23"/>
      <c r="AG2326" s="23"/>
      <c r="AH2326" s="23"/>
      <c r="AI2326" s="23"/>
      <c r="AJ2326" s="23"/>
      <c r="AK2326" s="23"/>
      <c r="AL2326" s="23"/>
      <c r="AM2326" s="23"/>
      <c r="AN2326" s="23"/>
      <c r="AO2326" s="23"/>
      <c r="AP2326" s="23"/>
      <c r="AQ2326" s="23"/>
      <c r="AR2326" s="23"/>
      <c r="AS2326" s="23"/>
      <c r="AT2326" s="23"/>
      <c r="AU2326" s="23"/>
      <c r="AV2326" s="23"/>
      <c r="AW2326" s="23"/>
      <c r="AX2326" s="23"/>
      <c r="AY2326" s="23"/>
      <c r="AZ2326" s="23"/>
      <c r="BA2326" s="23"/>
      <c r="BB2326" s="23"/>
      <c r="BC2326" s="23"/>
      <c r="BD2326" s="23"/>
      <c r="BE2326" s="23"/>
      <c r="BF2326" s="23"/>
      <c r="BG2326" s="23"/>
      <c r="BH2326" s="23"/>
      <c r="BI2326" s="23"/>
      <c r="BJ2326" s="23"/>
      <c r="BK2326" s="23"/>
      <c r="BL2326" s="23"/>
      <c r="BM2326" s="23"/>
      <c r="BN2326" s="23"/>
      <c r="BO2326" s="23"/>
      <c r="BP2326" s="23"/>
      <c r="BQ2326" s="23"/>
      <c r="BR2326" s="23"/>
      <c r="BS2326" s="23"/>
      <c r="BT2326" s="23"/>
      <c r="BU2326" s="23"/>
      <c r="BV2326" s="23"/>
      <c r="BW2326" s="23"/>
      <c r="BX2326" s="23"/>
      <c r="BY2326" s="23"/>
      <c r="BZ2326" s="23"/>
      <c r="CA2326" s="23"/>
      <c r="CB2326" s="23"/>
      <c r="CC2326" s="23"/>
      <c r="CD2326" s="23"/>
      <c r="CE2326" s="23"/>
      <c r="CF2326" s="23"/>
      <c r="CG2326" s="23"/>
      <c r="CH2326" s="23"/>
      <c r="CI2326" s="23"/>
      <c r="CJ2326" s="23"/>
      <c r="CK2326" s="23"/>
      <c r="CL2326" s="23"/>
      <c r="CM2326" s="23"/>
      <c r="CN2326" s="23"/>
      <c r="CO2326" s="23"/>
      <c r="CP2326" s="23"/>
      <c r="CQ2326" s="23"/>
      <c r="CR2326" s="23"/>
      <c r="CS2326" s="23"/>
      <c r="CT2326" s="23"/>
      <c r="CU2326" s="23"/>
      <c r="CV2326" s="23"/>
      <c r="CW2326" s="23"/>
      <c r="CX2326" s="23"/>
      <c r="CY2326" s="23"/>
      <c r="CZ2326" s="23"/>
      <c r="DA2326" s="23"/>
      <c r="DB2326" s="23"/>
      <c r="DC2326" s="23"/>
      <c r="DD2326" s="23"/>
      <c r="DE2326" s="23"/>
      <c r="DF2326" s="23"/>
      <c r="DG2326" s="23"/>
      <c r="DH2326" s="23"/>
      <c r="DI2326" s="23"/>
      <c r="DJ2326" s="23"/>
      <c r="DK2326" s="23"/>
      <c r="DL2326" s="23"/>
      <c r="DM2326" s="23"/>
      <c r="DN2326" s="23"/>
      <c r="DO2326" s="23"/>
      <c r="DP2326" s="23"/>
      <c r="DQ2326" s="23"/>
      <c r="DR2326" s="23"/>
      <c r="DS2326" s="23"/>
      <c r="DT2326" s="23"/>
      <c r="DU2326" s="23"/>
      <c r="DV2326" s="23"/>
      <c r="DW2326" s="23"/>
      <c r="DX2326" s="23"/>
      <c r="DY2326" s="23"/>
    </row>
    <row r="2327" spans="1:129" s="29" customFormat="1" ht="15.75" x14ac:dyDescent="0.25">
      <c r="A2327" s="477">
        <v>31</v>
      </c>
      <c r="B2327" s="121" t="s">
        <v>399</v>
      </c>
      <c r="C2327" s="121" t="s">
        <v>6</v>
      </c>
      <c r="D2327" s="121" t="s">
        <v>321</v>
      </c>
      <c r="E2327" s="164" t="s">
        <v>223</v>
      </c>
      <c r="F2327" s="162">
        <v>2466.6</v>
      </c>
      <c r="G2327" s="136">
        <v>80</v>
      </c>
      <c r="H2327" s="134" t="s">
        <v>30</v>
      </c>
      <c r="I2327" s="66" t="s">
        <v>1</v>
      </c>
      <c r="J2327" s="162">
        <f>J2328+J2329</f>
        <v>2914090.8600000003</v>
      </c>
      <c r="K2327" s="162">
        <f t="shared" ref="K2327:N2327" si="1173">K2328+K2329</f>
        <v>2914090.8600000003</v>
      </c>
      <c r="L2327" s="162">
        <f t="shared" si="1173"/>
        <v>0</v>
      </c>
      <c r="M2327" s="162">
        <f t="shared" si="1173"/>
        <v>0</v>
      </c>
      <c r="N2327" s="162">
        <f t="shared" si="1173"/>
        <v>0</v>
      </c>
      <c r="O2327" s="475">
        <f t="shared" si="1158"/>
        <v>2914090.8600000003</v>
      </c>
      <c r="P2327" s="555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/>
      <c r="AR2327" s="23"/>
      <c r="AS2327" s="23"/>
      <c r="AT2327" s="23"/>
      <c r="AU2327" s="23"/>
      <c r="AV2327" s="23"/>
      <c r="AW2327" s="23"/>
      <c r="AX2327" s="23"/>
      <c r="AY2327" s="23"/>
      <c r="AZ2327" s="23"/>
      <c r="BA2327" s="23"/>
      <c r="BB2327" s="23"/>
      <c r="BC2327" s="23"/>
      <c r="BD2327" s="23"/>
      <c r="BE2327" s="23"/>
      <c r="BF2327" s="23"/>
      <c r="BG2327" s="23"/>
      <c r="BH2327" s="23"/>
      <c r="BI2327" s="23"/>
      <c r="BJ2327" s="23"/>
      <c r="BK2327" s="23"/>
      <c r="BL2327" s="23"/>
      <c r="BM2327" s="23"/>
      <c r="BN2327" s="23"/>
      <c r="BO2327" s="23"/>
      <c r="BP2327" s="23"/>
      <c r="BQ2327" s="23"/>
      <c r="BR2327" s="23"/>
      <c r="BS2327" s="23"/>
      <c r="BT2327" s="23"/>
      <c r="BU2327" s="23"/>
      <c r="BV2327" s="23"/>
      <c r="BW2327" s="23"/>
      <c r="BX2327" s="23"/>
      <c r="BY2327" s="23"/>
      <c r="BZ2327" s="23"/>
      <c r="CA2327" s="23"/>
      <c r="CB2327" s="23"/>
      <c r="CC2327" s="23"/>
      <c r="CD2327" s="23"/>
      <c r="CE2327" s="23"/>
      <c r="CF2327" s="23"/>
      <c r="CG2327" s="23"/>
      <c r="CH2327" s="23"/>
      <c r="CI2327" s="23"/>
      <c r="CJ2327" s="23"/>
      <c r="CK2327" s="23"/>
      <c r="CL2327" s="23"/>
      <c r="CM2327" s="23"/>
      <c r="CN2327" s="23"/>
      <c r="CO2327" s="23"/>
      <c r="CP2327" s="23"/>
      <c r="CQ2327" s="23"/>
      <c r="CR2327" s="23"/>
      <c r="CS2327" s="23"/>
      <c r="CT2327" s="23"/>
      <c r="CU2327" s="23"/>
      <c r="CV2327" s="23"/>
      <c r="CW2327" s="23"/>
      <c r="CX2327" s="23"/>
      <c r="CY2327" s="23"/>
      <c r="CZ2327" s="23"/>
      <c r="DA2327" s="23"/>
      <c r="DB2327" s="23"/>
      <c r="DC2327" s="23"/>
      <c r="DD2327" s="23"/>
      <c r="DE2327" s="23"/>
      <c r="DF2327" s="23"/>
      <c r="DG2327" s="23"/>
      <c r="DH2327" s="23"/>
      <c r="DI2327" s="23"/>
      <c r="DJ2327" s="23"/>
      <c r="DK2327" s="23"/>
      <c r="DL2327" s="23"/>
      <c r="DM2327" s="23"/>
      <c r="DN2327" s="23"/>
      <c r="DO2327" s="23"/>
      <c r="DP2327" s="23"/>
      <c r="DQ2327" s="23"/>
      <c r="DR2327" s="23"/>
      <c r="DS2327" s="23"/>
      <c r="DT2327" s="23"/>
      <c r="DU2327" s="23"/>
      <c r="DV2327" s="23"/>
      <c r="DW2327" s="23"/>
      <c r="DX2327" s="23"/>
      <c r="DY2327" s="23"/>
    </row>
    <row r="2328" spans="1:129" s="29" customFormat="1" ht="15.75" x14ac:dyDescent="0.25">
      <c r="A2328" s="478"/>
      <c r="B2328" s="121" t="s">
        <v>399</v>
      </c>
      <c r="C2328" s="121"/>
      <c r="D2328" s="121"/>
      <c r="E2328" s="162"/>
      <c r="F2328" s="162"/>
      <c r="G2328" s="136"/>
      <c r="H2328" s="121" t="s">
        <v>36</v>
      </c>
      <c r="I2328" s="78" t="s">
        <v>37</v>
      </c>
      <c r="J2328" s="162">
        <v>2853035.89</v>
      </c>
      <c r="K2328" s="98">
        <f t="shared" ref="K2328:K2329" si="1174">J2328</f>
        <v>2853035.89</v>
      </c>
      <c r="L2328" s="162"/>
      <c r="M2328" s="83"/>
      <c r="N2328" s="83"/>
      <c r="O2328" s="475">
        <f t="shared" si="1158"/>
        <v>2853035.89</v>
      </c>
      <c r="P2328" s="555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/>
      <c r="AR2328" s="23"/>
      <c r="AS2328" s="23"/>
      <c r="AT2328" s="23"/>
      <c r="AU2328" s="23"/>
      <c r="AV2328" s="23"/>
      <c r="AW2328" s="23"/>
      <c r="AX2328" s="23"/>
      <c r="AY2328" s="23"/>
      <c r="AZ2328" s="23"/>
      <c r="BA2328" s="23"/>
      <c r="BB2328" s="23"/>
      <c r="BC2328" s="23"/>
      <c r="BD2328" s="23"/>
      <c r="BE2328" s="23"/>
      <c r="BF2328" s="23"/>
      <c r="BG2328" s="23"/>
      <c r="BH2328" s="23"/>
      <c r="BI2328" s="23"/>
      <c r="BJ2328" s="23"/>
      <c r="BK2328" s="23"/>
      <c r="BL2328" s="23"/>
      <c r="BM2328" s="23"/>
      <c r="BN2328" s="23"/>
      <c r="BO2328" s="23"/>
      <c r="BP2328" s="23"/>
      <c r="BQ2328" s="23"/>
      <c r="BR2328" s="23"/>
      <c r="BS2328" s="23"/>
      <c r="BT2328" s="23"/>
      <c r="BU2328" s="23"/>
      <c r="BV2328" s="23"/>
      <c r="BW2328" s="23"/>
      <c r="BX2328" s="23"/>
      <c r="BY2328" s="23"/>
      <c r="BZ2328" s="23"/>
      <c r="CA2328" s="23"/>
      <c r="CB2328" s="23"/>
      <c r="CC2328" s="23"/>
      <c r="CD2328" s="23"/>
      <c r="CE2328" s="23"/>
      <c r="CF2328" s="23"/>
      <c r="CG2328" s="23"/>
      <c r="CH2328" s="23"/>
      <c r="CI2328" s="23"/>
      <c r="CJ2328" s="23"/>
      <c r="CK2328" s="23"/>
      <c r="CL2328" s="23"/>
      <c r="CM2328" s="23"/>
      <c r="CN2328" s="23"/>
      <c r="CO2328" s="23"/>
      <c r="CP2328" s="23"/>
      <c r="CQ2328" s="23"/>
      <c r="CR2328" s="23"/>
      <c r="CS2328" s="23"/>
      <c r="CT2328" s="23"/>
      <c r="CU2328" s="23"/>
      <c r="CV2328" s="23"/>
      <c r="CW2328" s="23"/>
      <c r="CX2328" s="23"/>
      <c r="CY2328" s="23"/>
      <c r="CZ2328" s="23"/>
      <c r="DA2328" s="23"/>
      <c r="DB2328" s="23"/>
      <c r="DC2328" s="23"/>
      <c r="DD2328" s="23"/>
      <c r="DE2328" s="23"/>
      <c r="DF2328" s="23"/>
      <c r="DG2328" s="23"/>
      <c r="DH2328" s="23"/>
      <c r="DI2328" s="23"/>
      <c r="DJ2328" s="23"/>
      <c r="DK2328" s="23"/>
      <c r="DL2328" s="23"/>
      <c r="DM2328" s="23"/>
      <c r="DN2328" s="23"/>
      <c r="DO2328" s="23"/>
      <c r="DP2328" s="23"/>
      <c r="DQ2328" s="23"/>
      <c r="DR2328" s="23"/>
      <c r="DS2328" s="23"/>
      <c r="DT2328" s="23"/>
      <c r="DU2328" s="23"/>
      <c r="DV2328" s="23"/>
      <c r="DW2328" s="23"/>
      <c r="DX2328" s="23"/>
      <c r="DY2328" s="23"/>
    </row>
    <row r="2329" spans="1:129" s="29" customFormat="1" ht="22.5" customHeight="1" x14ac:dyDescent="0.25">
      <c r="A2329" s="479"/>
      <c r="B2329" s="121" t="s">
        <v>399</v>
      </c>
      <c r="C2329" s="121"/>
      <c r="D2329" s="121"/>
      <c r="E2329" s="164"/>
      <c r="F2329" s="165"/>
      <c r="G2329" s="166"/>
      <c r="H2329" s="121" t="s">
        <v>35</v>
      </c>
      <c r="I2329" s="78" t="s">
        <v>52</v>
      </c>
      <c r="J2329" s="162">
        <v>61054.97</v>
      </c>
      <c r="K2329" s="98">
        <f t="shared" si="1174"/>
        <v>61054.97</v>
      </c>
      <c r="L2329" s="162"/>
      <c r="M2329" s="162"/>
      <c r="N2329" s="162"/>
      <c r="O2329" s="475">
        <f t="shared" si="1158"/>
        <v>61054.97</v>
      </c>
      <c r="P2329" s="555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23"/>
      <c r="AQ2329" s="23"/>
      <c r="AR2329" s="23"/>
      <c r="AS2329" s="23"/>
      <c r="AT2329" s="23"/>
      <c r="AU2329" s="23"/>
      <c r="AV2329" s="23"/>
      <c r="AW2329" s="23"/>
      <c r="AX2329" s="23"/>
      <c r="AY2329" s="23"/>
      <c r="AZ2329" s="23"/>
      <c r="BA2329" s="23"/>
      <c r="BB2329" s="23"/>
      <c r="BC2329" s="23"/>
      <c r="BD2329" s="23"/>
      <c r="BE2329" s="23"/>
      <c r="BF2329" s="23"/>
      <c r="BG2329" s="23"/>
      <c r="BH2329" s="23"/>
      <c r="BI2329" s="23"/>
      <c r="BJ2329" s="23"/>
      <c r="BK2329" s="23"/>
      <c r="BL2329" s="23"/>
      <c r="BM2329" s="23"/>
      <c r="BN2329" s="23"/>
      <c r="BO2329" s="23"/>
      <c r="BP2329" s="23"/>
      <c r="BQ2329" s="23"/>
      <c r="BR2329" s="23"/>
      <c r="BS2329" s="23"/>
      <c r="BT2329" s="23"/>
      <c r="BU2329" s="23"/>
      <c r="BV2329" s="23"/>
      <c r="BW2329" s="23"/>
      <c r="BX2329" s="23"/>
      <c r="BY2329" s="23"/>
      <c r="BZ2329" s="23"/>
      <c r="CA2329" s="23"/>
      <c r="CB2329" s="23"/>
      <c r="CC2329" s="23"/>
      <c r="CD2329" s="23"/>
      <c r="CE2329" s="23"/>
      <c r="CF2329" s="23"/>
      <c r="CG2329" s="23"/>
      <c r="CH2329" s="23"/>
      <c r="CI2329" s="23"/>
      <c r="CJ2329" s="23"/>
      <c r="CK2329" s="23"/>
      <c r="CL2329" s="23"/>
      <c r="CM2329" s="23"/>
      <c r="CN2329" s="23"/>
      <c r="CO2329" s="23"/>
      <c r="CP2329" s="23"/>
      <c r="CQ2329" s="23"/>
      <c r="CR2329" s="23"/>
      <c r="CS2329" s="23"/>
      <c r="CT2329" s="23"/>
      <c r="CU2329" s="23"/>
      <c r="CV2329" s="23"/>
      <c r="CW2329" s="23"/>
      <c r="CX2329" s="23"/>
      <c r="CY2329" s="23"/>
      <c r="CZ2329" s="23"/>
      <c r="DA2329" s="23"/>
      <c r="DB2329" s="23"/>
      <c r="DC2329" s="23"/>
      <c r="DD2329" s="23"/>
      <c r="DE2329" s="23"/>
      <c r="DF2329" s="23"/>
      <c r="DG2329" s="23"/>
      <c r="DH2329" s="23"/>
      <c r="DI2329" s="23"/>
      <c r="DJ2329" s="23"/>
      <c r="DK2329" s="23"/>
      <c r="DL2329" s="23"/>
      <c r="DM2329" s="23"/>
      <c r="DN2329" s="23"/>
      <c r="DO2329" s="23"/>
      <c r="DP2329" s="23"/>
      <c r="DQ2329" s="23"/>
      <c r="DR2329" s="23"/>
      <c r="DS2329" s="23"/>
      <c r="DT2329" s="23"/>
      <c r="DU2329" s="23"/>
      <c r="DV2329" s="23"/>
      <c r="DW2329" s="23"/>
      <c r="DX2329" s="23"/>
      <c r="DY2329" s="23"/>
    </row>
    <row r="2330" spans="1:129" s="29" customFormat="1" ht="22.5" customHeight="1" x14ac:dyDescent="0.25">
      <c r="A2330" s="478">
        <v>32</v>
      </c>
      <c r="B2330" s="121" t="s">
        <v>399</v>
      </c>
      <c r="C2330" s="121" t="s">
        <v>6</v>
      </c>
      <c r="D2330" s="121" t="s">
        <v>91</v>
      </c>
      <c r="E2330" s="164" t="s">
        <v>356</v>
      </c>
      <c r="F2330" s="165">
        <v>584.4</v>
      </c>
      <c r="G2330" s="166">
        <v>31</v>
      </c>
      <c r="H2330" s="121" t="s">
        <v>30</v>
      </c>
      <c r="I2330" s="78" t="s">
        <v>1</v>
      </c>
      <c r="J2330" s="162">
        <f>J2331+J2332+J2333</f>
        <v>2831433.8899999997</v>
      </c>
      <c r="K2330" s="162">
        <f t="shared" ref="K2330:N2330" si="1175">K2331+K2332+K2333</f>
        <v>2831433.8899999997</v>
      </c>
      <c r="L2330" s="162">
        <f t="shared" si="1175"/>
        <v>0</v>
      </c>
      <c r="M2330" s="162">
        <f t="shared" si="1175"/>
        <v>0</v>
      </c>
      <c r="N2330" s="162">
        <f t="shared" si="1175"/>
        <v>0</v>
      </c>
      <c r="O2330" s="475">
        <f t="shared" si="1158"/>
        <v>2831433.8899999997</v>
      </c>
      <c r="P2330" s="555"/>
      <c r="Q2330" s="23"/>
      <c r="R2330" s="23"/>
      <c r="S2330" s="23"/>
      <c r="T2330" s="23"/>
      <c r="U2330" s="23"/>
      <c r="V2330" s="23"/>
      <c r="W2330" s="23"/>
      <c r="X2330" s="23"/>
      <c r="Y2330" s="23"/>
      <c r="Z2330" s="23"/>
      <c r="AA2330" s="23"/>
      <c r="AB2330" s="23"/>
      <c r="AC2330" s="23"/>
      <c r="AD2330" s="23"/>
      <c r="AE2330" s="23"/>
      <c r="AF2330" s="23"/>
      <c r="AG2330" s="23"/>
      <c r="AH2330" s="23"/>
      <c r="AI2330" s="23"/>
      <c r="AJ2330" s="23"/>
      <c r="AK2330" s="23"/>
      <c r="AL2330" s="23"/>
      <c r="AM2330" s="23"/>
      <c r="AN2330" s="23"/>
      <c r="AO2330" s="23"/>
      <c r="AP2330" s="23"/>
      <c r="AQ2330" s="23"/>
      <c r="AR2330" s="23"/>
      <c r="AS2330" s="23"/>
      <c r="AT2330" s="23"/>
      <c r="AU2330" s="23"/>
      <c r="AV2330" s="23"/>
      <c r="AW2330" s="23"/>
      <c r="AX2330" s="23"/>
      <c r="AY2330" s="23"/>
      <c r="AZ2330" s="23"/>
      <c r="BA2330" s="23"/>
      <c r="BB2330" s="23"/>
      <c r="BC2330" s="23"/>
      <c r="BD2330" s="23"/>
      <c r="BE2330" s="23"/>
      <c r="BF2330" s="23"/>
      <c r="BG2330" s="23"/>
      <c r="BH2330" s="23"/>
      <c r="BI2330" s="23"/>
      <c r="BJ2330" s="23"/>
      <c r="BK2330" s="23"/>
      <c r="BL2330" s="23"/>
      <c r="BM2330" s="23"/>
      <c r="BN2330" s="23"/>
      <c r="BO2330" s="23"/>
      <c r="BP2330" s="23"/>
      <c r="BQ2330" s="23"/>
      <c r="BR2330" s="23"/>
      <c r="BS2330" s="23"/>
      <c r="BT2330" s="23"/>
      <c r="BU2330" s="23"/>
      <c r="BV2330" s="23"/>
      <c r="BW2330" s="23"/>
      <c r="BX2330" s="23"/>
      <c r="BY2330" s="23"/>
      <c r="BZ2330" s="23"/>
      <c r="CA2330" s="23"/>
      <c r="CB2330" s="23"/>
      <c r="CC2330" s="23"/>
      <c r="CD2330" s="23"/>
      <c r="CE2330" s="23"/>
      <c r="CF2330" s="23"/>
      <c r="CG2330" s="23"/>
      <c r="CH2330" s="23"/>
      <c r="CI2330" s="23"/>
      <c r="CJ2330" s="23"/>
      <c r="CK2330" s="23"/>
      <c r="CL2330" s="23"/>
      <c r="CM2330" s="23"/>
      <c r="CN2330" s="23"/>
      <c r="CO2330" s="23"/>
      <c r="CP2330" s="23"/>
      <c r="CQ2330" s="23"/>
      <c r="CR2330" s="23"/>
      <c r="CS2330" s="23"/>
      <c r="CT2330" s="23"/>
      <c r="CU2330" s="23"/>
      <c r="CV2330" s="23"/>
      <c r="CW2330" s="23"/>
      <c r="CX2330" s="23"/>
      <c r="CY2330" s="23"/>
      <c r="CZ2330" s="23"/>
      <c r="DA2330" s="23"/>
      <c r="DB2330" s="23"/>
      <c r="DC2330" s="23"/>
      <c r="DD2330" s="23"/>
      <c r="DE2330" s="23"/>
      <c r="DF2330" s="23"/>
      <c r="DG2330" s="23"/>
      <c r="DH2330" s="23"/>
      <c r="DI2330" s="23"/>
      <c r="DJ2330" s="23"/>
      <c r="DK2330" s="23"/>
      <c r="DL2330" s="23"/>
      <c r="DM2330" s="23"/>
      <c r="DN2330" s="23"/>
      <c r="DO2330" s="23"/>
      <c r="DP2330" s="23"/>
      <c r="DQ2330" s="23"/>
      <c r="DR2330" s="23"/>
      <c r="DS2330" s="23"/>
      <c r="DT2330" s="23"/>
      <c r="DU2330" s="23"/>
      <c r="DV2330" s="23"/>
      <c r="DW2330" s="23"/>
      <c r="DX2330" s="23"/>
      <c r="DY2330" s="23"/>
    </row>
    <row r="2331" spans="1:129" s="29" customFormat="1" ht="22.5" customHeight="1" x14ac:dyDescent="0.25">
      <c r="A2331" s="478"/>
      <c r="B2331" s="121" t="s">
        <v>399</v>
      </c>
      <c r="C2331" s="121"/>
      <c r="D2331" s="121"/>
      <c r="E2331" s="164"/>
      <c r="F2331" s="165"/>
      <c r="G2331" s="166"/>
      <c r="H2331" s="121" t="s">
        <v>34</v>
      </c>
      <c r="I2331" s="78" t="s">
        <v>75</v>
      </c>
      <c r="J2331" s="162">
        <v>529346.53</v>
      </c>
      <c r="K2331" s="98">
        <f>J2331</f>
        <v>529346.53</v>
      </c>
      <c r="L2331" s="162"/>
      <c r="M2331" s="162"/>
      <c r="N2331" s="162"/>
      <c r="O2331" s="475">
        <f t="shared" si="1158"/>
        <v>529346.53</v>
      </c>
      <c r="P2331" s="555"/>
      <c r="Q2331" s="23"/>
      <c r="R2331" s="23"/>
      <c r="S2331" s="23"/>
      <c r="T2331" s="23"/>
      <c r="U2331" s="23"/>
      <c r="V2331" s="23"/>
      <c r="W2331" s="23"/>
      <c r="X2331" s="23"/>
      <c r="Y2331" s="23"/>
      <c r="Z2331" s="23"/>
      <c r="AA2331" s="23"/>
      <c r="AB2331" s="23"/>
      <c r="AC2331" s="23"/>
      <c r="AD2331" s="23"/>
      <c r="AE2331" s="23"/>
      <c r="AF2331" s="23"/>
      <c r="AG2331" s="23"/>
      <c r="AH2331" s="23"/>
      <c r="AI2331" s="23"/>
      <c r="AJ2331" s="23"/>
      <c r="AK2331" s="23"/>
      <c r="AL2331" s="23"/>
      <c r="AM2331" s="23"/>
      <c r="AN2331" s="23"/>
      <c r="AO2331" s="23"/>
      <c r="AP2331" s="23"/>
      <c r="AQ2331" s="23"/>
      <c r="AR2331" s="23"/>
      <c r="AS2331" s="23"/>
      <c r="AT2331" s="23"/>
      <c r="AU2331" s="23"/>
      <c r="AV2331" s="23"/>
      <c r="AW2331" s="23"/>
      <c r="AX2331" s="23"/>
      <c r="AY2331" s="23"/>
      <c r="AZ2331" s="23"/>
      <c r="BA2331" s="23"/>
      <c r="BB2331" s="23"/>
      <c r="BC2331" s="23"/>
      <c r="BD2331" s="23"/>
      <c r="BE2331" s="23"/>
      <c r="BF2331" s="23"/>
      <c r="BG2331" s="23"/>
      <c r="BH2331" s="23"/>
      <c r="BI2331" s="23"/>
      <c r="BJ2331" s="23"/>
      <c r="BK2331" s="23"/>
      <c r="BL2331" s="23"/>
      <c r="BM2331" s="23"/>
      <c r="BN2331" s="23"/>
      <c r="BO2331" s="23"/>
      <c r="BP2331" s="23"/>
      <c r="BQ2331" s="23"/>
      <c r="BR2331" s="23"/>
      <c r="BS2331" s="23"/>
      <c r="BT2331" s="23"/>
      <c r="BU2331" s="23"/>
      <c r="BV2331" s="23"/>
      <c r="BW2331" s="23"/>
      <c r="BX2331" s="23"/>
      <c r="BY2331" s="23"/>
      <c r="BZ2331" s="23"/>
      <c r="CA2331" s="23"/>
      <c r="CB2331" s="23"/>
      <c r="CC2331" s="23"/>
      <c r="CD2331" s="23"/>
      <c r="CE2331" s="23"/>
      <c r="CF2331" s="23"/>
      <c r="CG2331" s="23"/>
      <c r="CH2331" s="23"/>
      <c r="CI2331" s="23"/>
      <c r="CJ2331" s="23"/>
      <c r="CK2331" s="23"/>
      <c r="CL2331" s="23"/>
      <c r="CM2331" s="23"/>
      <c r="CN2331" s="23"/>
      <c r="CO2331" s="23"/>
      <c r="CP2331" s="23"/>
      <c r="CQ2331" s="23"/>
      <c r="CR2331" s="23"/>
      <c r="CS2331" s="23"/>
      <c r="CT2331" s="23"/>
      <c r="CU2331" s="23"/>
      <c r="CV2331" s="23"/>
      <c r="CW2331" s="23"/>
      <c r="CX2331" s="23"/>
      <c r="CY2331" s="23"/>
      <c r="CZ2331" s="23"/>
      <c r="DA2331" s="23"/>
      <c r="DB2331" s="23"/>
      <c r="DC2331" s="23"/>
      <c r="DD2331" s="23"/>
      <c r="DE2331" s="23"/>
      <c r="DF2331" s="23"/>
      <c r="DG2331" s="23"/>
      <c r="DH2331" s="23"/>
      <c r="DI2331" s="23"/>
      <c r="DJ2331" s="23"/>
      <c r="DK2331" s="23"/>
      <c r="DL2331" s="23"/>
      <c r="DM2331" s="23"/>
      <c r="DN2331" s="23"/>
      <c r="DO2331" s="23"/>
      <c r="DP2331" s="23"/>
      <c r="DQ2331" s="23"/>
      <c r="DR2331" s="23"/>
      <c r="DS2331" s="23"/>
      <c r="DT2331" s="23"/>
      <c r="DU2331" s="23"/>
      <c r="DV2331" s="23"/>
      <c r="DW2331" s="23"/>
      <c r="DX2331" s="23"/>
      <c r="DY2331" s="23"/>
    </row>
    <row r="2332" spans="1:129" s="29" customFormat="1" ht="22.5" customHeight="1" x14ac:dyDescent="0.25">
      <c r="A2332" s="478"/>
      <c r="B2332" s="121" t="s">
        <v>399</v>
      </c>
      <c r="C2332" s="121"/>
      <c r="D2332" s="121"/>
      <c r="E2332" s="164"/>
      <c r="F2332" s="165"/>
      <c r="G2332" s="166"/>
      <c r="H2332" s="121" t="s">
        <v>36</v>
      </c>
      <c r="I2332" s="78" t="s">
        <v>37</v>
      </c>
      <c r="J2332" s="162">
        <v>2242764.19</v>
      </c>
      <c r="K2332" s="98">
        <f t="shared" ref="K2332:K2333" si="1176">J2332</f>
        <v>2242764.19</v>
      </c>
      <c r="L2332" s="162"/>
      <c r="M2332" s="162"/>
      <c r="N2332" s="162"/>
      <c r="O2332" s="475">
        <f t="shared" si="1158"/>
        <v>2242764.19</v>
      </c>
      <c r="P2332" s="555"/>
      <c r="Q2332" s="23"/>
      <c r="R2332" s="23"/>
      <c r="S2332" s="23"/>
      <c r="T2332" s="23"/>
      <c r="U2332" s="23"/>
      <c r="V2332" s="23"/>
      <c r="W2332" s="23"/>
      <c r="X2332" s="23"/>
      <c r="Y2332" s="23"/>
      <c r="Z2332" s="23"/>
      <c r="AA2332" s="23"/>
      <c r="AB2332" s="23"/>
      <c r="AC2332" s="23"/>
      <c r="AD2332" s="23"/>
      <c r="AE2332" s="23"/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/>
      <c r="AQ2332" s="23"/>
      <c r="AR2332" s="23"/>
      <c r="AS2332" s="23"/>
      <c r="AT2332" s="23"/>
      <c r="AU2332" s="23"/>
      <c r="AV2332" s="23"/>
      <c r="AW2332" s="23"/>
      <c r="AX2332" s="23"/>
      <c r="AY2332" s="23"/>
      <c r="AZ2332" s="23"/>
      <c r="BA2332" s="23"/>
      <c r="BB2332" s="23"/>
      <c r="BC2332" s="23"/>
      <c r="BD2332" s="23"/>
      <c r="BE2332" s="23"/>
      <c r="BF2332" s="23"/>
      <c r="BG2332" s="23"/>
      <c r="BH2332" s="23"/>
      <c r="BI2332" s="23"/>
      <c r="BJ2332" s="23"/>
      <c r="BK2332" s="23"/>
      <c r="BL2332" s="23"/>
      <c r="BM2332" s="23"/>
      <c r="BN2332" s="23"/>
      <c r="BO2332" s="23"/>
      <c r="BP2332" s="23"/>
      <c r="BQ2332" s="23"/>
      <c r="BR2332" s="23"/>
      <c r="BS2332" s="23"/>
      <c r="BT2332" s="23"/>
      <c r="BU2332" s="23"/>
      <c r="BV2332" s="23"/>
      <c r="BW2332" s="23"/>
      <c r="BX2332" s="23"/>
      <c r="BY2332" s="23"/>
      <c r="BZ2332" s="23"/>
      <c r="CA2332" s="23"/>
      <c r="CB2332" s="23"/>
      <c r="CC2332" s="23"/>
      <c r="CD2332" s="23"/>
      <c r="CE2332" s="23"/>
      <c r="CF2332" s="23"/>
      <c r="CG2332" s="23"/>
      <c r="CH2332" s="23"/>
      <c r="CI2332" s="23"/>
      <c r="CJ2332" s="23"/>
      <c r="CK2332" s="23"/>
      <c r="CL2332" s="23"/>
      <c r="CM2332" s="23"/>
      <c r="CN2332" s="23"/>
      <c r="CO2332" s="23"/>
      <c r="CP2332" s="23"/>
      <c r="CQ2332" s="23"/>
      <c r="CR2332" s="23"/>
      <c r="CS2332" s="23"/>
      <c r="CT2332" s="23"/>
      <c r="CU2332" s="23"/>
      <c r="CV2332" s="23"/>
      <c r="CW2332" s="23"/>
      <c r="CX2332" s="23"/>
      <c r="CY2332" s="23"/>
      <c r="CZ2332" s="23"/>
      <c r="DA2332" s="23"/>
      <c r="DB2332" s="23"/>
      <c r="DC2332" s="23"/>
      <c r="DD2332" s="23"/>
      <c r="DE2332" s="23"/>
      <c r="DF2332" s="23"/>
      <c r="DG2332" s="23"/>
      <c r="DH2332" s="23"/>
      <c r="DI2332" s="23"/>
      <c r="DJ2332" s="23"/>
      <c r="DK2332" s="23"/>
      <c r="DL2332" s="23"/>
      <c r="DM2332" s="23"/>
      <c r="DN2332" s="23"/>
      <c r="DO2332" s="23"/>
      <c r="DP2332" s="23"/>
      <c r="DQ2332" s="23"/>
      <c r="DR2332" s="23"/>
      <c r="DS2332" s="23"/>
      <c r="DT2332" s="23"/>
      <c r="DU2332" s="23"/>
      <c r="DV2332" s="23"/>
      <c r="DW2332" s="23"/>
      <c r="DX2332" s="23"/>
      <c r="DY2332" s="23"/>
    </row>
    <row r="2333" spans="1:129" s="29" customFormat="1" ht="22.5" customHeight="1" x14ac:dyDescent="0.25">
      <c r="A2333" s="479"/>
      <c r="B2333" s="121" t="s">
        <v>399</v>
      </c>
      <c r="C2333" s="121"/>
      <c r="D2333" s="121"/>
      <c r="E2333" s="164"/>
      <c r="F2333" s="165"/>
      <c r="G2333" s="166"/>
      <c r="H2333" s="121" t="s">
        <v>35</v>
      </c>
      <c r="I2333" s="78">
        <v>21</v>
      </c>
      <c r="J2333" s="162">
        <v>59323.17</v>
      </c>
      <c r="K2333" s="98">
        <f t="shared" si="1176"/>
        <v>59323.17</v>
      </c>
      <c r="L2333" s="162"/>
      <c r="M2333" s="162"/>
      <c r="N2333" s="162"/>
      <c r="O2333" s="475">
        <f t="shared" si="1158"/>
        <v>59323.17</v>
      </c>
      <c r="P2333" s="555"/>
      <c r="Q2333" s="23"/>
      <c r="R2333" s="23"/>
      <c r="S2333" s="23"/>
      <c r="T2333" s="23"/>
      <c r="U2333" s="23"/>
      <c r="V2333" s="23"/>
      <c r="W2333" s="23"/>
      <c r="X2333" s="23"/>
      <c r="Y2333" s="23"/>
      <c r="Z2333" s="23"/>
      <c r="AA2333" s="23"/>
      <c r="AB2333" s="23"/>
      <c r="AC2333" s="23"/>
      <c r="AD2333" s="23"/>
      <c r="AE2333" s="23"/>
      <c r="AF2333" s="23"/>
      <c r="AG2333" s="23"/>
      <c r="AH2333" s="23"/>
      <c r="AI2333" s="23"/>
      <c r="AJ2333" s="23"/>
      <c r="AK2333" s="23"/>
      <c r="AL2333" s="23"/>
      <c r="AM2333" s="23"/>
      <c r="AN2333" s="23"/>
      <c r="AO2333" s="23"/>
      <c r="AP2333" s="23"/>
      <c r="AQ2333" s="23"/>
      <c r="AR2333" s="23"/>
      <c r="AS2333" s="23"/>
      <c r="AT2333" s="23"/>
      <c r="AU2333" s="23"/>
      <c r="AV2333" s="23"/>
      <c r="AW2333" s="23"/>
      <c r="AX2333" s="23"/>
      <c r="AY2333" s="23"/>
      <c r="AZ2333" s="23"/>
      <c r="BA2333" s="23"/>
      <c r="BB2333" s="23"/>
      <c r="BC2333" s="23"/>
      <c r="BD2333" s="23"/>
      <c r="BE2333" s="23"/>
      <c r="BF2333" s="23"/>
      <c r="BG2333" s="23"/>
      <c r="BH2333" s="23"/>
      <c r="BI2333" s="23"/>
      <c r="BJ2333" s="23"/>
      <c r="BK2333" s="23"/>
      <c r="BL2333" s="23"/>
      <c r="BM2333" s="23"/>
      <c r="BN2333" s="23"/>
      <c r="BO2333" s="23"/>
      <c r="BP2333" s="23"/>
      <c r="BQ2333" s="23"/>
      <c r="BR2333" s="23"/>
      <c r="BS2333" s="23"/>
      <c r="BT2333" s="23"/>
      <c r="BU2333" s="23"/>
      <c r="BV2333" s="23"/>
      <c r="BW2333" s="23"/>
      <c r="BX2333" s="23"/>
      <c r="BY2333" s="23"/>
      <c r="BZ2333" s="23"/>
      <c r="CA2333" s="23"/>
      <c r="CB2333" s="23"/>
      <c r="CC2333" s="23"/>
      <c r="CD2333" s="23"/>
      <c r="CE2333" s="23"/>
      <c r="CF2333" s="23"/>
      <c r="CG2333" s="23"/>
      <c r="CH2333" s="23"/>
      <c r="CI2333" s="23"/>
      <c r="CJ2333" s="23"/>
      <c r="CK2333" s="23"/>
      <c r="CL2333" s="23"/>
      <c r="CM2333" s="23"/>
      <c r="CN2333" s="23"/>
      <c r="CO2333" s="23"/>
      <c r="CP2333" s="23"/>
      <c r="CQ2333" s="23"/>
      <c r="CR2333" s="23"/>
      <c r="CS2333" s="23"/>
      <c r="CT2333" s="23"/>
      <c r="CU2333" s="23"/>
      <c r="CV2333" s="23"/>
      <c r="CW2333" s="23"/>
      <c r="CX2333" s="23"/>
      <c r="CY2333" s="23"/>
      <c r="CZ2333" s="23"/>
      <c r="DA2333" s="23"/>
      <c r="DB2333" s="23"/>
      <c r="DC2333" s="23"/>
      <c r="DD2333" s="23"/>
      <c r="DE2333" s="23"/>
      <c r="DF2333" s="23"/>
      <c r="DG2333" s="23"/>
      <c r="DH2333" s="23"/>
      <c r="DI2333" s="23"/>
      <c r="DJ2333" s="23"/>
      <c r="DK2333" s="23"/>
      <c r="DL2333" s="23"/>
      <c r="DM2333" s="23"/>
      <c r="DN2333" s="23"/>
      <c r="DO2333" s="23"/>
      <c r="DP2333" s="23"/>
      <c r="DQ2333" s="23"/>
      <c r="DR2333" s="23"/>
      <c r="DS2333" s="23"/>
      <c r="DT2333" s="23"/>
      <c r="DU2333" s="23"/>
      <c r="DV2333" s="23"/>
      <c r="DW2333" s="23"/>
      <c r="DX2333" s="23"/>
      <c r="DY2333" s="23"/>
    </row>
    <row r="2334" spans="1:129" s="29" customFormat="1" ht="22.5" customHeight="1" x14ac:dyDescent="0.25">
      <c r="A2334" s="478">
        <v>33</v>
      </c>
      <c r="B2334" s="121" t="s">
        <v>399</v>
      </c>
      <c r="C2334" s="121" t="s">
        <v>6</v>
      </c>
      <c r="D2334" s="121" t="s">
        <v>357</v>
      </c>
      <c r="E2334" s="164">
        <v>3</v>
      </c>
      <c r="F2334" s="165">
        <v>1365.6</v>
      </c>
      <c r="G2334" s="166">
        <v>58</v>
      </c>
      <c r="H2334" s="121" t="s">
        <v>30</v>
      </c>
      <c r="I2334" s="78" t="s">
        <v>1</v>
      </c>
      <c r="J2334" s="162">
        <f>J2335+J2336</f>
        <v>4848596.01</v>
      </c>
      <c r="K2334" s="162">
        <f t="shared" ref="K2334:N2334" si="1177">K2335+K2336</f>
        <v>4848596.01</v>
      </c>
      <c r="L2334" s="162">
        <f t="shared" si="1177"/>
        <v>0</v>
      </c>
      <c r="M2334" s="162">
        <f t="shared" si="1177"/>
        <v>0</v>
      </c>
      <c r="N2334" s="162">
        <f t="shared" si="1177"/>
        <v>0</v>
      </c>
      <c r="O2334" s="475">
        <f t="shared" si="1158"/>
        <v>4848596.01</v>
      </c>
      <c r="P2334" s="555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  <c r="AA2334" s="23"/>
      <c r="AB2334" s="23"/>
      <c r="AC2334" s="23"/>
      <c r="AD2334" s="23"/>
      <c r="AE2334" s="23"/>
      <c r="AF2334" s="23"/>
      <c r="AG2334" s="23"/>
      <c r="AH2334" s="23"/>
      <c r="AI2334" s="23"/>
      <c r="AJ2334" s="23"/>
      <c r="AK2334" s="23"/>
      <c r="AL2334" s="23"/>
      <c r="AM2334" s="23"/>
      <c r="AN2334" s="23"/>
      <c r="AO2334" s="23"/>
      <c r="AP2334" s="23"/>
      <c r="AQ2334" s="23"/>
      <c r="AR2334" s="23"/>
      <c r="AS2334" s="23"/>
      <c r="AT2334" s="23"/>
      <c r="AU2334" s="23"/>
      <c r="AV2334" s="23"/>
      <c r="AW2334" s="23"/>
      <c r="AX2334" s="23"/>
      <c r="AY2334" s="23"/>
      <c r="AZ2334" s="23"/>
      <c r="BA2334" s="23"/>
      <c r="BB2334" s="23"/>
      <c r="BC2334" s="23"/>
      <c r="BD2334" s="23"/>
      <c r="BE2334" s="23"/>
      <c r="BF2334" s="23"/>
      <c r="BG2334" s="23"/>
      <c r="BH2334" s="23"/>
      <c r="BI2334" s="23"/>
      <c r="BJ2334" s="23"/>
      <c r="BK2334" s="23"/>
      <c r="BL2334" s="23"/>
      <c r="BM2334" s="23"/>
      <c r="BN2334" s="23"/>
      <c r="BO2334" s="23"/>
      <c r="BP2334" s="23"/>
      <c r="BQ2334" s="23"/>
      <c r="BR2334" s="23"/>
      <c r="BS2334" s="23"/>
      <c r="BT2334" s="23"/>
      <c r="BU2334" s="23"/>
      <c r="BV2334" s="23"/>
      <c r="BW2334" s="23"/>
      <c r="BX2334" s="23"/>
      <c r="BY2334" s="23"/>
      <c r="BZ2334" s="23"/>
      <c r="CA2334" s="23"/>
      <c r="CB2334" s="23"/>
      <c r="CC2334" s="23"/>
      <c r="CD2334" s="23"/>
      <c r="CE2334" s="23"/>
      <c r="CF2334" s="23"/>
      <c r="CG2334" s="23"/>
      <c r="CH2334" s="23"/>
      <c r="CI2334" s="23"/>
      <c r="CJ2334" s="23"/>
      <c r="CK2334" s="23"/>
      <c r="CL2334" s="23"/>
      <c r="CM2334" s="23"/>
      <c r="CN2334" s="23"/>
      <c r="CO2334" s="23"/>
      <c r="CP2334" s="23"/>
      <c r="CQ2334" s="23"/>
      <c r="CR2334" s="23"/>
      <c r="CS2334" s="23"/>
      <c r="CT2334" s="23"/>
      <c r="CU2334" s="23"/>
      <c r="CV2334" s="23"/>
      <c r="CW2334" s="23"/>
      <c r="CX2334" s="23"/>
      <c r="CY2334" s="23"/>
      <c r="CZ2334" s="23"/>
      <c r="DA2334" s="23"/>
      <c r="DB2334" s="23"/>
      <c r="DC2334" s="23"/>
      <c r="DD2334" s="23"/>
      <c r="DE2334" s="23"/>
      <c r="DF2334" s="23"/>
      <c r="DG2334" s="23"/>
      <c r="DH2334" s="23"/>
      <c r="DI2334" s="23"/>
      <c r="DJ2334" s="23"/>
      <c r="DK2334" s="23"/>
      <c r="DL2334" s="23"/>
      <c r="DM2334" s="23"/>
      <c r="DN2334" s="23"/>
      <c r="DO2334" s="23"/>
      <c r="DP2334" s="23"/>
      <c r="DQ2334" s="23"/>
      <c r="DR2334" s="23"/>
      <c r="DS2334" s="23"/>
      <c r="DT2334" s="23"/>
      <c r="DU2334" s="23"/>
      <c r="DV2334" s="23"/>
      <c r="DW2334" s="23"/>
      <c r="DX2334" s="23"/>
      <c r="DY2334" s="23"/>
    </row>
    <row r="2335" spans="1:129" s="29" customFormat="1" ht="22.5" customHeight="1" x14ac:dyDescent="0.25">
      <c r="A2335" s="478"/>
      <c r="B2335" s="121" t="s">
        <v>399</v>
      </c>
      <c r="C2335" s="121"/>
      <c r="D2335" s="121"/>
      <c r="E2335" s="164"/>
      <c r="F2335" s="165"/>
      <c r="G2335" s="166"/>
      <c r="H2335" s="121" t="s">
        <v>34</v>
      </c>
      <c r="I2335" s="78" t="s">
        <v>75</v>
      </c>
      <c r="J2335" s="162">
        <v>4747010</v>
      </c>
      <c r="K2335" s="98">
        <f>J2335</f>
        <v>4747010</v>
      </c>
      <c r="L2335" s="162"/>
      <c r="M2335" s="162"/>
      <c r="N2335" s="162"/>
      <c r="O2335" s="475">
        <f t="shared" si="1158"/>
        <v>4747010</v>
      </c>
      <c r="P2335" s="555"/>
      <c r="Q2335" s="23"/>
      <c r="R2335" s="23"/>
      <c r="S2335" s="23"/>
      <c r="T2335" s="23"/>
      <c r="U2335" s="23"/>
      <c r="V2335" s="23"/>
      <c r="W2335" s="23"/>
      <c r="X2335" s="23"/>
      <c r="Y2335" s="23"/>
      <c r="Z2335" s="23"/>
      <c r="AA2335" s="23"/>
      <c r="AB2335" s="23"/>
      <c r="AC2335" s="23"/>
      <c r="AD2335" s="23"/>
      <c r="AE2335" s="23"/>
      <c r="AF2335" s="23"/>
      <c r="AG2335" s="23"/>
      <c r="AH2335" s="23"/>
      <c r="AI2335" s="23"/>
      <c r="AJ2335" s="23"/>
      <c r="AK2335" s="23"/>
      <c r="AL2335" s="23"/>
      <c r="AM2335" s="23"/>
      <c r="AN2335" s="23"/>
      <c r="AO2335" s="23"/>
      <c r="AP2335" s="23"/>
      <c r="AQ2335" s="23"/>
      <c r="AR2335" s="23"/>
      <c r="AS2335" s="23"/>
      <c r="AT2335" s="23"/>
      <c r="AU2335" s="23"/>
      <c r="AV2335" s="23"/>
      <c r="AW2335" s="23"/>
      <c r="AX2335" s="23"/>
      <c r="AY2335" s="23"/>
      <c r="AZ2335" s="23"/>
      <c r="BA2335" s="23"/>
      <c r="BB2335" s="23"/>
      <c r="BC2335" s="23"/>
      <c r="BD2335" s="23"/>
      <c r="BE2335" s="23"/>
      <c r="BF2335" s="23"/>
      <c r="BG2335" s="23"/>
      <c r="BH2335" s="23"/>
      <c r="BI2335" s="23"/>
      <c r="BJ2335" s="23"/>
      <c r="BK2335" s="23"/>
      <c r="BL2335" s="23"/>
      <c r="BM2335" s="23"/>
      <c r="BN2335" s="23"/>
      <c r="BO2335" s="23"/>
      <c r="BP2335" s="23"/>
      <c r="BQ2335" s="23"/>
      <c r="BR2335" s="23"/>
      <c r="BS2335" s="23"/>
      <c r="BT2335" s="23"/>
      <c r="BU2335" s="23"/>
      <c r="BV2335" s="23"/>
      <c r="BW2335" s="23"/>
      <c r="BX2335" s="23"/>
      <c r="BY2335" s="23"/>
      <c r="BZ2335" s="23"/>
      <c r="CA2335" s="23"/>
      <c r="CB2335" s="23"/>
      <c r="CC2335" s="23"/>
      <c r="CD2335" s="23"/>
      <c r="CE2335" s="23"/>
      <c r="CF2335" s="23"/>
      <c r="CG2335" s="23"/>
      <c r="CH2335" s="23"/>
      <c r="CI2335" s="23"/>
      <c r="CJ2335" s="23"/>
      <c r="CK2335" s="23"/>
      <c r="CL2335" s="23"/>
      <c r="CM2335" s="23"/>
      <c r="CN2335" s="23"/>
      <c r="CO2335" s="23"/>
      <c r="CP2335" s="23"/>
      <c r="CQ2335" s="23"/>
      <c r="CR2335" s="23"/>
      <c r="CS2335" s="23"/>
      <c r="CT2335" s="23"/>
      <c r="CU2335" s="23"/>
      <c r="CV2335" s="23"/>
      <c r="CW2335" s="23"/>
      <c r="CX2335" s="23"/>
      <c r="CY2335" s="23"/>
      <c r="CZ2335" s="23"/>
      <c r="DA2335" s="23"/>
      <c r="DB2335" s="23"/>
      <c r="DC2335" s="23"/>
      <c r="DD2335" s="23"/>
      <c r="DE2335" s="23"/>
      <c r="DF2335" s="23"/>
      <c r="DG2335" s="23"/>
      <c r="DH2335" s="23"/>
      <c r="DI2335" s="23"/>
      <c r="DJ2335" s="23"/>
      <c r="DK2335" s="23"/>
      <c r="DL2335" s="23"/>
      <c r="DM2335" s="23"/>
      <c r="DN2335" s="23"/>
      <c r="DO2335" s="23"/>
      <c r="DP2335" s="23"/>
      <c r="DQ2335" s="23"/>
      <c r="DR2335" s="23"/>
      <c r="DS2335" s="23"/>
      <c r="DT2335" s="23"/>
      <c r="DU2335" s="23"/>
      <c r="DV2335" s="23"/>
      <c r="DW2335" s="23"/>
      <c r="DX2335" s="23"/>
      <c r="DY2335" s="23"/>
    </row>
    <row r="2336" spans="1:129" s="29" customFormat="1" ht="22.5" customHeight="1" x14ac:dyDescent="0.25">
      <c r="A2336" s="478"/>
      <c r="B2336" s="121" t="s">
        <v>399</v>
      </c>
      <c r="C2336" s="121"/>
      <c r="D2336" s="121"/>
      <c r="E2336" s="164"/>
      <c r="F2336" s="165"/>
      <c r="G2336" s="166"/>
      <c r="H2336" s="121" t="s">
        <v>35</v>
      </c>
      <c r="I2336" s="78">
        <v>21</v>
      </c>
      <c r="J2336" s="162">
        <v>101586.01</v>
      </c>
      <c r="K2336" s="98">
        <f>J2336</f>
        <v>101586.01</v>
      </c>
      <c r="L2336" s="162"/>
      <c r="M2336" s="162"/>
      <c r="N2336" s="162"/>
      <c r="O2336" s="475">
        <f t="shared" si="1158"/>
        <v>101586.01</v>
      </c>
      <c r="P2336" s="555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/>
      <c r="AQ2336" s="23"/>
      <c r="AR2336" s="23"/>
      <c r="AS2336" s="23"/>
      <c r="AT2336" s="23"/>
      <c r="AU2336" s="23"/>
      <c r="AV2336" s="23"/>
      <c r="AW2336" s="23"/>
      <c r="AX2336" s="23"/>
      <c r="AY2336" s="23"/>
      <c r="AZ2336" s="23"/>
      <c r="BA2336" s="23"/>
      <c r="BB2336" s="23"/>
      <c r="BC2336" s="23"/>
      <c r="BD2336" s="23"/>
      <c r="BE2336" s="23"/>
      <c r="BF2336" s="23"/>
      <c r="BG2336" s="23"/>
      <c r="BH2336" s="23"/>
      <c r="BI2336" s="23"/>
      <c r="BJ2336" s="23"/>
      <c r="BK2336" s="23"/>
      <c r="BL2336" s="23"/>
      <c r="BM2336" s="23"/>
      <c r="BN2336" s="23"/>
      <c r="BO2336" s="23"/>
      <c r="BP2336" s="23"/>
      <c r="BQ2336" s="23"/>
      <c r="BR2336" s="23"/>
      <c r="BS2336" s="23"/>
      <c r="BT2336" s="23"/>
      <c r="BU2336" s="23"/>
      <c r="BV2336" s="23"/>
      <c r="BW2336" s="23"/>
      <c r="BX2336" s="23"/>
      <c r="BY2336" s="23"/>
      <c r="BZ2336" s="23"/>
      <c r="CA2336" s="23"/>
      <c r="CB2336" s="23"/>
      <c r="CC2336" s="23"/>
      <c r="CD2336" s="23"/>
      <c r="CE2336" s="23"/>
      <c r="CF2336" s="23"/>
      <c r="CG2336" s="23"/>
      <c r="CH2336" s="23"/>
      <c r="CI2336" s="23"/>
      <c r="CJ2336" s="23"/>
      <c r="CK2336" s="23"/>
      <c r="CL2336" s="23"/>
      <c r="CM2336" s="23"/>
      <c r="CN2336" s="23"/>
      <c r="CO2336" s="23"/>
      <c r="CP2336" s="23"/>
      <c r="CQ2336" s="23"/>
      <c r="CR2336" s="23"/>
      <c r="CS2336" s="23"/>
      <c r="CT2336" s="23"/>
      <c r="CU2336" s="23"/>
      <c r="CV2336" s="23"/>
      <c r="CW2336" s="23"/>
      <c r="CX2336" s="23"/>
      <c r="CY2336" s="23"/>
      <c r="CZ2336" s="23"/>
      <c r="DA2336" s="23"/>
      <c r="DB2336" s="23"/>
      <c r="DC2336" s="23"/>
      <c r="DD2336" s="23"/>
      <c r="DE2336" s="23"/>
      <c r="DF2336" s="23"/>
      <c r="DG2336" s="23"/>
      <c r="DH2336" s="23"/>
      <c r="DI2336" s="23"/>
      <c r="DJ2336" s="23"/>
      <c r="DK2336" s="23"/>
      <c r="DL2336" s="23"/>
      <c r="DM2336" s="23"/>
      <c r="DN2336" s="23"/>
      <c r="DO2336" s="23"/>
      <c r="DP2336" s="23"/>
      <c r="DQ2336" s="23"/>
      <c r="DR2336" s="23"/>
      <c r="DS2336" s="23"/>
      <c r="DT2336" s="23"/>
      <c r="DU2336" s="23"/>
      <c r="DV2336" s="23"/>
      <c r="DW2336" s="23"/>
      <c r="DX2336" s="23"/>
      <c r="DY2336" s="23"/>
    </row>
    <row r="2337" spans="1:129" s="29" customFormat="1" ht="15.75" x14ac:dyDescent="0.25">
      <c r="A2337" s="477">
        <v>34</v>
      </c>
      <c r="B2337" s="121" t="s">
        <v>399</v>
      </c>
      <c r="C2337" s="121" t="s">
        <v>6</v>
      </c>
      <c r="D2337" s="121" t="s">
        <v>339</v>
      </c>
      <c r="E2337" s="164" t="s">
        <v>158</v>
      </c>
      <c r="F2337" s="162">
        <v>4322.3999999999996</v>
      </c>
      <c r="G2337" s="136">
        <v>188</v>
      </c>
      <c r="H2337" s="134" t="s">
        <v>30</v>
      </c>
      <c r="I2337" s="66" t="s">
        <v>1</v>
      </c>
      <c r="J2337" s="162">
        <f>J2338+J2339</f>
        <v>295250</v>
      </c>
      <c r="K2337" s="162">
        <f t="shared" ref="K2337:N2337" si="1178">K2338+K2339</f>
        <v>45250</v>
      </c>
      <c r="L2337" s="162">
        <f t="shared" si="1178"/>
        <v>0</v>
      </c>
      <c r="M2337" s="162">
        <f t="shared" si="1178"/>
        <v>237500</v>
      </c>
      <c r="N2337" s="162">
        <f t="shared" si="1178"/>
        <v>12500</v>
      </c>
      <c r="O2337" s="475">
        <f t="shared" si="1158"/>
        <v>295250</v>
      </c>
      <c r="P2337" s="555"/>
      <c r="Q2337" s="23"/>
      <c r="R2337" s="23"/>
      <c r="S2337" s="23"/>
      <c r="T2337" s="23"/>
      <c r="U2337" s="23"/>
      <c r="V2337" s="23"/>
      <c r="W2337" s="23"/>
      <c r="X2337" s="23"/>
      <c r="Y2337" s="23"/>
      <c r="Z2337" s="23"/>
      <c r="AA2337" s="23"/>
      <c r="AB2337" s="23"/>
      <c r="AC2337" s="23"/>
      <c r="AD2337" s="23"/>
      <c r="AE2337" s="23"/>
      <c r="AF2337" s="23"/>
      <c r="AG2337" s="23"/>
      <c r="AH2337" s="23"/>
      <c r="AI2337" s="23"/>
      <c r="AJ2337" s="23"/>
      <c r="AK2337" s="23"/>
      <c r="AL2337" s="23"/>
      <c r="AM2337" s="23"/>
      <c r="AN2337" s="23"/>
      <c r="AO2337" s="23"/>
      <c r="AP2337" s="23"/>
      <c r="AQ2337" s="23"/>
      <c r="AR2337" s="23"/>
      <c r="AS2337" s="23"/>
      <c r="AT2337" s="23"/>
      <c r="AU2337" s="23"/>
      <c r="AV2337" s="23"/>
      <c r="AW2337" s="23"/>
      <c r="AX2337" s="23"/>
      <c r="AY2337" s="23"/>
      <c r="AZ2337" s="23"/>
      <c r="BA2337" s="23"/>
      <c r="BB2337" s="23"/>
      <c r="BC2337" s="23"/>
      <c r="BD2337" s="23"/>
      <c r="BE2337" s="23"/>
      <c r="BF2337" s="23"/>
      <c r="BG2337" s="23"/>
      <c r="BH2337" s="23"/>
      <c r="BI2337" s="23"/>
      <c r="BJ2337" s="23"/>
      <c r="BK2337" s="23"/>
      <c r="BL2337" s="23"/>
      <c r="BM2337" s="23"/>
      <c r="BN2337" s="23"/>
      <c r="BO2337" s="23"/>
      <c r="BP2337" s="23"/>
      <c r="BQ2337" s="23"/>
      <c r="BR2337" s="23"/>
      <c r="BS2337" s="23"/>
      <c r="BT2337" s="23"/>
      <c r="BU2337" s="23"/>
      <c r="BV2337" s="23"/>
      <c r="BW2337" s="23"/>
      <c r="BX2337" s="23"/>
      <c r="BY2337" s="23"/>
      <c r="BZ2337" s="23"/>
      <c r="CA2337" s="23"/>
      <c r="CB2337" s="23"/>
      <c r="CC2337" s="23"/>
      <c r="CD2337" s="23"/>
      <c r="CE2337" s="23"/>
      <c r="CF2337" s="23"/>
      <c r="CG2337" s="23"/>
      <c r="CH2337" s="23"/>
      <c r="CI2337" s="23"/>
      <c r="CJ2337" s="23"/>
      <c r="CK2337" s="23"/>
      <c r="CL2337" s="23"/>
      <c r="CM2337" s="23"/>
      <c r="CN2337" s="23"/>
      <c r="CO2337" s="23"/>
      <c r="CP2337" s="23"/>
      <c r="CQ2337" s="23"/>
      <c r="CR2337" s="23"/>
      <c r="CS2337" s="23"/>
      <c r="CT2337" s="23"/>
      <c r="CU2337" s="23"/>
      <c r="CV2337" s="23"/>
      <c r="CW2337" s="23"/>
      <c r="CX2337" s="23"/>
      <c r="CY2337" s="23"/>
      <c r="CZ2337" s="23"/>
      <c r="DA2337" s="23"/>
      <c r="DB2337" s="23"/>
      <c r="DC2337" s="23"/>
      <c r="DD2337" s="23"/>
      <c r="DE2337" s="23"/>
      <c r="DF2337" s="23"/>
      <c r="DG2337" s="23"/>
      <c r="DH2337" s="23"/>
      <c r="DI2337" s="23"/>
      <c r="DJ2337" s="23"/>
      <c r="DK2337" s="23"/>
      <c r="DL2337" s="23"/>
      <c r="DM2337" s="23"/>
      <c r="DN2337" s="23"/>
      <c r="DO2337" s="23"/>
      <c r="DP2337" s="23"/>
      <c r="DQ2337" s="23"/>
      <c r="DR2337" s="23"/>
      <c r="DS2337" s="23"/>
      <c r="DT2337" s="23"/>
      <c r="DU2337" s="23"/>
      <c r="DV2337" s="23"/>
      <c r="DW2337" s="23"/>
      <c r="DX2337" s="23"/>
      <c r="DY2337" s="23"/>
    </row>
    <row r="2338" spans="1:129" s="29" customFormat="1" ht="45" x14ac:dyDescent="0.25">
      <c r="A2338" s="478"/>
      <c r="B2338" s="121" t="s">
        <v>399</v>
      </c>
      <c r="C2338" s="121"/>
      <c r="D2338" s="121"/>
      <c r="E2338" s="162"/>
      <c r="F2338" s="162"/>
      <c r="G2338" s="136"/>
      <c r="H2338" s="72" t="s">
        <v>58</v>
      </c>
      <c r="I2338" s="78" t="s">
        <v>31</v>
      </c>
      <c r="J2338" s="162">
        <v>250000</v>
      </c>
      <c r="K2338" s="162"/>
      <c r="L2338" s="162"/>
      <c r="M2338" s="83">
        <v>237500</v>
      </c>
      <c r="N2338" s="83">
        <v>12500</v>
      </c>
      <c r="O2338" s="475">
        <f t="shared" si="1158"/>
        <v>250000</v>
      </c>
      <c r="P2338" s="555"/>
      <c r="Q2338" s="23"/>
      <c r="R2338" s="23"/>
      <c r="S2338" s="23"/>
      <c r="T2338" s="23"/>
      <c r="U2338" s="23"/>
      <c r="V2338" s="23"/>
      <c r="W2338" s="23"/>
      <c r="X2338" s="23"/>
      <c r="Y2338" s="23"/>
      <c r="Z2338" s="23"/>
      <c r="AA2338" s="23"/>
      <c r="AB2338" s="23"/>
      <c r="AC2338" s="23"/>
      <c r="AD2338" s="23"/>
      <c r="AE2338" s="23"/>
      <c r="AF2338" s="23"/>
      <c r="AG2338" s="23"/>
      <c r="AH2338" s="23"/>
      <c r="AI2338" s="23"/>
      <c r="AJ2338" s="23"/>
      <c r="AK2338" s="23"/>
      <c r="AL2338" s="23"/>
      <c r="AM2338" s="23"/>
      <c r="AN2338" s="23"/>
      <c r="AO2338" s="23"/>
      <c r="AP2338" s="23"/>
      <c r="AQ2338" s="23"/>
      <c r="AR2338" s="23"/>
      <c r="AS2338" s="23"/>
      <c r="AT2338" s="23"/>
      <c r="AU2338" s="23"/>
      <c r="AV2338" s="23"/>
      <c r="AW2338" s="23"/>
      <c r="AX2338" s="23"/>
      <c r="AY2338" s="23"/>
      <c r="AZ2338" s="23"/>
      <c r="BA2338" s="23"/>
      <c r="BB2338" s="23"/>
      <c r="BC2338" s="23"/>
      <c r="BD2338" s="23"/>
      <c r="BE2338" s="23"/>
      <c r="BF2338" s="23"/>
      <c r="BG2338" s="23"/>
      <c r="BH2338" s="23"/>
      <c r="BI2338" s="23"/>
      <c r="BJ2338" s="23"/>
      <c r="BK2338" s="23"/>
      <c r="BL2338" s="23"/>
      <c r="BM2338" s="23"/>
      <c r="BN2338" s="23"/>
      <c r="BO2338" s="23"/>
      <c r="BP2338" s="23"/>
      <c r="BQ2338" s="23"/>
      <c r="BR2338" s="23"/>
      <c r="BS2338" s="23"/>
      <c r="BT2338" s="23"/>
      <c r="BU2338" s="23"/>
      <c r="BV2338" s="23"/>
      <c r="BW2338" s="23"/>
      <c r="BX2338" s="23"/>
      <c r="BY2338" s="23"/>
      <c r="BZ2338" s="23"/>
      <c r="CA2338" s="23"/>
      <c r="CB2338" s="23"/>
      <c r="CC2338" s="23"/>
      <c r="CD2338" s="23"/>
      <c r="CE2338" s="23"/>
      <c r="CF2338" s="23"/>
      <c r="CG2338" s="23"/>
      <c r="CH2338" s="23"/>
      <c r="CI2338" s="23"/>
      <c r="CJ2338" s="23"/>
      <c r="CK2338" s="23"/>
      <c r="CL2338" s="23"/>
      <c r="CM2338" s="23"/>
      <c r="CN2338" s="23"/>
      <c r="CO2338" s="23"/>
      <c r="CP2338" s="23"/>
      <c r="CQ2338" s="23"/>
      <c r="CR2338" s="23"/>
      <c r="CS2338" s="23"/>
      <c r="CT2338" s="23"/>
      <c r="CU2338" s="23"/>
      <c r="CV2338" s="23"/>
      <c r="CW2338" s="23"/>
      <c r="CX2338" s="23"/>
      <c r="CY2338" s="23"/>
      <c r="CZ2338" s="23"/>
      <c r="DA2338" s="23"/>
      <c r="DB2338" s="23"/>
      <c r="DC2338" s="23"/>
      <c r="DD2338" s="23"/>
      <c r="DE2338" s="23"/>
      <c r="DF2338" s="23"/>
      <c r="DG2338" s="23"/>
      <c r="DH2338" s="23"/>
      <c r="DI2338" s="23"/>
      <c r="DJ2338" s="23"/>
      <c r="DK2338" s="23"/>
      <c r="DL2338" s="23"/>
      <c r="DM2338" s="23"/>
      <c r="DN2338" s="23"/>
      <c r="DO2338" s="23"/>
      <c r="DP2338" s="23"/>
      <c r="DQ2338" s="23"/>
      <c r="DR2338" s="23"/>
      <c r="DS2338" s="23"/>
      <c r="DT2338" s="23"/>
      <c r="DU2338" s="23"/>
      <c r="DV2338" s="23"/>
      <c r="DW2338" s="23"/>
      <c r="DX2338" s="23"/>
      <c r="DY2338" s="23"/>
    </row>
    <row r="2339" spans="1:129" s="29" customFormat="1" ht="75" x14ac:dyDescent="0.25">
      <c r="A2339" s="478"/>
      <c r="B2339" s="121" t="s">
        <v>399</v>
      </c>
      <c r="C2339" s="121"/>
      <c r="D2339" s="121"/>
      <c r="E2339" s="164"/>
      <c r="F2339" s="165"/>
      <c r="G2339" s="166"/>
      <c r="H2339" s="72" t="s">
        <v>57</v>
      </c>
      <c r="I2339" s="78" t="s">
        <v>136</v>
      </c>
      <c r="J2339" s="83">
        <v>45250</v>
      </c>
      <c r="K2339" s="123">
        <f>J2339</f>
        <v>45250</v>
      </c>
      <c r="L2339" s="162"/>
      <c r="M2339" s="162"/>
      <c r="N2339" s="162"/>
      <c r="O2339" s="475">
        <f t="shared" si="1158"/>
        <v>45250</v>
      </c>
      <c r="P2339" s="555"/>
      <c r="Q2339" s="23"/>
      <c r="R2339" s="23"/>
      <c r="S2339" s="23"/>
      <c r="T2339" s="23"/>
      <c r="U2339" s="23"/>
      <c r="V2339" s="23"/>
      <c r="W2339" s="23"/>
      <c r="X2339" s="23"/>
      <c r="Y2339" s="23"/>
      <c r="Z2339" s="23"/>
      <c r="AA2339" s="23"/>
      <c r="AB2339" s="23"/>
      <c r="AC2339" s="23"/>
      <c r="AD2339" s="23"/>
      <c r="AE2339" s="23"/>
      <c r="AF2339" s="23"/>
      <c r="AG2339" s="23"/>
      <c r="AH2339" s="23"/>
      <c r="AI2339" s="23"/>
      <c r="AJ2339" s="23"/>
      <c r="AK2339" s="23"/>
      <c r="AL2339" s="23"/>
      <c r="AM2339" s="23"/>
      <c r="AN2339" s="23"/>
      <c r="AO2339" s="23"/>
      <c r="AP2339" s="23"/>
      <c r="AQ2339" s="23"/>
      <c r="AR2339" s="23"/>
      <c r="AS2339" s="23"/>
      <c r="AT2339" s="23"/>
      <c r="AU2339" s="23"/>
      <c r="AV2339" s="23"/>
      <c r="AW2339" s="23"/>
      <c r="AX2339" s="23"/>
      <c r="AY2339" s="23"/>
      <c r="AZ2339" s="23"/>
      <c r="BA2339" s="23"/>
      <c r="BB2339" s="23"/>
      <c r="BC2339" s="23"/>
      <c r="BD2339" s="23"/>
      <c r="BE2339" s="23"/>
      <c r="BF2339" s="23"/>
      <c r="BG2339" s="23"/>
      <c r="BH2339" s="23"/>
      <c r="BI2339" s="23"/>
      <c r="BJ2339" s="23"/>
      <c r="BK2339" s="23"/>
      <c r="BL2339" s="23"/>
      <c r="BM2339" s="23"/>
      <c r="BN2339" s="23"/>
      <c r="BO2339" s="23"/>
      <c r="BP2339" s="23"/>
      <c r="BQ2339" s="23"/>
      <c r="BR2339" s="23"/>
      <c r="BS2339" s="23"/>
      <c r="BT2339" s="23"/>
      <c r="BU2339" s="23"/>
      <c r="BV2339" s="23"/>
      <c r="BW2339" s="23"/>
      <c r="BX2339" s="23"/>
      <c r="BY2339" s="23"/>
      <c r="BZ2339" s="23"/>
      <c r="CA2339" s="23"/>
      <c r="CB2339" s="23"/>
      <c r="CC2339" s="23"/>
      <c r="CD2339" s="23"/>
      <c r="CE2339" s="23"/>
      <c r="CF2339" s="23"/>
      <c r="CG2339" s="23"/>
      <c r="CH2339" s="23"/>
      <c r="CI2339" s="23"/>
      <c r="CJ2339" s="23"/>
      <c r="CK2339" s="23"/>
      <c r="CL2339" s="23"/>
      <c r="CM2339" s="23"/>
      <c r="CN2339" s="23"/>
      <c r="CO2339" s="23"/>
      <c r="CP2339" s="23"/>
      <c r="CQ2339" s="23"/>
      <c r="CR2339" s="23"/>
      <c r="CS2339" s="23"/>
      <c r="CT2339" s="23"/>
      <c r="CU2339" s="23"/>
      <c r="CV2339" s="23"/>
      <c r="CW2339" s="23"/>
      <c r="CX2339" s="23"/>
      <c r="CY2339" s="23"/>
      <c r="CZ2339" s="23"/>
      <c r="DA2339" s="23"/>
      <c r="DB2339" s="23"/>
      <c r="DC2339" s="23"/>
      <c r="DD2339" s="23"/>
      <c r="DE2339" s="23"/>
      <c r="DF2339" s="23"/>
      <c r="DG2339" s="23"/>
      <c r="DH2339" s="23"/>
      <c r="DI2339" s="23"/>
      <c r="DJ2339" s="23"/>
      <c r="DK2339" s="23"/>
      <c r="DL2339" s="23"/>
      <c r="DM2339" s="23"/>
      <c r="DN2339" s="23"/>
      <c r="DO2339" s="23"/>
      <c r="DP2339" s="23"/>
      <c r="DQ2339" s="23"/>
      <c r="DR2339" s="23"/>
      <c r="DS2339" s="23"/>
      <c r="DT2339" s="23"/>
      <c r="DU2339" s="23"/>
      <c r="DV2339" s="23"/>
      <c r="DW2339" s="23"/>
      <c r="DX2339" s="23"/>
      <c r="DY2339" s="23"/>
    </row>
    <row r="2340" spans="1:129" s="29" customFormat="1" ht="15.75" x14ac:dyDescent="0.25">
      <c r="A2340" s="477">
        <v>35</v>
      </c>
      <c r="B2340" s="121" t="s">
        <v>399</v>
      </c>
      <c r="C2340" s="121" t="s">
        <v>6</v>
      </c>
      <c r="D2340" s="121" t="s">
        <v>339</v>
      </c>
      <c r="E2340" s="164" t="s">
        <v>157</v>
      </c>
      <c r="F2340" s="162">
        <v>7693.1</v>
      </c>
      <c r="G2340" s="136">
        <v>364</v>
      </c>
      <c r="H2340" s="134" t="s">
        <v>30</v>
      </c>
      <c r="I2340" s="66" t="s">
        <v>1</v>
      </c>
      <c r="J2340" s="162">
        <f>J2341+J2342</f>
        <v>295250</v>
      </c>
      <c r="K2340" s="162">
        <f t="shared" ref="K2340:N2340" si="1179">K2341+K2342</f>
        <v>45250</v>
      </c>
      <c r="L2340" s="162">
        <f t="shared" si="1179"/>
        <v>0</v>
      </c>
      <c r="M2340" s="162">
        <f t="shared" si="1179"/>
        <v>237500</v>
      </c>
      <c r="N2340" s="162">
        <f t="shared" si="1179"/>
        <v>12500</v>
      </c>
      <c r="O2340" s="475">
        <f t="shared" si="1158"/>
        <v>295250</v>
      </c>
      <c r="P2340" s="555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  <c r="AA2340" s="23"/>
      <c r="AB2340" s="23"/>
      <c r="AC2340" s="23"/>
      <c r="AD2340" s="23"/>
      <c r="AE2340" s="23"/>
      <c r="AF2340" s="23"/>
      <c r="AG2340" s="23"/>
      <c r="AH2340" s="23"/>
      <c r="AI2340" s="23"/>
      <c r="AJ2340" s="23"/>
      <c r="AK2340" s="23"/>
      <c r="AL2340" s="23"/>
      <c r="AM2340" s="23"/>
      <c r="AN2340" s="23"/>
      <c r="AO2340" s="23"/>
      <c r="AP2340" s="23"/>
      <c r="AQ2340" s="23"/>
      <c r="AR2340" s="23"/>
      <c r="AS2340" s="23"/>
      <c r="AT2340" s="23"/>
      <c r="AU2340" s="23"/>
      <c r="AV2340" s="23"/>
      <c r="AW2340" s="23"/>
      <c r="AX2340" s="23"/>
      <c r="AY2340" s="23"/>
      <c r="AZ2340" s="23"/>
      <c r="BA2340" s="23"/>
      <c r="BB2340" s="23"/>
      <c r="BC2340" s="23"/>
      <c r="BD2340" s="23"/>
      <c r="BE2340" s="23"/>
      <c r="BF2340" s="23"/>
      <c r="BG2340" s="23"/>
      <c r="BH2340" s="23"/>
      <c r="BI2340" s="23"/>
      <c r="BJ2340" s="23"/>
      <c r="BK2340" s="23"/>
      <c r="BL2340" s="23"/>
      <c r="BM2340" s="23"/>
      <c r="BN2340" s="23"/>
      <c r="BO2340" s="23"/>
      <c r="BP2340" s="23"/>
      <c r="BQ2340" s="23"/>
      <c r="BR2340" s="23"/>
      <c r="BS2340" s="23"/>
      <c r="BT2340" s="23"/>
      <c r="BU2340" s="23"/>
      <c r="BV2340" s="23"/>
      <c r="BW2340" s="23"/>
      <c r="BX2340" s="23"/>
      <c r="BY2340" s="23"/>
      <c r="BZ2340" s="23"/>
      <c r="CA2340" s="23"/>
      <c r="CB2340" s="23"/>
      <c r="CC2340" s="23"/>
      <c r="CD2340" s="23"/>
      <c r="CE2340" s="23"/>
      <c r="CF2340" s="23"/>
      <c r="CG2340" s="23"/>
      <c r="CH2340" s="23"/>
      <c r="CI2340" s="23"/>
      <c r="CJ2340" s="23"/>
      <c r="CK2340" s="23"/>
      <c r="CL2340" s="23"/>
      <c r="CM2340" s="23"/>
      <c r="CN2340" s="23"/>
      <c r="CO2340" s="23"/>
      <c r="CP2340" s="23"/>
      <c r="CQ2340" s="23"/>
      <c r="CR2340" s="23"/>
      <c r="CS2340" s="23"/>
      <c r="CT2340" s="23"/>
      <c r="CU2340" s="23"/>
      <c r="CV2340" s="23"/>
      <c r="CW2340" s="23"/>
      <c r="CX2340" s="23"/>
      <c r="CY2340" s="23"/>
      <c r="CZ2340" s="23"/>
      <c r="DA2340" s="23"/>
      <c r="DB2340" s="23"/>
      <c r="DC2340" s="23"/>
      <c r="DD2340" s="23"/>
      <c r="DE2340" s="23"/>
      <c r="DF2340" s="23"/>
      <c r="DG2340" s="23"/>
      <c r="DH2340" s="23"/>
      <c r="DI2340" s="23"/>
      <c r="DJ2340" s="23"/>
      <c r="DK2340" s="23"/>
      <c r="DL2340" s="23"/>
      <c r="DM2340" s="23"/>
      <c r="DN2340" s="23"/>
      <c r="DO2340" s="23"/>
      <c r="DP2340" s="23"/>
      <c r="DQ2340" s="23"/>
      <c r="DR2340" s="23"/>
      <c r="DS2340" s="23"/>
      <c r="DT2340" s="23"/>
      <c r="DU2340" s="23"/>
      <c r="DV2340" s="23"/>
      <c r="DW2340" s="23"/>
      <c r="DX2340" s="23"/>
      <c r="DY2340" s="23"/>
    </row>
    <row r="2341" spans="1:129" s="29" customFormat="1" ht="45" x14ac:dyDescent="0.25">
      <c r="A2341" s="478"/>
      <c r="B2341" s="121" t="s">
        <v>399</v>
      </c>
      <c r="C2341" s="121"/>
      <c r="D2341" s="121"/>
      <c r="E2341" s="162"/>
      <c r="F2341" s="162"/>
      <c r="G2341" s="136"/>
      <c r="H2341" s="72" t="s">
        <v>58</v>
      </c>
      <c r="I2341" s="78" t="s">
        <v>31</v>
      </c>
      <c r="J2341" s="162">
        <v>250000</v>
      </c>
      <c r="K2341" s="162"/>
      <c r="L2341" s="162"/>
      <c r="M2341" s="83">
        <v>237500</v>
      </c>
      <c r="N2341" s="83">
        <v>12500</v>
      </c>
      <c r="O2341" s="475">
        <f t="shared" si="1158"/>
        <v>250000</v>
      </c>
      <c r="P2341" s="555"/>
      <c r="Q2341" s="23"/>
      <c r="R2341" s="23"/>
      <c r="S2341" s="23"/>
      <c r="T2341" s="23"/>
      <c r="U2341" s="23"/>
      <c r="V2341" s="23"/>
      <c r="W2341" s="23"/>
      <c r="X2341" s="23"/>
      <c r="Y2341" s="23"/>
      <c r="Z2341" s="23"/>
      <c r="AA2341" s="23"/>
      <c r="AB2341" s="23"/>
      <c r="AC2341" s="23"/>
      <c r="AD2341" s="23"/>
      <c r="AE2341" s="23"/>
      <c r="AF2341" s="23"/>
      <c r="AG2341" s="23"/>
      <c r="AH2341" s="23"/>
      <c r="AI2341" s="23"/>
      <c r="AJ2341" s="23"/>
      <c r="AK2341" s="23"/>
      <c r="AL2341" s="23"/>
      <c r="AM2341" s="23"/>
      <c r="AN2341" s="23"/>
      <c r="AO2341" s="23"/>
      <c r="AP2341" s="23"/>
      <c r="AQ2341" s="23"/>
      <c r="AR2341" s="23"/>
      <c r="AS2341" s="23"/>
      <c r="AT2341" s="23"/>
      <c r="AU2341" s="23"/>
      <c r="AV2341" s="23"/>
      <c r="AW2341" s="23"/>
      <c r="AX2341" s="23"/>
      <c r="AY2341" s="23"/>
      <c r="AZ2341" s="23"/>
      <c r="BA2341" s="23"/>
      <c r="BB2341" s="23"/>
      <c r="BC2341" s="23"/>
      <c r="BD2341" s="23"/>
      <c r="BE2341" s="23"/>
      <c r="BF2341" s="23"/>
      <c r="BG2341" s="23"/>
      <c r="BH2341" s="23"/>
      <c r="BI2341" s="23"/>
      <c r="BJ2341" s="23"/>
      <c r="BK2341" s="23"/>
      <c r="BL2341" s="23"/>
      <c r="BM2341" s="23"/>
      <c r="BN2341" s="23"/>
      <c r="BO2341" s="23"/>
      <c r="BP2341" s="23"/>
      <c r="BQ2341" s="23"/>
      <c r="BR2341" s="23"/>
      <c r="BS2341" s="23"/>
      <c r="BT2341" s="23"/>
      <c r="BU2341" s="23"/>
      <c r="BV2341" s="23"/>
      <c r="BW2341" s="23"/>
      <c r="BX2341" s="23"/>
      <c r="BY2341" s="23"/>
      <c r="BZ2341" s="23"/>
      <c r="CA2341" s="23"/>
      <c r="CB2341" s="23"/>
      <c r="CC2341" s="23"/>
      <c r="CD2341" s="23"/>
      <c r="CE2341" s="23"/>
      <c r="CF2341" s="23"/>
      <c r="CG2341" s="23"/>
      <c r="CH2341" s="23"/>
      <c r="CI2341" s="23"/>
      <c r="CJ2341" s="23"/>
      <c r="CK2341" s="23"/>
      <c r="CL2341" s="23"/>
      <c r="CM2341" s="23"/>
      <c r="CN2341" s="23"/>
      <c r="CO2341" s="23"/>
      <c r="CP2341" s="23"/>
      <c r="CQ2341" s="23"/>
      <c r="CR2341" s="23"/>
      <c r="CS2341" s="23"/>
      <c r="CT2341" s="23"/>
      <c r="CU2341" s="23"/>
      <c r="CV2341" s="23"/>
      <c r="CW2341" s="23"/>
      <c r="CX2341" s="23"/>
      <c r="CY2341" s="23"/>
      <c r="CZ2341" s="23"/>
      <c r="DA2341" s="23"/>
      <c r="DB2341" s="23"/>
      <c r="DC2341" s="23"/>
      <c r="DD2341" s="23"/>
      <c r="DE2341" s="23"/>
      <c r="DF2341" s="23"/>
      <c r="DG2341" s="23"/>
      <c r="DH2341" s="23"/>
      <c r="DI2341" s="23"/>
      <c r="DJ2341" s="23"/>
      <c r="DK2341" s="23"/>
      <c r="DL2341" s="23"/>
      <c r="DM2341" s="23"/>
      <c r="DN2341" s="23"/>
      <c r="DO2341" s="23"/>
      <c r="DP2341" s="23"/>
      <c r="DQ2341" s="23"/>
      <c r="DR2341" s="23"/>
      <c r="DS2341" s="23"/>
      <c r="DT2341" s="23"/>
      <c r="DU2341" s="23"/>
      <c r="DV2341" s="23"/>
      <c r="DW2341" s="23"/>
      <c r="DX2341" s="23"/>
      <c r="DY2341" s="23"/>
    </row>
    <row r="2342" spans="1:129" s="29" customFormat="1" ht="75" x14ac:dyDescent="0.25">
      <c r="A2342" s="478"/>
      <c r="B2342" s="121" t="s">
        <v>399</v>
      </c>
      <c r="C2342" s="121"/>
      <c r="D2342" s="121"/>
      <c r="E2342" s="164"/>
      <c r="F2342" s="165"/>
      <c r="G2342" s="166"/>
      <c r="H2342" s="72" t="s">
        <v>57</v>
      </c>
      <c r="I2342" s="78" t="s">
        <v>136</v>
      </c>
      <c r="J2342" s="83">
        <v>45250</v>
      </c>
      <c r="K2342" s="123">
        <f>J2342</f>
        <v>45250</v>
      </c>
      <c r="L2342" s="162"/>
      <c r="M2342" s="162"/>
      <c r="N2342" s="162"/>
      <c r="O2342" s="475">
        <f t="shared" si="1158"/>
        <v>45250</v>
      </c>
      <c r="P2342" s="555"/>
      <c r="Q2342" s="23"/>
      <c r="R2342" s="23"/>
      <c r="S2342" s="23"/>
      <c r="T2342" s="23"/>
      <c r="U2342" s="23"/>
      <c r="V2342" s="23"/>
      <c r="W2342" s="23"/>
      <c r="X2342" s="23"/>
      <c r="Y2342" s="23"/>
      <c r="Z2342" s="23"/>
      <c r="AA2342" s="23"/>
      <c r="AB2342" s="23"/>
      <c r="AC2342" s="23"/>
      <c r="AD2342" s="23"/>
      <c r="AE2342" s="23"/>
      <c r="AF2342" s="23"/>
      <c r="AG2342" s="23"/>
      <c r="AH2342" s="23"/>
      <c r="AI2342" s="23"/>
      <c r="AJ2342" s="23"/>
      <c r="AK2342" s="23"/>
      <c r="AL2342" s="23"/>
      <c r="AM2342" s="23"/>
      <c r="AN2342" s="23"/>
      <c r="AO2342" s="23"/>
      <c r="AP2342" s="23"/>
      <c r="AQ2342" s="23"/>
      <c r="AR2342" s="23"/>
      <c r="AS2342" s="23"/>
      <c r="AT2342" s="23"/>
      <c r="AU2342" s="23"/>
      <c r="AV2342" s="23"/>
      <c r="AW2342" s="23"/>
      <c r="AX2342" s="23"/>
      <c r="AY2342" s="23"/>
      <c r="AZ2342" s="23"/>
      <c r="BA2342" s="23"/>
      <c r="BB2342" s="23"/>
      <c r="BC2342" s="23"/>
      <c r="BD2342" s="23"/>
      <c r="BE2342" s="23"/>
      <c r="BF2342" s="23"/>
      <c r="BG2342" s="23"/>
      <c r="BH2342" s="23"/>
      <c r="BI2342" s="23"/>
      <c r="BJ2342" s="23"/>
      <c r="BK2342" s="23"/>
      <c r="BL2342" s="23"/>
      <c r="BM2342" s="23"/>
      <c r="BN2342" s="23"/>
      <c r="BO2342" s="23"/>
      <c r="BP2342" s="23"/>
      <c r="BQ2342" s="23"/>
      <c r="BR2342" s="23"/>
      <c r="BS2342" s="23"/>
      <c r="BT2342" s="23"/>
      <c r="BU2342" s="23"/>
      <c r="BV2342" s="23"/>
      <c r="BW2342" s="23"/>
      <c r="BX2342" s="23"/>
      <c r="BY2342" s="23"/>
      <c r="BZ2342" s="23"/>
      <c r="CA2342" s="23"/>
      <c r="CB2342" s="23"/>
      <c r="CC2342" s="23"/>
      <c r="CD2342" s="23"/>
      <c r="CE2342" s="23"/>
      <c r="CF2342" s="23"/>
      <c r="CG2342" s="23"/>
      <c r="CH2342" s="23"/>
      <c r="CI2342" s="23"/>
      <c r="CJ2342" s="23"/>
      <c r="CK2342" s="23"/>
      <c r="CL2342" s="23"/>
      <c r="CM2342" s="23"/>
      <c r="CN2342" s="23"/>
      <c r="CO2342" s="23"/>
      <c r="CP2342" s="23"/>
      <c r="CQ2342" s="23"/>
      <c r="CR2342" s="23"/>
      <c r="CS2342" s="23"/>
      <c r="CT2342" s="23"/>
      <c r="CU2342" s="23"/>
      <c r="CV2342" s="23"/>
      <c r="CW2342" s="23"/>
      <c r="CX2342" s="23"/>
      <c r="CY2342" s="23"/>
      <c r="CZ2342" s="23"/>
      <c r="DA2342" s="23"/>
      <c r="DB2342" s="23"/>
      <c r="DC2342" s="23"/>
      <c r="DD2342" s="23"/>
      <c r="DE2342" s="23"/>
      <c r="DF2342" s="23"/>
      <c r="DG2342" s="23"/>
      <c r="DH2342" s="23"/>
      <c r="DI2342" s="23"/>
      <c r="DJ2342" s="23"/>
      <c r="DK2342" s="23"/>
      <c r="DL2342" s="23"/>
      <c r="DM2342" s="23"/>
      <c r="DN2342" s="23"/>
      <c r="DO2342" s="23"/>
      <c r="DP2342" s="23"/>
      <c r="DQ2342" s="23"/>
      <c r="DR2342" s="23"/>
      <c r="DS2342" s="23"/>
      <c r="DT2342" s="23"/>
      <c r="DU2342" s="23"/>
      <c r="DV2342" s="23"/>
      <c r="DW2342" s="23"/>
      <c r="DX2342" s="23"/>
      <c r="DY2342" s="23"/>
    </row>
    <row r="2343" spans="1:129" s="29" customFormat="1" ht="15.75" x14ac:dyDescent="0.25">
      <c r="A2343" s="477">
        <v>36</v>
      </c>
      <c r="B2343" s="121" t="s">
        <v>399</v>
      </c>
      <c r="C2343" s="121" t="s">
        <v>6</v>
      </c>
      <c r="D2343" s="121" t="s">
        <v>339</v>
      </c>
      <c r="E2343" s="164" t="s">
        <v>225</v>
      </c>
      <c r="F2343" s="162">
        <v>5586.6</v>
      </c>
      <c r="G2343" s="136">
        <v>285</v>
      </c>
      <c r="H2343" s="72" t="s">
        <v>30</v>
      </c>
      <c r="I2343" s="66" t="s">
        <v>1</v>
      </c>
      <c r="J2343" s="162">
        <f>J2344+J2345</f>
        <v>295250</v>
      </c>
      <c r="K2343" s="162">
        <f t="shared" ref="K2343:N2343" si="1180">K2344+K2345</f>
        <v>45250</v>
      </c>
      <c r="L2343" s="162">
        <f t="shared" si="1180"/>
        <v>0</v>
      </c>
      <c r="M2343" s="162">
        <f t="shared" si="1180"/>
        <v>237500</v>
      </c>
      <c r="N2343" s="162">
        <f t="shared" si="1180"/>
        <v>12500</v>
      </c>
      <c r="O2343" s="475">
        <f t="shared" si="1158"/>
        <v>295250</v>
      </c>
      <c r="P2343" s="555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/>
      <c r="AL2343" s="23"/>
      <c r="AM2343" s="23"/>
      <c r="AN2343" s="23"/>
      <c r="AO2343" s="23"/>
      <c r="AP2343" s="23"/>
      <c r="AQ2343" s="23"/>
      <c r="AR2343" s="23"/>
      <c r="AS2343" s="23"/>
      <c r="AT2343" s="23"/>
      <c r="AU2343" s="23"/>
      <c r="AV2343" s="23"/>
      <c r="AW2343" s="23"/>
      <c r="AX2343" s="23"/>
      <c r="AY2343" s="23"/>
      <c r="AZ2343" s="23"/>
      <c r="BA2343" s="23"/>
      <c r="BB2343" s="23"/>
      <c r="BC2343" s="23"/>
      <c r="BD2343" s="23"/>
      <c r="BE2343" s="23"/>
      <c r="BF2343" s="23"/>
      <c r="BG2343" s="23"/>
      <c r="BH2343" s="23"/>
      <c r="BI2343" s="23"/>
      <c r="BJ2343" s="23"/>
      <c r="BK2343" s="23"/>
      <c r="BL2343" s="23"/>
      <c r="BM2343" s="23"/>
      <c r="BN2343" s="23"/>
      <c r="BO2343" s="23"/>
      <c r="BP2343" s="23"/>
      <c r="BQ2343" s="23"/>
      <c r="BR2343" s="23"/>
      <c r="BS2343" s="23"/>
      <c r="BT2343" s="23"/>
      <c r="BU2343" s="23"/>
      <c r="BV2343" s="23"/>
      <c r="BW2343" s="23"/>
      <c r="BX2343" s="23"/>
      <c r="BY2343" s="23"/>
      <c r="BZ2343" s="23"/>
      <c r="CA2343" s="23"/>
      <c r="CB2343" s="23"/>
      <c r="CC2343" s="23"/>
      <c r="CD2343" s="23"/>
      <c r="CE2343" s="23"/>
      <c r="CF2343" s="23"/>
      <c r="CG2343" s="23"/>
      <c r="CH2343" s="23"/>
      <c r="CI2343" s="23"/>
      <c r="CJ2343" s="23"/>
      <c r="CK2343" s="23"/>
      <c r="CL2343" s="23"/>
      <c r="CM2343" s="23"/>
      <c r="CN2343" s="23"/>
      <c r="CO2343" s="23"/>
      <c r="CP2343" s="23"/>
      <c r="CQ2343" s="23"/>
      <c r="CR2343" s="23"/>
      <c r="CS2343" s="23"/>
      <c r="CT2343" s="23"/>
      <c r="CU2343" s="23"/>
      <c r="CV2343" s="23"/>
      <c r="CW2343" s="23"/>
      <c r="CX2343" s="23"/>
      <c r="CY2343" s="23"/>
      <c r="CZ2343" s="23"/>
      <c r="DA2343" s="23"/>
      <c r="DB2343" s="23"/>
      <c r="DC2343" s="23"/>
      <c r="DD2343" s="23"/>
      <c r="DE2343" s="23"/>
      <c r="DF2343" s="23"/>
      <c r="DG2343" s="23"/>
      <c r="DH2343" s="23"/>
      <c r="DI2343" s="23"/>
      <c r="DJ2343" s="23"/>
      <c r="DK2343" s="23"/>
      <c r="DL2343" s="23"/>
      <c r="DM2343" s="23"/>
      <c r="DN2343" s="23"/>
      <c r="DO2343" s="23"/>
      <c r="DP2343" s="23"/>
      <c r="DQ2343" s="23"/>
      <c r="DR2343" s="23"/>
      <c r="DS2343" s="23"/>
      <c r="DT2343" s="23"/>
      <c r="DU2343" s="23"/>
      <c r="DV2343" s="23"/>
      <c r="DW2343" s="23"/>
      <c r="DX2343" s="23"/>
      <c r="DY2343" s="23"/>
    </row>
    <row r="2344" spans="1:129" s="29" customFormat="1" ht="45" x14ac:dyDescent="0.25">
      <c r="A2344" s="478"/>
      <c r="B2344" s="121" t="s">
        <v>399</v>
      </c>
      <c r="C2344" s="121"/>
      <c r="D2344" s="121"/>
      <c r="E2344" s="162"/>
      <c r="F2344" s="162"/>
      <c r="G2344" s="136"/>
      <c r="H2344" s="72" t="s">
        <v>58</v>
      </c>
      <c r="I2344" s="78" t="s">
        <v>31</v>
      </c>
      <c r="J2344" s="162">
        <v>250000</v>
      </c>
      <c r="K2344" s="162"/>
      <c r="L2344" s="162"/>
      <c r="M2344" s="83">
        <v>237500</v>
      </c>
      <c r="N2344" s="83">
        <v>12500</v>
      </c>
      <c r="O2344" s="475">
        <f t="shared" si="1158"/>
        <v>250000</v>
      </c>
      <c r="P2344" s="555"/>
      <c r="Q2344" s="23"/>
      <c r="R2344" s="23"/>
      <c r="S2344" s="23"/>
      <c r="T2344" s="23"/>
      <c r="U2344" s="23"/>
      <c r="V2344" s="23"/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/>
      <c r="AK2344" s="23"/>
      <c r="AL2344" s="23"/>
      <c r="AM2344" s="23"/>
      <c r="AN2344" s="23"/>
      <c r="AO2344" s="23"/>
      <c r="AP2344" s="23"/>
      <c r="AQ2344" s="23"/>
      <c r="AR2344" s="23"/>
      <c r="AS2344" s="23"/>
      <c r="AT2344" s="23"/>
      <c r="AU2344" s="23"/>
      <c r="AV2344" s="23"/>
      <c r="AW2344" s="23"/>
      <c r="AX2344" s="23"/>
      <c r="AY2344" s="23"/>
      <c r="AZ2344" s="23"/>
      <c r="BA2344" s="23"/>
      <c r="BB2344" s="23"/>
      <c r="BC2344" s="23"/>
      <c r="BD2344" s="23"/>
      <c r="BE2344" s="23"/>
      <c r="BF2344" s="23"/>
      <c r="BG2344" s="23"/>
      <c r="BH2344" s="23"/>
      <c r="BI2344" s="23"/>
      <c r="BJ2344" s="23"/>
      <c r="BK2344" s="23"/>
      <c r="BL2344" s="23"/>
      <c r="BM2344" s="23"/>
      <c r="BN2344" s="23"/>
      <c r="BO2344" s="23"/>
      <c r="BP2344" s="23"/>
      <c r="BQ2344" s="23"/>
      <c r="BR2344" s="23"/>
      <c r="BS2344" s="23"/>
      <c r="BT2344" s="23"/>
      <c r="BU2344" s="23"/>
      <c r="BV2344" s="23"/>
      <c r="BW2344" s="23"/>
      <c r="BX2344" s="23"/>
      <c r="BY2344" s="23"/>
      <c r="BZ2344" s="23"/>
      <c r="CA2344" s="23"/>
      <c r="CB2344" s="23"/>
      <c r="CC2344" s="23"/>
      <c r="CD2344" s="23"/>
      <c r="CE2344" s="23"/>
      <c r="CF2344" s="23"/>
      <c r="CG2344" s="23"/>
      <c r="CH2344" s="23"/>
      <c r="CI2344" s="23"/>
      <c r="CJ2344" s="23"/>
      <c r="CK2344" s="23"/>
      <c r="CL2344" s="23"/>
      <c r="CM2344" s="23"/>
      <c r="CN2344" s="23"/>
      <c r="CO2344" s="23"/>
      <c r="CP2344" s="23"/>
      <c r="CQ2344" s="23"/>
      <c r="CR2344" s="23"/>
      <c r="CS2344" s="23"/>
      <c r="CT2344" s="23"/>
      <c r="CU2344" s="23"/>
      <c r="CV2344" s="23"/>
      <c r="CW2344" s="23"/>
      <c r="CX2344" s="23"/>
      <c r="CY2344" s="23"/>
      <c r="CZ2344" s="23"/>
      <c r="DA2344" s="23"/>
      <c r="DB2344" s="23"/>
      <c r="DC2344" s="23"/>
      <c r="DD2344" s="23"/>
      <c r="DE2344" s="23"/>
      <c r="DF2344" s="23"/>
      <c r="DG2344" s="23"/>
      <c r="DH2344" s="23"/>
      <c r="DI2344" s="23"/>
      <c r="DJ2344" s="23"/>
      <c r="DK2344" s="23"/>
      <c r="DL2344" s="23"/>
      <c r="DM2344" s="23"/>
      <c r="DN2344" s="23"/>
      <c r="DO2344" s="23"/>
      <c r="DP2344" s="23"/>
      <c r="DQ2344" s="23"/>
      <c r="DR2344" s="23"/>
      <c r="DS2344" s="23"/>
      <c r="DT2344" s="23"/>
      <c r="DU2344" s="23"/>
      <c r="DV2344" s="23"/>
      <c r="DW2344" s="23"/>
      <c r="DX2344" s="23"/>
      <c r="DY2344" s="23"/>
    </row>
    <row r="2345" spans="1:129" s="29" customFormat="1" ht="75" x14ac:dyDescent="0.25">
      <c r="A2345" s="478"/>
      <c r="B2345" s="121" t="s">
        <v>399</v>
      </c>
      <c r="C2345" s="121"/>
      <c r="D2345" s="121"/>
      <c r="E2345" s="164"/>
      <c r="F2345" s="165"/>
      <c r="G2345" s="166"/>
      <c r="H2345" s="72" t="s">
        <v>57</v>
      </c>
      <c r="I2345" s="78" t="s">
        <v>136</v>
      </c>
      <c r="J2345" s="83">
        <v>45250</v>
      </c>
      <c r="K2345" s="123">
        <f>J2345</f>
        <v>45250</v>
      </c>
      <c r="L2345" s="162"/>
      <c r="M2345" s="162"/>
      <c r="N2345" s="162"/>
      <c r="O2345" s="475">
        <f t="shared" si="1158"/>
        <v>45250</v>
      </c>
      <c r="P2345" s="555"/>
      <c r="Q2345" s="23"/>
      <c r="R2345" s="23"/>
      <c r="S2345" s="23"/>
      <c r="T2345" s="23"/>
      <c r="U2345" s="23"/>
      <c r="V2345" s="23"/>
      <c r="W2345" s="23"/>
      <c r="X2345" s="23"/>
      <c r="Y2345" s="23"/>
      <c r="Z2345" s="23"/>
      <c r="AA2345" s="23"/>
      <c r="AB2345" s="23"/>
      <c r="AC2345" s="23"/>
      <c r="AD2345" s="23"/>
      <c r="AE2345" s="23"/>
      <c r="AF2345" s="23"/>
      <c r="AG2345" s="23"/>
      <c r="AH2345" s="23"/>
      <c r="AI2345" s="23"/>
      <c r="AJ2345" s="23"/>
      <c r="AK2345" s="23"/>
      <c r="AL2345" s="23"/>
      <c r="AM2345" s="23"/>
      <c r="AN2345" s="23"/>
      <c r="AO2345" s="23"/>
      <c r="AP2345" s="23"/>
      <c r="AQ2345" s="23"/>
      <c r="AR2345" s="23"/>
      <c r="AS2345" s="23"/>
      <c r="AT2345" s="23"/>
      <c r="AU2345" s="23"/>
      <c r="AV2345" s="23"/>
      <c r="AW2345" s="23"/>
      <c r="AX2345" s="23"/>
      <c r="AY2345" s="23"/>
      <c r="AZ2345" s="23"/>
      <c r="BA2345" s="23"/>
      <c r="BB2345" s="23"/>
      <c r="BC2345" s="23"/>
      <c r="BD2345" s="23"/>
      <c r="BE2345" s="23"/>
      <c r="BF2345" s="23"/>
      <c r="BG2345" s="23"/>
      <c r="BH2345" s="23"/>
      <c r="BI2345" s="23"/>
      <c r="BJ2345" s="23"/>
      <c r="BK2345" s="23"/>
      <c r="BL2345" s="23"/>
      <c r="BM2345" s="23"/>
      <c r="BN2345" s="23"/>
      <c r="BO2345" s="23"/>
      <c r="BP2345" s="23"/>
      <c r="BQ2345" s="23"/>
      <c r="BR2345" s="23"/>
      <c r="BS2345" s="23"/>
      <c r="BT2345" s="23"/>
      <c r="BU2345" s="23"/>
      <c r="BV2345" s="23"/>
      <c r="BW2345" s="23"/>
      <c r="BX2345" s="23"/>
      <c r="BY2345" s="23"/>
      <c r="BZ2345" s="23"/>
      <c r="CA2345" s="23"/>
      <c r="CB2345" s="23"/>
      <c r="CC2345" s="23"/>
      <c r="CD2345" s="23"/>
      <c r="CE2345" s="23"/>
      <c r="CF2345" s="23"/>
      <c r="CG2345" s="23"/>
      <c r="CH2345" s="23"/>
      <c r="CI2345" s="23"/>
      <c r="CJ2345" s="23"/>
      <c r="CK2345" s="23"/>
      <c r="CL2345" s="23"/>
      <c r="CM2345" s="23"/>
      <c r="CN2345" s="23"/>
      <c r="CO2345" s="23"/>
      <c r="CP2345" s="23"/>
      <c r="CQ2345" s="23"/>
      <c r="CR2345" s="23"/>
      <c r="CS2345" s="23"/>
      <c r="CT2345" s="23"/>
      <c r="CU2345" s="23"/>
      <c r="CV2345" s="23"/>
      <c r="CW2345" s="23"/>
      <c r="CX2345" s="23"/>
      <c r="CY2345" s="23"/>
      <c r="CZ2345" s="23"/>
      <c r="DA2345" s="23"/>
      <c r="DB2345" s="23"/>
      <c r="DC2345" s="23"/>
      <c r="DD2345" s="23"/>
      <c r="DE2345" s="23"/>
      <c r="DF2345" s="23"/>
      <c r="DG2345" s="23"/>
      <c r="DH2345" s="23"/>
      <c r="DI2345" s="23"/>
      <c r="DJ2345" s="23"/>
      <c r="DK2345" s="23"/>
      <c r="DL2345" s="23"/>
      <c r="DM2345" s="23"/>
      <c r="DN2345" s="23"/>
      <c r="DO2345" s="23"/>
      <c r="DP2345" s="23"/>
      <c r="DQ2345" s="23"/>
      <c r="DR2345" s="23"/>
      <c r="DS2345" s="23"/>
      <c r="DT2345" s="23"/>
      <c r="DU2345" s="23"/>
      <c r="DV2345" s="23"/>
      <c r="DW2345" s="23"/>
      <c r="DX2345" s="23"/>
      <c r="DY2345" s="23"/>
    </row>
    <row r="2346" spans="1:129" s="29" customFormat="1" ht="15.75" x14ac:dyDescent="0.25">
      <c r="A2346" s="477">
        <v>37</v>
      </c>
      <c r="B2346" s="121" t="s">
        <v>399</v>
      </c>
      <c r="C2346" s="121" t="s">
        <v>6</v>
      </c>
      <c r="D2346" s="121" t="s">
        <v>339</v>
      </c>
      <c r="E2346" s="164" t="s">
        <v>204</v>
      </c>
      <c r="F2346" s="162">
        <v>12560.2</v>
      </c>
      <c r="G2346" s="136">
        <v>557</v>
      </c>
      <c r="H2346" s="72" t="s">
        <v>30</v>
      </c>
      <c r="I2346" s="66" t="s">
        <v>1</v>
      </c>
      <c r="J2346" s="162">
        <f>J2347+J2348</f>
        <v>295250</v>
      </c>
      <c r="K2346" s="162">
        <f t="shared" ref="K2346:N2346" si="1181">K2347+K2348</f>
        <v>45250</v>
      </c>
      <c r="L2346" s="162">
        <f t="shared" si="1181"/>
        <v>0</v>
      </c>
      <c r="M2346" s="162">
        <f t="shared" si="1181"/>
        <v>237500</v>
      </c>
      <c r="N2346" s="162">
        <f t="shared" si="1181"/>
        <v>12500</v>
      </c>
      <c r="O2346" s="475">
        <f t="shared" si="1158"/>
        <v>295250</v>
      </c>
      <c r="P2346" s="555"/>
      <c r="Q2346" s="23"/>
      <c r="R2346" s="23"/>
      <c r="S2346" s="23"/>
      <c r="T2346" s="23"/>
      <c r="U2346" s="23"/>
      <c r="V2346" s="23"/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23"/>
      <c r="AL2346" s="23"/>
      <c r="AM2346" s="23"/>
      <c r="AN2346" s="23"/>
      <c r="AO2346" s="23"/>
      <c r="AP2346" s="23"/>
      <c r="AQ2346" s="23"/>
      <c r="AR2346" s="23"/>
      <c r="AS2346" s="23"/>
      <c r="AT2346" s="23"/>
      <c r="AU2346" s="23"/>
      <c r="AV2346" s="23"/>
      <c r="AW2346" s="23"/>
      <c r="AX2346" s="23"/>
      <c r="AY2346" s="23"/>
      <c r="AZ2346" s="23"/>
      <c r="BA2346" s="23"/>
      <c r="BB2346" s="23"/>
      <c r="BC2346" s="23"/>
      <c r="BD2346" s="23"/>
      <c r="BE2346" s="23"/>
      <c r="BF2346" s="23"/>
      <c r="BG2346" s="23"/>
      <c r="BH2346" s="23"/>
      <c r="BI2346" s="23"/>
      <c r="BJ2346" s="23"/>
      <c r="BK2346" s="23"/>
      <c r="BL2346" s="23"/>
      <c r="BM2346" s="23"/>
      <c r="BN2346" s="23"/>
      <c r="BO2346" s="23"/>
      <c r="BP2346" s="23"/>
      <c r="BQ2346" s="23"/>
      <c r="BR2346" s="23"/>
      <c r="BS2346" s="23"/>
      <c r="BT2346" s="23"/>
      <c r="BU2346" s="23"/>
      <c r="BV2346" s="23"/>
      <c r="BW2346" s="23"/>
      <c r="BX2346" s="23"/>
      <c r="BY2346" s="23"/>
      <c r="BZ2346" s="23"/>
      <c r="CA2346" s="23"/>
      <c r="CB2346" s="23"/>
      <c r="CC2346" s="23"/>
      <c r="CD2346" s="23"/>
      <c r="CE2346" s="23"/>
      <c r="CF2346" s="23"/>
      <c r="CG2346" s="23"/>
      <c r="CH2346" s="23"/>
      <c r="CI2346" s="23"/>
      <c r="CJ2346" s="23"/>
      <c r="CK2346" s="23"/>
      <c r="CL2346" s="23"/>
      <c r="CM2346" s="23"/>
      <c r="CN2346" s="23"/>
      <c r="CO2346" s="23"/>
      <c r="CP2346" s="23"/>
      <c r="CQ2346" s="23"/>
      <c r="CR2346" s="23"/>
      <c r="CS2346" s="23"/>
      <c r="CT2346" s="23"/>
      <c r="CU2346" s="23"/>
      <c r="CV2346" s="23"/>
      <c r="CW2346" s="23"/>
      <c r="CX2346" s="23"/>
      <c r="CY2346" s="23"/>
      <c r="CZ2346" s="23"/>
      <c r="DA2346" s="23"/>
      <c r="DB2346" s="23"/>
      <c r="DC2346" s="23"/>
      <c r="DD2346" s="23"/>
      <c r="DE2346" s="23"/>
      <c r="DF2346" s="23"/>
      <c r="DG2346" s="23"/>
      <c r="DH2346" s="23"/>
      <c r="DI2346" s="23"/>
      <c r="DJ2346" s="23"/>
      <c r="DK2346" s="23"/>
      <c r="DL2346" s="23"/>
      <c r="DM2346" s="23"/>
      <c r="DN2346" s="23"/>
      <c r="DO2346" s="23"/>
      <c r="DP2346" s="23"/>
      <c r="DQ2346" s="23"/>
      <c r="DR2346" s="23"/>
      <c r="DS2346" s="23"/>
      <c r="DT2346" s="23"/>
      <c r="DU2346" s="23"/>
      <c r="DV2346" s="23"/>
      <c r="DW2346" s="23"/>
      <c r="DX2346" s="23"/>
      <c r="DY2346" s="23"/>
    </row>
    <row r="2347" spans="1:129" s="29" customFormat="1" ht="45" x14ac:dyDescent="0.25">
      <c r="A2347" s="478"/>
      <c r="B2347" s="121" t="s">
        <v>399</v>
      </c>
      <c r="C2347" s="121"/>
      <c r="D2347" s="121"/>
      <c r="E2347" s="162"/>
      <c r="F2347" s="162"/>
      <c r="G2347" s="136"/>
      <c r="H2347" s="72" t="s">
        <v>58</v>
      </c>
      <c r="I2347" s="78" t="s">
        <v>31</v>
      </c>
      <c r="J2347" s="162">
        <v>250000</v>
      </c>
      <c r="K2347" s="162"/>
      <c r="L2347" s="162"/>
      <c r="M2347" s="83">
        <v>237500</v>
      </c>
      <c r="N2347" s="83">
        <v>12500</v>
      </c>
      <c r="O2347" s="475">
        <f t="shared" si="1158"/>
        <v>250000</v>
      </c>
      <c r="P2347" s="555"/>
      <c r="Q2347" s="23"/>
      <c r="R2347" s="23"/>
      <c r="S2347" s="23"/>
      <c r="T2347" s="23"/>
      <c r="U2347" s="23"/>
      <c r="V2347" s="23"/>
      <c r="W2347" s="23"/>
      <c r="X2347" s="23"/>
      <c r="Y2347" s="23"/>
      <c r="Z2347" s="23"/>
      <c r="AA2347" s="23"/>
      <c r="AB2347" s="23"/>
      <c r="AC2347" s="23"/>
      <c r="AD2347" s="23"/>
      <c r="AE2347" s="23"/>
      <c r="AF2347" s="23"/>
      <c r="AG2347" s="23"/>
      <c r="AH2347" s="23"/>
      <c r="AI2347" s="23"/>
      <c r="AJ2347" s="23"/>
      <c r="AK2347" s="23"/>
      <c r="AL2347" s="23"/>
      <c r="AM2347" s="23"/>
      <c r="AN2347" s="23"/>
      <c r="AO2347" s="23"/>
      <c r="AP2347" s="23"/>
      <c r="AQ2347" s="23"/>
      <c r="AR2347" s="23"/>
      <c r="AS2347" s="23"/>
      <c r="AT2347" s="23"/>
      <c r="AU2347" s="23"/>
      <c r="AV2347" s="23"/>
      <c r="AW2347" s="23"/>
      <c r="AX2347" s="23"/>
      <c r="AY2347" s="23"/>
      <c r="AZ2347" s="23"/>
      <c r="BA2347" s="23"/>
      <c r="BB2347" s="23"/>
      <c r="BC2347" s="23"/>
      <c r="BD2347" s="23"/>
      <c r="BE2347" s="23"/>
      <c r="BF2347" s="23"/>
      <c r="BG2347" s="23"/>
      <c r="BH2347" s="23"/>
      <c r="BI2347" s="23"/>
      <c r="BJ2347" s="23"/>
      <c r="BK2347" s="23"/>
      <c r="BL2347" s="23"/>
      <c r="BM2347" s="23"/>
      <c r="BN2347" s="23"/>
      <c r="BO2347" s="23"/>
      <c r="BP2347" s="23"/>
      <c r="BQ2347" s="23"/>
      <c r="BR2347" s="23"/>
      <c r="BS2347" s="23"/>
      <c r="BT2347" s="23"/>
      <c r="BU2347" s="23"/>
      <c r="BV2347" s="23"/>
      <c r="BW2347" s="23"/>
      <c r="BX2347" s="23"/>
      <c r="BY2347" s="23"/>
      <c r="BZ2347" s="23"/>
      <c r="CA2347" s="23"/>
      <c r="CB2347" s="23"/>
      <c r="CC2347" s="23"/>
      <c r="CD2347" s="23"/>
      <c r="CE2347" s="23"/>
      <c r="CF2347" s="23"/>
      <c r="CG2347" s="23"/>
      <c r="CH2347" s="23"/>
      <c r="CI2347" s="23"/>
      <c r="CJ2347" s="23"/>
      <c r="CK2347" s="23"/>
      <c r="CL2347" s="23"/>
      <c r="CM2347" s="23"/>
      <c r="CN2347" s="23"/>
      <c r="CO2347" s="23"/>
      <c r="CP2347" s="23"/>
      <c r="CQ2347" s="23"/>
      <c r="CR2347" s="23"/>
      <c r="CS2347" s="23"/>
      <c r="CT2347" s="23"/>
      <c r="CU2347" s="23"/>
      <c r="CV2347" s="23"/>
      <c r="CW2347" s="23"/>
      <c r="CX2347" s="23"/>
      <c r="CY2347" s="23"/>
      <c r="CZ2347" s="23"/>
      <c r="DA2347" s="23"/>
      <c r="DB2347" s="23"/>
      <c r="DC2347" s="23"/>
      <c r="DD2347" s="23"/>
      <c r="DE2347" s="23"/>
      <c r="DF2347" s="23"/>
      <c r="DG2347" s="23"/>
      <c r="DH2347" s="23"/>
      <c r="DI2347" s="23"/>
      <c r="DJ2347" s="23"/>
      <c r="DK2347" s="23"/>
      <c r="DL2347" s="23"/>
      <c r="DM2347" s="23"/>
      <c r="DN2347" s="23"/>
      <c r="DO2347" s="23"/>
      <c r="DP2347" s="23"/>
      <c r="DQ2347" s="23"/>
      <c r="DR2347" s="23"/>
      <c r="DS2347" s="23"/>
      <c r="DT2347" s="23"/>
      <c r="DU2347" s="23"/>
      <c r="DV2347" s="23"/>
      <c r="DW2347" s="23"/>
      <c r="DX2347" s="23"/>
      <c r="DY2347" s="23"/>
    </row>
    <row r="2348" spans="1:129" s="29" customFormat="1" ht="75" x14ac:dyDescent="0.25">
      <c r="A2348" s="478"/>
      <c r="B2348" s="121" t="s">
        <v>399</v>
      </c>
      <c r="C2348" s="121"/>
      <c r="D2348" s="121"/>
      <c r="E2348" s="164"/>
      <c r="F2348" s="165"/>
      <c r="G2348" s="166"/>
      <c r="H2348" s="72" t="s">
        <v>57</v>
      </c>
      <c r="I2348" s="78" t="s">
        <v>136</v>
      </c>
      <c r="J2348" s="83">
        <v>45250</v>
      </c>
      <c r="K2348" s="123">
        <f>J2348</f>
        <v>45250</v>
      </c>
      <c r="L2348" s="162"/>
      <c r="M2348" s="162"/>
      <c r="N2348" s="162"/>
      <c r="O2348" s="475">
        <f t="shared" si="1158"/>
        <v>45250</v>
      </c>
      <c r="P2348" s="555"/>
      <c r="Q2348" s="23"/>
      <c r="R2348" s="23"/>
      <c r="S2348" s="23"/>
      <c r="T2348" s="23"/>
      <c r="U2348" s="23"/>
      <c r="V2348" s="23"/>
      <c r="W2348" s="23"/>
      <c r="X2348" s="23"/>
      <c r="Y2348" s="23"/>
      <c r="Z2348" s="23"/>
      <c r="AA2348" s="23"/>
      <c r="AB2348" s="23"/>
      <c r="AC2348" s="23"/>
      <c r="AD2348" s="23"/>
      <c r="AE2348" s="23"/>
      <c r="AF2348" s="23"/>
      <c r="AG2348" s="23"/>
      <c r="AH2348" s="23"/>
      <c r="AI2348" s="23"/>
      <c r="AJ2348" s="23"/>
      <c r="AK2348" s="23"/>
      <c r="AL2348" s="23"/>
      <c r="AM2348" s="23"/>
      <c r="AN2348" s="23"/>
      <c r="AO2348" s="23"/>
      <c r="AP2348" s="23"/>
      <c r="AQ2348" s="23"/>
      <c r="AR2348" s="23"/>
      <c r="AS2348" s="23"/>
      <c r="AT2348" s="23"/>
      <c r="AU2348" s="23"/>
      <c r="AV2348" s="23"/>
      <c r="AW2348" s="23"/>
      <c r="AX2348" s="23"/>
      <c r="AY2348" s="23"/>
      <c r="AZ2348" s="23"/>
      <c r="BA2348" s="23"/>
      <c r="BB2348" s="23"/>
      <c r="BC2348" s="23"/>
      <c r="BD2348" s="23"/>
      <c r="BE2348" s="23"/>
      <c r="BF2348" s="23"/>
      <c r="BG2348" s="23"/>
      <c r="BH2348" s="23"/>
      <c r="BI2348" s="23"/>
      <c r="BJ2348" s="23"/>
      <c r="BK2348" s="23"/>
      <c r="BL2348" s="23"/>
      <c r="BM2348" s="23"/>
      <c r="BN2348" s="23"/>
      <c r="BO2348" s="23"/>
      <c r="BP2348" s="23"/>
      <c r="BQ2348" s="23"/>
      <c r="BR2348" s="23"/>
      <c r="BS2348" s="23"/>
      <c r="BT2348" s="23"/>
      <c r="BU2348" s="23"/>
      <c r="BV2348" s="23"/>
      <c r="BW2348" s="23"/>
      <c r="BX2348" s="23"/>
      <c r="BY2348" s="23"/>
      <c r="BZ2348" s="23"/>
      <c r="CA2348" s="23"/>
      <c r="CB2348" s="23"/>
      <c r="CC2348" s="23"/>
      <c r="CD2348" s="23"/>
      <c r="CE2348" s="23"/>
      <c r="CF2348" s="23"/>
      <c r="CG2348" s="23"/>
      <c r="CH2348" s="23"/>
      <c r="CI2348" s="23"/>
      <c r="CJ2348" s="23"/>
      <c r="CK2348" s="23"/>
      <c r="CL2348" s="23"/>
      <c r="CM2348" s="23"/>
      <c r="CN2348" s="23"/>
      <c r="CO2348" s="23"/>
      <c r="CP2348" s="23"/>
      <c r="CQ2348" s="23"/>
      <c r="CR2348" s="23"/>
      <c r="CS2348" s="23"/>
      <c r="CT2348" s="23"/>
      <c r="CU2348" s="23"/>
      <c r="CV2348" s="23"/>
      <c r="CW2348" s="23"/>
      <c r="CX2348" s="23"/>
      <c r="CY2348" s="23"/>
      <c r="CZ2348" s="23"/>
      <c r="DA2348" s="23"/>
      <c r="DB2348" s="23"/>
      <c r="DC2348" s="23"/>
      <c r="DD2348" s="23"/>
      <c r="DE2348" s="23"/>
      <c r="DF2348" s="23"/>
      <c r="DG2348" s="23"/>
      <c r="DH2348" s="23"/>
      <c r="DI2348" s="23"/>
      <c r="DJ2348" s="23"/>
      <c r="DK2348" s="23"/>
      <c r="DL2348" s="23"/>
      <c r="DM2348" s="23"/>
      <c r="DN2348" s="23"/>
      <c r="DO2348" s="23"/>
      <c r="DP2348" s="23"/>
      <c r="DQ2348" s="23"/>
      <c r="DR2348" s="23"/>
      <c r="DS2348" s="23"/>
      <c r="DT2348" s="23"/>
      <c r="DU2348" s="23"/>
      <c r="DV2348" s="23"/>
      <c r="DW2348" s="23"/>
      <c r="DX2348" s="23"/>
      <c r="DY2348" s="23"/>
    </row>
    <row r="2349" spans="1:129" s="29" customFormat="1" ht="15.75" x14ac:dyDescent="0.25">
      <c r="A2349" s="473">
        <v>38</v>
      </c>
      <c r="B2349" s="121" t="s">
        <v>399</v>
      </c>
      <c r="C2349" s="121" t="s">
        <v>6</v>
      </c>
      <c r="D2349" s="121" t="s">
        <v>339</v>
      </c>
      <c r="E2349" s="164" t="s">
        <v>193</v>
      </c>
      <c r="F2349" s="162">
        <v>2065.6</v>
      </c>
      <c r="G2349" s="150">
        <v>93</v>
      </c>
      <c r="H2349" s="72" t="s">
        <v>30</v>
      </c>
      <c r="I2349" s="66" t="s">
        <v>1</v>
      </c>
      <c r="J2349" s="162">
        <f>J2350+J2351</f>
        <v>295250</v>
      </c>
      <c r="K2349" s="162">
        <f t="shared" ref="K2349:N2349" si="1182">K2350+K2351</f>
        <v>45250</v>
      </c>
      <c r="L2349" s="162">
        <f t="shared" si="1182"/>
        <v>0</v>
      </c>
      <c r="M2349" s="162">
        <f t="shared" si="1182"/>
        <v>237500</v>
      </c>
      <c r="N2349" s="162">
        <f t="shared" si="1182"/>
        <v>12500</v>
      </c>
      <c r="O2349" s="475">
        <f t="shared" si="1158"/>
        <v>295250</v>
      </c>
      <c r="P2349" s="555"/>
      <c r="Q2349" s="23"/>
      <c r="R2349" s="23"/>
      <c r="S2349" s="23"/>
      <c r="T2349" s="23"/>
      <c r="U2349" s="23"/>
      <c r="V2349" s="23"/>
      <c r="W2349" s="23"/>
      <c r="X2349" s="23"/>
      <c r="Y2349" s="23"/>
      <c r="Z2349" s="23"/>
      <c r="AA2349" s="23"/>
      <c r="AB2349" s="23"/>
      <c r="AC2349" s="23"/>
      <c r="AD2349" s="23"/>
      <c r="AE2349" s="23"/>
      <c r="AF2349" s="23"/>
      <c r="AG2349" s="23"/>
      <c r="AH2349" s="23"/>
      <c r="AI2349" s="23"/>
      <c r="AJ2349" s="23"/>
      <c r="AK2349" s="23"/>
      <c r="AL2349" s="23"/>
      <c r="AM2349" s="23"/>
      <c r="AN2349" s="23"/>
      <c r="AO2349" s="23"/>
      <c r="AP2349" s="23"/>
      <c r="AQ2349" s="23"/>
      <c r="AR2349" s="23"/>
      <c r="AS2349" s="23"/>
      <c r="AT2349" s="23"/>
      <c r="AU2349" s="23"/>
      <c r="AV2349" s="23"/>
      <c r="AW2349" s="23"/>
      <c r="AX2349" s="23"/>
      <c r="AY2349" s="23"/>
      <c r="AZ2349" s="23"/>
      <c r="BA2349" s="23"/>
      <c r="BB2349" s="23"/>
      <c r="BC2349" s="23"/>
      <c r="BD2349" s="23"/>
      <c r="BE2349" s="23"/>
      <c r="BF2349" s="23"/>
      <c r="BG2349" s="23"/>
      <c r="BH2349" s="23"/>
      <c r="BI2349" s="23"/>
      <c r="BJ2349" s="23"/>
      <c r="BK2349" s="23"/>
      <c r="BL2349" s="23"/>
      <c r="BM2349" s="23"/>
      <c r="BN2349" s="23"/>
      <c r="BO2349" s="23"/>
      <c r="BP2349" s="23"/>
      <c r="BQ2349" s="23"/>
      <c r="BR2349" s="23"/>
      <c r="BS2349" s="23"/>
      <c r="BT2349" s="23"/>
      <c r="BU2349" s="23"/>
      <c r="BV2349" s="23"/>
      <c r="BW2349" s="23"/>
      <c r="BX2349" s="23"/>
      <c r="BY2349" s="23"/>
      <c r="BZ2349" s="23"/>
      <c r="CA2349" s="23"/>
      <c r="CB2349" s="23"/>
      <c r="CC2349" s="23"/>
      <c r="CD2349" s="23"/>
      <c r="CE2349" s="23"/>
      <c r="CF2349" s="23"/>
      <c r="CG2349" s="23"/>
      <c r="CH2349" s="23"/>
      <c r="CI2349" s="23"/>
      <c r="CJ2349" s="23"/>
      <c r="CK2349" s="23"/>
      <c r="CL2349" s="23"/>
      <c r="CM2349" s="23"/>
      <c r="CN2349" s="23"/>
      <c r="CO2349" s="23"/>
      <c r="CP2349" s="23"/>
      <c r="CQ2349" s="23"/>
      <c r="CR2349" s="23"/>
      <c r="CS2349" s="23"/>
      <c r="CT2349" s="23"/>
      <c r="CU2349" s="23"/>
      <c r="CV2349" s="23"/>
      <c r="CW2349" s="23"/>
      <c r="CX2349" s="23"/>
      <c r="CY2349" s="23"/>
      <c r="CZ2349" s="23"/>
      <c r="DA2349" s="23"/>
      <c r="DB2349" s="23"/>
      <c r="DC2349" s="23"/>
      <c r="DD2349" s="23"/>
      <c r="DE2349" s="23"/>
      <c r="DF2349" s="23"/>
      <c r="DG2349" s="23"/>
      <c r="DH2349" s="23"/>
      <c r="DI2349" s="23"/>
      <c r="DJ2349" s="23"/>
      <c r="DK2349" s="23"/>
      <c r="DL2349" s="23"/>
      <c r="DM2349" s="23"/>
      <c r="DN2349" s="23"/>
      <c r="DO2349" s="23"/>
      <c r="DP2349" s="23"/>
      <c r="DQ2349" s="23"/>
      <c r="DR2349" s="23"/>
      <c r="DS2349" s="23"/>
      <c r="DT2349" s="23"/>
      <c r="DU2349" s="23"/>
      <c r="DV2349" s="23"/>
      <c r="DW2349" s="23"/>
      <c r="DX2349" s="23"/>
      <c r="DY2349" s="23"/>
    </row>
    <row r="2350" spans="1:129" s="29" customFormat="1" ht="45" x14ac:dyDescent="0.25">
      <c r="A2350" s="474"/>
      <c r="B2350" s="121" t="s">
        <v>399</v>
      </c>
      <c r="C2350" s="121"/>
      <c r="D2350" s="121"/>
      <c r="E2350" s="164"/>
      <c r="F2350" s="162"/>
      <c r="G2350" s="150"/>
      <c r="H2350" s="72" t="s">
        <v>58</v>
      </c>
      <c r="I2350" s="78" t="s">
        <v>31</v>
      </c>
      <c r="J2350" s="162">
        <v>250000</v>
      </c>
      <c r="K2350" s="162"/>
      <c r="L2350" s="162"/>
      <c r="M2350" s="83">
        <v>237500</v>
      </c>
      <c r="N2350" s="83">
        <v>12500</v>
      </c>
      <c r="O2350" s="475">
        <f t="shared" si="1158"/>
        <v>250000</v>
      </c>
      <c r="P2350" s="555"/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23"/>
      <c r="AR2350" s="23"/>
      <c r="AS2350" s="23"/>
      <c r="AT2350" s="23"/>
      <c r="AU2350" s="23"/>
      <c r="AV2350" s="23"/>
      <c r="AW2350" s="23"/>
      <c r="AX2350" s="23"/>
      <c r="AY2350" s="23"/>
      <c r="AZ2350" s="23"/>
      <c r="BA2350" s="23"/>
      <c r="BB2350" s="23"/>
      <c r="BC2350" s="23"/>
      <c r="BD2350" s="23"/>
      <c r="BE2350" s="23"/>
      <c r="BF2350" s="23"/>
      <c r="BG2350" s="23"/>
      <c r="BH2350" s="23"/>
      <c r="BI2350" s="23"/>
      <c r="BJ2350" s="23"/>
      <c r="BK2350" s="23"/>
      <c r="BL2350" s="23"/>
      <c r="BM2350" s="23"/>
      <c r="BN2350" s="23"/>
      <c r="BO2350" s="23"/>
      <c r="BP2350" s="23"/>
      <c r="BQ2350" s="23"/>
      <c r="BR2350" s="23"/>
      <c r="BS2350" s="23"/>
      <c r="BT2350" s="23"/>
      <c r="BU2350" s="23"/>
      <c r="BV2350" s="23"/>
      <c r="BW2350" s="23"/>
      <c r="BX2350" s="23"/>
      <c r="BY2350" s="23"/>
      <c r="BZ2350" s="23"/>
      <c r="CA2350" s="23"/>
      <c r="CB2350" s="23"/>
      <c r="CC2350" s="23"/>
      <c r="CD2350" s="23"/>
      <c r="CE2350" s="23"/>
      <c r="CF2350" s="23"/>
      <c r="CG2350" s="23"/>
      <c r="CH2350" s="23"/>
      <c r="CI2350" s="23"/>
      <c r="CJ2350" s="23"/>
      <c r="CK2350" s="23"/>
      <c r="CL2350" s="23"/>
      <c r="CM2350" s="23"/>
      <c r="CN2350" s="23"/>
      <c r="CO2350" s="23"/>
      <c r="CP2350" s="23"/>
      <c r="CQ2350" s="23"/>
      <c r="CR2350" s="23"/>
      <c r="CS2350" s="23"/>
      <c r="CT2350" s="23"/>
      <c r="CU2350" s="23"/>
      <c r="CV2350" s="23"/>
      <c r="CW2350" s="23"/>
      <c r="CX2350" s="23"/>
      <c r="CY2350" s="23"/>
      <c r="CZ2350" s="23"/>
      <c r="DA2350" s="23"/>
      <c r="DB2350" s="23"/>
      <c r="DC2350" s="23"/>
      <c r="DD2350" s="23"/>
      <c r="DE2350" s="23"/>
      <c r="DF2350" s="23"/>
      <c r="DG2350" s="23"/>
      <c r="DH2350" s="23"/>
      <c r="DI2350" s="23"/>
      <c r="DJ2350" s="23"/>
      <c r="DK2350" s="23"/>
      <c r="DL2350" s="23"/>
      <c r="DM2350" s="23"/>
      <c r="DN2350" s="23"/>
      <c r="DO2350" s="23"/>
      <c r="DP2350" s="23"/>
      <c r="DQ2350" s="23"/>
      <c r="DR2350" s="23"/>
      <c r="DS2350" s="23"/>
      <c r="DT2350" s="23"/>
      <c r="DU2350" s="23"/>
      <c r="DV2350" s="23"/>
      <c r="DW2350" s="23"/>
      <c r="DX2350" s="23"/>
      <c r="DY2350" s="23"/>
    </row>
    <row r="2351" spans="1:129" s="29" customFormat="1" ht="75" x14ac:dyDescent="0.25">
      <c r="A2351" s="478"/>
      <c r="B2351" s="121" t="s">
        <v>399</v>
      </c>
      <c r="C2351" s="121"/>
      <c r="D2351" s="121"/>
      <c r="E2351" s="164"/>
      <c r="F2351" s="165"/>
      <c r="G2351" s="166"/>
      <c r="H2351" s="72" t="s">
        <v>57</v>
      </c>
      <c r="I2351" s="78" t="s">
        <v>136</v>
      </c>
      <c r="J2351" s="83">
        <v>45250</v>
      </c>
      <c r="K2351" s="123">
        <f>J2351</f>
        <v>45250</v>
      </c>
      <c r="L2351" s="162"/>
      <c r="M2351" s="162"/>
      <c r="N2351" s="162"/>
      <c r="O2351" s="475">
        <f t="shared" si="1158"/>
        <v>45250</v>
      </c>
      <c r="P2351" s="555"/>
      <c r="Q2351" s="23"/>
      <c r="R2351" s="23"/>
      <c r="S2351" s="23"/>
      <c r="T2351" s="23"/>
      <c r="U2351" s="23"/>
      <c r="V2351" s="23"/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23"/>
      <c r="AR2351" s="23"/>
      <c r="AS2351" s="23"/>
      <c r="AT2351" s="23"/>
      <c r="AU2351" s="23"/>
      <c r="AV2351" s="23"/>
      <c r="AW2351" s="23"/>
      <c r="AX2351" s="23"/>
      <c r="AY2351" s="23"/>
      <c r="AZ2351" s="23"/>
      <c r="BA2351" s="23"/>
      <c r="BB2351" s="23"/>
      <c r="BC2351" s="23"/>
      <c r="BD2351" s="23"/>
      <c r="BE2351" s="23"/>
      <c r="BF2351" s="23"/>
      <c r="BG2351" s="23"/>
      <c r="BH2351" s="23"/>
      <c r="BI2351" s="23"/>
      <c r="BJ2351" s="23"/>
      <c r="BK2351" s="23"/>
      <c r="BL2351" s="23"/>
      <c r="BM2351" s="23"/>
      <c r="BN2351" s="23"/>
      <c r="BO2351" s="23"/>
      <c r="BP2351" s="23"/>
      <c r="BQ2351" s="23"/>
      <c r="BR2351" s="23"/>
      <c r="BS2351" s="23"/>
      <c r="BT2351" s="23"/>
      <c r="BU2351" s="23"/>
      <c r="BV2351" s="23"/>
      <c r="BW2351" s="23"/>
      <c r="BX2351" s="23"/>
      <c r="BY2351" s="23"/>
      <c r="BZ2351" s="23"/>
      <c r="CA2351" s="23"/>
      <c r="CB2351" s="23"/>
      <c r="CC2351" s="23"/>
      <c r="CD2351" s="23"/>
      <c r="CE2351" s="23"/>
      <c r="CF2351" s="23"/>
      <c r="CG2351" s="23"/>
      <c r="CH2351" s="23"/>
      <c r="CI2351" s="23"/>
      <c r="CJ2351" s="23"/>
      <c r="CK2351" s="23"/>
      <c r="CL2351" s="23"/>
      <c r="CM2351" s="23"/>
      <c r="CN2351" s="23"/>
      <c r="CO2351" s="23"/>
      <c r="CP2351" s="23"/>
      <c r="CQ2351" s="23"/>
      <c r="CR2351" s="23"/>
      <c r="CS2351" s="23"/>
      <c r="CT2351" s="23"/>
      <c r="CU2351" s="23"/>
      <c r="CV2351" s="23"/>
      <c r="CW2351" s="23"/>
      <c r="CX2351" s="23"/>
      <c r="CY2351" s="23"/>
      <c r="CZ2351" s="23"/>
      <c r="DA2351" s="23"/>
      <c r="DB2351" s="23"/>
      <c r="DC2351" s="23"/>
      <c r="DD2351" s="23"/>
      <c r="DE2351" s="23"/>
      <c r="DF2351" s="23"/>
      <c r="DG2351" s="23"/>
      <c r="DH2351" s="23"/>
      <c r="DI2351" s="23"/>
      <c r="DJ2351" s="23"/>
      <c r="DK2351" s="23"/>
      <c r="DL2351" s="23"/>
      <c r="DM2351" s="23"/>
      <c r="DN2351" s="23"/>
      <c r="DO2351" s="23"/>
      <c r="DP2351" s="23"/>
      <c r="DQ2351" s="23"/>
      <c r="DR2351" s="23"/>
      <c r="DS2351" s="23"/>
      <c r="DT2351" s="23"/>
      <c r="DU2351" s="23"/>
      <c r="DV2351" s="23"/>
      <c r="DW2351" s="23"/>
      <c r="DX2351" s="23"/>
      <c r="DY2351" s="23"/>
    </row>
    <row r="2352" spans="1:129" s="29" customFormat="1" ht="15.75" x14ac:dyDescent="0.25">
      <c r="A2352" s="473">
        <v>39</v>
      </c>
      <c r="B2352" s="121" t="s">
        <v>399</v>
      </c>
      <c r="C2352" s="121" t="s">
        <v>6</v>
      </c>
      <c r="D2352" s="121" t="s">
        <v>339</v>
      </c>
      <c r="E2352" s="164" t="s">
        <v>226</v>
      </c>
      <c r="F2352" s="162">
        <v>2786.1</v>
      </c>
      <c r="G2352" s="150">
        <v>123</v>
      </c>
      <c r="H2352" s="72" t="s">
        <v>30</v>
      </c>
      <c r="I2352" s="66" t="s">
        <v>1</v>
      </c>
      <c r="J2352" s="162">
        <f>J2353+J2354</f>
        <v>295250</v>
      </c>
      <c r="K2352" s="162">
        <f t="shared" ref="K2352:N2352" si="1183">K2353+K2354</f>
        <v>45250</v>
      </c>
      <c r="L2352" s="162">
        <f t="shared" si="1183"/>
        <v>0</v>
      </c>
      <c r="M2352" s="162">
        <f t="shared" si="1183"/>
        <v>237500</v>
      </c>
      <c r="N2352" s="162">
        <f t="shared" si="1183"/>
        <v>12500</v>
      </c>
      <c r="O2352" s="475">
        <f t="shared" si="1158"/>
        <v>295250</v>
      </c>
      <c r="P2352" s="555"/>
      <c r="Q2352" s="23"/>
      <c r="R2352" s="23"/>
      <c r="S2352" s="23"/>
      <c r="T2352" s="23"/>
      <c r="U2352" s="23"/>
      <c r="V2352" s="23"/>
      <c r="W2352" s="23"/>
      <c r="X2352" s="23"/>
      <c r="Y2352" s="23"/>
      <c r="Z2352" s="23"/>
      <c r="AA2352" s="23"/>
      <c r="AB2352" s="23"/>
      <c r="AC2352" s="23"/>
      <c r="AD2352" s="23"/>
      <c r="AE2352" s="23"/>
      <c r="AF2352" s="23"/>
      <c r="AG2352" s="23"/>
      <c r="AH2352" s="23"/>
      <c r="AI2352" s="23"/>
      <c r="AJ2352" s="23"/>
      <c r="AK2352" s="23"/>
      <c r="AL2352" s="23"/>
      <c r="AM2352" s="23"/>
      <c r="AN2352" s="23"/>
      <c r="AO2352" s="23"/>
      <c r="AP2352" s="23"/>
      <c r="AQ2352" s="23"/>
      <c r="AR2352" s="23"/>
      <c r="AS2352" s="23"/>
      <c r="AT2352" s="23"/>
      <c r="AU2352" s="23"/>
      <c r="AV2352" s="23"/>
      <c r="AW2352" s="23"/>
      <c r="AX2352" s="23"/>
      <c r="AY2352" s="23"/>
      <c r="AZ2352" s="23"/>
      <c r="BA2352" s="23"/>
      <c r="BB2352" s="23"/>
      <c r="BC2352" s="23"/>
      <c r="BD2352" s="23"/>
      <c r="BE2352" s="23"/>
      <c r="BF2352" s="23"/>
      <c r="BG2352" s="23"/>
      <c r="BH2352" s="23"/>
      <c r="BI2352" s="23"/>
      <c r="BJ2352" s="23"/>
      <c r="BK2352" s="23"/>
      <c r="BL2352" s="23"/>
      <c r="BM2352" s="23"/>
      <c r="BN2352" s="23"/>
      <c r="BO2352" s="23"/>
      <c r="BP2352" s="23"/>
      <c r="BQ2352" s="23"/>
      <c r="BR2352" s="23"/>
      <c r="BS2352" s="23"/>
      <c r="BT2352" s="23"/>
      <c r="BU2352" s="23"/>
      <c r="BV2352" s="23"/>
      <c r="BW2352" s="23"/>
      <c r="BX2352" s="23"/>
      <c r="BY2352" s="23"/>
      <c r="BZ2352" s="23"/>
      <c r="CA2352" s="23"/>
      <c r="CB2352" s="23"/>
      <c r="CC2352" s="23"/>
      <c r="CD2352" s="23"/>
      <c r="CE2352" s="23"/>
      <c r="CF2352" s="23"/>
      <c r="CG2352" s="23"/>
      <c r="CH2352" s="23"/>
      <c r="CI2352" s="23"/>
      <c r="CJ2352" s="23"/>
      <c r="CK2352" s="23"/>
      <c r="CL2352" s="23"/>
      <c r="CM2352" s="23"/>
      <c r="CN2352" s="23"/>
      <c r="CO2352" s="23"/>
      <c r="CP2352" s="23"/>
      <c r="CQ2352" s="23"/>
      <c r="CR2352" s="23"/>
      <c r="CS2352" s="23"/>
      <c r="CT2352" s="23"/>
      <c r="CU2352" s="23"/>
      <c r="CV2352" s="23"/>
      <c r="CW2352" s="23"/>
      <c r="CX2352" s="23"/>
      <c r="CY2352" s="23"/>
      <c r="CZ2352" s="23"/>
      <c r="DA2352" s="23"/>
      <c r="DB2352" s="23"/>
      <c r="DC2352" s="23"/>
      <c r="DD2352" s="23"/>
      <c r="DE2352" s="23"/>
      <c r="DF2352" s="23"/>
      <c r="DG2352" s="23"/>
      <c r="DH2352" s="23"/>
      <c r="DI2352" s="23"/>
      <c r="DJ2352" s="23"/>
      <c r="DK2352" s="23"/>
      <c r="DL2352" s="23"/>
      <c r="DM2352" s="23"/>
      <c r="DN2352" s="23"/>
      <c r="DO2352" s="23"/>
      <c r="DP2352" s="23"/>
      <c r="DQ2352" s="23"/>
      <c r="DR2352" s="23"/>
      <c r="DS2352" s="23"/>
      <c r="DT2352" s="23"/>
      <c r="DU2352" s="23"/>
      <c r="DV2352" s="23"/>
      <c r="DW2352" s="23"/>
      <c r="DX2352" s="23"/>
      <c r="DY2352" s="23"/>
    </row>
    <row r="2353" spans="1:129" s="29" customFormat="1" ht="45" x14ac:dyDescent="0.25">
      <c r="A2353" s="474"/>
      <c r="B2353" s="121" t="s">
        <v>399</v>
      </c>
      <c r="C2353" s="121"/>
      <c r="D2353" s="121"/>
      <c r="E2353" s="164"/>
      <c r="F2353" s="162"/>
      <c r="G2353" s="150"/>
      <c r="H2353" s="72" t="s">
        <v>58</v>
      </c>
      <c r="I2353" s="78" t="s">
        <v>31</v>
      </c>
      <c r="J2353" s="162">
        <v>250000</v>
      </c>
      <c r="K2353" s="162"/>
      <c r="L2353" s="162"/>
      <c r="M2353" s="83">
        <v>237500</v>
      </c>
      <c r="N2353" s="83">
        <v>12500</v>
      </c>
      <c r="O2353" s="475">
        <f t="shared" si="1158"/>
        <v>250000</v>
      </c>
      <c r="P2353" s="555"/>
      <c r="Q2353" s="23"/>
      <c r="R2353" s="23"/>
      <c r="S2353" s="23"/>
      <c r="T2353" s="23"/>
      <c r="U2353" s="23"/>
      <c r="V2353" s="23"/>
      <c r="W2353" s="23"/>
      <c r="X2353" s="23"/>
      <c r="Y2353" s="23"/>
      <c r="Z2353" s="23"/>
      <c r="AA2353" s="23"/>
      <c r="AB2353" s="23"/>
      <c r="AC2353" s="23"/>
      <c r="AD2353" s="23"/>
      <c r="AE2353" s="23"/>
      <c r="AF2353" s="23"/>
      <c r="AG2353" s="23"/>
      <c r="AH2353" s="23"/>
      <c r="AI2353" s="23"/>
      <c r="AJ2353" s="23"/>
      <c r="AK2353" s="23"/>
      <c r="AL2353" s="23"/>
      <c r="AM2353" s="23"/>
      <c r="AN2353" s="23"/>
      <c r="AO2353" s="23"/>
      <c r="AP2353" s="23"/>
      <c r="AQ2353" s="23"/>
      <c r="AR2353" s="23"/>
      <c r="AS2353" s="23"/>
      <c r="AT2353" s="23"/>
      <c r="AU2353" s="23"/>
      <c r="AV2353" s="23"/>
      <c r="AW2353" s="23"/>
      <c r="AX2353" s="23"/>
      <c r="AY2353" s="23"/>
      <c r="AZ2353" s="23"/>
      <c r="BA2353" s="23"/>
      <c r="BB2353" s="23"/>
      <c r="BC2353" s="23"/>
      <c r="BD2353" s="23"/>
      <c r="BE2353" s="23"/>
      <c r="BF2353" s="23"/>
      <c r="BG2353" s="23"/>
      <c r="BH2353" s="23"/>
      <c r="BI2353" s="23"/>
      <c r="BJ2353" s="23"/>
      <c r="BK2353" s="23"/>
      <c r="BL2353" s="23"/>
      <c r="BM2353" s="23"/>
      <c r="BN2353" s="23"/>
      <c r="BO2353" s="23"/>
      <c r="BP2353" s="23"/>
      <c r="BQ2353" s="23"/>
      <c r="BR2353" s="23"/>
      <c r="BS2353" s="23"/>
      <c r="BT2353" s="23"/>
      <c r="BU2353" s="23"/>
      <c r="BV2353" s="23"/>
      <c r="BW2353" s="23"/>
      <c r="BX2353" s="23"/>
      <c r="BY2353" s="23"/>
      <c r="BZ2353" s="23"/>
      <c r="CA2353" s="23"/>
      <c r="CB2353" s="23"/>
      <c r="CC2353" s="23"/>
      <c r="CD2353" s="23"/>
      <c r="CE2353" s="23"/>
      <c r="CF2353" s="23"/>
      <c r="CG2353" s="23"/>
      <c r="CH2353" s="23"/>
      <c r="CI2353" s="23"/>
      <c r="CJ2353" s="23"/>
      <c r="CK2353" s="23"/>
      <c r="CL2353" s="23"/>
      <c r="CM2353" s="23"/>
      <c r="CN2353" s="23"/>
      <c r="CO2353" s="23"/>
      <c r="CP2353" s="23"/>
      <c r="CQ2353" s="23"/>
      <c r="CR2353" s="23"/>
      <c r="CS2353" s="23"/>
      <c r="CT2353" s="23"/>
      <c r="CU2353" s="23"/>
      <c r="CV2353" s="23"/>
      <c r="CW2353" s="23"/>
      <c r="CX2353" s="23"/>
      <c r="CY2353" s="23"/>
      <c r="CZ2353" s="23"/>
      <c r="DA2353" s="23"/>
      <c r="DB2353" s="23"/>
      <c r="DC2353" s="23"/>
      <c r="DD2353" s="23"/>
      <c r="DE2353" s="23"/>
      <c r="DF2353" s="23"/>
      <c r="DG2353" s="23"/>
      <c r="DH2353" s="23"/>
      <c r="DI2353" s="23"/>
      <c r="DJ2353" s="23"/>
      <c r="DK2353" s="23"/>
      <c r="DL2353" s="23"/>
      <c r="DM2353" s="23"/>
      <c r="DN2353" s="23"/>
      <c r="DO2353" s="23"/>
      <c r="DP2353" s="23"/>
      <c r="DQ2353" s="23"/>
      <c r="DR2353" s="23"/>
      <c r="DS2353" s="23"/>
      <c r="DT2353" s="23"/>
      <c r="DU2353" s="23"/>
      <c r="DV2353" s="23"/>
      <c r="DW2353" s="23"/>
      <c r="DX2353" s="23"/>
      <c r="DY2353" s="23"/>
    </row>
    <row r="2354" spans="1:129" s="29" customFormat="1" ht="75" x14ac:dyDescent="0.25">
      <c r="A2354" s="479"/>
      <c r="B2354" s="121" t="s">
        <v>399</v>
      </c>
      <c r="C2354" s="121"/>
      <c r="D2354" s="121"/>
      <c r="E2354" s="164"/>
      <c r="F2354" s="165"/>
      <c r="G2354" s="166"/>
      <c r="H2354" s="72" t="s">
        <v>57</v>
      </c>
      <c r="I2354" s="78" t="s">
        <v>136</v>
      </c>
      <c r="J2354" s="83">
        <v>45250</v>
      </c>
      <c r="K2354" s="123">
        <f>J2354</f>
        <v>45250</v>
      </c>
      <c r="L2354" s="162"/>
      <c r="M2354" s="162"/>
      <c r="N2354" s="162"/>
      <c r="O2354" s="475">
        <f t="shared" si="1158"/>
        <v>45250</v>
      </c>
      <c r="P2354" s="555"/>
      <c r="Q2354" s="23"/>
      <c r="R2354" s="23"/>
      <c r="S2354" s="23"/>
      <c r="T2354" s="23"/>
      <c r="U2354" s="23"/>
      <c r="V2354" s="23"/>
      <c r="W2354" s="23"/>
      <c r="X2354" s="23"/>
      <c r="Y2354" s="23"/>
      <c r="Z2354" s="23"/>
      <c r="AA2354" s="23"/>
      <c r="AB2354" s="23"/>
      <c r="AC2354" s="23"/>
      <c r="AD2354" s="23"/>
      <c r="AE2354" s="23"/>
      <c r="AF2354" s="23"/>
      <c r="AG2354" s="23"/>
      <c r="AH2354" s="23"/>
      <c r="AI2354" s="23"/>
      <c r="AJ2354" s="23"/>
      <c r="AK2354" s="23"/>
      <c r="AL2354" s="23"/>
      <c r="AM2354" s="23"/>
      <c r="AN2354" s="23"/>
      <c r="AO2354" s="23"/>
      <c r="AP2354" s="23"/>
      <c r="AQ2354" s="23"/>
      <c r="AR2354" s="23"/>
      <c r="AS2354" s="23"/>
      <c r="AT2354" s="23"/>
      <c r="AU2354" s="23"/>
      <c r="AV2354" s="23"/>
      <c r="AW2354" s="23"/>
      <c r="AX2354" s="23"/>
      <c r="AY2354" s="23"/>
      <c r="AZ2354" s="23"/>
      <c r="BA2354" s="23"/>
      <c r="BB2354" s="23"/>
      <c r="BC2354" s="23"/>
      <c r="BD2354" s="23"/>
      <c r="BE2354" s="23"/>
      <c r="BF2354" s="23"/>
      <c r="BG2354" s="23"/>
      <c r="BH2354" s="23"/>
      <c r="BI2354" s="23"/>
      <c r="BJ2354" s="23"/>
      <c r="BK2354" s="23"/>
      <c r="BL2354" s="23"/>
      <c r="BM2354" s="23"/>
      <c r="BN2354" s="23"/>
      <c r="BO2354" s="23"/>
      <c r="BP2354" s="23"/>
      <c r="BQ2354" s="23"/>
      <c r="BR2354" s="23"/>
      <c r="BS2354" s="23"/>
      <c r="BT2354" s="23"/>
      <c r="BU2354" s="23"/>
      <c r="BV2354" s="23"/>
      <c r="BW2354" s="23"/>
      <c r="BX2354" s="23"/>
      <c r="BY2354" s="23"/>
      <c r="BZ2354" s="23"/>
      <c r="CA2354" s="23"/>
      <c r="CB2354" s="23"/>
      <c r="CC2354" s="23"/>
      <c r="CD2354" s="23"/>
      <c r="CE2354" s="23"/>
      <c r="CF2354" s="23"/>
      <c r="CG2354" s="23"/>
      <c r="CH2354" s="23"/>
      <c r="CI2354" s="23"/>
      <c r="CJ2354" s="23"/>
      <c r="CK2354" s="23"/>
      <c r="CL2354" s="23"/>
      <c r="CM2354" s="23"/>
      <c r="CN2354" s="23"/>
      <c r="CO2354" s="23"/>
      <c r="CP2354" s="23"/>
      <c r="CQ2354" s="23"/>
      <c r="CR2354" s="23"/>
      <c r="CS2354" s="23"/>
      <c r="CT2354" s="23"/>
      <c r="CU2354" s="23"/>
      <c r="CV2354" s="23"/>
      <c r="CW2354" s="23"/>
      <c r="CX2354" s="23"/>
      <c r="CY2354" s="23"/>
      <c r="CZ2354" s="23"/>
      <c r="DA2354" s="23"/>
      <c r="DB2354" s="23"/>
      <c r="DC2354" s="23"/>
      <c r="DD2354" s="23"/>
      <c r="DE2354" s="23"/>
      <c r="DF2354" s="23"/>
      <c r="DG2354" s="23"/>
      <c r="DH2354" s="23"/>
      <c r="DI2354" s="23"/>
      <c r="DJ2354" s="23"/>
      <c r="DK2354" s="23"/>
      <c r="DL2354" s="23"/>
      <c r="DM2354" s="23"/>
      <c r="DN2354" s="23"/>
      <c r="DO2354" s="23"/>
      <c r="DP2354" s="23"/>
      <c r="DQ2354" s="23"/>
      <c r="DR2354" s="23"/>
      <c r="DS2354" s="23"/>
      <c r="DT2354" s="23"/>
      <c r="DU2354" s="23"/>
      <c r="DV2354" s="23"/>
      <c r="DW2354" s="23"/>
      <c r="DX2354" s="23"/>
      <c r="DY2354" s="23"/>
    </row>
    <row r="2355" spans="1:129" s="29" customFormat="1" ht="15.75" x14ac:dyDescent="0.25">
      <c r="A2355" s="489">
        <v>40</v>
      </c>
      <c r="B2355" s="121" t="s">
        <v>399</v>
      </c>
      <c r="C2355" s="121" t="s">
        <v>6</v>
      </c>
      <c r="D2355" s="121" t="s">
        <v>179</v>
      </c>
      <c r="E2355" s="164" t="s">
        <v>227</v>
      </c>
      <c r="F2355" s="162">
        <v>3590.4</v>
      </c>
      <c r="G2355" s="150">
        <v>180</v>
      </c>
      <c r="H2355" s="72" t="s">
        <v>30</v>
      </c>
      <c r="I2355" s="66" t="s">
        <v>1</v>
      </c>
      <c r="J2355" s="162">
        <f>J2356+J2357</f>
        <v>295250</v>
      </c>
      <c r="K2355" s="162">
        <f t="shared" ref="K2355:N2355" si="1184">K2356+K2357</f>
        <v>45250</v>
      </c>
      <c r="L2355" s="162">
        <f t="shared" si="1184"/>
        <v>0</v>
      </c>
      <c r="M2355" s="162">
        <f t="shared" si="1184"/>
        <v>237500</v>
      </c>
      <c r="N2355" s="162">
        <f t="shared" si="1184"/>
        <v>12500</v>
      </c>
      <c r="O2355" s="475">
        <f t="shared" si="1158"/>
        <v>295250</v>
      </c>
      <c r="P2355" s="555"/>
      <c r="Q2355" s="23"/>
      <c r="R2355" s="23"/>
      <c r="S2355" s="23"/>
      <c r="T2355" s="23"/>
      <c r="U2355" s="23"/>
      <c r="V2355" s="23"/>
      <c r="W2355" s="23"/>
      <c r="X2355" s="23"/>
      <c r="Y2355" s="23"/>
      <c r="Z2355" s="23"/>
      <c r="AA2355" s="23"/>
      <c r="AB2355" s="23"/>
      <c r="AC2355" s="23"/>
      <c r="AD2355" s="23"/>
      <c r="AE2355" s="23"/>
      <c r="AF2355" s="23"/>
      <c r="AG2355" s="23"/>
      <c r="AH2355" s="23"/>
      <c r="AI2355" s="23"/>
      <c r="AJ2355" s="23"/>
      <c r="AK2355" s="23"/>
      <c r="AL2355" s="23"/>
      <c r="AM2355" s="23"/>
      <c r="AN2355" s="23"/>
      <c r="AO2355" s="23"/>
      <c r="AP2355" s="23"/>
      <c r="AQ2355" s="23"/>
      <c r="AR2355" s="23"/>
      <c r="AS2355" s="23"/>
      <c r="AT2355" s="23"/>
      <c r="AU2355" s="23"/>
      <c r="AV2355" s="23"/>
      <c r="AW2355" s="23"/>
      <c r="AX2355" s="23"/>
      <c r="AY2355" s="23"/>
      <c r="AZ2355" s="23"/>
      <c r="BA2355" s="23"/>
      <c r="BB2355" s="23"/>
      <c r="BC2355" s="23"/>
      <c r="BD2355" s="23"/>
      <c r="BE2355" s="23"/>
      <c r="BF2355" s="23"/>
      <c r="BG2355" s="23"/>
      <c r="BH2355" s="23"/>
      <c r="BI2355" s="23"/>
      <c r="BJ2355" s="23"/>
      <c r="BK2355" s="23"/>
      <c r="BL2355" s="23"/>
      <c r="BM2355" s="23"/>
      <c r="BN2355" s="23"/>
      <c r="BO2355" s="23"/>
      <c r="BP2355" s="23"/>
      <c r="BQ2355" s="23"/>
      <c r="BR2355" s="23"/>
      <c r="BS2355" s="23"/>
      <c r="BT2355" s="23"/>
      <c r="BU2355" s="23"/>
      <c r="BV2355" s="23"/>
      <c r="BW2355" s="23"/>
      <c r="BX2355" s="23"/>
      <c r="BY2355" s="23"/>
      <c r="BZ2355" s="23"/>
      <c r="CA2355" s="23"/>
      <c r="CB2355" s="23"/>
      <c r="CC2355" s="23"/>
      <c r="CD2355" s="23"/>
      <c r="CE2355" s="23"/>
      <c r="CF2355" s="23"/>
      <c r="CG2355" s="23"/>
      <c r="CH2355" s="23"/>
      <c r="CI2355" s="23"/>
      <c r="CJ2355" s="23"/>
      <c r="CK2355" s="23"/>
      <c r="CL2355" s="23"/>
      <c r="CM2355" s="23"/>
      <c r="CN2355" s="23"/>
      <c r="CO2355" s="23"/>
      <c r="CP2355" s="23"/>
      <c r="CQ2355" s="23"/>
      <c r="CR2355" s="23"/>
      <c r="CS2355" s="23"/>
      <c r="CT2355" s="23"/>
      <c r="CU2355" s="23"/>
      <c r="CV2355" s="23"/>
      <c r="CW2355" s="23"/>
      <c r="CX2355" s="23"/>
      <c r="CY2355" s="23"/>
      <c r="CZ2355" s="23"/>
      <c r="DA2355" s="23"/>
      <c r="DB2355" s="23"/>
      <c r="DC2355" s="23"/>
      <c r="DD2355" s="23"/>
      <c r="DE2355" s="23"/>
      <c r="DF2355" s="23"/>
      <c r="DG2355" s="23"/>
      <c r="DH2355" s="23"/>
      <c r="DI2355" s="23"/>
      <c r="DJ2355" s="23"/>
      <c r="DK2355" s="23"/>
      <c r="DL2355" s="23"/>
      <c r="DM2355" s="23"/>
      <c r="DN2355" s="23"/>
      <c r="DO2355" s="23"/>
      <c r="DP2355" s="23"/>
      <c r="DQ2355" s="23"/>
      <c r="DR2355" s="23"/>
      <c r="DS2355" s="23"/>
      <c r="DT2355" s="23"/>
      <c r="DU2355" s="23"/>
      <c r="DV2355" s="23"/>
      <c r="DW2355" s="23"/>
      <c r="DX2355" s="23"/>
      <c r="DY2355" s="23"/>
    </row>
    <row r="2356" spans="1:129" s="29" customFormat="1" ht="45" x14ac:dyDescent="0.25">
      <c r="A2356" s="490"/>
      <c r="B2356" s="121" t="s">
        <v>399</v>
      </c>
      <c r="C2356" s="121"/>
      <c r="D2356" s="121"/>
      <c r="E2356" s="164"/>
      <c r="F2356" s="162"/>
      <c r="G2356" s="150"/>
      <c r="H2356" s="72" t="s">
        <v>58</v>
      </c>
      <c r="I2356" s="78" t="s">
        <v>31</v>
      </c>
      <c r="J2356" s="162">
        <v>250000</v>
      </c>
      <c r="K2356" s="162"/>
      <c r="L2356" s="162"/>
      <c r="M2356" s="83">
        <v>237500</v>
      </c>
      <c r="N2356" s="83">
        <v>12500</v>
      </c>
      <c r="O2356" s="475">
        <f t="shared" si="1158"/>
        <v>250000</v>
      </c>
      <c r="P2356" s="555"/>
      <c r="Q2356" s="23"/>
      <c r="R2356" s="23"/>
      <c r="S2356" s="23"/>
      <c r="T2356" s="23"/>
      <c r="U2356" s="23"/>
      <c r="V2356" s="23"/>
      <c r="W2356" s="23"/>
      <c r="X2356" s="23"/>
      <c r="Y2356" s="23"/>
      <c r="Z2356" s="23"/>
      <c r="AA2356" s="23"/>
      <c r="AB2356" s="23"/>
      <c r="AC2356" s="23"/>
      <c r="AD2356" s="23"/>
      <c r="AE2356" s="23"/>
      <c r="AF2356" s="23"/>
      <c r="AG2356" s="23"/>
      <c r="AH2356" s="23"/>
      <c r="AI2356" s="23"/>
      <c r="AJ2356" s="23"/>
      <c r="AK2356" s="23"/>
      <c r="AL2356" s="23"/>
      <c r="AM2356" s="23"/>
      <c r="AN2356" s="23"/>
      <c r="AO2356" s="23"/>
      <c r="AP2356" s="23"/>
      <c r="AQ2356" s="23"/>
      <c r="AR2356" s="23"/>
      <c r="AS2356" s="23"/>
      <c r="AT2356" s="23"/>
      <c r="AU2356" s="23"/>
      <c r="AV2356" s="23"/>
      <c r="AW2356" s="23"/>
      <c r="AX2356" s="23"/>
      <c r="AY2356" s="23"/>
      <c r="AZ2356" s="23"/>
      <c r="BA2356" s="23"/>
      <c r="BB2356" s="23"/>
      <c r="BC2356" s="23"/>
      <c r="BD2356" s="23"/>
      <c r="BE2356" s="23"/>
      <c r="BF2356" s="23"/>
      <c r="BG2356" s="23"/>
      <c r="BH2356" s="23"/>
      <c r="BI2356" s="23"/>
      <c r="BJ2356" s="23"/>
      <c r="BK2356" s="23"/>
      <c r="BL2356" s="23"/>
      <c r="BM2356" s="23"/>
      <c r="BN2356" s="23"/>
      <c r="BO2356" s="23"/>
      <c r="BP2356" s="23"/>
      <c r="BQ2356" s="23"/>
      <c r="BR2356" s="23"/>
      <c r="BS2356" s="23"/>
      <c r="BT2356" s="23"/>
      <c r="BU2356" s="23"/>
      <c r="BV2356" s="23"/>
      <c r="BW2356" s="23"/>
      <c r="BX2356" s="23"/>
      <c r="BY2356" s="23"/>
      <c r="BZ2356" s="23"/>
      <c r="CA2356" s="23"/>
      <c r="CB2356" s="23"/>
      <c r="CC2356" s="23"/>
      <c r="CD2356" s="23"/>
      <c r="CE2356" s="23"/>
      <c r="CF2356" s="23"/>
      <c r="CG2356" s="23"/>
      <c r="CH2356" s="23"/>
      <c r="CI2356" s="23"/>
      <c r="CJ2356" s="23"/>
      <c r="CK2356" s="23"/>
      <c r="CL2356" s="23"/>
      <c r="CM2356" s="23"/>
      <c r="CN2356" s="23"/>
      <c r="CO2356" s="23"/>
      <c r="CP2356" s="23"/>
      <c r="CQ2356" s="23"/>
      <c r="CR2356" s="23"/>
      <c r="CS2356" s="23"/>
      <c r="CT2356" s="23"/>
      <c r="CU2356" s="23"/>
      <c r="CV2356" s="23"/>
      <c r="CW2356" s="23"/>
      <c r="CX2356" s="23"/>
      <c r="CY2356" s="23"/>
      <c r="CZ2356" s="23"/>
      <c r="DA2356" s="23"/>
      <c r="DB2356" s="23"/>
      <c r="DC2356" s="23"/>
      <c r="DD2356" s="23"/>
      <c r="DE2356" s="23"/>
      <c r="DF2356" s="23"/>
      <c r="DG2356" s="23"/>
      <c r="DH2356" s="23"/>
      <c r="DI2356" s="23"/>
      <c r="DJ2356" s="23"/>
      <c r="DK2356" s="23"/>
      <c r="DL2356" s="23"/>
      <c r="DM2356" s="23"/>
      <c r="DN2356" s="23"/>
      <c r="DO2356" s="23"/>
      <c r="DP2356" s="23"/>
      <c r="DQ2356" s="23"/>
      <c r="DR2356" s="23"/>
      <c r="DS2356" s="23"/>
      <c r="DT2356" s="23"/>
      <c r="DU2356" s="23"/>
      <c r="DV2356" s="23"/>
      <c r="DW2356" s="23"/>
      <c r="DX2356" s="23"/>
      <c r="DY2356" s="23"/>
    </row>
    <row r="2357" spans="1:129" s="29" customFormat="1" ht="75" x14ac:dyDescent="0.25">
      <c r="A2357" s="491"/>
      <c r="B2357" s="121" t="s">
        <v>399</v>
      </c>
      <c r="C2357" s="121"/>
      <c r="D2357" s="121"/>
      <c r="E2357" s="164"/>
      <c r="F2357" s="165"/>
      <c r="G2357" s="166"/>
      <c r="H2357" s="72" t="s">
        <v>57</v>
      </c>
      <c r="I2357" s="78" t="s">
        <v>136</v>
      </c>
      <c r="J2357" s="83">
        <v>45250</v>
      </c>
      <c r="K2357" s="123">
        <f>J2357</f>
        <v>45250</v>
      </c>
      <c r="L2357" s="162"/>
      <c r="M2357" s="162"/>
      <c r="N2357" s="162"/>
      <c r="O2357" s="475">
        <f t="shared" si="1158"/>
        <v>45250</v>
      </c>
      <c r="P2357" s="555"/>
      <c r="Q2357" s="23"/>
      <c r="R2357" s="23"/>
      <c r="S2357" s="23"/>
      <c r="T2357" s="23"/>
      <c r="U2357" s="23"/>
      <c r="V2357" s="23"/>
      <c r="W2357" s="23"/>
      <c r="X2357" s="23"/>
      <c r="Y2357" s="23"/>
      <c r="Z2357" s="23"/>
      <c r="AA2357" s="23"/>
      <c r="AB2357" s="23"/>
      <c r="AC2357" s="23"/>
      <c r="AD2357" s="23"/>
      <c r="AE2357" s="23"/>
      <c r="AF2357" s="23"/>
      <c r="AG2357" s="23"/>
      <c r="AH2357" s="23"/>
      <c r="AI2357" s="23"/>
      <c r="AJ2357" s="23"/>
      <c r="AK2357" s="23"/>
      <c r="AL2357" s="23"/>
      <c r="AM2357" s="23"/>
      <c r="AN2357" s="23"/>
      <c r="AO2357" s="23"/>
      <c r="AP2357" s="23"/>
      <c r="AQ2357" s="23"/>
      <c r="AR2357" s="23"/>
      <c r="AS2357" s="23"/>
      <c r="AT2357" s="23"/>
      <c r="AU2357" s="23"/>
      <c r="AV2357" s="23"/>
      <c r="AW2357" s="23"/>
      <c r="AX2357" s="23"/>
      <c r="AY2357" s="23"/>
      <c r="AZ2357" s="23"/>
      <c r="BA2357" s="23"/>
      <c r="BB2357" s="23"/>
      <c r="BC2357" s="23"/>
      <c r="BD2357" s="23"/>
      <c r="BE2357" s="23"/>
      <c r="BF2357" s="23"/>
      <c r="BG2357" s="23"/>
      <c r="BH2357" s="23"/>
      <c r="BI2357" s="23"/>
      <c r="BJ2357" s="23"/>
      <c r="BK2357" s="23"/>
      <c r="BL2357" s="23"/>
      <c r="BM2357" s="23"/>
      <c r="BN2357" s="23"/>
      <c r="BO2357" s="23"/>
      <c r="BP2357" s="23"/>
      <c r="BQ2357" s="23"/>
      <c r="BR2357" s="23"/>
      <c r="BS2357" s="23"/>
      <c r="BT2357" s="23"/>
      <c r="BU2357" s="23"/>
      <c r="BV2357" s="23"/>
      <c r="BW2357" s="23"/>
      <c r="BX2357" s="23"/>
      <c r="BY2357" s="23"/>
      <c r="BZ2357" s="23"/>
      <c r="CA2357" s="23"/>
      <c r="CB2357" s="23"/>
      <c r="CC2357" s="23"/>
      <c r="CD2357" s="23"/>
      <c r="CE2357" s="23"/>
      <c r="CF2357" s="23"/>
      <c r="CG2357" s="23"/>
      <c r="CH2357" s="23"/>
      <c r="CI2357" s="23"/>
      <c r="CJ2357" s="23"/>
      <c r="CK2357" s="23"/>
      <c r="CL2357" s="23"/>
      <c r="CM2357" s="23"/>
      <c r="CN2357" s="23"/>
      <c r="CO2357" s="23"/>
      <c r="CP2357" s="23"/>
      <c r="CQ2357" s="23"/>
      <c r="CR2357" s="23"/>
      <c r="CS2357" s="23"/>
      <c r="CT2357" s="23"/>
      <c r="CU2357" s="23"/>
      <c r="CV2357" s="23"/>
      <c r="CW2357" s="23"/>
      <c r="CX2357" s="23"/>
      <c r="CY2357" s="23"/>
      <c r="CZ2357" s="23"/>
      <c r="DA2357" s="23"/>
      <c r="DB2357" s="23"/>
      <c r="DC2357" s="23"/>
      <c r="DD2357" s="23"/>
      <c r="DE2357" s="23"/>
      <c r="DF2357" s="23"/>
      <c r="DG2357" s="23"/>
      <c r="DH2357" s="23"/>
      <c r="DI2357" s="23"/>
      <c r="DJ2357" s="23"/>
      <c r="DK2357" s="23"/>
      <c r="DL2357" s="23"/>
      <c r="DM2357" s="23"/>
      <c r="DN2357" s="23"/>
      <c r="DO2357" s="23"/>
      <c r="DP2357" s="23"/>
      <c r="DQ2357" s="23"/>
      <c r="DR2357" s="23"/>
      <c r="DS2357" s="23"/>
      <c r="DT2357" s="23"/>
      <c r="DU2357" s="23"/>
      <c r="DV2357" s="23"/>
      <c r="DW2357" s="23"/>
      <c r="DX2357" s="23"/>
      <c r="DY2357" s="23"/>
    </row>
    <row r="2358" spans="1:129" s="29" customFormat="1" ht="15.75" x14ac:dyDescent="0.25">
      <c r="A2358" s="473">
        <v>41</v>
      </c>
      <c r="B2358" s="121" t="s">
        <v>399</v>
      </c>
      <c r="C2358" s="121" t="s">
        <v>6</v>
      </c>
      <c r="D2358" s="121" t="s">
        <v>179</v>
      </c>
      <c r="E2358" s="164" t="s">
        <v>180</v>
      </c>
      <c r="F2358" s="162">
        <v>1786.6</v>
      </c>
      <c r="G2358" s="150">
        <v>69</v>
      </c>
      <c r="H2358" s="72" t="s">
        <v>30</v>
      </c>
      <c r="I2358" s="66" t="s">
        <v>1</v>
      </c>
      <c r="J2358" s="162">
        <f>J2359+J2360</f>
        <v>295250</v>
      </c>
      <c r="K2358" s="162">
        <f t="shared" ref="K2358:N2358" si="1185">K2359+K2360</f>
        <v>45250</v>
      </c>
      <c r="L2358" s="162">
        <f t="shared" si="1185"/>
        <v>0</v>
      </c>
      <c r="M2358" s="162">
        <f t="shared" si="1185"/>
        <v>237500</v>
      </c>
      <c r="N2358" s="162">
        <f t="shared" si="1185"/>
        <v>12500</v>
      </c>
      <c r="O2358" s="475">
        <f t="shared" si="1158"/>
        <v>295250</v>
      </c>
      <c r="P2358" s="555"/>
      <c r="Q2358" s="23"/>
      <c r="R2358" s="23"/>
      <c r="S2358" s="23"/>
      <c r="T2358" s="23"/>
      <c r="U2358" s="23"/>
      <c r="V2358" s="23"/>
      <c r="W2358" s="23"/>
      <c r="X2358" s="23"/>
      <c r="Y2358" s="23"/>
      <c r="Z2358" s="23"/>
      <c r="AA2358" s="23"/>
      <c r="AB2358" s="23"/>
      <c r="AC2358" s="23"/>
      <c r="AD2358" s="23"/>
      <c r="AE2358" s="23"/>
      <c r="AF2358" s="23"/>
      <c r="AG2358" s="23"/>
      <c r="AH2358" s="23"/>
      <c r="AI2358" s="23"/>
      <c r="AJ2358" s="23"/>
      <c r="AK2358" s="23"/>
      <c r="AL2358" s="23"/>
      <c r="AM2358" s="23"/>
      <c r="AN2358" s="23"/>
      <c r="AO2358" s="23"/>
      <c r="AP2358" s="23"/>
      <c r="AQ2358" s="23"/>
      <c r="AR2358" s="23"/>
      <c r="AS2358" s="23"/>
      <c r="AT2358" s="23"/>
      <c r="AU2358" s="23"/>
      <c r="AV2358" s="23"/>
      <c r="AW2358" s="23"/>
      <c r="AX2358" s="23"/>
      <c r="AY2358" s="23"/>
      <c r="AZ2358" s="23"/>
      <c r="BA2358" s="23"/>
      <c r="BB2358" s="23"/>
      <c r="BC2358" s="23"/>
      <c r="BD2358" s="23"/>
      <c r="BE2358" s="23"/>
      <c r="BF2358" s="23"/>
      <c r="BG2358" s="23"/>
      <c r="BH2358" s="23"/>
      <c r="BI2358" s="23"/>
      <c r="BJ2358" s="23"/>
      <c r="BK2358" s="23"/>
      <c r="BL2358" s="23"/>
      <c r="BM2358" s="23"/>
      <c r="BN2358" s="23"/>
      <c r="BO2358" s="23"/>
      <c r="BP2358" s="23"/>
      <c r="BQ2358" s="23"/>
      <c r="BR2358" s="23"/>
      <c r="BS2358" s="23"/>
      <c r="BT2358" s="23"/>
      <c r="BU2358" s="23"/>
      <c r="BV2358" s="23"/>
      <c r="BW2358" s="23"/>
      <c r="BX2358" s="23"/>
      <c r="BY2358" s="23"/>
      <c r="BZ2358" s="23"/>
      <c r="CA2358" s="23"/>
      <c r="CB2358" s="23"/>
      <c r="CC2358" s="23"/>
      <c r="CD2358" s="23"/>
      <c r="CE2358" s="23"/>
      <c r="CF2358" s="23"/>
      <c r="CG2358" s="23"/>
      <c r="CH2358" s="23"/>
      <c r="CI2358" s="23"/>
      <c r="CJ2358" s="23"/>
      <c r="CK2358" s="23"/>
      <c r="CL2358" s="23"/>
      <c r="CM2358" s="23"/>
      <c r="CN2358" s="23"/>
      <c r="CO2358" s="23"/>
      <c r="CP2358" s="23"/>
      <c r="CQ2358" s="23"/>
      <c r="CR2358" s="23"/>
      <c r="CS2358" s="23"/>
      <c r="CT2358" s="23"/>
      <c r="CU2358" s="23"/>
      <c r="CV2358" s="23"/>
      <c r="CW2358" s="23"/>
      <c r="CX2358" s="23"/>
      <c r="CY2358" s="23"/>
      <c r="CZ2358" s="23"/>
      <c r="DA2358" s="23"/>
      <c r="DB2358" s="23"/>
      <c r="DC2358" s="23"/>
      <c r="DD2358" s="23"/>
      <c r="DE2358" s="23"/>
      <c r="DF2358" s="23"/>
      <c r="DG2358" s="23"/>
      <c r="DH2358" s="23"/>
      <c r="DI2358" s="23"/>
      <c r="DJ2358" s="23"/>
      <c r="DK2358" s="23"/>
      <c r="DL2358" s="23"/>
      <c r="DM2358" s="23"/>
      <c r="DN2358" s="23"/>
      <c r="DO2358" s="23"/>
      <c r="DP2358" s="23"/>
      <c r="DQ2358" s="23"/>
      <c r="DR2358" s="23"/>
      <c r="DS2358" s="23"/>
      <c r="DT2358" s="23"/>
      <c r="DU2358" s="23"/>
      <c r="DV2358" s="23"/>
      <c r="DW2358" s="23"/>
      <c r="DX2358" s="23"/>
      <c r="DY2358" s="23"/>
    </row>
    <row r="2359" spans="1:129" s="29" customFormat="1" ht="45" x14ac:dyDescent="0.25">
      <c r="A2359" s="474"/>
      <c r="B2359" s="121" t="s">
        <v>399</v>
      </c>
      <c r="C2359" s="121"/>
      <c r="D2359" s="121"/>
      <c r="E2359" s="164"/>
      <c r="F2359" s="162"/>
      <c r="G2359" s="150"/>
      <c r="H2359" s="72" t="s">
        <v>58</v>
      </c>
      <c r="I2359" s="78" t="s">
        <v>31</v>
      </c>
      <c r="J2359" s="162">
        <v>250000</v>
      </c>
      <c r="K2359" s="162"/>
      <c r="L2359" s="162"/>
      <c r="M2359" s="83">
        <v>237500</v>
      </c>
      <c r="N2359" s="83">
        <v>12500</v>
      </c>
      <c r="O2359" s="475">
        <f t="shared" si="1158"/>
        <v>250000</v>
      </c>
      <c r="P2359" s="555"/>
      <c r="Q2359" s="23"/>
      <c r="R2359" s="23"/>
      <c r="S2359" s="23"/>
      <c r="T2359" s="23"/>
      <c r="U2359" s="23"/>
      <c r="V2359" s="23"/>
      <c r="W2359" s="23"/>
      <c r="X2359" s="23"/>
      <c r="Y2359" s="23"/>
      <c r="Z2359" s="23"/>
      <c r="AA2359" s="23"/>
      <c r="AB2359" s="23"/>
      <c r="AC2359" s="23"/>
      <c r="AD2359" s="23"/>
      <c r="AE2359" s="23"/>
      <c r="AF2359" s="23"/>
      <c r="AG2359" s="23"/>
      <c r="AH2359" s="23"/>
      <c r="AI2359" s="23"/>
      <c r="AJ2359" s="23"/>
      <c r="AK2359" s="23"/>
      <c r="AL2359" s="23"/>
      <c r="AM2359" s="23"/>
      <c r="AN2359" s="23"/>
      <c r="AO2359" s="23"/>
      <c r="AP2359" s="23"/>
      <c r="AQ2359" s="23"/>
      <c r="AR2359" s="23"/>
      <c r="AS2359" s="23"/>
      <c r="AT2359" s="23"/>
      <c r="AU2359" s="23"/>
      <c r="AV2359" s="23"/>
      <c r="AW2359" s="23"/>
      <c r="AX2359" s="23"/>
      <c r="AY2359" s="23"/>
      <c r="AZ2359" s="23"/>
      <c r="BA2359" s="23"/>
      <c r="BB2359" s="23"/>
      <c r="BC2359" s="23"/>
      <c r="BD2359" s="23"/>
      <c r="BE2359" s="23"/>
      <c r="BF2359" s="23"/>
      <c r="BG2359" s="23"/>
      <c r="BH2359" s="23"/>
      <c r="BI2359" s="23"/>
      <c r="BJ2359" s="23"/>
      <c r="BK2359" s="23"/>
      <c r="BL2359" s="23"/>
      <c r="BM2359" s="23"/>
      <c r="BN2359" s="23"/>
      <c r="BO2359" s="23"/>
      <c r="BP2359" s="23"/>
      <c r="BQ2359" s="23"/>
      <c r="BR2359" s="23"/>
      <c r="BS2359" s="23"/>
      <c r="BT2359" s="23"/>
      <c r="BU2359" s="23"/>
      <c r="BV2359" s="23"/>
      <c r="BW2359" s="23"/>
      <c r="BX2359" s="23"/>
      <c r="BY2359" s="23"/>
      <c r="BZ2359" s="23"/>
      <c r="CA2359" s="23"/>
      <c r="CB2359" s="23"/>
      <c r="CC2359" s="23"/>
      <c r="CD2359" s="23"/>
      <c r="CE2359" s="23"/>
      <c r="CF2359" s="23"/>
      <c r="CG2359" s="23"/>
      <c r="CH2359" s="23"/>
      <c r="CI2359" s="23"/>
      <c r="CJ2359" s="23"/>
      <c r="CK2359" s="23"/>
      <c r="CL2359" s="23"/>
      <c r="CM2359" s="23"/>
      <c r="CN2359" s="23"/>
      <c r="CO2359" s="23"/>
      <c r="CP2359" s="23"/>
      <c r="CQ2359" s="23"/>
      <c r="CR2359" s="23"/>
      <c r="CS2359" s="23"/>
      <c r="CT2359" s="23"/>
      <c r="CU2359" s="23"/>
      <c r="CV2359" s="23"/>
      <c r="CW2359" s="23"/>
      <c r="CX2359" s="23"/>
      <c r="CY2359" s="23"/>
      <c r="CZ2359" s="23"/>
      <c r="DA2359" s="23"/>
      <c r="DB2359" s="23"/>
      <c r="DC2359" s="23"/>
      <c r="DD2359" s="23"/>
      <c r="DE2359" s="23"/>
      <c r="DF2359" s="23"/>
      <c r="DG2359" s="23"/>
      <c r="DH2359" s="23"/>
      <c r="DI2359" s="23"/>
      <c r="DJ2359" s="23"/>
      <c r="DK2359" s="23"/>
      <c r="DL2359" s="23"/>
      <c r="DM2359" s="23"/>
      <c r="DN2359" s="23"/>
      <c r="DO2359" s="23"/>
      <c r="DP2359" s="23"/>
      <c r="DQ2359" s="23"/>
      <c r="DR2359" s="23"/>
      <c r="DS2359" s="23"/>
      <c r="DT2359" s="23"/>
      <c r="DU2359" s="23"/>
      <c r="DV2359" s="23"/>
      <c r="DW2359" s="23"/>
      <c r="DX2359" s="23"/>
      <c r="DY2359" s="23"/>
    </row>
    <row r="2360" spans="1:129" s="29" customFormat="1" ht="75" x14ac:dyDescent="0.25">
      <c r="A2360" s="478"/>
      <c r="B2360" s="121" t="s">
        <v>399</v>
      </c>
      <c r="C2360" s="121"/>
      <c r="D2360" s="121"/>
      <c r="E2360" s="164"/>
      <c r="F2360" s="165"/>
      <c r="G2360" s="166"/>
      <c r="H2360" s="72" t="s">
        <v>57</v>
      </c>
      <c r="I2360" s="78" t="s">
        <v>136</v>
      </c>
      <c r="J2360" s="83">
        <v>45250</v>
      </c>
      <c r="K2360" s="123">
        <f>J2360</f>
        <v>45250</v>
      </c>
      <c r="L2360" s="162"/>
      <c r="M2360" s="162"/>
      <c r="N2360" s="162"/>
      <c r="O2360" s="475">
        <f t="shared" si="1158"/>
        <v>45250</v>
      </c>
      <c r="P2360" s="555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23"/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/>
      <c r="AQ2360" s="23"/>
      <c r="AR2360" s="23"/>
      <c r="AS2360" s="23"/>
      <c r="AT2360" s="23"/>
      <c r="AU2360" s="23"/>
      <c r="AV2360" s="23"/>
      <c r="AW2360" s="23"/>
      <c r="AX2360" s="23"/>
      <c r="AY2360" s="23"/>
      <c r="AZ2360" s="23"/>
      <c r="BA2360" s="23"/>
      <c r="BB2360" s="23"/>
      <c r="BC2360" s="23"/>
      <c r="BD2360" s="23"/>
      <c r="BE2360" s="23"/>
      <c r="BF2360" s="23"/>
      <c r="BG2360" s="23"/>
      <c r="BH2360" s="23"/>
      <c r="BI2360" s="23"/>
      <c r="BJ2360" s="23"/>
      <c r="BK2360" s="23"/>
      <c r="BL2360" s="23"/>
      <c r="BM2360" s="23"/>
      <c r="BN2360" s="23"/>
      <c r="BO2360" s="23"/>
      <c r="BP2360" s="23"/>
      <c r="BQ2360" s="23"/>
      <c r="BR2360" s="23"/>
      <c r="BS2360" s="23"/>
      <c r="BT2360" s="23"/>
      <c r="BU2360" s="23"/>
      <c r="BV2360" s="23"/>
      <c r="BW2360" s="23"/>
      <c r="BX2360" s="23"/>
      <c r="BY2360" s="23"/>
      <c r="BZ2360" s="23"/>
      <c r="CA2360" s="23"/>
      <c r="CB2360" s="23"/>
      <c r="CC2360" s="23"/>
      <c r="CD2360" s="23"/>
      <c r="CE2360" s="23"/>
      <c r="CF2360" s="23"/>
      <c r="CG2360" s="23"/>
      <c r="CH2360" s="23"/>
      <c r="CI2360" s="23"/>
      <c r="CJ2360" s="23"/>
      <c r="CK2360" s="23"/>
      <c r="CL2360" s="23"/>
      <c r="CM2360" s="23"/>
      <c r="CN2360" s="23"/>
      <c r="CO2360" s="23"/>
      <c r="CP2360" s="23"/>
      <c r="CQ2360" s="23"/>
      <c r="CR2360" s="23"/>
      <c r="CS2360" s="23"/>
      <c r="CT2360" s="23"/>
      <c r="CU2360" s="23"/>
      <c r="CV2360" s="23"/>
      <c r="CW2360" s="23"/>
      <c r="CX2360" s="23"/>
      <c r="CY2360" s="23"/>
      <c r="CZ2360" s="23"/>
      <c r="DA2360" s="23"/>
      <c r="DB2360" s="23"/>
      <c r="DC2360" s="23"/>
      <c r="DD2360" s="23"/>
      <c r="DE2360" s="23"/>
      <c r="DF2360" s="23"/>
      <c r="DG2360" s="23"/>
      <c r="DH2360" s="23"/>
      <c r="DI2360" s="23"/>
      <c r="DJ2360" s="23"/>
      <c r="DK2360" s="23"/>
      <c r="DL2360" s="23"/>
      <c r="DM2360" s="23"/>
      <c r="DN2360" s="23"/>
      <c r="DO2360" s="23"/>
      <c r="DP2360" s="23"/>
      <c r="DQ2360" s="23"/>
      <c r="DR2360" s="23"/>
      <c r="DS2360" s="23"/>
      <c r="DT2360" s="23"/>
      <c r="DU2360" s="23"/>
      <c r="DV2360" s="23"/>
      <c r="DW2360" s="23"/>
      <c r="DX2360" s="23"/>
      <c r="DY2360" s="23"/>
    </row>
    <row r="2361" spans="1:129" s="29" customFormat="1" ht="15.75" x14ac:dyDescent="0.25">
      <c r="A2361" s="473">
        <v>42</v>
      </c>
      <c r="B2361" s="121" t="s">
        <v>399</v>
      </c>
      <c r="C2361" s="121" t="s">
        <v>6</v>
      </c>
      <c r="D2361" s="121" t="s">
        <v>179</v>
      </c>
      <c r="E2361" s="164" t="s">
        <v>74</v>
      </c>
      <c r="F2361" s="162">
        <v>3593.7</v>
      </c>
      <c r="G2361" s="150">
        <v>173</v>
      </c>
      <c r="H2361" s="72" t="s">
        <v>30</v>
      </c>
      <c r="I2361" s="66" t="s">
        <v>1</v>
      </c>
      <c r="J2361" s="162">
        <f>J2362+J2363</f>
        <v>295250</v>
      </c>
      <c r="K2361" s="162">
        <f t="shared" ref="K2361:N2361" si="1186">K2362+K2363</f>
        <v>45250</v>
      </c>
      <c r="L2361" s="162">
        <f t="shared" si="1186"/>
        <v>0</v>
      </c>
      <c r="M2361" s="162">
        <f t="shared" si="1186"/>
        <v>237500</v>
      </c>
      <c r="N2361" s="162">
        <f t="shared" si="1186"/>
        <v>12500</v>
      </c>
      <c r="O2361" s="475">
        <f t="shared" si="1158"/>
        <v>295250</v>
      </c>
      <c r="P2361" s="555"/>
      <c r="Q2361" s="23"/>
      <c r="R2361" s="23"/>
      <c r="S2361" s="23"/>
      <c r="T2361" s="23"/>
      <c r="U2361" s="23"/>
      <c r="V2361" s="23"/>
      <c r="W2361" s="23"/>
      <c r="X2361" s="23"/>
      <c r="Y2361" s="23"/>
      <c r="Z2361" s="23"/>
      <c r="AA2361" s="23"/>
      <c r="AB2361" s="23"/>
      <c r="AC2361" s="23"/>
      <c r="AD2361" s="23"/>
      <c r="AE2361" s="23"/>
      <c r="AF2361" s="23"/>
      <c r="AG2361" s="23"/>
      <c r="AH2361" s="23"/>
      <c r="AI2361" s="23"/>
      <c r="AJ2361" s="23"/>
      <c r="AK2361" s="23"/>
      <c r="AL2361" s="23"/>
      <c r="AM2361" s="23"/>
      <c r="AN2361" s="23"/>
      <c r="AO2361" s="23"/>
      <c r="AP2361" s="23"/>
      <c r="AQ2361" s="23"/>
      <c r="AR2361" s="23"/>
      <c r="AS2361" s="23"/>
      <c r="AT2361" s="23"/>
      <c r="AU2361" s="23"/>
      <c r="AV2361" s="23"/>
      <c r="AW2361" s="23"/>
      <c r="AX2361" s="23"/>
      <c r="AY2361" s="23"/>
      <c r="AZ2361" s="23"/>
      <c r="BA2361" s="23"/>
      <c r="BB2361" s="23"/>
      <c r="BC2361" s="23"/>
      <c r="BD2361" s="23"/>
      <c r="BE2361" s="23"/>
      <c r="BF2361" s="23"/>
      <c r="BG2361" s="23"/>
      <c r="BH2361" s="23"/>
      <c r="BI2361" s="23"/>
      <c r="BJ2361" s="23"/>
      <c r="BK2361" s="23"/>
      <c r="BL2361" s="23"/>
      <c r="BM2361" s="23"/>
      <c r="BN2361" s="23"/>
      <c r="BO2361" s="23"/>
      <c r="BP2361" s="23"/>
      <c r="BQ2361" s="23"/>
      <c r="BR2361" s="23"/>
      <c r="BS2361" s="23"/>
      <c r="BT2361" s="23"/>
      <c r="BU2361" s="23"/>
      <c r="BV2361" s="23"/>
      <c r="BW2361" s="23"/>
      <c r="BX2361" s="23"/>
      <c r="BY2361" s="23"/>
      <c r="BZ2361" s="23"/>
      <c r="CA2361" s="23"/>
      <c r="CB2361" s="23"/>
      <c r="CC2361" s="23"/>
      <c r="CD2361" s="23"/>
      <c r="CE2361" s="23"/>
      <c r="CF2361" s="23"/>
      <c r="CG2361" s="23"/>
      <c r="CH2361" s="23"/>
      <c r="CI2361" s="23"/>
      <c r="CJ2361" s="23"/>
      <c r="CK2361" s="23"/>
      <c r="CL2361" s="23"/>
      <c r="CM2361" s="23"/>
      <c r="CN2361" s="23"/>
      <c r="CO2361" s="23"/>
      <c r="CP2361" s="23"/>
      <c r="CQ2361" s="23"/>
      <c r="CR2361" s="23"/>
      <c r="CS2361" s="23"/>
      <c r="CT2361" s="23"/>
      <c r="CU2361" s="23"/>
      <c r="CV2361" s="23"/>
      <c r="CW2361" s="23"/>
      <c r="CX2361" s="23"/>
      <c r="CY2361" s="23"/>
      <c r="CZ2361" s="23"/>
      <c r="DA2361" s="23"/>
      <c r="DB2361" s="23"/>
      <c r="DC2361" s="23"/>
      <c r="DD2361" s="23"/>
      <c r="DE2361" s="23"/>
      <c r="DF2361" s="23"/>
      <c r="DG2361" s="23"/>
      <c r="DH2361" s="23"/>
      <c r="DI2361" s="23"/>
      <c r="DJ2361" s="23"/>
      <c r="DK2361" s="23"/>
      <c r="DL2361" s="23"/>
      <c r="DM2361" s="23"/>
      <c r="DN2361" s="23"/>
      <c r="DO2361" s="23"/>
      <c r="DP2361" s="23"/>
      <c r="DQ2361" s="23"/>
      <c r="DR2361" s="23"/>
      <c r="DS2361" s="23"/>
      <c r="DT2361" s="23"/>
      <c r="DU2361" s="23"/>
      <c r="DV2361" s="23"/>
      <c r="DW2361" s="23"/>
      <c r="DX2361" s="23"/>
      <c r="DY2361" s="23"/>
    </row>
    <row r="2362" spans="1:129" s="29" customFormat="1" ht="45" x14ac:dyDescent="0.25">
      <c r="A2362" s="474"/>
      <c r="B2362" s="121" t="s">
        <v>399</v>
      </c>
      <c r="C2362" s="121"/>
      <c r="D2362" s="121"/>
      <c r="E2362" s="164"/>
      <c r="F2362" s="162"/>
      <c r="G2362" s="150"/>
      <c r="H2362" s="72" t="s">
        <v>58</v>
      </c>
      <c r="I2362" s="78" t="s">
        <v>31</v>
      </c>
      <c r="J2362" s="162">
        <v>250000</v>
      </c>
      <c r="K2362" s="162"/>
      <c r="L2362" s="162"/>
      <c r="M2362" s="83">
        <v>237500</v>
      </c>
      <c r="N2362" s="83">
        <v>12500</v>
      </c>
      <c r="O2362" s="475">
        <f t="shared" ref="O2362:O2425" si="1187">K2362+L2362+M2362+N2362</f>
        <v>250000</v>
      </c>
      <c r="P2362" s="555"/>
      <c r="Q2362" s="23"/>
      <c r="R2362" s="23"/>
      <c r="S2362" s="23"/>
      <c r="T2362" s="23"/>
      <c r="U2362" s="23"/>
      <c r="V2362" s="23"/>
      <c r="W2362" s="23"/>
      <c r="X2362" s="23"/>
      <c r="Y2362" s="23"/>
      <c r="Z2362" s="23"/>
      <c r="AA2362" s="23"/>
      <c r="AB2362" s="23"/>
      <c r="AC2362" s="23"/>
      <c r="AD2362" s="23"/>
      <c r="AE2362" s="23"/>
      <c r="AF2362" s="23"/>
      <c r="AG2362" s="23"/>
      <c r="AH2362" s="23"/>
      <c r="AI2362" s="23"/>
      <c r="AJ2362" s="23"/>
      <c r="AK2362" s="23"/>
      <c r="AL2362" s="23"/>
      <c r="AM2362" s="23"/>
      <c r="AN2362" s="23"/>
      <c r="AO2362" s="23"/>
      <c r="AP2362" s="23"/>
      <c r="AQ2362" s="23"/>
      <c r="AR2362" s="23"/>
      <c r="AS2362" s="23"/>
      <c r="AT2362" s="23"/>
      <c r="AU2362" s="23"/>
      <c r="AV2362" s="23"/>
      <c r="AW2362" s="23"/>
      <c r="AX2362" s="23"/>
      <c r="AY2362" s="23"/>
      <c r="AZ2362" s="23"/>
      <c r="BA2362" s="23"/>
      <c r="BB2362" s="23"/>
      <c r="BC2362" s="23"/>
      <c r="BD2362" s="23"/>
      <c r="BE2362" s="23"/>
      <c r="BF2362" s="23"/>
      <c r="BG2362" s="23"/>
      <c r="BH2362" s="23"/>
      <c r="BI2362" s="23"/>
      <c r="BJ2362" s="23"/>
      <c r="BK2362" s="23"/>
      <c r="BL2362" s="23"/>
      <c r="BM2362" s="23"/>
      <c r="BN2362" s="23"/>
      <c r="BO2362" s="23"/>
      <c r="BP2362" s="23"/>
      <c r="BQ2362" s="23"/>
      <c r="BR2362" s="23"/>
      <c r="BS2362" s="23"/>
      <c r="BT2362" s="23"/>
      <c r="BU2362" s="23"/>
      <c r="BV2362" s="23"/>
      <c r="BW2362" s="23"/>
      <c r="BX2362" s="23"/>
      <c r="BY2362" s="23"/>
      <c r="BZ2362" s="23"/>
      <c r="CA2362" s="23"/>
      <c r="CB2362" s="23"/>
      <c r="CC2362" s="23"/>
      <c r="CD2362" s="23"/>
      <c r="CE2362" s="23"/>
      <c r="CF2362" s="23"/>
      <c r="CG2362" s="23"/>
      <c r="CH2362" s="23"/>
      <c r="CI2362" s="23"/>
      <c r="CJ2362" s="23"/>
      <c r="CK2362" s="23"/>
      <c r="CL2362" s="23"/>
      <c r="CM2362" s="23"/>
      <c r="CN2362" s="23"/>
      <c r="CO2362" s="23"/>
      <c r="CP2362" s="23"/>
      <c r="CQ2362" s="23"/>
      <c r="CR2362" s="23"/>
      <c r="CS2362" s="23"/>
      <c r="CT2362" s="23"/>
      <c r="CU2362" s="23"/>
      <c r="CV2362" s="23"/>
      <c r="CW2362" s="23"/>
      <c r="CX2362" s="23"/>
      <c r="CY2362" s="23"/>
      <c r="CZ2362" s="23"/>
      <c r="DA2362" s="23"/>
      <c r="DB2362" s="23"/>
      <c r="DC2362" s="23"/>
      <c r="DD2362" s="23"/>
      <c r="DE2362" s="23"/>
      <c r="DF2362" s="23"/>
      <c r="DG2362" s="23"/>
      <c r="DH2362" s="23"/>
      <c r="DI2362" s="23"/>
      <c r="DJ2362" s="23"/>
      <c r="DK2362" s="23"/>
      <c r="DL2362" s="23"/>
      <c r="DM2362" s="23"/>
      <c r="DN2362" s="23"/>
      <c r="DO2362" s="23"/>
      <c r="DP2362" s="23"/>
      <c r="DQ2362" s="23"/>
      <c r="DR2362" s="23"/>
      <c r="DS2362" s="23"/>
      <c r="DT2362" s="23"/>
      <c r="DU2362" s="23"/>
      <c r="DV2362" s="23"/>
      <c r="DW2362" s="23"/>
      <c r="DX2362" s="23"/>
      <c r="DY2362" s="23"/>
    </row>
    <row r="2363" spans="1:129" s="29" customFormat="1" ht="75" x14ac:dyDescent="0.25">
      <c r="A2363" s="478"/>
      <c r="B2363" s="121" t="s">
        <v>399</v>
      </c>
      <c r="C2363" s="121"/>
      <c r="D2363" s="121"/>
      <c r="E2363" s="164"/>
      <c r="F2363" s="165"/>
      <c r="G2363" s="136"/>
      <c r="H2363" s="72" t="s">
        <v>57</v>
      </c>
      <c r="I2363" s="78" t="s">
        <v>136</v>
      </c>
      <c r="J2363" s="83">
        <v>45250</v>
      </c>
      <c r="K2363" s="123">
        <f>J2363</f>
        <v>45250</v>
      </c>
      <c r="L2363" s="162"/>
      <c r="M2363" s="162"/>
      <c r="N2363" s="162"/>
      <c r="O2363" s="475">
        <f t="shared" si="1187"/>
        <v>45250</v>
      </c>
      <c r="P2363" s="555"/>
      <c r="Q2363" s="23"/>
      <c r="R2363" s="23"/>
      <c r="S2363" s="23"/>
      <c r="T2363" s="23"/>
      <c r="U2363" s="23"/>
      <c r="V2363" s="23"/>
      <c r="W2363" s="23"/>
      <c r="X2363" s="23"/>
      <c r="Y2363" s="23"/>
      <c r="Z2363" s="23"/>
      <c r="AA2363" s="23"/>
      <c r="AB2363" s="23"/>
      <c r="AC2363" s="23"/>
      <c r="AD2363" s="23"/>
      <c r="AE2363" s="23"/>
      <c r="AF2363" s="23"/>
      <c r="AG2363" s="23"/>
      <c r="AH2363" s="23"/>
      <c r="AI2363" s="23"/>
      <c r="AJ2363" s="23"/>
      <c r="AK2363" s="23"/>
      <c r="AL2363" s="23"/>
      <c r="AM2363" s="23"/>
      <c r="AN2363" s="23"/>
      <c r="AO2363" s="23"/>
      <c r="AP2363" s="23"/>
      <c r="AQ2363" s="23"/>
      <c r="AR2363" s="23"/>
      <c r="AS2363" s="23"/>
      <c r="AT2363" s="23"/>
      <c r="AU2363" s="23"/>
      <c r="AV2363" s="23"/>
      <c r="AW2363" s="23"/>
      <c r="AX2363" s="23"/>
      <c r="AY2363" s="23"/>
      <c r="AZ2363" s="23"/>
      <c r="BA2363" s="23"/>
      <c r="BB2363" s="23"/>
      <c r="BC2363" s="23"/>
      <c r="BD2363" s="23"/>
      <c r="BE2363" s="23"/>
      <c r="BF2363" s="23"/>
      <c r="BG2363" s="23"/>
      <c r="BH2363" s="23"/>
      <c r="BI2363" s="23"/>
      <c r="BJ2363" s="23"/>
      <c r="BK2363" s="23"/>
      <c r="BL2363" s="23"/>
      <c r="BM2363" s="23"/>
      <c r="BN2363" s="23"/>
      <c r="BO2363" s="23"/>
      <c r="BP2363" s="23"/>
      <c r="BQ2363" s="23"/>
      <c r="BR2363" s="23"/>
      <c r="BS2363" s="23"/>
      <c r="BT2363" s="23"/>
      <c r="BU2363" s="23"/>
      <c r="BV2363" s="23"/>
      <c r="BW2363" s="23"/>
      <c r="BX2363" s="23"/>
      <c r="BY2363" s="23"/>
      <c r="BZ2363" s="23"/>
      <c r="CA2363" s="23"/>
      <c r="CB2363" s="23"/>
      <c r="CC2363" s="23"/>
      <c r="CD2363" s="23"/>
      <c r="CE2363" s="23"/>
      <c r="CF2363" s="23"/>
      <c r="CG2363" s="23"/>
      <c r="CH2363" s="23"/>
      <c r="CI2363" s="23"/>
      <c r="CJ2363" s="23"/>
      <c r="CK2363" s="23"/>
      <c r="CL2363" s="23"/>
      <c r="CM2363" s="23"/>
      <c r="CN2363" s="23"/>
      <c r="CO2363" s="23"/>
      <c r="CP2363" s="23"/>
      <c r="CQ2363" s="23"/>
      <c r="CR2363" s="23"/>
      <c r="CS2363" s="23"/>
      <c r="CT2363" s="23"/>
      <c r="CU2363" s="23"/>
      <c r="CV2363" s="23"/>
      <c r="CW2363" s="23"/>
      <c r="CX2363" s="23"/>
      <c r="CY2363" s="23"/>
      <c r="CZ2363" s="23"/>
      <c r="DA2363" s="23"/>
      <c r="DB2363" s="23"/>
      <c r="DC2363" s="23"/>
      <c r="DD2363" s="23"/>
      <c r="DE2363" s="23"/>
      <c r="DF2363" s="23"/>
      <c r="DG2363" s="23"/>
      <c r="DH2363" s="23"/>
      <c r="DI2363" s="23"/>
      <c r="DJ2363" s="23"/>
      <c r="DK2363" s="23"/>
      <c r="DL2363" s="23"/>
      <c r="DM2363" s="23"/>
      <c r="DN2363" s="23"/>
      <c r="DO2363" s="23"/>
      <c r="DP2363" s="23"/>
      <c r="DQ2363" s="23"/>
      <c r="DR2363" s="23"/>
      <c r="DS2363" s="23"/>
      <c r="DT2363" s="23"/>
      <c r="DU2363" s="23"/>
      <c r="DV2363" s="23"/>
      <c r="DW2363" s="23"/>
      <c r="DX2363" s="23"/>
      <c r="DY2363" s="23"/>
    </row>
    <row r="2364" spans="1:129" s="29" customFormat="1" ht="15.75" x14ac:dyDescent="0.25">
      <c r="A2364" s="477">
        <v>43</v>
      </c>
      <c r="B2364" s="121" t="s">
        <v>399</v>
      </c>
      <c r="C2364" s="121" t="s">
        <v>6</v>
      </c>
      <c r="D2364" s="121" t="s">
        <v>362</v>
      </c>
      <c r="E2364" s="164" t="s">
        <v>228</v>
      </c>
      <c r="F2364" s="162">
        <v>8274</v>
      </c>
      <c r="G2364" s="136">
        <v>368</v>
      </c>
      <c r="H2364" s="72" t="s">
        <v>30</v>
      </c>
      <c r="I2364" s="66" t="s">
        <v>1</v>
      </c>
      <c r="J2364" s="162">
        <f>J2365+J2366</f>
        <v>295250</v>
      </c>
      <c r="K2364" s="162">
        <f t="shared" ref="K2364:N2364" si="1188">K2365+K2366</f>
        <v>45250</v>
      </c>
      <c r="L2364" s="162">
        <f t="shared" si="1188"/>
        <v>0</v>
      </c>
      <c r="M2364" s="162">
        <f t="shared" si="1188"/>
        <v>237500</v>
      </c>
      <c r="N2364" s="162">
        <f t="shared" si="1188"/>
        <v>12500</v>
      </c>
      <c r="O2364" s="475">
        <f t="shared" si="1187"/>
        <v>295250</v>
      </c>
      <c r="P2364" s="555"/>
      <c r="Q2364" s="23"/>
      <c r="R2364" s="23"/>
      <c r="S2364" s="23"/>
      <c r="T2364" s="23"/>
      <c r="U2364" s="23"/>
      <c r="V2364" s="23"/>
      <c r="W2364" s="23"/>
      <c r="X2364" s="23"/>
      <c r="Y2364" s="23"/>
      <c r="Z2364" s="23"/>
      <c r="AA2364" s="23"/>
      <c r="AB2364" s="23"/>
      <c r="AC2364" s="23"/>
      <c r="AD2364" s="23"/>
      <c r="AE2364" s="23"/>
      <c r="AF2364" s="23"/>
      <c r="AG2364" s="23"/>
      <c r="AH2364" s="23"/>
      <c r="AI2364" s="23"/>
      <c r="AJ2364" s="23"/>
      <c r="AK2364" s="23"/>
      <c r="AL2364" s="23"/>
      <c r="AM2364" s="23"/>
      <c r="AN2364" s="23"/>
      <c r="AO2364" s="23"/>
      <c r="AP2364" s="23"/>
      <c r="AQ2364" s="23"/>
      <c r="AR2364" s="23"/>
      <c r="AS2364" s="23"/>
      <c r="AT2364" s="23"/>
      <c r="AU2364" s="23"/>
      <c r="AV2364" s="23"/>
      <c r="AW2364" s="23"/>
      <c r="AX2364" s="23"/>
      <c r="AY2364" s="23"/>
      <c r="AZ2364" s="23"/>
      <c r="BA2364" s="23"/>
      <c r="BB2364" s="23"/>
      <c r="BC2364" s="23"/>
      <c r="BD2364" s="23"/>
      <c r="BE2364" s="23"/>
      <c r="BF2364" s="23"/>
      <c r="BG2364" s="23"/>
      <c r="BH2364" s="23"/>
      <c r="BI2364" s="23"/>
      <c r="BJ2364" s="23"/>
      <c r="BK2364" s="23"/>
      <c r="BL2364" s="23"/>
      <c r="BM2364" s="23"/>
      <c r="BN2364" s="23"/>
      <c r="BO2364" s="23"/>
      <c r="BP2364" s="23"/>
      <c r="BQ2364" s="23"/>
      <c r="BR2364" s="23"/>
      <c r="BS2364" s="23"/>
      <c r="BT2364" s="23"/>
      <c r="BU2364" s="23"/>
      <c r="BV2364" s="23"/>
      <c r="BW2364" s="23"/>
      <c r="BX2364" s="23"/>
      <c r="BY2364" s="23"/>
      <c r="BZ2364" s="23"/>
      <c r="CA2364" s="23"/>
      <c r="CB2364" s="23"/>
      <c r="CC2364" s="23"/>
      <c r="CD2364" s="23"/>
      <c r="CE2364" s="23"/>
      <c r="CF2364" s="23"/>
      <c r="CG2364" s="23"/>
      <c r="CH2364" s="23"/>
      <c r="CI2364" s="23"/>
      <c r="CJ2364" s="23"/>
      <c r="CK2364" s="23"/>
      <c r="CL2364" s="23"/>
      <c r="CM2364" s="23"/>
      <c r="CN2364" s="23"/>
      <c r="CO2364" s="23"/>
      <c r="CP2364" s="23"/>
      <c r="CQ2364" s="23"/>
      <c r="CR2364" s="23"/>
      <c r="CS2364" s="23"/>
      <c r="CT2364" s="23"/>
      <c r="CU2364" s="23"/>
      <c r="CV2364" s="23"/>
      <c r="CW2364" s="23"/>
      <c r="CX2364" s="23"/>
      <c r="CY2364" s="23"/>
      <c r="CZ2364" s="23"/>
      <c r="DA2364" s="23"/>
      <c r="DB2364" s="23"/>
      <c r="DC2364" s="23"/>
      <c r="DD2364" s="23"/>
      <c r="DE2364" s="23"/>
      <c r="DF2364" s="23"/>
      <c r="DG2364" s="23"/>
      <c r="DH2364" s="23"/>
      <c r="DI2364" s="23"/>
      <c r="DJ2364" s="23"/>
      <c r="DK2364" s="23"/>
      <c r="DL2364" s="23"/>
      <c r="DM2364" s="23"/>
      <c r="DN2364" s="23"/>
      <c r="DO2364" s="23"/>
      <c r="DP2364" s="23"/>
      <c r="DQ2364" s="23"/>
      <c r="DR2364" s="23"/>
      <c r="DS2364" s="23"/>
      <c r="DT2364" s="23"/>
      <c r="DU2364" s="23"/>
      <c r="DV2364" s="23"/>
      <c r="DW2364" s="23"/>
      <c r="DX2364" s="23"/>
      <c r="DY2364" s="23"/>
    </row>
    <row r="2365" spans="1:129" s="29" customFormat="1" ht="45" x14ac:dyDescent="0.25">
      <c r="A2365" s="478"/>
      <c r="B2365" s="121" t="s">
        <v>399</v>
      </c>
      <c r="C2365" s="121"/>
      <c r="D2365" s="121"/>
      <c r="E2365" s="162"/>
      <c r="F2365" s="162"/>
      <c r="G2365" s="136"/>
      <c r="H2365" s="72" t="s">
        <v>58</v>
      </c>
      <c r="I2365" s="78" t="s">
        <v>31</v>
      </c>
      <c r="J2365" s="162">
        <v>250000</v>
      </c>
      <c r="K2365" s="162"/>
      <c r="L2365" s="162"/>
      <c r="M2365" s="83">
        <v>237500</v>
      </c>
      <c r="N2365" s="83">
        <v>12500</v>
      </c>
      <c r="O2365" s="475">
        <f t="shared" si="1187"/>
        <v>250000</v>
      </c>
      <c r="P2365" s="555"/>
      <c r="Q2365" s="23"/>
      <c r="R2365" s="23"/>
      <c r="S2365" s="23"/>
      <c r="T2365" s="23"/>
      <c r="U2365" s="23"/>
      <c r="V2365" s="23"/>
      <c r="W2365" s="23"/>
      <c r="X2365" s="23"/>
      <c r="Y2365" s="23"/>
      <c r="Z2365" s="23"/>
      <c r="AA2365" s="23"/>
      <c r="AB2365" s="23"/>
      <c r="AC2365" s="23"/>
      <c r="AD2365" s="23"/>
      <c r="AE2365" s="23"/>
      <c r="AF2365" s="23"/>
      <c r="AG2365" s="23"/>
      <c r="AH2365" s="23"/>
      <c r="AI2365" s="23"/>
      <c r="AJ2365" s="23"/>
      <c r="AK2365" s="23"/>
      <c r="AL2365" s="23"/>
      <c r="AM2365" s="23"/>
      <c r="AN2365" s="23"/>
      <c r="AO2365" s="23"/>
      <c r="AP2365" s="23"/>
      <c r="AQ2365" s="23"/>
      <c r="AR2365" s="23"/>
      <c r="AS2365" s="23"/>
      <c r="AT2365" s="23"/>
      <c r="AU2365" s="23"/>
      <c r="AV2365" s="23"/>
      <c r="AW2365" s="23"/>
      <c r="AX2365" s="23"/>
      <c r="AY2365" s="23"/>
      <c r="AZ2365" s="23"/>
      <c r="BA2365" s="23"/>
      <c r="BB2365" s="23"/>
      <c r="BC2365" s="23"/>
      <c r="BD2365" s="23"/>
      <c r="BE2365" s="23"/>
      <c r="BF2365" s="23"/>
      <c r="BG2365" s="23"/>
      <c r="BH2365" s="23"/>
      <c r="BI2365" s="23"/>
      <c r="BJ2365" s="23"/>
      <c r="BK2365" s="23"/>
      <c r="BL2365" s="23"/>
      <c r="BM2365" s="23"/>
      <c r="BN2365" s="23"/>
      <c r="BO2365" s="23"/>
      <c r="BP2365" s="23"/>
      <c r="BQ2365" s="23"/>
      <c r="BR2365" s="23"/>
      <c r="BS2365" s="23"/>
      <c r="BT2365" s="23"/>
      <c r="BU2365" s="23"/>
      <c r="BV2365" s="23"/>
      <c r="BW2365" s="23"/>
      <c r="BX2365" s="23"/>
      <c r="BY2365" s="23"/>
      <c r="BZ2365" s="23"/>
      <c r="CA2365" s="23"/>
      <c r="CB2365" s="23"/>
      <c r="CC2365" s="23"/>
      <c r="CD2365" s="23"/>
      <c r="CE2365" s="23"/>
      <c r="CF2365" s="23"/>
      <c r="CG2365" s="23"/>
      <c r="CH2365" s="23"/>
      <c r="CI2365" s="23"/>
      <c r="CJ2365" s="23"/>
      <c r="CK2365" s="23"/>
      <c r="CL2365" s="23"/>
      <c r="CM2365" s="23"/>
      <c r="CN2365" s="23"/>
      <c r="CO2365" s="23"/>
      <c r="CP2365" s="23"/>
      <c r="CQ2365" s="23"/>
      <c r="CR2365" s="23"/>
      <c r="CS2365" s="23"/>
      <c r="CT2365" s="23"/>
      <c r="CU2365" s="23"/>
      <c r="CV2365" s="23"/>
      <c r="CW2365" s="23"/>
      <c r="CX2365" s="23"/>
      <c r="CY2365" s="23"/>
      <c r="CZ2365" s="23"/>
      <c r="DA2365" s="23"/>
      <c r="DB2365" s="23"/>
      <c r="DC2365" s="23"/>
      <c r="DD2365" s="23"/>
      <c r="DE2365" s="23"/>
      <c r="DF2365" s="23"/>
      <c r="DG2365" s="23"/>
      <c r="DH2365" s="23"/>
      <c r="DI2365" s="23"/>
      <c r="DJ2365" s="23"/>
      <c r="DK2365" s="23"/>
      <c r="DL2365" s="23"/>
      <c r="DM2365" s="23"/>
      <c r="DN2365" s="23"/>
      <c r="DO2365" s="23"/>
      <c r="DP2365" s="23"/>
      <c r="DQ2365" s="23"/>
      <c r="DR2365" s="23"/>
      <c r="DS2365" s="23"/>
      <c r="DT2365" s="23"/>
      <c r="DU2365" s="23"/>
      <c r="DV2365" s="23"/>
      <c r="DW2365" s="23"/>
      <c r="DX2365" s="23"/>
      <c r="DY2365" s="23"/>
    </row>
    <row r="2366" spans="1:129" s="29" customFormat="1" ht="75" x14ac:dyDescent="0.25">
      <c r="A2366" s="479"/>
      <c r="B2366" s="121" t="s">
        <v>399</v>
      </c>
      <c r="C2366" s="121"/>
      <c r="D2366" s="121"/>
      <c r="E2366" s="164"/>
      <c r="F2366" s="165"/>
      <c r="G2366" s="166"/>
      <c r="H2366" s="72" t="s">
        <v>57</v>
      </c>
      <c r="I2366" s="78" t="s">
        <v>136</v>
      </c>
      <c r="J2366" s="83">
        <v>45250</v>
      </c>
      <c r="K2366" s="123">
        <f>J2366</f>
        <v>45250</v>
      </c>
      <c r="L2366" s="162"/>
      <c r="M2366" s="162"/>
      <c r="N2366" s="162"/>
      <c r="O2366" s="475">
        <f t="shared" si="1187"/>
        <v>45250</v>
      </c>
      <c r="P2366" s="555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/>
      <c r="AS2366" s="23"/>
      <c r="AT2366" s="23"/>
      <c r="AU2366" s="23"/>
      <c r="AV2366" s="23"/>
      <c r="AW2366" s="23"/>
      <c r="AX2366" s="23"/>
      <c r="AY2366" s="23"/>
      <c r="AZ2366" s="23"/>
      <c r="BA2366" s="23"/>
      <c r="BB2366" s="23"/>
      <c r="BC2366" s="23"/>
      <c r="BD2366" s="23"/>
      <c r="BE2366" s="23"/>
      <c r="BF2366" s="23"/>
      <c r="BG2366" s="23"/>
      <c r="BH2366" s="23"/>
      <c r="BI2366" s="23"/>
      <c r="BJ2366" s="23"/>
      <c r="BK2366" s="23"/>
      <c r="BL2366" s="23"/>
      <c r="BM2366" s="23"/>
      <c r="BN2366" s="23"/>
      <c r="BO2366" s="23"/>
      <c r="BP2366" s="23"/>
      <c r="BQ2366" s="23"/>
      <c r="BR2366" s="23"/>
      <c r="BS2366" s="23"/>
      <c r="BT2366" s="23"/>
      <c r="BU2366" s="23"/>
      <c r="BV2366" s="23"/>
      <c r="BW2366" s="23"/>
      <c r="BX2366" s="23"/>
      <c r="BY2366" s="23"/>
      <c r="BZ2366" s="23"/>
      <c r="CA2366" s="23"/>
      <c r="CB2366" s="23"/>
      <c r="CC2366" s="23"/>
      <c r="CD2366" s="23"/>
      <c r="CE2366" s="23"/>
      <c r="CF2366" s="23"/>
      <c r="CG2366" s="23"/>
      <c r="CH2366" s="23"/>
      <c r="CI2366" s="23"/>
      <c r="CJ2366" s="23"/>
      <c r="CK2366" s="23"/>
      <c r="CL2366" s="23"/>
      <c r="CM2366" s="23"/>
      <c r="CN2366" s="23"/>
      <c r="CO2366" s="23"/>
      <c r="CP2366" s="23"/>
      <c r="CQ2366" s="23"/>
      <c r="CR2366" s="23"/>
      <c r="CS2366" s="23"/>
      <c r="CT2366" s="23"/>
      <c r="CU2366" s="23"/>
      <c r="CV2366" s="23"/>
      <c r="CW2366" s="23"/>
      <c r="CX2366" s="23"/>
      <c r="CY2366" s="23"/>
      <c r="CZ2366" s="23"/>
      <c r="DA2366" s="23"/>
      <c r="DB2366" s="23"/>
      <c r="DC2366" s="23"/>
      <c r="DD2366" s="23"/>
      <c r="DE2366" s="23"/>
      <c r="DF2366" s="23"/>
      <c r="DG2366" s="23"/>
      <c r="DH2366" s="23"/>
      <c r="DI2366" s="23"/>
      <c r="DJ2366" s="23"/>
      <c r="DK2366" s="23"/>
      <c r="DL2366" s="23"/>
      <c r="DM2366" s="23"/>
      <c r="DN2366" s="23"/>
      <c r="DO2366" s="23"/>
      <c r="DP2366" s="23"/>
      <c r="DQ2366" s="23"/>
      <c r="DR2366" s="23"/>
      <c r="DS2366" s="23"/>
      <c r="DT2366" s="23"/>
      <c r="DU2366" s="23"/>
      <c r="DV2366" s="23"/>
      <c r="DW2366" s="23"/>
      <c r="DX2366" s="23"/>
      <c r="DY2366" s="23"/>
    </row>
    <row r="2367" spans="1:129" s="29" customFormat="1" ht="15.75" x14ac:dyDescent="0.25">
      <c r="A2367" s="473">
        <v>44</v>
      </c>
      <c r="B2367" s="121" t="s">
        <v>399</v>
      </c>
      <c r="C2367" s="121" t="s">
        <v>6</v>
      </c>
      <c r="D2367" s="121" t="s">
        <v>362</v>
      </c>
      <c r="E2367" s="164" t="s">
        <v>193</v>
      </c>
      <c r="F2367" s="162">
        <v>3781.3</v>
      </c>
      <c r="G2367" s="150">
        <v>117</v>
      </c>
      <c r="H2367" s="72" t="s">
        <v>30</v>
      </c>
      <c r="I2367" s="66" t="s">
        <v>1</v>
      </c>
      <c r="J2367" s="162">
        <f>J2368+J2369</f>
        <v>295250</v>
      </c>
      <c r="K2367" s="162">
        <f t="shared" ref="K2367:N2367" si="1189">K2368+K2369</f>
        <v>45250</v>
      </c>
      <c r="L2367" s="162">
        <f t="shared" si="1189"/>
        <v>0</v>
      </c>
      <c r="M2367" s="162">
        <f t="shared" si="1189"/>
        <v>237500</v>
      </c>
      <c r="N2367" s="162">
        <f t="shared" si="1189"/>
        <v>12500</v>
      </c>
      <c r="O2367" s="475">
        <f t="shared" si="1187"/>
        <v>295250</v>
      </c>
      <c r="P2367" s="555"/>
      <c r="Q2367" s="23"/>
      <c r="R2367" s="23"/>
      <c r="S2367" s="23"/>
      <c r="T2367" s="23"/>
      <c r="U2367" s="23"/>
      <c r="V2367" s="23"/>
      <c r="W2367" s="23"/>
      <c r="X2367" s="23"/>
      <c r="Y2367" s="23"/>
      <c r="Z2367" s="23"/>
      <c r="AA2367" s="23"/>
      <c r="AB2367" s="23"/>
      <c r="AC2367" s="23"/>
      <c r="AD2367" s="23"/>
      <c r="AE2367" s="23"/>
      <c r="AF2367" s="23"/>
      <c r="AG2367" s="23"/>
      <c r="AH2367" s="23"/>
      <c r="AI2367" s="23"/>
      <c r="AJ2367" s="23"/>
      <c r="AK2367" s="23"/>
      <c r="AL2367" s="23"/>
      <c r="AM2367" s="23"/>
      <c r="AN2367" s="23"/>
      <c r="AO2367" s="23"/>
      <c r="AP2367" s="23"/>
      <c r="AQ2367" s="23"/>
      <c r="AR2367" s="23"/>
      <c r="AS2367" s="23"/>
      <c r="AT2367" s="23"/>
      <c r="AU2367" s="23"/>
      <c r="AV2367" s="23"/>
      <c r="AW2367" s="23"/>
      <c r="AX2367" s="23"/>
      <c r="AY2367" s="23"/>
      <c r="AZ2367" s="23"/>
      <c r="BA2367" s="23"/>
      <c r="BB2367" s="23"/>
      <c r="BC2367" s="23"/>
      <c r="BD2367" s="23"/>
      <c r="BE2367" s="23"/>
      <c r="BF2367" s="23"/>
      <c r="BG2367" s="23"/>
      <c r="BH2367" s="23"/>
      <c r="BI2367" s="23"/>
      <c r="BJ2367" s="23"/>
      <c r="BK2367" s="23"/>
      <c r="BL2367" s="23"/>
      <c r="BM2367" s="23"/>
      <c r="BN2367" s="23"/>
      <c r="BO2367" s="23"/>
      <c r="BP2367" s="23"/>
      <c r="BQ2367" s="23"/>
      <c r="BR2367" s="23"/>
      <c r="BS2367" s="23"/>
      <c r="BT2367" s="23"/>
      <c r="BU2367" s="23"/>
      <c r="BV2367" s="23"/>
      <c r="BW2367" s="23"/>
      <c r="BX2367" s="23"/>
      <c r="BY2367" s="23"/>
      <c r="BZ2367" s="23"/>
      <c r="CA2367" s="23"/>
      <c r="CB2367" s="23"/>
      <c r="CC2367" s="23"/>
      <c r="CD2367" s="23"/>
      <c r="CE2367" s="23"/>
      <c r="CF2367" s="23"/>
      <c r="CG2367" s="23"/>
      <c r="CH2367" s="23"/>
      <c r="CI2367" s="23"/>
      <c r="CJ2367" s="23"/>
      <c r="CK2367" s="23"/>
      <c r="CL2367" s="23"/>
      <c r="CM2367" s="23"/>
      <c r="CN2367" s="23"/>
      <c r="CO2367" s="23"/>
      <c r="CP2367" s="23"/>
      <c r="CQ2367" s="23"/>
      <c r="CR2367" s="23"/>
      <c r="CS2367" s="23"/>
      <c r="CT2367" s="23"/>
      <c r="CU2367" s="23"/>
      <c r="CV2367" s="23"/>
      <c r="CW2367" s="23"/>
      <c r="CX2367" s="23"/>
      <c r="CY2367" s="23"/>
      <c r="CZ2367" s="23"/>
      <c r="DA2367" s="23"/>
      <c r="DB2367" s="23"/>
      <c r="DC2367" s="23"/>
      <c r="DD2367" s="23"/>
      <c r="DE2367" s="23"/>
      <c r="DF2367" s="23"/>
      <c r="DG2367" s="23"/>
      <c r="DH2367" s="23"/>
      <c r="DI2367" s="23"/>
      <c r="DJ2367" s="23"/>
      <c r="DK2367" s="23"/>
      <c r="DL2367" s="23"/>
      <c r="DM2367" s="23"/>
      <c r="DN2367" s="23"/>
      <c r="DO2367" s="23"/>
      <c r="DP2367" s="23"/>
      <c r="DQ2367" s="23"/>
      <c r="DR2367" s="23"/>
      <c r="DS2367" s="23"/>
      <c r="DT2367" s="23"/>
      <c r="DU2367" s="23"/>
      <c r="DV2367" s="23"/>
      <c r="DW2367" s="23"/>
      <c r="DX2367" s="23"/>
      <c r="DY2367" s="23"/>
    </row>
    <row r="2368" spans="1:129" s="29" customFormat="1" ht="45" x14ac:dyDescent="0.25">
      <c r="A2368" s="474"/>
      <c r="B2368" s="121" t="s">
        <v>399</v>
      </c>
      <c r="C2368" s="121"/>
      <c r="D2368" s="121"/>
      <c r="E2368" s="164"/>
      <c r="F2368" s="162"/>
      <c r="G2368" s="150"/>
      <c r="H2368" s="72" t="s">
        <v>58</v>
      </c>
      <c r="I2368" s="78" t="s">
        <v>31</v>
      </c>
      <c r="J2368" s="162">
        <v>250000</v>
      </c>
      <c r="K2368" s="162"/>
      <c r="L2368" s="162"/>
      <c r="M2368" s="83">
        <v>237500</v>
      </c>
      <c r="N2368" s="83">
        <v>12500</v>
      </c>
      <c r="O2368" s="475">
        <f t="shared" si="1187"/>
        <v>250000</v>
      </c>
      <c r="P2368" s="555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23"/>
      <c r="AL2368" s="23"/>
      <c r="AM2368" s="23"/>
      <c r="AN2368" s="23"/>
      <c r="AO2368" s="23"/>
      <c r="AP2368" s="23"/>
      <c r="AQ2368" s="23"/>
      <c r="AR2368" s="23"/>
      <c r="AS2368" s="23"/>
      <c r="AT2368" s="23"/>
      <c r="AU2368" s="23"/>
      <c r="AV2368" s="23"/>
      <c r="AW2368" s="23"/>
      <c r="AX2368" s="23"/>
      <c r="AY2368" s="23"/>
      <c r="AZ2368" s="23"/>
      <c r="BA2368" s="23"/>
      <c r="BB2368" s="23"/>
      <c r="BC2368" s="23"/>
      <c r="BD2368" s="23"/>
      <c r="BE2368" s="23"/>
      <c r="BF2368" s="23"/>
      <c r="BG2368" s="23"/>
      <c r="BH2368" s="23"/>
      <c r="BI2368" s="23"/>
      <c r="BJ2368" s="23"/>
      <c r="BK2368" s="23"/>
      <c r="BL2368" s="23"/>
      <c r="BM2368" s="23"/>
      <c r="BN2368" s="23"/>
      <c r="BO2368" s="23"/>
      <c r="BP2368" s="23"/>
      <c r="BQ2368" s="23"/>
      <c r="BR2368" s="23"/>
      <c r="BS2368" s="23"/>
      <c r="BT2368" s="23"/>
      <c r="BU2368" s="23"/>
      <c r="BV2368" s="23"/>
      <c r="BW2368" s="23"/>
      <c r="BX2368" s="23"/>
      <c r="BY2368" s="23"/>
      <c r="BZ2368" s="23"/>
      <c r="CA2368" s="23"/>
      <c r="CB2368" s="23"/>
      <c r="CC2368" s="23"/>
      <c r="CD2368" s="23"/>
      <c r="CE2368" s="23"/>
      <c r="CF2368" s="23"/>
      <c r="CG2368" s="23"/>
      <c r="CH2368" s="23"/>
      <c r="CI2368" s="23"/>
      <c r="CJ2368" s="23"/>
      <c r="CK2368" s="23"/>
      <c r="CL2368" s="23"/>
      <c r="CM2368" s="23"/>
      <c r="CN2368" s="23"/>
      <c r="CO2368" s="23"/>
      <c r="CP2368" s="23"/>
      <c r="CQ2368" s="23"/>
      <c r="CR2368" s="23"/>
      <c r="CS2368" s="23"/>
      <c r="CT2368" s="23"/>
      <c r="CU2368" s="23"/>
      <c r="CV2368" s="23"/>
      <c r="CW2368" s="23"/>
      <c r="CX2368" s="23"/>
      <c r="CY2368" s="23"/>
      <c r="CZ2368" s="23"/>
      <c r="DA2368" s="23"/>
      <c r="DB2368" s="23"/>
      <c r="DC2368" s="23"/>
      <c r="DD2368" s="23"/>
      <c r="DE2368" s="23"/>
      <c r="DF2368" s="23"/>
      <c r="DG2368" s="23"/>
      <c r="DH2368" s="23"/>
      <c r="DI2368" s="23"/>
      <c r="DJ2368" s="23"/>
      <c r="DK2368" s="23"/>
      <c r="DL2368" s="23"/>
      <c r="DM2368" s="23"/>
      <c r="DN2368" s="23"/>
      <c r="DO2368" s="23"/>
      <c r="DP2368" s="23"/>
      <c r="DQ2368" s="23"/>
      <c r="DR2368" s="23"/>
      <c r="DS2368" s="23"/>
      <c r="DT2368" s="23"/>
      <c r="DU2368" s="23"/>
      <c r="DV2368" s="23"/>
      <c r="DW2368" s="23"/>
      <c r="DX2368" s="23"/>
      <c r="DY2368" s="23"/>
    </row>
    <row r="2369" spans="1:129" s="29" customFormat="1" ht="75" x14ac:dyDescent="0.25">
      <c r="A2369" s="478"/>
      <c r="B2369" s="121" t="s">
        <v>399</v>
      </c>
      <c r="C2369" s="121"/>
      <c r="D2369" s="121"/>
      <c r="E2369" s="164"/>
      <c r="F2369" s="165"/>
      <c r="G2369" s="166"/>
      <c r="H2369" s="72" t="s">
        <v>57</v>
      </c>
      <c r="I2369" s="78" t="s">
        <v>136</v>
      </c>
      <c r="J2369" s="83">
        <v>45250</v>
      </c>
      <c r="K2369" s="123">
        <f>J2369</f>
        <v>45250</v>
      </c>
      <c r="L2369" s="162"/>
      <c r="M2369" s="162"/>
      <c r="N2369" s="162"/>
      <c r="O2369" s="475">
        <f t="shared" si="1187"/>
        <v>45250</v>
      </c>
      <c r="P2369" s="555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/>
      <c r="AB2369" s="23"/>
      <c r="AC2369" s="23"/>
      <c r="AD2369" s="23"/>
      <c r="AE2369" s="23"/>
      <c r="AF2369" s="23"/>
      <c r="AG2369" s="23"/>
      <c r="AH2369" s="23"/>
      <c r="AI2369" s="23"/>
      <c r="AJ2369" s="23"/>
      <c r="AK2369" s="23"/>
      <c r="AL2369" s="23"/>
      <c r="AM2369" s="23"/>
      <c r="AN2369" s="23"/>
      <c r="AO2369" s="23"/>
      <c r="AP2369" s="23"/>
      <c r="AQ2369" s="23"/>
      <c r="AR2369" s="23"/>
      <c r="AS2369" s="23"/>
      <c r="AT2369" s="23"/>
      <c r="AU2369" s="23"/>
      <c r="AV2369" s="23"/>
      <c r="AW2369" s="23"/>
      <c r="AX2369" s="23"/>
      <c r="AY2369" s="23"/>
      <c r="AZ2369" s="23"/>
      <c r="BA2369" s="23"/>
      <c r="BB2369" s="23"/>
      <c r="BC2369" s="23"/>
      <c r="BD2369" s="23"/>
      <c r="BE2369" s="23"/>
      <c r="BF2369" s="23"/>
      <c r="BG2369" s="23"/>
      <c r="BH2369" s="23"/>
      <c r="BI2369" s="23"/>
      <c r="BJ2369" s="23"/>
      <c r="BK2369" s="23"/>
      <c r="BL2369" s="23"/>
      <c r="BM2369" s="23"/>
      <c r="BN2369" s="23"/>
      <c r="BO2369" s="23"/>
      <c r="BP2369" s="23"/>
      <c r="BQ2369" s="23"/>
      <c r="BR2369" s="23"/>
      <c r="BS2369" s="23"/>
      <c r="BT2369" s="23"/>
      <c r="BU2369" s="23"/>
      <c r="BV2369" s="23"/>
      <c r="BW2369" s="23"/>
      <c r="BX2369" s="23"/>
      <c r="BY2369" s="23"/>
      <c r="BZ2369" s="23"/>
      <c r="CA2369" s="23"/>
      <c r="CB2369" s="23"/>
      <c r="CC2369" s="23"/>
      <c r="CD2369" s="23"/>
      <c r="CE2369" s="23"/>
      <c r="CF2369" s="23"/>
      <c r="CG2369" s="23"/>
      <c r="CH2369" s="23"/>
      <c r="CI2369" s="23"/>
      <c r="CJ2369" s="23"/>
      <c r="CK2369" s="23"/>
      <c r="CL2369" s="23"/>
      <c r="CM2369" s="23"/>
      <c r="CN2369" s="23"/>
      <c r="CO2369" s="23"/>
      <c r="CP2369" s="23"/>
      <c r="CQ2369" s="23"/>
      <c r="CR2369" s="23"/>
      <c r="CS2369" s="23"/>
      <c r="CT2369" s="23"/>
      <c r="CU2369" s="23"/>
      <c r="CV2369" s="23"/>
      <c r="CW2369" s="23"/>
      <c r="CX2369" s="23"/>
      <c r="CY2369" s="23"/>
      <c r="CZ2369" s="23"/>
      <c r="DA2369" s="23"/>
      <c r="DB2369" s="23"/>
      <c r="DC2369" s="23"/>
      <c r="DD2369" s="23"/>
      <c r="DE2369" s="23"/>
      <c r="DF2369" s="23"/>
      <c r="DG2369" s="23"/>
      <c r="DH2369" s="23"/>
      <c r="DI2369" s="23"/>
      <c r="DJ2369" s="23"/>
      <c r="DK2369" s="23"/>
      <c r="DL2369" s="23"/>
      <c r="DM2369" s="23"/>
      <c r="DN2369" s="23"/>
      <c r="DO2369" s="23"/>
      <c r="DP2369" s="23"/>
      <c r="DQ2369" s="23"/>
      <c r="DR2369" s="23"/>
      <c r="DS2369" s="23"/>
      <c r="DT2369" s="23"/>
      <c r="DU2369" s="23"/>
      <c r="DV2369" s="23"/>
      <c r="DW2369" s="23"/>
      <c r="DX2369" s="23"/>
      <c r="DY2369" s="23"/>
    </row>
    <row r="2370" spans="1:129" s="29" customFormat="1" ht="15.75" x14ac:dyDescent="0.25">
      <c r="A2370" s="477">
        <v>45</v>
      </c>
      <c r="B2370" s="121" t="s">
        <v>399</v>
      </c>
      <c r="C2370" s="121" t="s">
        <v>6</v>
      </c>
      <c r="D2370" s="121" t="s">
        <v>362</v>
      </c>
      <c r="E2370" s="164" t="s">
        <v>229</v>
      </c>
      <c r="F2370" s="162">
        <v>10263</v>
      </c>
      <c r="G2370" s="150">
        <v>542</v>
      </c>
      <c r="H2370" s="72" t="s">
        <v>30</v>
      </c>
      <c r="I2370" s="66" t="s">
        <v>1</v>
      </c>
      <c r="J2370" s="162">
        <f>J2371+J2372</f>
        <v>295250</v>
      </c>
      <c r="K2370" s="162">
        <f t="shared" ref="K2370:N2370" si="1190">K2371+K2372</f>
        <v>45250</v>
      </c>
      <c r="L2370" s="162">
        <f t="shared" si="1190"/>
        <v>0</v>
      </c>
      <c r="M2370" s="162">
        <f t="shared" si="1190"/>
        <v>237500</v>
      </c>
      <c r="N2370" s="162">
        <f t="shared" si="1190"/>
        <v>12500</v>
      </c>
      <c r="O2370" s="475">
        <f t="shared" si="1187"/>
        <v>295250</v>
      </c>
      <c r="P2370" s="555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/>
      <c r="AS2370" s="23"/>
      <c r="AT2370" s="23"/>
      <c r="AU2370" s="23"/>
      <c r="AV2370" s="23"/>
      <c r="AW2370" s="23"/>
      <c r="AX2370" s="23"/>
      <c r="AY2370" s="23"/>
      <c r="AZ2370" s="23"/>
      <c r="BA2370" s="23"/>
      <c r="BB2370" s="23"/>
      <c r="BC2370" s="23"/>
      <c r="BD2370" s="23"/>
      <c r="BE2370" s="23"/>
      <c r="BF2370" s="23"/>
      <c r="BG2370" s="23"/>
      <c r="BH2370" s="23"/>
      <c r="BI2370" s="23"/>
      <c r="BJ2370" s="23"/>
      <c r="BK2370" s="23"/>
      <c r="BL2370" s="23"/>
      <c r="BM2370" s="23"/>
      <c r="BN2370" s="23"/>
      <c r="BO2370" s="23"/>
      <c r="BP2370" s="23"/>
      <c r="BQ2370" s="23"/>
      <c r="BR2370" s="23"/>
      <c r="BS2370" s="23"/>
      <c r="BT2370" s="23"/>
      <c r="BU2370" s="23"/>
      <c r="BV2370" s="23"/>
      <c r="BW2370" s="23"/>
      <c r="BX2370" s="23"/>
      <c r="BY2370" s="23"/>
      <c r="BZ2370" s="23"/>
      <c r="CA2370" s="23"/>
      <c r="CB2370" s="23"/>
      <c r="CC2370" s="23"/>
      <c r="CD2370" s="23"/>
      <c r="CE2370" s="23"/>
      <c r="CF2370" s="23"/>
      <c r="CG2370" s="23"/>
      <c r="CH2370" s="23"/>
      <c r="CI2370" s="23"/>
      <c r="CJ2370" s="23"/>
      <c r="CK2370" s="23"/>
      <c r="CL2370" s="23"/>
      <c r="CM2370" s="23"/>
      <c r="CN2370" s="23"/>
      <c r="CO2370" s="23"/>
      <c r="CP2370" s="23"/>
      <c r="CQ2370" s="23"/>
      <c r="CR2370" s="23"/>
      <c r="CS2370" s="23"/>
      <c r="CT2370" s="23"/>
      <c r="CU2370" s="23"/>
      <c r="CV2370" s="23"/>
      <c r="CW2370" s="23"/>
      <c r="CX2370" s="23"/>
      <c r="CY2370" s="23"/>
      <c r="CZ2370" s="23"/>
      <c r="DA2370" s="23"/>
      <c r="DB2370" s="23"/>
      <c r="DC2370" s="23"/>
      <c r="DD2370" s="23"/>
      <c r="DE2370" s="23"/>
      <c r="DF2370" s="23"/>
      <c r="DG2370" s="23"/>
      <c r="DH2370" s="23"/>
      <c r="DI2370" s="23"/>
      <c r="DJ2370" s="23"/>
      <c r="DK2370" s="23"/>
      <c r="DL2370" s="23"/>
      <c r="DM2370" s="23"/>
      <c r="DN2370" s="23"/>
      <c r="DO2370" s="23"/>
      <c r="DP2370" s="23"/>
      <c r="DQ2370" s="23"/>
      <c r="DR2370" s="23"/>
      <c r="DS2370" s="23"/>
      <c r="DT2370" s="23"/>
      <c r="DU2370" s="23"/>
      <c r="DV2370" s="23"/>
      <c r="DW2370" s="23"/>
      <c r="DX2370" s="23"/>
      <c r="DY2370" s="23"/>
    </row>
    <row r="2371" spans="1:129" s="29" customFormat="1" ht="45" x14ac:dyDescent="0.25">
      <c r="A2371" s="478"/>
      <c r="B2371" s="121" t="s">
        <v>399</v>
      </c>
      <c r="C2371" s="121"/>
      <c r="D2371" s="121"/>
      <c r="E2371" s="164"/>
      <c r="F2371" s="162"/>
      <c r="G2371" s="150"/>
      <c r="H2371" s="72" t="s">
        <v>58</v>
      </c>
      <c r="I2371" s="78" t="s">
        <v>31</v>
      </c>
      <c r="J2371" s="162">
        <v>250000</v>
      </c>
      <c r="K2371" s="162"/>
      <c r="L2371" s="162"/>
      <c r="M2371" s="83">
        <v>237500</v>
      </c>
      <c r="N2371" s="83">
        <v>12500</v>
      </c>
      <c r="O2371" s="475">
        <f t="shared" si="1187"/>
        <v>250000</v>
      </c>
      <c r="P2371" s="555"/>
      <c r="Q2371" s="23"/>
      <c r="R2371" s="23"/>
      <c r="S2371" s="23"/>
      <c r="T2371" s="23"/>
      <c r="U2371" s="23"/>
      <c r="V2371" s="23"/>
      <c r="W2371" s="23"/>
      <c r="X2371" s="23"/>
      <c r="Y2371" s="23"/>
      <c r="Z2371" s="23"/>
      <c r="AA2371" s="23"/>
      <c r="AB2371" s="23"/>
      <c r="AC2371" s="23"/>
      <c r="AD2371" s="23"/>
      <c r="AE2371" s="23"/>
      <c r="AF2371" s="23"/>
      <c r="AG2371" s="23"/>
      <c r="AH2371" s="23"/>
      <c r="AI2371" s="23"/>
      <c r="AJ2371" s="23"/>
      <c r="AK2371" s="23"/>
      <c r="AL2371" s="23"/>
      <c r="AM2371" s="23"/>
      <c r="AN2371" s="23"/>
      <c r="AO2371" s="23"/>
      <c r="AP2371" s="23"/>
      <c r="AQ2371" s="23"/>
      <c r="AR2371" s="23"/>
      <c r="AS2371" s="23"/>
      <c r="AT2371" s="23"/>
      <c r="AU2371" s="23"/>
      <c r="AV2371" s="23"/>
      <c r="AW2371" s="23"/>
      <c r="AX2371" s="23"/>
      <c r="AY2371" s="23"/>
      <c r="AZ2371" s="23"/>
      <c r="BA2371" s="23"/>
      <c r="BB2371" s="23"/>
      <c r="BC2371" s="23"/>
      <c r="BD2371" s="23"/>
      <c r="BE2371" s="23"/>
      <c r="BF2371" s="23"/>
      <c r="BG2371" s="23"/>
      <c r="BH2371" s="23"/>
      <c r="BI2371" s="23"/>
      <c r="BJ2371" s="23"/>
      <c r="BK2371" s="23"/>
      <c r="BL2371" s="23"/>
      <c r="BM2371" s="23"/>
      <c r="BN2371" s="23"/>
      <c r="BO2371" s="23"/>
      <c r="BP2371" s="23"/>
      <c r="BQ2371" s="23"/>
      <c r="BR2371" s="23"/>
      <c r="BS2371" s="23"/>
      <c r="BT2371" s="23"/>
      <c r="BU2371" s="23"/>
      <c r="BV2371" s="23"/>
      <c r="BW2371" s="23"/>
      <c r="BX2371" s="23"/>
      <c r="BY2371" s="23"/>
      <c r="BZ2371" s="23"/>
      <c r="CA2371" s="23"/>
      <c r="CB2371" s="23"/>
      <c r="CC2371" s="23"/>
      <c r="CD2371" s="23"/>
      <c r="CE2371" s="23"/>
      <c r="CF2371" s="23"/>
      <c r="CG2371" s="23"/>
      <c r="CH2371" s="23"/>
      <c r="CI2371" s="23"/>
      <c r="CJ2371" s="23"/>
      <c r="CK2371" s="23"/>
      <c r="CL2371" s="23"/>
      <c r="CM2371" s="23"/>
      <c r="CN2371" s="23"/>
      <c r="CO2371" s="23"/>
      <c r="CP2371" s="23"/>
      <c r="CQ2371" s="23"/>
      <c r="CR2371" s="23"/>
      <c r="CS2371" s="23"/>
      <c r="CT2371" s="23"/>
      <c r="CU2371" s="23"/>
      <c r="CV2371" s="23"/>
      <c r="CW2371" s="23"/>
      <c r="CX2371" s="23"/>
      <c r="CY2371" s="23"/>
      <c r="CZ2371" s="23"/>
      <c r="DA2371" s="23"/>
      <c r="DB2371" s="23"/>
      <c r="DC2371" s="23"/>
      <c r="DD2371" s="23"/>
      <c r="DE2371" s="23"/>
      <c r="DF2371" s="23"/>
      <c r="DG2371" s="23"/>
      <c r="DH2371" s="23"/>
      <c r="DI2371" s="23"/>
      <c r="DJ2371" s="23"/>
      <c r="DK2371" s="23"/>
      <c r="DL2371" s="23"/>
      <c r="DM2371" s="23"/>
      <c r="DN2371" s="23"/>
      <c r="DO2371" s="23"/>
      <c r="DP2371" s="23"/>
      <c r="DQ2371" s="23"/>
      <c r="DR2371" s="23"/>
      <c r="DS2371" s="23"/>
      <c r="DT2371" s="23"/>
      <c r="DU2371" s="23"/>
      <c r="DV2371" s="23"/>
      <c r="DW2371" s="23"/>
      <c r="DX2371" s="23"/>
      <c r="DY2371" s="23"/>
    </row>
    <row r="2372" spans="1:129" s="29" customFormat="1" ht="75" x14ac:dyDescent="0.25">
      <c r="A2372" s="478"/>
      <c r="B2372" s="121" t="s">
        <v>399</v>
      </c>
      <c r="C2372" s="121"/>
      <c r="D2372" s="121"/>
      <c r="E2372" s="164"/>
      <c r="F2372" s="165"/>
      <c r="G2372" s="166"/>
      <c r="H2372" s="72" t="s">
        <v>57</v>
      </c>
      <c r="I2372" s="78" t="s">
        <v>136</v>
      </c>
      <c r="J2372" s="83">
        <v>45250</v>
      </c>
      <c r="K2372" s="123">
        <f>J2372</f>
        <v>45250</v>
      </c>
      <c r="L2372" s="162"/>
      <c r="M2372" s="162"/>
      <c r="N2372" s="162"/>
      <c r="O2372" s="475">
        <f t="shared" si="1187"/>
        <v>45250</v>
      </c>
      <c r="P2372" s="555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  <c r="AQ2372" s="23"/>
      <c r="AR2372" s="23"/>
      <c r="AS2372" s="23"/>
      <c r="AT2372" s="23"/>
      <c r="AU2372" s="23"/>
      <c r="AV2372" s="23"/>
      <c r="AW2372" s="23"/>
      <c r="AX2372" s="23"/>
      <c r="AY2372" s="23"/>
      <c r="AZ2372" s="23"/>
      <c r="BA2372" s="23"/>
      <c r="BB2372" s="23"/>
      <c r="BC2372" s="23"/>
      <c r="BD2372" s="23"/>
      <c r="BE2372" s="23"/>
      <c r="BF2372" s="23"/>
      <c r="BG2372" s="23"/>
      <c r="BH2372" s="23"/>
      <c r="BI2372" s="23"/>
      <c r="BJ2372" s="23"/>
      <c r="BK2372" s="23"/>
      <c r="BL2372" s="23"/>
      <c r="BM2372" s="23"/>
      <c r="BN2372" s="23"/>
      <c r="BO2372" s="23"/>
      <c r="BP2372" s="23"/>
      <c r="BQ2372" s="23"/>
      <c r="BR2372" s="23"/>
      <c r="BS2372" s="23"/>
      <c r="BT2372" s="23"/>
      <c r="BU2372" s="23"/>
      <c r="BV2372" s="23"/>
      <c r="BW2372" s="23"/>
      <c r="BX2372" s="23"/>
      <c r="BY2372" s="23"/>
      <c r="BZ2372" s="23"/>
      <c r="CA2372" s="23"/>
      <c r="CB2372" s="23"/>
      <c r="CC2372" s="23"/>
      <c r="CD2372" s="23"/>
      <c r="CE2372" s="23"/>
      <c r="CF2372" s="23"/>
      <c r="CG2372" s="23"/>
      <c r="CH2372" s="23"/>
      <c r="CI2372" s="23"/>
      <c r="CJ2372" s="23"/>
      <c r="CK2372" s="23"/>
      <c r="CL2372" s="23"/>
      <c r="CM2372" s="23"/>
      <c r="CN2372" s="23"/>
      <c r="CO2372" s="23"/>
      <c r="CP2372" s="23"/>
      <c r="CQ2372" s="23"/>
      <c r="CR2372" s="23"/>
      <c r="CS2372" s="23"/>
      <c r="CT2372" s="23"/>
      <c r="CU2372" s="23"/>
      <c r="CV2372" s="23"/>
      <c r="CW2372" s="23"/>
      <c r="CX2372" s="23"/>
      <c r="CY2372" s="23"/>
      <c r="CZ2372" s="23"/>
      <c r="DA2372" s="23"/>
      <c r="DB2372" s="23"/>
      <c r="DC2372" s="23"/>
      <c r="DD2372" s="23"/>
      <c r="DE2372" s="23"/>
      <c r="DF2372" s="23"/>
      <c r="DG2372" s="23"/>
      <c r="DH2372" s="23"/>
      <c r="DI2372" s="23"/>
      <c r="DJ2372" s="23"/>
      <c r="DK2372" s="23"/>
      <c r="DL2372" s="23"/>
      <c r="DM2372" s="23"/>
      <c r="DN2372" s="23"/>
      <c r="DO2372" s="23"/>
      <c r="DP2372" s="23"/>
      <c r="DQ2372" s="23"/>
      <c r="DR2372" s="23"/>
      <c r="DS2372" s="23"/>
      <c r="DT2372" s="23"/>
      <c r="DU2372" s="23"/>
      <c r="DV2372" s="23"/>
      <c r="DW2372" s="23"/>
      <c r="DX2372" s="23"/>
      <c r="DY2372" s="23"/>
    </row>
    <row r="2373" spans="1:129" s="29" customFormat="1" ht="15.75" x14ac:dyDescent="0.25">
      <c r="A2373" s="477">
        <v>46</v>
      </c>
      <c r="B2373" s="121" t="s">
        <v>399</v>
      </c>
      <c r="C2373" s="121" t="s">
        <v>6</v>
      </c>
      <c r="D2373" s="121" t="s">
        <v>362</v>
      </c>
      <c r="E2373" s="164" t="s">
        <v>168</v>
      </c>
      <c r="F2373" s="162">
        <v>4902.3999999999996</v>
      </c>
      <c r="G2373" s="136">
        <v>247</v>
      </c>
      <c r="H2373" s="72" t="s">
        <v>30</v>
      </c>
      <c r="I2373" s="66" t="s">
        <v>1</v>
      </c>
      <c r="J2373" s="162">
        <f>J2374+J2375</f>
        <v>295250</v>
      </c>
      <c r="K2373" s="162">
        <f t="shared" ref="K2373:N2373" si="1191">K2374+K2375</f>
        <v>45250</v>
      </c>
      <c r="L2373" s="162">
        <f t="shared" si="1191"/>
        <v>0</v>
      </c>
      <c r="M2373" s="162">
        <f t="shared" si="1191"/>
        <v>237500</v>
      </c>
      <c r="N2373" s="162">
        <f t="shared" si="1191"/>
        <v>12500</v>
      </c>
      <c r="O2373" s="475">
        <f t="shared" si="1187"/>
        <v>295250</v>
      </c>
      <c r="P2373" s="555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23"/>
      <c r="AS2373" s="23"/>
      <c r="AT2373" s="23"/>
      <c r="AU2373" s="23"/>
      <c r="AV2373" s="23"/>
      <c r="AW2373" s="23"/>
      <c r="AX2373" s="23"/>
      <c r="AY2373" s="23"/>
      <c r="AZ2373" s="23"/>
      <c r="BA2373" s="23"/>
      <c r="BB2373" s="23"/>
      <c r="BC2373" s="23"/>
      <c r="BD2373" s="23"/>
      <c r="BE2373" s="23"/>
      <c r="BF2373" s="23"/>
      <c r="BG2373" s="23"/>
      <c r="BH2373" s="23"/>
      <c r="BI2373" s="23"/>
      <c r="BJ2373" s="23"/>
      <c r="BK2373" s="23"/>
      <c r="BL2373" s="23"/>
      <c r="BM2373" s="23"/>
      <c r="BN2373" s="23"/>
      <c r="BO2373" s="23"/>
      <c r="BP2373" s="23"/>
      <c r="BQ2373" s="23"/>
      <c r="BR2373" s="23"/>
      <c r="BS2373" s="23"/>
      <c r="BT2373" s="23"/>
      <c r="BU2373" s="23"/>
      <c r="BV2373" s="23"/>
      <c r="BW2373" s="23"/>
      <c r="BX2373" s="23"/>
      <c r="BY2373" s="23"/>
      <c r="BZ2373" s="23"/>
      <c r="CA2373" s="23"/>
      <c r="CB2373" s="23"/>
      <c r="CC2373" s="23"/>
      <c r="CD2373" s="23"/>
      <c r="CE2373" s="23"/>
      <c r="CF2373" s="23"/>
      <c r="CG2373" s="23"/>
      <c r="CH2373" s="23"/>
      <c r="CI2373" s="23"/>
      <c r="CJ2373" s="23"/>
      <c r="CK2373" s="23"/>
      <c r="CL2373" s="23"/>
      <c r="CM2373" s="23"/>
      <c r="CN2373" s="23"/>
      <c r="CO2373" s="23"/>
      <c r="CP2373" s="23"/>
      <c r="CQ2373" s="23"/>
      <c r="CR2373" s="23"/>
      <c r="CS2373" s="23"/>
      <c r="CT2373" s="23"/>
      <c r="CU2373" s="23"/>
      <c r="CV2373" s="23"/>
      <c r="CW2373" s="23"/>
      <c r="CX2373" s="23"/>
      <c r="CY2373" s="23"/>
      <c r="CZ2373" s="23"/>
      <c r="DA2373" s="23"/>
      <c r="DB2373" s="23"/>
      <c r="DC2373" s="23"/>
      <c r="DD2373" s="23"/>
      <c r="DE2373" s="23"/>
      <c r="DF2373" s="23"/>
      <c r="DG2373" s="23"/>
      <c r="DH2373" s="23"/>
      <c r="DI2373" s="23"/>
      <c r="DJ2373" s="23"/>
      <c r="DK2373" s="23"/>
      <c r="DL2373" s="23"/>
      <c r="DM2373" s="23"/>
      <c r="DN2373" s="23"/>
      <c r="DO2373" s="23"/>
      <c r="DP2373" s="23"/>
      <c r="DQ2373" s="23"/>
      <c r="DR2373" s="23"/>
      <c r="DS2373" s="23"/>
      <c r="DT2373" s="23"/>
      <c r="DU2373" s="23"/>
      <c r="DV2373" s="23"/>
      <c r="DW2373" s="23"/>
      <c r="DX2373" s="23"/>
      <c r="DY2373" s="23"/>
    </row>
    <row r="2374" spans="1:129" s="29" customFormat="1" ht="45" x14ac:dyDescent="0.25">
      <c r="A2374" s="478"/>
      <c r="B2374" s="121" t="s">
        <v>399</v>
      </c>
      <c r="C2374" s="121"/>
      <c r="D2374" s="121"/>
      <c r="E2374" s="162"/>
      <c r="F2374" s="162"/>
      <c r="G2374" s="136"/>
      <c r="H2374" s="72" t="s">
        <v>58</v>
      </c>
      <c r="I2374" s="78" t="s">
        <v>31</v>
      </c>
      <c r="J2374" s="162">
        <v>250000</v>
      </c>
      <c r="K2374" s="162"/>
      <c r="L2374" s="162"/>
      <c r="M2374" s="83">
        <v>237500</v>
      </c>
      <c r="N2374" s="83">
        <v>12500</v>
      </c>
      <c r="O2374" s="475">
        <f t="shared" si="1187"/>
        <v>250000</v>
      </c>
      <c r="P2374" s="555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23"/>
      <c r="AS2374" s="23"/>
      <c r="AT2374" s="23"/>
      <c r="AU2374" s="23"/>
      <c r="AV2374" s="23"/>
      <c r="AW2374" s="23"/>
      <c r="AX2374" s="23"/>
      <c r="AY2374" s="23"/>
      <c r="AZ2374" s="23"/>
      <c r="BA2374" s="23"/>
      <c r="BB2374" s="23"/>
      <c r="BC2374" s="23"/>
      <c r="BD2374" s="23"/>
      <c r="BE2374" s="23"/>
      <c r="BF2374" s="23"/>
      <c r="BG2374" s="23"/>
      <c r="BH2374" s="23"/>
      <c r="BI2374" s="23"/>
      <c r="BJ2374" s="23"/>
      <c r="BK2374" s="23"/>
      <c r="BL2374" s="23"/>
      <c r="BM2374" s="23"/>
      <c r="BN2374" s="23"/>
      <c r="BO2374" s="23"/>
      <c r="BP2374" s="23"/>
      <c r="BQ2374" s="23"/>
      <c r="BR2374" s="23"/>
      <c r="BS2374" s="23"/>
      <c r="BT2374" s="23"/>
      <c r="BU2374" s="23"/>
      <c r="BV2374" s="23"/>
      <c r="BW2374" s="23"/>
      <c r="BX2374" s="23"/>
      <c r="BY2374" s="23"/>
      <c r="BZ2374" s="23"/>
      <c r="CA2374" s="23"/>
      <c r="CB2374" s="23"/>
      <c r="CC2374" s="23"/>
      <c r="CD2374" s="23"/>
      <c r="CE2374" s="23"/>
      <c r="CF2374" s="23"/>
      <c r="CG2374" s="23"/>
      <c r="CH2374" s="23"/>
      <c r="CI2374" s="23"/>
      <c r="CJ2374" s="23"/>
      <c r="CK2374" s="23"/>
      <c r="CL2374" s="23"/>
      <c r="CM2374" s="23"/>
      <c r="CN2374" s="23"/>
      <c r="CO2374" s="23"/>
      <c r="CP2374" s="23"/>
      <c r="CQ2374" s="23"/>
      <c r="CR2374" s="23"/>
      <c r="CS2374" s="23"/>
      <c r="CT2374" s="23"/>
      <c r="CU2374" s="23"/>
      <c r="CV2374" s="23"/>
      <c r="CW2374" s="23"/>
      <c r="CX2374" s="23"/>
      <c r="CY2374" s="23"/>
      <c r="CZ2374" s="23"/>
      <c r="DA2374" s="23"/>
      <c r="DB2374" s="23"/>
      <c r="DC2374" s="23"/>
      <c r="DD2374" s="23"/>
      <c r="DE2374" s="23"/>
      <c r="DF2374" s="23"/>
      <c r="DG2374" s="23"/>
      <c r="DH2374" s="23"/>
      <c r="DI2374" s="23"/>
      <c r="DJ2374" s="23"/>
      <c r="DK2374" s="23"/>
      <c r="DL2374" s="23"/>
      <c r="DM2374" s="23"/>
      <c r="DN2374" s="23"/>
      <c r="DO2374" s="23"/>
      <c r="DP2374" s="23"/>
      <c r="DQ2374" s="23"/>
      <c r="DR2374" s="23"/>
      <c r="DS2374" s="23"/>
      <c r="DT2374" s="23"/>
      <c r="DU2374" s="23"/>
      <c r="DV2374" s="23"/>
      <c r="DW2374" s="23"/>
      <c r="DX2374" s="23"/>
      <c r="DY2374" s="23"/>
    </row>
    <row r="2375" spans="1:129" s="29" customFormat="1" ht="75" x14ac:dyDescent="0.25">
      <c r="A2375" s="478"/>
      <c r="B2375" s="121" t="s">
        <v>399</v>
      </c>
      <c r="C2375" s="121"/>
      <c r="D2375" s="121"/>
      <c r="E2375" s="164"/>
      <c r="F2375" s="165"/>
      <c r="G2375" s="166"/>
      <c r="H2375" s="72" t="s">
        <v>57</v>
      </c>
      <c r="I2375" s="78" t="s">
        <v>136</v>
      </c>
      <c r="J2375" s="83">
        <v>45250</v>
      </c>
      <c r="K2375" s="123">
        <f>J2375</f>
        <v>45250</v>
      </c>
      <c r="L2375" s="162"/>
      <c r="M2375" s="162"/>
      <c r="N2375" s="162"/>
      <c r="O2375" s="475">
        <f t="shared" si="1187"/>
        <v>45250</v>
      </c>
      <c r="P2375" s="555"/>
      <c r="Q2375" s="23"/>
      <c r="R2375" s="23"/>
      <c r="S2375" s="23"/>
      <c r="T2375" s="23"/>
      <c r="U2375" s="23"/>
      <c r="V2375" s="23"/>
      <c r="W2375" s="23"/>
      <c r="X2375" s="23"/>
      <c r="Y2375" s="23"/>
      <c r="Z2375" s="23"/>
      <c r="AA2375" s="23"/>
      <c r="AB2375" s="23"/>
      <c r="AC2375" s="23"/>
      <c r="AD2375" s="23"/>
      <c r="AE2375" s="23"/>
      <c r="AF2375" s="23"/>
      <c r="AG2375" s="23"/>
      <c r="AH2375" s="23"/>
      <c r="AI2375" s="23"/>
      <c r="AJ2375" s="23"/>
      <c r="AK2375" s="23"/>
      <c r="AL2375" s="23"/>
      <c r="AM2375" s="23"/>
      <c r="AN2375" s="23"/>
      <c r="AO2375" s="23"/>
      <c r="AP2375" s="23"/>
      <c r="AQ2375" s="23"/>
      <c r="AR2375" s="23"/>
      <c r="AS2375" s="23"/>
      <c r="AT2375" s="23"/>
      <c r="AU2375" s="23"/>
      <c r="AV2375" s="23"/>
      <c r="AW2375" s="23"/>
      <c r="AX2375" s="23"/>
      <c r="AY2375" s="23"/>
      <c r="AZ2375" s="23"/>
      <c r="BA2375" s="23"/>
      <c r="BB2375" s="23"/>
      <c r="BC2375" s="23"/>
      <c r="BD2375" s="23"/>
      <c r="BE2375" s="23"/>
      <c r="BF2375" s="23"/>
      <c r="BG2375" s="23"/>
      <c r="BH2375" s="23"/>
      <c r="BI2375" s="23"/>
      <c r="BJ2375" s="23"/>
      <c r="BK2375" s="23"/>
      <c r="BL2375" s="23"/>
      <c r="BM2375" s="23"/>
      <c r="BN2375" s="23"/>
      <c r="BO2375" s="23"/>
      <c r="BP2375" s="23"/>
      <c r="BQ2375" s="23"/>
      <c r="BR2375" s="23"/>
      <c r="BS2375" s="23"/>
      <c r="BT2375" s="23"/>
      <c r="BU2375" s="23"/>
      <c r="BV2375" s="23"/>
      <c r="BW2375" s="23"/>
      <c r="BX2375" s="23"/>
      <c r="BY2375" s="23"/>
      <c r="BZ2375" s="23"/>
      <c r="CA2375" s="23"/>
      <c r="CB2375" s="23"/>
      <c r="CC2375" s="23"/>
      <c r="CD2375" s="23"/>
      <c r="CE2375" s="23"/>
      <c r="CF2375" s="23"/>
      <c r="CG2375" s="23"/>
      <c r="CH2375" s="23"/>
      <c r="CI2375" s="23"/>
      <c r="CJ2375" s="23"/>
      <c r="CK2375" s="23"/>
      <c r="CL2375" s="23"/>
      <c r="CM2375" s="23"/>
      <c r="CN2375" s="23"/>
      <c r="CO2375" s="23"/>
      <c r="CP2375" s="23"/>
      <c r="CQ2375" s="23"/>
      <c r="CR2375" s="23"/>
      <c r="CS2375" s="23"/>
      <c r="CT2375" s="23"/>
      <c r="CU2375" s="23"/>
      <c r="CV2375" s="23"/>
      <c r="CW2375" s="23"/>
      <c r="CX2375" s="23"/>
      <c r="CY2375" s="23"/>
      <c r="CZ2375" s="23"/>
      <c r="DA2375" s="23"/>
      <c r="DB2375" s="23"/>
      <c r="DC2375" s="23"/>
      <c r="DD2375" s="23"/>
      <c r="DE2375" s="23"/>
      <c r="DF2375" s="23"/>
      <c r="DG2375" s="23"/>
      <c r="DH2375" s="23"/>
      <c r="DI2375" s="23"/>
      <c r="DJ2375" s="23"/>
      <c r="DK2375" s="23"/>
      <c r="DL2375" s="23"/>
      <c r="DM2375" s="23"/>
      <c r="DN2375" s="23"/>
      <c r="DO2375" s="23"/>
      <c r="DP2375" s="23"/>
      <c r="DQ2375" s="23"/>
      <c r="DR2375" s="23"/>
      <c r="DS2375" s="23"/>
      <c r="DT2375" s="23"/>
      <c r="DU2375" s="23"/>
      <c r="DV2375" s="23"/>
      <c r="DW2375" s="23"/>
      <c r="DX2375" s="23"/>
      <c r="DY2375" s="23"/>
    </row>
    <row r="2376" spans="1:129" s="29" customFormat="1" ht="15.75" x14ac:dyDescent="0.25">
      <c r="A2376" s="477">
        <v>47</v>
      </c>
      <c r="B2376" s="121" t="s">
        <v>399</v>
      </c>
      <c r="C2376" s="121" t="s">
        <v>6</v>
      </c>
      <c r="D2376" s="121" t="s">
        <v>362</v>
      </c>
      <c r="E2376" s="164" t="s">
        <v>230</v>
      </c>
      <c r="F2376" s="162">
        <v>4803.8999999999996</v>
      </c>
      <c r="G2376" s="150">
        <v>282</v>
      </c>
      <c r="H2376" s="72" t="s">
        <v>30</v>
      </c>
      <c r="I2376" s="66" t="s">
        <v>1</v>
      </c>
      <c r="J2376" s="162">
        <f>J2377+J2378</f>
        <v>295250</v>
      </c>
      <c r="K2376" s="162">
        <f t="shared" ref="K2376:N2376" si="1192">K2377+K2378</f>
        <v>45250</v>
      </c>
      <c r="L2376" s="162">
        <f t="shared" si="1192"/>
        <v>0</v>
      </c>
      <c r="M2376" s="162">
        <f t="shared" si="1192"/>
        <v>237500</v>
      </c>
      <c r="N2376" s="162">
        <f t="shared" si="1192"/>
        <v>12500</v>
      </c>
      <c r="O2376" s="475">
        <f t="shared" si="1187"/>
        <v>295250</v>
      </c>
      <c r="P2376" s="555"/>
      <c r="Q2376" s="23"/>
      <c r="R2376" s="23"/>
      <c r="S2376" s="23"/>
      <c r="T2376" s="23"/>
      <c r="U2376" s="23"/>
      <c r="V2376" s="23"/>
      <c r="W2376" s="23"/>
      <c r="X2376" s="23"/>
      <c r="Y2376" s="23"/>
      <c r="Z2376" s="23"/>
      <c r="AA2376" s="23"/>
      <c r="AB2376" s="23"/>
      <c r="AC2376" s="23"/>
      <c r="AD2376" s="23"/>
      <c r="AE2376" s="23"/>
      <c r="AF2376" s="23"/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/>
      <c r="AQ2376" s="23"/>
      <c r="AR2376" s="23"/>
      <c r="AS2376" s="23"/>
      <c r="AT2376" s="23"/>
      <c r="AU2376" s="23"/>
      <c r="AV2376" s="23"/>
      <c r="AW2376" s="23"/>
      <c r="AX2376" s="23"/>
      <c r="AY2376" s="23"/>
      <c r="AZ2376" s="23"/>
      <c r="BA2376" s="23"/>
      <c r="BB2376" s="23"/>
      <c r="BC2376" s="23"/>
      <c r="BD2376" s="23"/>
      <c r="BE2376" s="23"/>
      <c r="BF2376" s="23"/>
      <c r="BG2376" s="23"/>
      <c r="BH2376" s="23"/>
      <c r="BI2376" s="23"/>
      <c r="BJ2376" s="23"/>
      <c r="BK2376" s="23"/>
      <c r="BL2376" s="23"/>
      <c r="BM2376" s="23"/>
      <c r="BN2376" s="23"/>
      <c r="BO2376" s="23"/>
      <c r="BP2376" s="23"/>
      <c r="BQ2376" s="23"/>
      <c r="BR2376" s="23"/>
      <c r="BS2376" s="23"/>
      <c r="BT2376" s="23"/>
      <c r="BU2376" s="23"/>
      <c r="BV2376" s="23"/>
      <c r="BW2376" s="23"/>
      <c r="BX2376" s="23"/>
      <c r="BY2376" s="23"/>
      <c r="BZ2376" s="23"/>
      <c r="CA2376" s="23"/>
      <c r="CB2376" s="23"/>
      <c r="CC2376" s="23"/>
      <c r="CD2376" s="23"/>
      <c r="CE2376" s="23"/>
      <c r="CF2376" s="23"/>
      <c r="CG2376" s="23"/>
      <c r="CH2376" s="23"/>
      <c r="CI2376" s="23"/>
      <c r="CJ2376" s="23"/>
      <c r="CK2376" s="23"/>
      <c r="CL2376" s="23"/>
      <c r="CM2376" s="23"/>
      <c r="CN2376" s="23"/>
      <c r="CO2376" s="23"/>
      <c r="CP2376" s="23"/>
      <c r="CQ2376" s="23"/>
      <c r="CR2376" s="23"/>
      <c r="CS2376" s="23"/>
      <c r="CT2376" s="23"/>
      <c r="CU2376" s="23"/>
      <c r="CV2376" s="23"/>
      <c r="CW2376" s="23"/>
      <c r="CX2376" s="23"/>
      <c r="CY2376" s="23"/>
      <c r="CZ2376" s="23"/>
      <c r="DA2376" s="23"/>
      <c r="DB2376" s="23"/>
      <c r="DC2376" s="23"/>
      <c r="DD2376" s="23"/>
      <c r="DE2376" s="23"/>
      <c r="DF2376" s="23"/>
      <c r="DG2376" s="23"/>
      <c r="DH2376" s="23"/>
      <c r="DI2376" s="23"/>
      <c r="DJ2376" s="23"/>
      <c r="DK2376" s="23"/>
      <c r="DL2376" s="23"/>
      <c r="DM2376" s="23"/>
      <c r="DN2376" s="23"/>
      <c r="DO2376" s="23"/>
      <c r="DP2376" s="23"/>
      <c r="DQ2376" s="23"/>
      <c r="DR2376" s="23"/>
      <c r="DS2376" s="23"/>
      <c r="DT2376" s="23"/>
      <c r="DU2376" s="23"/>
      <c r="DV2376" s="23"/>
      <c r="DW2376" s="23"/>
      <c r="DX2376" s="23"/>
      <c r="DY2376" s="23"/>
    </row>
    <row r="2377" spans="1:129" s="29" customFormat="1" ht="45" x14ac:dyDescent="0.25">
      <c r="A2377" s="478"/>
      <c r="B2377" s="121" t="s">
        <v>399</v>
      </c>
      <c r="C2377" s="121"/>
      <c r="D2377" s="121"/>
      <c r="E2377" s="164"/>
      <c r="F2377" s="162"/>
      <c r="G2377" s="150"/>
      <c r="H2377" s="72" t="s">
        <v>58</v>
      </c>
      <c r="I2377" s="78" t="s">
        <v>31</v>
      </c>
      <c r="J2377" s="162">
        <v>250000</v>
      </c>
      <c r="K2377" s="162"/>
      <c r="L2377" s="162"/>
      <c r="M2377" s="83">
        <v>237500</v>
      </c>
      <c r="N2377" s="83">
        <v>12500</v>
      </c>
      <c r="O2377" s="475">
        <f t="shared" si="1187"/>
        <v>250000</v>
      </c>
      <c r="P2377" s="555"/>
      <c r="Q2377" s="23"/>
      <c r="R2377" s="23"/>
      <c r="S2377" s="23"/>
      <c r="T2377" s="23"/>
      <c r="U2377" s="23"/>
      <c r="V2377" s="23"/>
      <c r="W2377" s="23"/>
      <c r="X2377" s="23"/>
      <c r="Y2377" s="23"/>
      <c r="Z2377" s="23"/>
      <c r="AA2377" s="23"/>
      <c r="AB2377" s="23"/>
      <c r="AC2377" s="23"/>
      <c r="AD2377" s="23"/>
      <c r="AE2377" s="23"/>
      <c r="AF2377" s="23"/>
      <c r="AG2377" s="23"/>
      <c r="AH2377" s="23"/>
      <c r="AI2377" s="23"/>
      <c r="AJ2377" s="23"/>
      <c r="AK2377" s="23"/>
      <c r="AL2377" s="23"/>
      <c r="AM2377" s="23"/>
      <c r="AN2377" s="23"/>
      <c r="AO2377" s="23"/>
      <c r="AP2377" s="23"/>
      <c r="AQ2377" s="23"/>
      <c r="AR2377" s="23"/>
      <c r="AS2377" s="23"/>
      <c r="AT2377" s="23"/>
      <c r="AU2377" s="23"/>
      <c r="AV2377" s="23"/>
      <c r="AW2377" s="23"/>
      <c r="AX2377" s="23"/>
      <c r="AY2377" s="23"/>
      <c r="AZ2377" s="23"/>
      <c r="BA2377" s="23"/>
      <c r="BB2377" s="23"/>
      <c r="BC2377" s="23"/>
      <c r="BD2377" s="23"/>
      <c r="BE2377" s="23"/>
      <c r="BF2377" s="23"/>
      <c r="BG2377" s="23"/>
      <c r="BH2377" s="23"/>
      <c r="BI2377" s="23"/>
      <c r="BJ2377" s="23"/>
      <c r="BK2377" s="23"/>
      <c r="BL2377" s="23"/>
      <c r="BM2377" s="23"/>
      <c r="BN2377" s="23"/>
      <c r="BO2377" s="23"/>
      <c r="BP2377" s="23"/>
      <c r="BQ2377" s="23"/>
      <c r="BR2377" s="23"/>
      <c r="BS2377" s="23"/>
      <c r="BT2377" s="23"/>
      <c r="BU2377" s="23"/>
      <c r="BV2377" s="23"/>
      <c r="BW2377" s="23"/>
      <c r="BX2377" s="23"/>
      <c r="BY2377" s="23"/>
      <c r="BZ2377" s="23"/>
      <c r="CA2377" s="23"/>
      <c r="CB2377" s="23"/>
      <c r="CC2377" s="23"/>
      <c r="CD2377" s="23"/>
      <c r="CE2377" s="23"/>
      <c r="CF2377" s="23"/>
      <c r="CG2377" s="23"/>
      <c r="CH2377" s="23"/>
      <c r="CI2377" s="23"/>
      <c r="CJ2377" s="23"/>
      <c r="CK2377" s="23"/>
      <c r="CL2377" s="23"/>
      <c r="CM2377" s="23"/>
      <c r="CN2377" s="23"/>
      <c r="CO2377" s="23"/>
      <c r="CP2377" s="23"/>
      <c r="CQ2377" s="23"/>
      <c r="CR2377" s="23"/>
      <c r="CS2377" s="23"/>
      <c r="CT2377" s="23"/>
      <c r="CU2377" s="23"/>
      <c r="CV2377" s="23"/>
      <c r="CW2377" s="23"/>
      <c r="CX2377" s="23"/>
      <c r="CY2377" s="23"/>
      <c r="CZ2377" s="23"/>
      <c r="DA2377" s="23"/>
      <c r="DB2377" s="23"/>
      <c r="DC2377" s="23"/>
      <c r="DD2377" s="23"/>
      <c r="DE2377" s="23"/>
      <c r="DF2377" s="23"/>
      <c r="DG2377" s="23"/>
      <c r="DH2377" s="23"/>
      <c r="DI2377" s="23"/>
      <c r="DJ2377" s="23"/>
      <c r="DK2377" s="23"/>
      <c r="DL2377" s="23"/>
      <c r="DM2377" s="23"/>
      <c r="DN2377" s="23"/>
      <c r="DO2377" s="23"/>
      <c r="DP2377" s="23"/>
      <c r="DQ2377" s="23"/>
      <c r="DR2377" s="23"/>
      <c r="DS2377" s="23"/>
      <c r="DT2377" s="23"/>
      <c r="DU2377" s="23"/>
      <c r="DV2377" s="23"/>
      <c r="DW2377" s="23"/>
      <c r="DX2377" s="23"/>
      <c r="DY2377" s="23"/>
    </row>
    <row r="2378" spans="1:129" s="29" customFormat="1" ht="75" x14ac:dyDescent="0.25">
      <c r="A2378" s="478"/>
      <c r="B2378" s="121" t="s">
        <v>399</v>
      </c>
      <c r="C2378" s="121"/>
      <c r="D2378" s="121"/>
      <c r="E2378" s="164"/>
      <c r="F2378" s="165"/>
      <c r="G2378" s="166"/>
      <c r="H2378" s="72" t="s">
        <v>57</v>
      </c>
      <c r="I2378" s="78" t="s">
        <v>136</v>
      </c>
      <c r="J2378" s="83">
        <v>45250</v>
      </c>
      <c r="K2378" s="123">
        <f>J2378</f>
        <v>45250</v>
      </c>
      <c r="L2378" s="162"/>
      <c r="M2378" s="162"/>
      <c r="N2378" s="162"/>
      <c r="O2378" s="475">
        <f t="shared" si="1187"/>
        <v>45250</v>
      </c>
      <c r="P2378" s="555"/>
      <c r="Q2378" s="23"/>
      <c r="R2378" s="23"/>
      <c r="S2378" s="23"/>
      <c r="T2378" s="23"/>
      <c r="U2378" s="23"/>
      <c r="V2378" s="23"/>
      <c r="W2378" s="23"/>
      <c r="X2378" s="23"/>
      <c r="Y2378" s="23"/>
      <c r="Z2378" s="23"/>
      <c r="AA2378" s="23"/>
      <c r="AB2378" s="23"/>
      <c r="AC2378" s="23"/>
      <c r="AD2378" s="23"/>
      <c r="AE2378" s="23"/>
      <c r="AF2378" s="23"/>
      <c r="AG2378" s="23"/>
      <c r="AH2378" s="23"/>
      <c r="AI2378" s="23"/>
      <c r="AJ2378" s="23"/>
      <c r="AK2378" s="23"/>
      <c r="AL2378" s="23"/>
      <c r="AM2378" s="23"/>
      <c r="AN2378" s="23"/>
      <c r="AO2378" s="23"/>
      <c r="AP2378" s="23"/>
      <c r="AQ2378" s="23"/>
      <c r="AR2378" s="23"/>
      <c r="AS2378" s="23"/>
      <c r="AT2378" s="23"/>
      <c r="AU2378" s="23"/>
      <c r="AV2378" s="23"/>
      <c r="AW2378" s="23"/>
      <c r="AX2378" s="23"/>
      <c r="AY2378" s="23"/>
      <c r="AZ2378" s="23"/>
      <c r="BA2378" s="23"/>
      <c r="BB2378" s="23"/>
      <c r="BC2378" s="23"/>
      <c r="BD2378" s="23"/>
      <c r="BE2378" s="23"/>
      <c r="BF2378" s="23"/>
      <c r="BG2378" s="23"/>
      <c r="BH2378" s="23"/>
      <c r="BI2378" s="23"/>
      <c r="BJ2378" s="23"/>
      <c r="BK2378" s="23"/>
      <c r="BL2378" s="23"/>
      <c r="BM2378" s="23"/>
      <c r="BN2378" s="23"/>
      <c r="BO2378" s="23"/>
      <c r="BP2378" s="23"/>
      <c r="BQ2378" s="23"/>
      <c r="BR2378" s="23"/>
      <c r="BS2378" s="23"/>
      <c r="BT2378" s="23"/>
      <c r="BU2378" s="23"/>
      <c r="BV2378" s="23"/>
      <c r="BW2378" s="23"/>
      <c r="BX2378" s="23"/>
      <c r="BY2378" s="23"/>
      <c r="BZ2378" s="23"/>
      <c r="CA2378" s="23"/>
      <c r="CB2378" s="23"/>
      <c r="CC2378" s="23"/>
      <c r="CD2378" s="23"/>
      <c r="CE2378" s="23"/>
      <c r="CF2378" s="23"/>
      <c r="CG2378" s="23"/>
      <c r="CH2378" s="23"/>
      <c r="CI2378" s="23"/>
      <c r="CJ2378" s="23"/>
      <c r="CK2378" s="23"/>
      <c r="CL2378" s="23"/>
      <c r="CM2378" s="23"/>
      <c r="CN2378" s="23"/>
      <c r="CO2378" s="23"/>
      <c r="CP2378" s="23"/>
      <c r="CQ2378" s="23"/>
      <c r="CR2378" s="23"/>
      <c r="CS2378" s="23"/>
      <c r="CT2378" s="23"/>
      <c r="CU2378" s="23"/>
      <c r="CV2378" s="23"/>
      <c r="CW2378" s="23"/>
      <c r="CX2378" s="23"/>
      <c r="CY2378" s="23"/>
      <c r="CZ2378" s="23"/>
      <c r="DA2378" s="23"/>
      <c r="DB2378" s="23"/>
      <c r="DC2378" s="23"/>
      <c r="DD2378" s="23"/>
      <c r="DE2378" s="23"/>
      <c r="DF2378" s="23"/>
      <c r="DG2378" s="23"/>
      <c r="DH2378" s="23"/>
      <c r="DI2378" s="23"/>
      <c r="DJ2378" s="23"/>
      <c r="DK2378" s="23"/>
      <c r="DL2378" s="23"/>
      <c r="DM2378" s="23"/>
      <c r="DN2378" s="23"/>
      <c r="DO2378" s="23"/>
      <c r="DP2378" s="23"/>
      <c r="DQ2378" s="23"/>
      <c r="DR2378" s="23"/>
      <c r="DS2378" s="23"/>
      <c r="DT2378" s="23"/>
      <c r="DU2378" s="23"/>
      <c r="DV2378" s="23"/>
      <c r="DW2378" s="23"/>
      <c r="DX2378" s="23"/>
      <c r="DY2378" s="23"/>
    </row>
    <row r="2379" spans="1:129" s="29" customFormat="1" ht="15.75" x14ac:dyDescent="0.25">
      <c r="A2379" s="473">
        <v>48</v>
      </c>
      <c r="B2379" s="121" t="s">
        <v>399</v>
      </c>
      <c r="C2379" s="121" t="s">
        <v>6</v>
      </c>
      <c r="D2379" s="121" t="s">
        <v>364</v>
      </c>
      <c r="E2379" s="164" t="s">
        <v>157</v>
      </c>
      <c r="F2379" s="162">
        <v>4729.5</v>
      </c>
      <c r="G2379" s="150">
        <v>215</v>
      </c>
      <c r="H2379" s="72" t="s">
        <v>30</v>
      </c>
      <c r="I2379" s="66" t="s">
        <v>1</v>
      </c>
      <c r="J2379" s="162">
        <f>J2380+J2381</f>
        <v>295250</v>
      </c>
      <c r="K2379" s="162">
        <f t="shared" ref="K2379:N2379" si="1193">K2380+K2381</f>
        <v>45250</v>
      </c>
      <c r="L2379" s="162">
        <f t="shared" si="1193"/>
        <v>0</v>
      </c>
      <c r="M2379" s="162">
        <f t="shared" si="1193"/>
        <v>237500</v>
      </c>
      <c r="N2379" s="162">
        <f t="shared" si="1193"/>
        <v>12500</v>
      </c>
      <c r="O2379" s="475">
        <f t="shared" si="1187"/>
        <v>295250</v>
      </c>
      <c r="P2379" s="555"/>
      <c r="Q2379" s="23"/>
      <c r="R2379" s="23"/>
      <c r="S2379" s="23"/>
      <c r="T2379" s="23"/>
      <c r="U2379" s="23"/>
      <c r="V2379" s="23"/>
      <c r="W2379" s="23"/>
      <c r="X2379" s="23"/>
      <c r="Y2379" s="23"/>
      <c r="Z2379" s="23"/>
      <c r="AA2379" s="23"/>
      <c r="AB2379" s="23"/>
      <c r="AC2379" s="23"/>
      <c r="AD2379" s="23"/>
      <c r="AE2379" s="23"/>
      <c r="AF2379" s="23"/>
      <c r="AG2379" s="23"/>
      <c r="AH2379" s="23"/>
      <c r="AI2379" s="23"/>
      <c r="AJ2379" s="23"/>
      <c r="AK2379" s="23"/>
      <c r="AL2379" s="23"/>
      <c r="AM2379" s="23"/>
      <c r="AN2379" s="23"/>
      <c r="AO2379" s="23"/>
      <c r="AP2379" s="23"/>
      <c r="AQ2379" s="23"/>
      <c r="AR2379" s="23"/>
      <c r="AS2379" s="23"/>
      <c r="AT2379" s="23"/>
      <c r="AU2379" s="23"/>
      <c r="AV2379" s="23"/>
      <c r="AW2379" s="23"/>
      <c r="AX2379" s="23"/>
      <c r="AY2379" s="23"/>
      <c r="AZ2379" s="23"/>
      <c r="BA2379" s="23"/>
      <c r="BB2379" s="23"/>
      <c r="BC2379" s="23"/>
      <c r="BD2379" s="23"/>
      <c r="BE2379" s="23"/>
      <c r="BF2379" s="23"/>
      <c r="BG2379" s="23"/>
      <c r="BH2379" s="23"/>
      <c r="BI2379" s="23"/>
      <c r="BJ2379" s="23"/>
      <c r="BK2379" s="23"/>
      <c r="BL2379" s="23"/>
      <c r="BM2379" s="23"/>
      <c r="BN2379" s="23"/>
      <c r="BO2379" s="23"/>
      <c r="BP2379" s="23"/>
      <c r="BQ2379" s="23"/>
      <c r="BR2379" s="23"/>
      <c r="BS2379" s="23"/>
      <c r="BT2379" s="23"/>
      <c r="BU2379" s="23"/>
      <c r="BV2379" s="23"/>
      <c r="BW2379" s="23"/>
      <c r="BX2379" s="23"/>
      <c r="BY2379" s="23"/>
      <c r="BZ2379" s="23"/>
      <c r="CA2379" s="23"/>
      <c r="CB2379" s="23"/>
      <c r="CC2379" s="23"/>
      <c r="CD2379" s="23"/>
      <c r="CE2379" s="23"/>
      <c r="CF2379" s="23"/>
      <c r="CG2379" s="23"/>
      <c r="CH2379" s="23"/>
      <c r="CI2379" s="23"/>
      <c r="CJ2379" s="23"/>
      <c r="CK2379" s="23"/>
      <c r="CL2379" s="23"/>
      <c r="CM2379" s="23"/>
      <c r="CN2379" s="23"/>
      <c r="CO2379" s="23"/>
      <c r="CP2379" s="23"/>
      <c r="CQ2379" s="23"/>
      <c r="CR2379" s="23"/>
      <c r="CS2379" s="23"/>
      <c r="CT2379" s="23"/>
      <c r="CU2379" s="23"/>
      <c r="CV2379" s="23"/>
      <c r="CW2379" s="23"/>
      <c r="CX2379" s="23"/>
      <c r="CY2379" s="23"/>
      <c r="CZ2379" s="23"/>
      <c r="DA2379" s="23"/>
      <c r="DB2379" s="23"/>
      <c r="DC2379" s="23"/>
      <c r="DD2379" s="23"/>
      <c r="DE2379" s="23"/>
      <c r="DF2379" s="23"/>
      <c r="DG2379" s="23"/>
      <c r="DH2379" s="23"/>
      <c r="DI2379" s="23"/>
      <c r="DJ2379" s="23"/>
      <c r="DK2379" s="23"/>
      <c r="DL2379" s="23"/>
      <c r="DM2379" s="23"/>
      <c r="DN2379" s="23"/>
      <c r="DO2379" s="23"/>
      <c r="DP2379" s="23"/>
      <c r="DQ2379" s="23"/>
      <c r="DR2379" s="23"/>
      <c r="DS2379" s="23"/>
      <c r="DT2379" s="23"/>
      <c r="DU2379" s="23"/>
      <c r="DV2379" s="23"/>
      <c r="DW2379" s="23"/>
      <c r="DX2379" s="23"/>
      <c r="DY2379" s="23"/>
    </row>
    <row r="2380" spans="1:129" s="29" customFormat="1" ht="45" x14ac:dyDescent="0.25">
      <c r="A2380" s="474"/>
      <c r="B2380" s="121" t="s">
        <v>399</v>
      </c>
      <c r="C2380" s="121"/>
      <c r="D2380" s="121"/>
      <c r="E2380" s="164"/>
      <c r="F2380" s="162"/>
      <c r="G2380" s="150"/>
      <c r="H2380" s="72" t="s">
        <v>58</v>
      </c>
      <c r="I2380" s="78" t="s">
        <v>31</v>
      </c>
      <c r="J2380" s="162">
        <v>250000</v>
      </c>
      <c r="K2380" s="162"/>
      <c r="L2380" s="162"/>
      <c r="M2380" s="83">
        <v>237500</v>
      </c>
      <c r="N2380" s="83">
        <v>12500</v>
      </c>
      <c r="O2380" s="475">
        <f t="shared" si="1187"/>
        <v>250000</v>
      </c>
      <c r="P2380" s="555"/>
      <c r="Q2380" s="23"/>
      <c r="R2380" s="23"/>
      <c r="S2380" s="23"/>
      <c r="T2380" s="23"/>
      <c r="U2380" s="23"/>
      <c r="V2380" s="23"/>
      <c r="W2380" s="23"/>
      <c r="X2380" s="23"/>
      <c r="Y2380" s="23"/>
      <c r="Z2380" s="23"/>
      <c r="AA2380" s="23"/>
      <c r="AB2380" s="23"/>
      <c r="AC2380" s="23"/>
      <c r="AD2380" s="23"/>
      <c r="AE2380" s="23"/>
      <c r="AF2380" s="23"/>
      <c r="AG2380" s="23"/>
      <c r="AH2380" s="23"/>
      <c r="AI2380" s="23"/>
      <c r="AJ2380" s="23"/>
      <c r="AK2380" s="23"/>
      <c r="AL2380" s="23"/>
      <c r="AM2380" s="23"/>
      <c r="AN2380" s="23"/>
      <c r="AO2380" s="23"/>
      <c r="AP2380" s="23"/>
      <c r="AQ2380" s="23"/>
      <c r="AR2380" s="23"/>
      <c r="AS2380" s="23"/>
      <c r="AT2380" s="23"/>
      <c r="AU2380" s="23"/>
      <c r="AV2380" s="23"/>
      <c r="AW2380" s="23"/>
      <c r="AX2380" s="23"/>
      <c r="AY2380" s="23"/>
      <c r="AZ2380" s="23"/>
      <c r="BA2380" s="23"/>
      <c r="BB2380" s="23"/>
      <c r="BC2380" s="23"/>
      <c r="BD2380" s="23"/>
      <c r="BE2380" s="23"/>
      <c r="BF2380" s="23"/>
      <c r="BG2380" s="23"/>
      <c r="BH2380" s="23"/>
      <c r="BI2380" s="23"/>
      <c r="BJ2380" s="23"/>
      <c r="BK2380" s="23"/>
      <c r="BL2380" s="23"/>
      <c r="BM2380" s="23"/>
      <c r="BN2380" s="23"/>
      <c r="BO2380" s="23"/>
      <c r="BP2380" s="23"/>
      <c r="BQ2380" s="23"/>
      <c r="BR2380" s="23"/>
      <c r="BS2380" s="23"/>
      <c r="BT2380" s="23"/>
      <c r="BU2380" s="23"/>
      <c r="BV2380" s="23"/>
      <c r="BW2380" s="23"/>
      <c r="BX2380" s="23"/>
      <c r="BY2380" s="23"/>
      <c r="BZ2380" s="23"/>
      <c r="CA2380" s="23"/>
      <c r="CB2380" s="23"/>
      <c r="CC2380" s="23"/>
      <c r="CD2380" s="23"/>
      <c r="CE2380" s="23"/>
      <c r="CF2380" s="23"/>
      <c r="CG2380" s="23"/>
      <c r="CH2380" s="23"/>
      <c r="CI2380" s="23"/>
      <c r="CJ2380" s="23"/>
      <c r="CK2380" s="23"/>
      <c r="CL2380" s="23"/>
      <c r="CM2380" s="23"/>
      <c r="CN2380" s="23"/>
      <c r="CO2380" s="23"/>
      <c r="CP2380" s="23"/>
      <c r="CQ2380" s="23"/>
      <c r="CR2380" s="23"/>
      <c r="CS2380" s="23"/>
      <c r="CT2380" s="23"/>
      <c r="CU2380" s="23"/>
      <c r="CV2380" s="23"/>
      <c r="CW2380" s="23"/>
      <c r="CX2380" s="23"/>
      <c r="CY2380" s="23"/>
      <c r="CZ2380" s="23"/>
      <c r="DA2380" s="23"/>
      <c r="DB2380" s="23"/>
      <c r="DC2380" s="23"/>
      <c r="DD2380" s="23"/>
      <c r="DE2380" s="23"/>
      <c r="DF2380" s="23"/>
      <c r="DG2380" s="23"/>
      <c r="DH2380" s="23"/>
      <c r="DI2380" s="23"/>
      <c r="DJ2380" s="23"/>
      <c r="DK2380" s="23"/>
      <c r="DL2380" s="23"/>
      <c r="DM2380" s="23"/>
      <c r="DN2380" s="23"/>
      <c r="DO2380" s="23"/>
      <c r="DP2380" s="23"/>
      <c r="DQ2380" s="23"/>
      <c r="DR2380" s="23"/>
      <c r="DS2380" s="23"/>
      <c r="DT2380" s="23"/>
      <c r="DU2380" s="23"/>
      <c r="DV2380" s="23"/>
      <c r="DW2380" s="23"/>
      <c r="DX2380" s="23"/>
      <c r="DY2380" s="23"/>
    </row>
    <row r="2381" spans="1:129" s="29" customFormat="1" ht="75" x14ac:dyDescent="0.25">
      <c r="A2381" s="478"/>
      <c r="B2381" s="121" t="s">
        <v>399</v>
      </c>
      <c r="C2381" s="121"/>
      <c r="D2381" s="121"/>
      <c r="E2381" s="164"/>
      <c r="F2381" s="165"/>
      <c r="G2381" s="166"/>
      <c r="H2381" s="72" t="s">
        <v>57</v>
      </c>
      <c r="I2381" s="78" t="s">
        <v>136</v>
      </c>
      <c r="J2381" s="83">
        <v>45250</v>
      </c>
      <c r="K2381" s="123">
        <f>J2381</f>
        <v>45250</v>
      </c>
      <c r="L2381" s="162"/>
      <c r="M2381" s="162"/>
      <c r="N2381" s="162"/>
      <c r="O2381" s="475">
        <f t="shared" si="1187"/>
        <v>45250</v>
      </c>
      <c r="P2381" s="555"/>
      <c r="Q2381" s="23"/>
      <c r="R2381" s="23"/>
      <c r="S2381" s="23"/>
      <c r="T2381" s="23"/>
      <c r="U2381" s="23"/>
      <c r="V2381" s="23"/>
      <c r="W2381" s="23"/>
      <c r="X2381" s="23"/>
      <c r="Y2381" s="23"/>
      <c r="Z2381" s="23"/>
      <c r="AA2381" s="23"/>
      <c r="AB2381" s="23"/>
      <c r="AC2381" s="23"/>
      <c r="AD2381" s="23"/>
      <c r="AE2381" s="23"/>
      <c r="AF2381" s="23"/>
      <c r="AG2381" s="23"/>
      <c r="AH2381" s="23"/>
      <c r="AI2381" s="23"/>
      <c r="AJ2381" s="23"/>
      <c r="AK2381" s="23"/>
      <c r="AL2381" s="23"/>
      <c r="AM2381" s="23"/>
      <c r="AN2381" s="23"/>
      <c r="AO2381" s="23"/>
      <c r="AP2381" s="23"/>
      <c r="AQ2381" s="23"/>
      <c r="AR2381" s="23"/>
      <c r="AS2381" s="23"/>
      <c r="AT2381" s="23"/>
      <c r="AU2381" s="23"/>
      <c r="AV2381" s="23"/>
      <c r="AW2381" s="23"/>
      <c r="AX2381" s="23"/>
      <c r="AY2381" s="23"/>
      <c r="AZ2381" s="23"/>
      <c r="BA2381" s="23"/>
      <c r="BB2381" s="23"/>
      <c r="BC2381" s="23"/>
      <c r="BD2381" s="23"/>
      <c r="BE2381" s="23"/>
      <c r="BF2381" s="23"/>
      <c r="BG2381" s="23"/>
      <c r="BH2381" s="23"/>
      <c r="BI2381" s="23"/>
      <c r="BJ2381" s="23"/>
      <c r="BK2381" s="23"/>
      <c r="BL2381" s="23"/>
      <c r="BM2381" s="23"/>
      <c r="BN2381" s="23"/>
      <c r="BO2381" s="23"/>
      <c r="BP2381" s="23"/>
      <c r="BQ2381" s="23"/>
      <c r="BR2381" s="23"/>
      <c r="BS2381" s="23"/>
      <c r="BT2381" s="23"/>
      <c r="BU2381" s="23"/>
      <c r="BV2381" s="23"/>
      <c r="BW2381" s="23"/>
      <c r="BX2381" s="23"/>
      <c r="BY2381" s="23"/>
      <c r="BZ2381" s="23"/>
      <c r="CA2381" s="23"/>
      <c r="CB2381" s="23"/>
      <c r="CC2381" s="23"/>
      <c r="CD2381" s="23"/>
      <c r="CE2381" s="23"/>
      <c r="CF2381" s="23"/>
      <c r="CG2381" s="23"/>
      <c r="CH2381" s="23"/>
      <c r="CI2381" s="23"/>
      <c r="CJ2381" s="23"/>
      <c r="CK2381" s="23"/>
      <c r="CL2381" s="23"/>
      <c r="CM2381" s="23"/>
      <c r="CN2381" s="23"/>
      <c r="CO2381" s="23"/>
      <c r="CP2381" s="23"/>
      <c r="CQ2381" s="23"/>
      <c r="CR2381" s="23"/>
      <c r="CS2381" s="23"/>
      <c r="CT2381" s="23"/>
      <c r="CU2381" s="23"/>
      <c r="CV2381" s="23"/>
      <c r="CW2381" s="23"/>
      <c r="CX2381" s="23"/>
      <c r="CY2381" s="23"/>
      <c r="CZ2381" s="23"/>
      <c r="DA2381" s="23"/>
      <c r="DB2381" s="23"/>
      <c r="DC2381" s="23"/>
      <c r="DD2381" s="23"/>
      <c r="DE2381" s="23"/>
      <c r="DF2381" s="23"/>
      <c r="DG2381" s="23"/>
      <c r="DH2381" s="23"/>
      <c r="DI2381" s="23"/>
      <c r="DJ2381" s="23"/>
      <c r="DK2381" s="23"/>
      <c r="DL2381" s="23"/>
      <c r="DM2381" s="23"/>
      <c r="DN2381" s="23"/>
      <c r="DO2381" s="23"/>
      <c r="DP2381" s="23"/>
      <c r="DQ2381" s="23"/>
      <c r="DR2381" s="23"/>
      <c r="DS2381" s="23"/>
      <c r="DT2381" s="23"/>
      <c r="DU2381" s="23"/>
      <c r="DV2381" s="23"/>
      <c r="DW2381" s="23"/>
      <c r="DX2381" s="23"/>
      <c r="DY2381" s="23"/>
    </row>
    <row r="2382" spans="1:129" s="29" customFormat="1" ht="15.75" x14ac:dyDescent="0.25">
      <c r="A2382" s="477">
        <v>49</v>
      </c>
      <c r="B2382" s="121" t="s">
        <v>399</v>
      </c>
      <c r="C2382" s="121" t="s">
        <v>6</v>
      </c>
      <c r="D2382" s="121" t="s">
        <v>364</v>
      </c>
      <c r="E2382" s="164" t="s">
        <v>231</v>
      </c>
      <c r="F2382" s="162">
        <v>7101.6</v>
      </c>
      <c r="G2382" s="150">
        <v>329</v>
      </c>
      <c r="H2382" s="72" t="s">
        <v>30</v>
      </c>
      <c r="I2382" s="66" t="s">
        <v>1</v>
      </c>
      <c r="J2382" s="162">
        <f>J2383+J2384</f>
        <v>295250</v>
      </c>
      <c r="K2382" s="162">
        <f t="shared" ref="K2382:N2382" si="1194">K2383+K2384</f>
        <v>45250</v>
      </c>
      <c r="L2382" s="162">
        <f t="shared" si="1194"/>
        <v>0</v>
      </c>
      <c r="M2382" s="162">
        <f t="shared" si="1194"/>
        <v>237500</v>
      </c>
      <c r="N2382" s="162">
        <f t="shared" si="1194"/>
        <v>12500</v>
      </c>
      <c r="O2382" s="475">
        <f t="shared" si="1187"/>
        <v>295250</v>
      </c>
      <c r="P2382" s="555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  <c r="AA2382" s="23"/>
      <c r="AB2382" s="23"/>
      <c r="AC2382" s="23"/>
      <c r="AD2382" s="23"/>
      <c r="AE2382" s="23"/>
      <c r="AF2382" s="23"/>
      <c r="AG2382" s="23"/>
      <c r="AH2382" s="23"/>
      <c r="AI2382" s="23"/>
      <c r="AJ2382" s="23"/>
      <c r="AK2382" s="23"/>
      <c r="AL2382" s="23"/>
      <c r="AM2382" s="23"/>
      <c r="AN2382" s="23"/>
      <c r="AO2382" s="23"/>
      <c r="AP2382" s="23"/>
      <c r="AQ2382" s="23"/>
      <c r="AR2382" s="23"/>
      <c r="AS2382" s="23"/>
      <c r="AT2382" s="23"/>
      <c r="AU2382" s="23"/>
      <c r="AV2382" s="23"/>
      <c r="AW2382" s="23"/>
      <c r="AX2382" s="23"/>
      <c r="AY2382" s="23"/>
      <c r="AZ2382" s="23"/>
      <c r="BA2382" s="23"/>
      <c r="BB2382" s="23"/>
      <c r="BC2382" s="23"/>
      <c r="BD2382" s="23"/>
      <c r="BE2382" s="23"/>
      <c r="BF2382" s="23"/>
      <c r="BG2382" s="23"/>
      <c r="BH2382" s="23"/>
      <c r="BI2382" s="23"/>
      <c r="BJ2382" s="23"/>
      <c r="BK2382" s="23"/>
      <c r="BL2382" s="23"/>
      <c r="BM2382" s="23"/>
      <c r="BN2382" s="23"/>
      <c r="BO2382" s="23"/>
      <c r="BP2382" s="23"/>
      <c r="BQ2382" s="23"/>
      <c r="BR2382" s="23"/>
      <c r="BS2382" s="23"/>
      <c r="BT2382" s="23"/>
      <c r="BU2382" s="23"/>
      <c r="BV2382" s="23"/>
      <c r="BW2382" s="23"/>
      <c r="BX2382" s="23"/>
      <c r="BY2382" s="23"/>
      <c r="BZ2382" s="23"/>
      <c r="CA2382" s="23"/>
      <c r="CB2382" s="23"/>
      <c r="CC2382" s="23"/>
      <c r="CD2382" s="23"/>
      <c r="CE2382" s="23"/>
      <c r="CF2382" s="23"/>
      <c r="CG2382" s="23"/>
      <c r="CH2382" s="23"/>
      <c r="CI2382" s="23"/>
      <c r="CJ2382" s="23"/>
      <c r="CK2382" s="23"/>
      <c r="CL2382" s="23"/>
      <c r="CM2382" s="23"/>
      <c r="CN2382" s="23"/>
      <c r="CO2382" s="23"/>
      <c r="CP2382" s="23"/>
      <c r="CQ2382" s="23"/>
      <c r="CR2382" s="23"/>
      <c r="CS2382" s="23"/>
      <c r="CT2382" s="23"/>
      <c r="CU2382" s="23"/>
      <c r="CV2382" s="23"/>
      <c r="CW2382" s="23"/>
      <c r="CX2382" s="23"/>
      <c r="CY2382" s="23"/>
      <c r="CZ2382" s="23"/>
      <c r="DA2382" s="23"/>
      <c r="DB2382" s="23"/>
      <c r="DC2382" s="23"/>
      <c r="DD2382" s="23"/>
      <c r="DE2382" s="23"/>
      <c r="DF2382" s="23"/>
      <c r="DG2382" s="23"/>
      <c r="DH2382" s="23"/>
      <c r="DI2382" s="23"/>
      <c r="DJ2382" s="23"/>
      <c r="DK2382" s="23"/>
      <c r="DL2382" s="23"/>
      <c r="DM2382" s="23"/>
      <c r="DN2382" s="23"/>
      <c r="DO2382" s="23"/>
      <c r="DP2382" s="23"/>
      <c r="DQ2382" s="23"/>
      <c r="DR2382" s="23"/>
      <c r="DS2382" s="23"/>
      <c r="DT2382" s="23"/>
      <c r="DU2382" s="23"/>
      <c r="DV2382" s="23"/>
      <c r="DW2382" s="23"/>
      <c r="DX2382" s="23"/>
      <c r="DY2382" s="23"/>
    </row>
    <row r="2383" spans="1:129" s="29" customFormat="1" ht="45" x14ac:dyDescent="0.25">
      <c r="A2383" s="478"/>
      <c r="B2383" s="121" t="s">
        <v>399</v>
      </c>
      <c r="C2383" s="121"/>
      <c r="D2383" s="121"/>
      <c r="E2383" s="164"/>
      <c r="F2383" s="162"/>
      <c r="G2383" s="150"/>
      <c r="H2383" s="72" t="s">
        <v>58</v>
      </c>
      <c r="I2383" s="78" t="s">
        <v>31</v>
      </c>
      <c r="J2383" s="162">
        <v>250000</v>
      </c>
      <c r="K2383" s="162"/>
      <c r="L2383" s="162"/>
      <c r="M2383" s="83">
        <v>237500</v>
      </c>
      <c r="N2383" s="83">
        <v>12500</v>
      </c>
      <c r="O2383" s="475">
        <f t="shared" si="1187"/>
        <v>250000</v>
      </c>
      <c r="P2383" s="555"/>
      <c r="Q2383" s="23"/>
      <c r="R2383" s="23"/>
      <c r="S2383" s="23"/>
      <c r="T2383" s="23"/>
      <c r="U2383" s="23"/>
      <c r="V2383" s="23"/>
      <c r="W2383" s="23"/>
      <c r="X2383" s="23"/>
      <c r="Y2383" s="23"/>
      <c r="Z2383" s="23"/>
      <c r="AA2383" s="23"/>
      <c r="AB2383" s="23"/>
      <c r="AC2383" s="23"/>
      <c r="AD2383" s="23"/>
      <c r="AE2383" s="23"/>
      <c r="AF2383" s="23"/>
      <c r="AG2383" s="23"/>
      <c r="AH2383" s="23"/>
      <c r="AI2383" s="23"/>
      <c r="AJ2383" s="23"/>
      <c r="AK2383" s="23"/>
      <c r="AL2383" s="23"/>
      <c r="AM2383" s="23"/>
      <c r="AN2383" s="23"/>
      <c r="AO2383" s="23"/>
      <c r="AP2383" s="23"/>
      <c r="AQ2383" s="23"/>
      <c r="AR2383" s="23"/>
      <c r="AS2383" s="23"/>
      <c r="AT2383" s="23"/>
      <c r="AU2383" s="23"/>
      <c r="AV2383" s="23"/>
      <c r="AW2383" s="23"/>
      <c r="AX2383" s="23"/>
      <c r="AY2383" s="23"/>
      <c r="AZ2383" s="23"/>
      <c r="BA2383" s="23"/>
      <c r="BB2383" s="23"/>
      <c r="BC2383" s="23"/>
      <c r="BD2383" s="23"/>
      <c r="BE2383" s="23"/>
      <c r="BF2383" s="23"/>
      <c r="BG2383" s="23"/>
      <c r="BH2383" s="23"/>
      <c r="BI2383" s="23"/>
      <c r="BJ2383" s="23"/>
      <c r="BK2383" s="23"/>
      <c r="BL2383" s="23"/>
      <c r="BM2383" s="23"/>
      <c r="BN2383" s="23"/>
      <c r="BO2383" s="23"/>
      <c r="BP2383" s="23"/>
      <c r="BQ2383" s="23"/>
      <c r="BR2383" s="23"/>
      <c r="BS2383" s="23"/>
      <c r="BT2383" s="23"/>
      <c r="BU2383" s="23"/>
      <c r="BV2383" s="23"/>
      <c r="BW2383" s="23"/>
      <c r="BX2383" s="23"/>
      <c r="BY2383" s="23"/>
      <c r="BZ2383" s="23"/>
      <c r="CA2383" s="23"/>
      <c r="CB2383" s="23"/>
      <c r="CC2383" s="23"/>
      <c r="CD2383" s="23"/>
      <c r="CE2383" s="23"/>
      <c r="CF2383" s="23"/>
      <c r="CG2383" s="23"/>
      <c r="CH2383" s="23"/>
      <c r="CI2383" s="23"/>
      <c r="CJ2383" s="23"/>
      <c r="CK2383" s="23"/>
      <c r="CL2383" s="23"/>
      <c r="CM2383" s="23"/>
      <c r="CN2383" s="23"/>
      <c r="CO2383" s="23"/>
      <c r="CP2383" s="23"/>
      <c r="CQ2383" s="23"/>
      <c r="CR2383" s="23"/>
      <c r="CS2383" s="23"/>
      <c r="CT2383" s="23"/>
      <c r="CU2383" s="23"/>
      <c r="CV2383" s="23"/>
      <c r="CW2383" s="23"/>
      <c r="CX2383" s="23"/>
      <c r="CY2383" s="23"/>
      <c r="CZ2383" s="23"/>
      <c r="DA2383" s="23"/>
      <c r="DB2383" s="23"/>
      <c r="DC2383" s="23"/>
      <c r="DD2383" s="23"/>
      <c r="DE2383" s="23"/>
      <c r="DF2383" s="23"/>
      <c r="DG2383" s="23"/>
      <c r="DH2383" s="23"/>
      <c r="DI2383" s="23"/>
      <c r="DJ2383" s="23"/>
      <c r="DK2383" s="23"/>
      <c r="DL2383" s="23"/>
      <c r="DM2383" s="23"/>
      <c r="DN2383" s="23"/>
      <c r="DO2383" s="23"/>
      <c r="DP2383" s="23"/>
      <c r="DQ2383" s="23"/>
      <c r="DR2383" s="23"/>
      <c r="DS2383" s="23"/>
      <c r="DT2383" s="23"/>
      <c r="DU2383" s="23"/>
      <c r="DV2383" s="23"/>
      <c r="DW2383" s="23"/>
      <c r="DX2383" s="23"/>
      <c r="DY2383" s="23"/>
    </row>
    <row r="2384" spans="1:129" s="29" customFormat="1" ht="75" x14ac:dyDescent="0.25">
      <c r="A2384" s="478"/>
      <c r="B2384" s="121" t="s">
        <v>399</v>
      </c>
      <c r="C2384" s="121"/>
      <c r="D2384" s="121"/>
      <c r="E2384" s="164"/>
      <c r="F2384" s="165"/>
      <c r="G2384" s="166"/>
      <c r="H2384" s="72" t="s">
        <v>57</v>
      </c>
      <c r="I2384" s="78" t="s">
        <v>136</v>
      </c>
      <c r="J2384" s="83">
        <v>45250</v>
      </c>
      <c r="K2384" s="123">
        <f>J2384</f>
        <v>45250</v>
      </c>
      <c r="L2384" s="162"/>
      <c r="M2384" s="162"/>
      <c r="N2384" s="162"/>
      <c r="O2384" s="475">
        <f t="shared" si="1187"/>
        <v>45250</v>
      </c>
      <c r="P2384" s="555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/>
      <c r="AB2384" s="23"/>
      <c r="AC2384" s="23"/>
      <c r="AD2384" s="23"/>
      <c r="AE2384" s="23"/>
      <c r="AF2384" s="23"/>
      <c r="AG2384" s="23"/>
      <c r="AH2384" s="23"/>
      <c r="AI2384" s="23"/>
      <c r="AJ2384" s="23"/>
      <c r="AK2384" s="23"/>
      <c r="AL2384" s="23"/>
      <c r="AM2384" s="23"/>
      <c r="AN2384" s="23"/>
      <c r="AO2384" s="23"/>
      <c r="AP2384" s="23"/>
      <c r="AQ2384" s="23"/>
      <c r="AR2384" s="23"/>
      <c r="AS2384" s="23"/>
      <c r="AT2384" s="23"/>
      <c r="AU2384" s="23"/>
      <c r="AV2384" s="23"/>
      <c r="AW2384" s="23"/>
      <c r="AX2384" s="23"/>
      <c r="AY2384" s="23"/>
      <c r="AZ2384" s="23"/>
      <c r="BA2384" s="23"/>
      <c r="BB2384" s="23"/>
      <c r="BC2384" s="23"/>
      <c r="BD2384" s="23"/>
      <c r="BE2384" s="23"/>
      <c r="BF2384" s="23"/>
      <c r="BG2384" s="23"/>
      <c r="BH2384" s="23"/>
      <c r="BI2384" s="23"/>
      <c r="BJ2384" s="23"/>
      <c r="BK2384" s="23"/>
      <c r="BL2384" s="23"/>
      <c r="BM2384" s="23"/>
      <c r="BN2384" s="23"/>
      <c r="BO2384" s="23"/>
      <c r="BP2384" s="23"/>
      <c r="BQ2384" s="23"/>
      <c r="BR2384" s="23"/>
      <c r="BS2384" s="23"/>
      <c r="BT2384" s="23"/>
      <c r="BU2384" s="23"/>
      <c r="BV2384" s="23"/>
      <c r="BW2384" s="23"/>
      <c r="BX2384" s="23"/>
      <c r="BY2384" s="23"/>
      <c r="BZ2384" s="23"/>
      <c r="CA2384" s="23"/>
      <c r="CB2384" s="23"/>
      <c r="CC2384" s="23"/>
      <c r="CD2384" s="23"/>
      <c r="CE2384" s="23"/>
      <c r="CF2384" s="23"/>
      <c r="CG2384" s="23"/>
      <c r="CH2384" s="23"/>
      <c r="CI2384" s="23"/>
      <c r="CJ2384" s="23"/>
      <c r="CK2384" s="23"/>
      <c r="CL2384" s="23"/>
      <c r="CM2384" s="23"/>
      <c r="CN2384" s="23"/>
      <c r="CO2384" s="23"/>
      <c r="CP2384" s="23"/>
      <c r="CQ2384" s="23"/>
      <c r="CR2384" s="23"/>
      <c r="CS2384" s="23"/>
      <c r="CT2384" s="23"/>
      <c r="CU2384" s="23"/>
      <c r="CV2384" s="23"/>
      <c r="CW2384" s="23"/>
      <c r="CX2384" s="23"/>
      <c r="CY2384" s="23"/>
      <c r="CZ2384" s="23"/>
      <c r="DA2384" s="23"/>
      <c r="DB2384" s="23"/>
      <c r="DC2384" s="23"/>
      <c r="DD2384" s="23"/>
      <c r="DE2384" s="23"/>
      <c r="DF2384" s="23"/>
      <c r="DG2384" s="23"/>
      <c r="DH2384" s="23"/>
      <c r="DI2384" s="23"/>
      <c r="DJ2384" s="23"/>
      <c r="DK2384" s="23"/>
      <c r="DL2384" s="23"/>
      <c r="DM2384" s="23"/>
      <c r="DN2384" s="23"/>
      <c r="DO2384" s="23"/>
      <c r="DP2384" s="23"/>
      <c r="DQ2384" s="23"/>
      <c r="DR2384" s="23"/>
      <c r="DS2384" s="23"/>
      <c r="DT2384" s="23"/>
      <c r="DU2384" s="23"/>
      <c r="DV2384" s="23"/>
      <c r="DW2384" s="23"/>
      <c r="DX2384" s="23"/>
      <c r="DY2384" s="23"/>
    </row>
    <row r="2385" spans="1:129" s="29" customFormat="1" ht="15.75" x14ac:dyDescent="0.25">
      <c r="A2385" s="477">
        <v>50</v>
      </c>
      <c r="B2385" s="121" t="s">
        <v>399</v>
      </c>
      <c r="C2385" s="121" t="s">
        <v>6</v>
      </c>
      <c r="D2385" s="121" t="s">
        <v>50</v>
      </c>
      <c r="E2385" s="164" t="s">
        <v>74</v>
      </c>
      <c r="F2385" s="162">
        <v>1835.4</v>
      </c>
      <c r="G2385" s="150">
        <v>98</v>
      </c>
      <c r="H2385" s="72" t="s">
        <v>30</v>
      </c>
      <c r="I2385" s="66" t="s">
        <v>1</v>
      </c>
      <c r="J2385" s="162">
        <f>J2386+J2387</f>
        <v>295250</v>
      </c>
      <c r="K2385" s="162">
        <f t="shared" ref="K2385:N2385" si="1195">K2386+K2387</f>
        <v>45250</v>
      </c>
      <c r="L2385" s="162">
        <f t="shared" si="1195"/>
        <v>0</v>
      </c>
      <c r="M2385" s="162">
        <f t="shared" si="1195"/>
        <v>237500</v>
      </c>
      <c r="N2385" s="162">
        <f t="shared" si="1195"/>
        <v>12500</v>
      </c>
      <c r="O2385" s="475">
        <f t="shared" si="1187"/>
        <v>295250</v>
      </c>
      <c r="P2385" s="555"/>
      <c r="Q2385" s="23"/>
      <c r="R2385" s="23"/>
      <c r="S2385" s="23"/>
      <c r="T2385" s="23"/>
      <c r="U2385" s="23"/>
      <c r="V2385" s="23"/>
      <c r="W2385" s="23"/>
      <c r="X2385" s="23"/>
      <c r="Y2385" s="23"/>
      <c r="Z2385" s="23"/>
      <c r="AA2385" s="23"/>
      <c r="AB2385" s="23"/>
      <c r="AC2385" s="23"/>
      <c r="AD2385" s="23"/>
      <c r="AE2385" s="23"/>
      <c r="AF2385" s="23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</row>
    <row r="2386" spans="1:129" s="29" customFormat="1" ht="45" x14ac:dyDescent="0.25">
      <c r="A2386" s="478"/>
      <c r="B2386" s="121" t="s">
        <v>399</v>
      </c>
      <c r="C2386" s="121"/>
      <c r="D2386" s="121"/>
      <c r="E2386" s="164"/>
      <c r="F2386" s="162"/>
      <c r="G2386" s="150"/>
      <c r="H2386" s="72" t="s">
        <v>58</v>
      </c>
      <c r="I2386" s="78" t="s">
        <v>31</v>
      </c>
      <c r="J2386" s="162">
        <v>250000</v>
      </c>
      <c r="K2386" s="162"/>
      <c r="L2386" s="162"/>
      <c r="M2386" s="83">
        <v>237500</v>
      </c>
      <c r="N2386" s="83">
        <v>12500</v>
      </c>
      <c r="O2386" s="475">
        <f t="shared" si="1187"/>
        <v>250000</v>
      </c>
      <c r="P2386" s="555"/>
      <c r="Q2386" s="23"/>
      <c r="R2386" s="23"/>
      <c r="S2386" s="23"/>
      <c r="T2386" s="23"/>
      <c r="U2386" s="23"/>
      <c r="V2386" s="23"/>
      <c r="W2386" s="23"/>
      <c r="X2386" s="23"/>
      <c r="Y2386" s="23"/>
      <c r="Z2386" s="23"/>
      <c r="AA2386" s="23"/>
      <c r="AB2386" s="23"/>
      <c r="AC2386" s="23"/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</row>
    <row r="2387" spans="1:129" s="29" customFormat="1" ht="75" x14ac:dyDescent="0.25">
      <c r="A2387" s="478"/>
      <c r="B2387" s="121" t="s">
        <v>399</v>
      </c>
      <c r="C2387" s="121"/>
      <c r="D2387" s="121"/>
      <c r="E2387" s="164"/>
      <c r="F2387" s="165"/>
      <c r="G2387" s="166"/>
      <c r="H2387" s="72" t="s">
        <v>57</v>
      </c>
      <c r="I2387" s="78" t="s">
        <v>136</v>
      </c>
      <c r="J2387" s="83">
        <v>45250</v>
      </c>
      <c r="K2387" s="123">
        <f>J2387</f>
        <v>45250</v>
      </c>
      <c r="L2387" s="162"/>
      <c r="M2387" s="162"/>
      <c r="N2387" s="162"/>
      <c r="O2387" s="475">
        <f t="shared" si="1187"/>
        <v>45250</v>
      </c>
      <c r="P2387" s="555"/>
      <c r="Q2387" s="23"/>
      <c r="R2387" s="23"/>
      <c r="S2387" s="23"/>
      <c r="T2387" s="23"/>
      <c r="U2387" s="23"/>
      <c r="V2387" s="23"/>
      <c r="W2387" s="23"/>
      <c r="X2387" s="23"/>
      <c r="Y2387" s="23"/>
      <c r="Z2387" s="23"/>
      <c r="AA2387" s="23"/>
      <c r="AB2387" s="23"/>
      <c r="AC2387" s="23"/>
      <c r="AD2387" s="23"/>
      <c r="AE2387" s="23"/>
      <c r="AF2387" s="23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</row>
    <row r="2388" spans="1:129" s="29" customFormat="1" ht="15.75" x14ac:dyDescent="0.25">
      <c r="A2388" s="477">
        <v>51</v>
      </c>
      <c r="B2388" s="121" t="s">
        <v>399</v>
      </c>
      <c r="C2388" s="121" t="s">
        <v>6</v>
      </c>
      <c r="D2388" s="121" t="s">
        <v>50</v>
      </c>
      <c r="E2388" s="164" t="s">
        <v>190</v>
      </c>
      <c r="F2388" s="162">
        <v>13701.1</v>
      </c>
      <c r="G2388" s="150">
        <v>686</v>
      </c>
      <c r="H2388" s="72" t="s">
        <v>30</v>
      </c>
      <c r="I2388" s="66" t="s">
        <v>1</v>
      </c>
      <c r="J2388" s="162">
        <f>J2389+J2390</f>
        <v>295250</v>
      </c>
      <c r="K2388" s="162">
        <f t="shared" ref="K2388:N2388" si="1196">K2389+K2390</f>
        <v>45250</v>
      </c>
      <c r="L2388" s="162">
        <f t="shared" si="1196"/>
        <v>0</v>
      </c>
      <c r="M2388" s="162">
        <f t="shared" si="1196"/>
        <v>237500</v>
      </c>
      <c r="N2388" s="162">
        <f t="shared" si="1196"/>
        <v>12500</v>
      </c>
      <c r="O2388" s="475">
        <f t="shared" si="1187"/>
        <v>295250</v>
      </c>
      <c r="P2388" s="555"/>
      <c r="Q2388" s="23"/>
      <c r="R2388" s="23"/>
      <c r="S2388" s="23"/>
      <c r="T2388" s="23"/>
      <c r="U2388" s="23"/>
      <c r="V2388" s="23"/>
      <c r="W2388" s="23"/>
      <c r="X2388" s="23"/>
      <c r="Y2388" s="23"/>
      <c r="Z2388" s="23"/>
      <c r="AA2388" s="23"/>
      <c r="AB2388" s="23"/>
      <c r="AC2388" s="23"/>
      <c r="AD2388" s="23"/>
      <c r="AE2388" s="23"/>
      <c r="AF2388" s="23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23"/>
      <c r="AT2388" s="23"/>
      <c r="AU2388" s="23"/>
      <c r="AV2388" s="23"/>
      <c r="AW2388" s="23"/>
      <c r="AX2388" s="23"/>
      <c r="AY2388" s="23"/>
      <c r="AZ2388" s="23"/>
      <c r="BA2388" s="23"/>
      <c r="BB2388" s="23"/>
      <c r="BC2388" s="23"/>
      <c r="BD2388" s="23"/>
      <c r="BE2388" s="23"/>
      <c r="BF2388" s="23"/>
      <c r="BG2388" s="23"/>
      <c r="BH2388" s="23"/>
      <c r="BI2388" s="23"/>
      <c r="BJ2388" s="23"/>
      <c r="BK2388" s="23"/>
      <c r="BL2388" s="23"/>
      <c r="BM2388" s="23"/>
      <c r="BN2388" s="23"/>
      <c r="BO2388" s="23"/>
      <c r="BP2388" s="23"/>
      <c r="BQ2388" s="23"/>
      <c r="BR2388" s="23"/>
      <c r="BS2388" s="23"/>
      <c r="BT2388" s="23"/>
      <c r="BU2388" s="23"/>
      <c r="BV2388" s="23"/>
      <c r="BW2388" s="23"/>
      <c r="BX2388" s="23"/>
      <c r="BY2388" s="23"/>
      <c r="BZ2388" s="23"/>
      <c r="CA2388" s="23"/>
      <c r="CB2388" s="23"/>
      <c r="CC2388" s="23"/>
      <c r="CD2388" s="23"/>
      <c r="CE2388" s="23"/>
      <c r="CF2388" s="23"/>
      <c r="CG2388" s="23"/>
      <c r="CH2388" s="23"/>
      <c r="CI2388" s="23"/>
      <c r="CJ2388" s="23"/>
      <c r="CK2388" s="23"/>
      <c r="CL2388" s="23"/>
      <c r="CM2388" s="23"/>
      <c r="CN2388" s="23"/>
      <c r="CO2388" s="23"/>
      <c r="CP2388" s="23"/>
      <c r="CQ2388" s="23"/>
      <c r="CR2388" s="23"/>
      <c r="CS2388" s="23"/>
      <c r="CT2388" s="23"/>
      <c r="CU2388" s="23"/>
      <c r="CV2388" s="23"/>
      <c r="CW2388" s="23"/>
      <c r="CX2388" s="23"/>
      <c r="CY2388" s="23"/>
      <c r="CZ2388" s="23"/>
      <c r="DA2388" s="23"/>
      <c r="DB2388" s="23"/>
      <c r="DC2388" s="23"/>
      <c r="DD2388" s="23"/>
      <c r="DE2388" s="23"/>
      <c r="DF2388" s="23"/>
      <c r="DG2388" s="23"/>
      <c r="DH2388" s="23"/>
      <c r="DI2388" s="23"/>
      <c r="DJ2388" s="23"/>
      <c r="DK2388" s="23"/>
      <c r="DL2388" s="23"/>
      <c r="DM2388" s="23"/>
      <c r="DN2388" s="23"/>
      <c r="DO2388" s="23"/>
      <c r="DP2388" s="23"/>
      <c r="DQ2388" s="23"/>
      <c r="DR2388" s="23"/>
      <c r="DS2388" s="23"/>
      <c r="DT2388" s="23"/>
      <c r="DU2388" s="23"/>
      <c r="DV2388" s="23"/>
      <c r="DW2388" s="23"/>
      <c r="DX2388" s="23"/>
      <c r="DY2388" s="23"/>
    </row>
    <row r="2389" spans="1:129" s="29" customFormat="1" ht="45" x14ac:dyDescent="0.25">
      <c r="A2389" s="478"/>
      <c r="B2389" s="121" t="s">
        <v>399</v>
      </c>
      <c r="C2389" s="121"/>
      <c r="D2389" s="121"/>
      <c r="E2389" s="164"/>
      <c r="F2389" s="162"/>
      <c r="G2389" s="150"/>
      <c r="H2389" s="72" t="s">
        <v>58</v>
      </c>
      <c r="I2389" s="78" t="s">
        <v>31</v>
      </c>
      <c r="J2389" s="162">
        <v>250000</v>
      </c>
      <c r="K2389" s="162"/>
      <c r="L2389" s="162"/>
      <c r="M2389" s="83">
        <v>237500</v>
      </c>
      <c r="N2389" s="83">
        <v>12500</v>
      </c>
      <c r="O2389" s="475">
        <f t="shared" si="1187"/>
        <v>250000</v>
      </c>
      <c r="P2389" s="555"/>
      <c r="Q2389" s="23"/>
      <c r="R2389" s="23"/>
      <c r="S2389" s="23"/>
      <c r="T2389" s="23"/>
      <c r="U2389" s="23"/>
      <c r="V2389" s="23"/>
      <c r="W2389" s="23"/>
      <c r="X2389" s="23"/>
      <c r="Y2389" s="23"/>
      <c r="Z2389" s="23"/>
      <c r="AA2389" s="23"/>
      <c r="AB2389" s="23"/>
      <c r="AC2389" s="23"/>
      <c r="AD2389" s="23"/>
      <c r="AE2389" s="23"/>
      <c r="AF2389" s="23"/>
      <c r="AG2389" s="23"/>
      <c r="AH2389" s="23"/>
      <c r="AI2389" s="23"/>
      <c r="AJ2389" s="23"/>
      <c r="AK2389" s="23"/>
      <c r="AL2389" s="23"/>
      <c r="AM2389" s="23"/>
      <c r="AN2389" s="23"/>
      <c r="AO2389" s="23"/>
      <c r="AP2389" s="23"/>
      <c r="AQ2389" s="23"/>
      <c r="AR2389" s="23"/>
      <c r="AS2389" s="23"/>
      <c r="AT2389" s="23"/>
      <c r="AU2389" s="23"/>
      <c r="AV2389" s="23"/>
      <c r="AW2389" s="23"/>
      <c r="AX2389" s="23"/>
      <c r="AY2389" s="23"/>
      <c r="AZ2389" s="23"/>
      <c r="BA2389" s="23"/>
      <c r="BB2389" s="23"/>
      <c r="BC2389" s="23"/>
      <c r="BD2389" s="23"/>
      <c r="BE2389" s="23"/>
      <c r="BF2389" s="23"/>
      <c r="BG2389" s="23"/>
      <c r="BH2389" s="23"/>
      <c r="BI2389" s="23"/>
      <c r="BJ2389" s="23"/>
      <c r="BK2389" s="23"/>
      <c r="BL2389" s="23"/>
      <c r="BM2389" s="23"/>
      <c r="BN2389" s="23"/>
      <c r="BO2389" s="23"/>
      <c r="BP2389" s="23"/>
      <c r="BQ2389" s="23"/>
      <c r="BR2389" s="23"/>
      <c r="BS2389" s="23"/>
      <c r="BT2389" s="23"/>
      <c r="BU2389" s="23"/>
      <c r="BV2389" s="23"/>
      <c r="BW2389" s="23"/>
      <c r="BX2389" s="23"/>
      <c r="BY2389" s="23"/>
      <c r="BZ2389" s="23"/>
      <c r="CA2389" s="23"/>
      <c r="CB2389" s="23"/>
      <c r="CC2389" s="23"/>
      <c r="CD2389" s="23"/>
      <c r="CE2389" s="23"/>
      <c r="CF2389" s="23"/>
      <c r="CG2389" s="23"/>
      <c r="CH2389" s="23"/>
      <c r="CI2389" s="23"/>
      <c r="CJ2389" s="23"/>
      <c r="CK2389" s="23"/>
      <c r="CL2389" s="23"/>
      <c r="CM2389" s="23"/>
      <c r="CN2389" s="23"/>
      <c r="CO2389" s="23"/>
      <c r="CP2389" s="23"/>
      <c r="CQ2389" s="23"/>
      <c r="CR2389" s="23"/>
      <c r="CS2389" s="23"/>
      <c r="CT2389" s="23"/>
      <c r="CU2389" s="23"/>
      <c r="CV2389" s="23"/>
      <c r="CW2389" s="23"/>
      <c r="CX2389" s="23"/>
      <c r="CY2389" s="23"/>
      <c r="CZ2389" s="23"/>
      <c r="DA2389" s="23"/>
      <c r="DB2389" s="23"/>
      <c r="DC2389" s="23"/>
      <c r="DD2389" s="23"/>
      <c r="DE2389" s="23"/>
      <c r="DF2389" s="23"/>
      <c r="DG2389" s="23"/>
      <c r="DH2389" s="23"/>
      <c r="DI2389" s="23"/>
      <c r="DJ2389" s="23"/>
      <c r="DK2389" s="23"/>
      <c r="DL2389" s="23"/>
      <c r="DM2389" s="23"/>
      <c r="DN2389" s="23"/>
      <c r="DO2389" s="23"/>
      <c r="DP2389" s="23"/>
      <c r="DQ2389" s="23"/>
      <c r="DR2389" s="23"/>
      <c r="DS2389" s="23"/>
      <c r="DT2389" s="23"/>
      <c r="DU2389" s="23"/>
      <c r="DV2389" s="23"/>
      <c r="DW2389" s="23"/>
      <c r="DX2389" s="23"/>
      <c r="DY2389" s="23"/>
    </row>
    <row r="2390" spans="1:129" s="29" customFormat="1" ht="75" x14ac:dyDescent="0.25">
      <c r="A2390" s="478"/>
      <c r="B2390" s="121" t="s">
        <v>399</v>
      </c>
      <c r="C2390" s="121"/>
      <c r="D2390" s="121"/>
      <c r="E2390" s="164"/>
      <c r="F2390" s="165"/>
      <c r="G2390" s="166"/>
      <c r="H2390" s="72" t="s">
        <v>57</v>
      </c>
      <c r="I2390" s="78" t="s">
        <v>136</v>
      </c>
      <c r="J2390" s="83">
        <v>45250</v>
      </c>
      <c r="K2390" s="123">
        <f>J2390</f>
        <v>45250</v>
      </c>
      <c r="L2390" s="162"/>
      <c r="M2390" s="162"/>
      <c r="N2390" s="162"/>
      <c r="O2390" s="475">
        <f t="shared" si="1187"/>
        <v>45250</v>
      </c>
      <c r="P2390" s="555"/>
      <c r="Q2390" s="23"/>
      <c r="R2390" s="23"/>
      <c r="S2390" s="23"/>
      <c r="T2390" s="23"/>
      <c r="U2390" s="23"/>
      <c r="V2390" s="23"/>
      <c r="W2390" s="23"/>
      <c r="X2390" s="23"/>
      <c r="Y2390" s="23"/>
      <c r="Z2390" s="23"/>
      <c r="AA2390" s="23"/>
      <c r="AB2390" s="23"/>
      <c r="AC2390" s="23"/>
      <c r="AD2390" s="23"/>
      <c r="AE2390" s="23"/>
      <c r="AF2390" s="23"/>
      <c r="AG2390" s="23"/>
      <c r="AH2390" s="23"/>
      <c r="AI2390" s="23"/>
      <c r="AJ2390" s="23"/>
      <c r="AK2390" s="23"/>
      <c r="AL2390" s="23"/>
      <c r="AM2390" s="23"/>
      <c r="AN2390" s="23"/>
      <c r="AO2390" s="23"/>
      <c r="AP2390" s="23"/>
      <c r="AQ2390" s="23"/>
      <c r="AR2390" s="23"/>
      <c r="AS2390" s="23"/>
      <c r="AT2390" s="23"/>
      <c r="AU2390" s="23"/>
      <c r="AV2390" s="23"/>
      <c r="AW2390" s="23"/>
      <c r="AX2390" s="23"/>
      <c r="AY2390" s="23"/>
      <c r="AZ2390" s="23"/>
      <c r="BA2390" s="23"/>
      <c r="BB2390" s="23"/>
      <c r="BC2390" s="23"/>
      <c r="BD2390" s="23"/>
      <c r="BE2390" s="23"/>
      <c r="BF2390" s="23"/>
      <c r="BG2390" s="23"/>
      <c r="BH2390" s="23"/>
      <c r="BI2390" s="23"/>
      <c r="BJ2390" s="23"/>
      <c r="BK2390" s="23"/>
      <c r="BL2390" s="23"/>
      <c r="BM2390" s="23"/>
      <c r="BN2390" s="23"/>
      <c r="BO2390" s="23"/>
      <c r="BP2390" s="23"/>
      <c r="BQ2390" s="23"/>
      <c r="BR2390" s="23"/>
      <c r="BS2390" s="23"/>
      <c r="BT2390" s="23"/>
      <c r="BU2390" s="23"/>
      <c r="BV2390" s="23"/>
      <c r="BW2390" s="23"/>
      <c r="BX2390" s="23"/>
      <c r="BY2390" s="23"/>
      <c r="BZ2390" s="23"/>
      <c r="CA2390" s="23"/>
      <c r="CB2390" s="23"/>
      <c r="CC2390" s="23"/>
      <c r="CD2390" s="23"/>
      <c r="CE2390" s="23"/>
      <c r="CF2390" s="23"/>
      <c r="CG2390" s="23"/>
      <c r="CH2390" s="23"/>
      <c r="CI2390" s="23"/>
      <c r="CJ2390" s="23"/>
      <c r="CK2390" s="23"/>
      <c r="CL2390" s="23"/>
      <c r="CM2390" s="23"/>
      <c r="CN2390" s="23"/>
      <c r="CO2390" s="23"/>
      <c r="CP2390" s="23"/>
      <c r="CQ2390" s="23"/>
      <c r="CR2390" s="23"/>
      <c r="CS2390" s="23"/>
      <c r="CT2390" s="23"/>
      <c r="CU2390" s="23"/>
      <c r="CV2390" s="23"/>
      <c r="CW2390" s="23"/>
      <c r="CX2390" s="23"/>
      <c r="CY2390" s="23"/>
      <c r="CZ2390" s="23"/>
      <c r="DA2390" s="23"/>
      <c r="DB2390" s="23"/>
      <c r="DC2390" s="23"/>
      <c r="DD2390" s="23"/>
      <c r="DE2390" s="23"/>
      <c r="DF2390" s="23"/>
      <c r="DG2390" s="23"/>
      <c r="DH2390" s="23"/>
      <c r="DI2390" s="23"/>
      <c r="DJ2390" s="23"/>
      <c r="DK2390" s="23"/>
      <c r="DL2390" s="23"/>
      <c r="DM2390" s="23"/>
      <c r="DN2390" s="23"/>
      <c r="DO2390" s="23"/>
      <c r="DP2390" s="23"/>
      <c r="DQ2390" s="23"/>
      <c r="DR2390" s="23"/>
      <c r="DS2390" s="23"/>
      <c r="DT2390" s="23"/>
      <c r="DU2390" s="23"/>
      <c r="DV2390" s="23"/>
      <c r="DW2390" s="23"/>
      <c r="DX2390" s="23"/>
      <c r="DY2390" s="23"/>
    </row>
    <row r="2391" spans="1:129" s="29" customFormat="1" ht="15.75" x14ac:dyDescent="0.25">
      <c r="A2391" s="473">
        <v>52</v>
      </c>
      <c r="B2391" s="121" t="s">
        <v>399</v>
      </c>
      <c r="C2391" s="121" t="s">
        <v>6</v>
      </c>
      <c r="D2391" s="121" t="s">
        <v>202</v>
      </c>
      <c r="E2391" s="164" t="s">
        <v>232</v>
      </c>
      <c r="F2391" s="162">
        <v>7128.1</v>
      </c>
      <c r="G2391" s="150">
        <v>254</v>
      </c>
      <c r="H2391" s="72" t="s">
        <v>30</v>
      </c>
      <c r="I2391" s="66" t="s">
        <v>1</v>
      </c>
      <c r="J2391" s="162">
        <f>J2392+J2393</f>
        <v>295250</v>
      </c>
      <c r="K2391" s="162">
        <f t="shared" ref="K2391:N2391" si="1197">K2392+K2393</f>
        <v>45250</v>
      </c>
      <c r="L2391" s="162">
        <f t="shared" si="1197"/>
        <v>0</v>
      </c>
      <c r="M2391" s="162">
        <f t="shared" si="1197"/>
        <v>237500</v>
      </c>
      <c r="N2391" s="162">
        <f t="shared" si="1197"/>
        <v>12500</v>
      </c>
      <c r="O2391" s="475">
        <f t="shared" si="1187"/>
        <v>295250</v>
      </c>
      <c r="P2391" s="555"/>
      <c r="Q2391" s="23"/>
      <c r="R2391" s="23"/>
      <c r="S2391" s="23"/>
      <c r="T2391" s="23"/>
      <c r="U2391" s="23"/>
      <c r="V2391" s="23"/>
      <c r="W2391" s="23"/>
      <c r="X2391" s="23"/>
      <c r="Y2391" s="23"/>
      <c r="Z2391" s="23"/>
      <c r="AA2391" s="23"/>
      <c r="AB2391" s="23"/>
      <c r="AC2391" s="23"/>
      <c r="AD2391" s="23"/>
      <c r="AE2391" s="23"/>
      <c r="AF2391" s="23"/>
      <c r="AG2391" s="23"/>
      <c r="AH2391" s="23"/>
      <c r="AI2391" s="23"/>
      <c r="AJ2391" s="23"/>
      <c r="AK2391" s="23"/>
      <c r="AL2391" s="23"/>
      <c r="AM2391" s="23"/>
      <c r="AN2391" s="23"/>
      <c r="AO2391" s="23"/>
      <c r="AP2391" s="23"/>
      <c r="AQ2391" s="23"/>
      <c r="AR2391" s="23"/>
      <c r="AS2391" s="23"/>
      <c r="AT2391" s="23"/>
      <c r="AU2391" s="23"/>
      <c r="AV2391" s="23"/>
      <c r="AW2391" s="23"/>
      <c r="AX2391" s="23"/>
      <c r="AY2391" s="23"/>
      <c r="AZ2391" s="23"/>
      <c r="BA2391" s="23"/>
      <c r="BB2391" s="23"/>
      <c r="BC2391" s="23"/>
      <c r="BD2391" s="23"/>
      <c r="BE2391" s="23"/>
      <c r="BF2391" s="23"/>
      <c r="BG2391" s="23"/>
      <c r="BH2391" s="23"/>
      <c r="BI2391" s="23"/>
      <c r="BJ2391" s="23"/>
      <c r="BK2391" s="23"/>
      <c r="BL2391" s="23"/>
      <c r="BM2391" s="23"/>
      <c r="BN2391" s="23"/>
      <c r="BO2391" s="23"/>
      <c r="BP2391" s="23"/>
      <c r="BQ2391" s="23"/>
      <c r="BR2391" s="23"/>
      <c r="BS2391" s="23"/>
      <c r="BT2391" s="23"/>
      <c r="BU2391" s="23"/>
      <c r="BV2391" s="23"/>
      <c r="BW2391" s="23"/>
      <c r="BX2391" s="23"/>
      <c r="BY2391" s="23"/>
      <c r="BZ2391" s="23"/>
      <c r="CA2391" s="23"/>
      <c r="CB2391" s="23"/>
      <c r="CC2391" s="23"/>
      <c r="CD2391" s="23"/>
      <c r="CE2391" s="23"/>
      <c r="CF2391" s="23"/>
      <c r="CG2391" s="23"/>
      <c r="CH2391" s="23"/>
      <c r="CI2391" s="23"/>
      <c r="CJ2391" s="23"/>
      <c r="CK2391" s="23"/>
      <c r="CL2391" s="23"/>
      <c r="CM2391" s="23"/>
      <c r="CN2391" s="23"/>
      <c r="CO2391" s="23"/>
      <c r="CP2391" s="23"/>
      <c r="CQ2391" s="23"/>
      <c r="CR2391" s="23"/>
      <c r="CS2391" s="23"/>
      <c r="CT2391" s="23"/>
      <c r="CU2391" s="23"/>
      <c r="CV2391" s="23"/>
      <c r="CW2391" s="23"/>
      <c r="CX2391" s="23"/>
      <c r="CY2391" s="23"/>
      <c r="CZ2391" s="23"/>
      <c r="DA2391" s="23"/>
      <c r="DB2391" s="23"/>
      <c r="DC2391" s="23"/>
      <c r="DD2391" s="23"/>
      <c r="DE2391" s="23"/>
      <c r="DF2391" s="23"/>
      <c r="DG2391" s="23"/>
      <c r="DH2391" s="23"/>
      <c r="DI2391" s="23"/>
      <c r="DJ2391" s="23"/>
      <c r="DK2391" s="23"/>
      <c r="DL2391" s="23"/>
      <c r="DM2391" s="23"/>
      <c r="DN2391" s="23"/>
      <c r="DO2391" s="23"/>
      <c r="DP2391" s="23"/>
      <c r="DQ2391" s="23"/>
      <c r="DR2391" s="23"/>
      <c r="DS2391" s="23"/>
      <c r="DT2391" s="23"/>
      <c r="DU2391" s="23"/>
      <c r="DV2391" s="23"/>
      <c r="DW2391" s="23"/>
      <c r="DX2391" s="23"/>
      <c r="DY2391" s="23"/>
    </row>
    <row r="2392" spans="1:129" s="29" customFormat="1" ht="45" x14ac:dyDescent="0.25">
      <c r="A2392" s="474"/>
      <c r="B2392" s="121" t="s">
        <v>399</v>
      </c>
      <c r="C2392" s="121"/>
      <c r="D2392" s="121"/>
      <c r="E2392" s="164"/>
      <c r="F2392" s="162"/>
      <c r="G2392" s="150"/>
      <c r="H2392" s="72" t="s">
        <v>58</v>
      </c>
      <c r="I2392" s="78" t="s">
        <v>31</v>
      </c>
      <c r="J2392" s="162">
        <v>250000</v>
      </c>
      <c r="K2392" s="162"/>
      <c r="L2392" s="162"/>
      <c r="M2392" s="83">
        <v>237500</v>
      </c>
      <c r="N2392" s="83">
        <v>12500</v>
      </c>
      <c r="O2392" s="475">
        <f t="shared" si="1187"/>
        <v>250000</v>
      </c>
      <c r="P2392" s="555"/>
      <c r="Q2392" s="23"/>
      <c r="R2392" s="23"/>
      <c r="S2392" s="23"/>
      <c r="T2392" s="23"/>
      <c r="U2392" s="23"/>
      <c r="V2392" s="23"/>
      <c r="W2392" s="23"/>
      <c r="X2392" s="23"/>
      <c r="Y2392" s="23"/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/>
      <c r="AL2392" s="23"/>
      <c r="AM2392" s="23"/>
      <c r="AN2392" s="23"/>
      <c r="AO2392" s="23"/>
      <c r="AP2392" s="23"/>
      <c r="AQ2392" s="23"/>
      <c r="AR2392" s="23"/>
      <c r="AS2392" s="23"/>
      <c r="AT2392" s="23"/>
      <c r="AU2392" s="23"/>
      <c r="AV2392" s="23"/>
      <c r="AW2392" s="23"/>
      <c r="AX2392" s="23"/>
      <c r="AY2392" s="23"/>
      <c r="AZ2392" s="23"/>
      <c r="BA2392" s="23"/>
      <c r="BB2392" s="23"/>
      <c r="BC2392" s="23"/>
      <c r="BD2392" s="23"/>
      <c r="BE2392" s="23"/>
      <c r="BF2392" s="23"/>
      <c r="BG2392" s="23"/>
      <c r="BH2392" s="23"/>
      <c r="BI2392" s="23"/>
      <c r="BJ2392" s="23"/>
      <c r="BK2392" s="23"/>
      <c r="BL2392" s="23"/>
      <c r="BM2392" s="23"/>
      <c r="BN2392" s="23"/>
      <c r="BO2392" s="23"/>
      <c r="BP2392" s="23"/>
      <c r="BQ2392" s="23"/>
      <c r="BR2392" s="23"/>
      <c r="BS2392" s="23"/>
      <c r="BT2392" s="23"/>
      <c r="BU2392" s="23"/>
      <c r="BV2392" s="23"/>
      <c r="BW2392" s="23"/>
      <c r="BX2392" s="23"/>
      <c r="BY2392" s="23"/>
      <c r="BZ2392" s="23"/>
      <c r="CA2392" s="23"/>
      <c r="CB2392" s="23"/>
      <c r="CC2392" s="23"/>
      <c r="CD2392" s="23"/>
      <c r="CE2392" s="23"/>
      <c r="CF2392" s="23"/>
      <c r="CG2392" s="23"/>
      <c r="CH2392" s="23"/>
      <c r="CI2392" s="23"/>
      <c r="CJ2392" s="23"/>
      <c r="CK2392" s="23"/>
      <c r="CL2392" s="23"/>
      <c r="CM2392" s="23"/>
      <c r="CN2392" s="23"/>
      <c r="CO2392" s="23"/>
      <c r="CP2392" s="23"/>
      <c r="CQ2392" s="23"/>
      <c r="CR2392" s="23"/>
      <c r="CS2392" s="23"/>
      <c r="CT2392" s="23"/>
      <c r="CU2392" s="23"/>
      <c r="CV2392" s="23"/>
      <c r="CW2392" s="23"/>
      <c r="CX2392" s="23"/>
      <c r="CY2392" s="23"/>
      <c r="CZ2392" s="23"/>
      <c r="DA2392" s="23"/>
      <c r="DB2392" s="23"/>
      <c r="DC2392" s="23"/>
      <c r="DD2392" s="23"/>
      <c r="DE2392" s="23"/>
      <c r="DF2392" s="23"/>
      <c r="DG2392" s="23"/>
      <c r="DH2392" s="23"/>
      <c r="DI2392" s="23"/>
      <c r="DJ2392" s="23"/>
      <c r="DK2392" s="23"/>
      <c r="DL2392" s="23"/>
      <c r="DM2392" s="23"/>
      <c r="DN2392" s="23"/>
      <c r="DO2392" s="23"/>
      <c r="DP2392" s="23"/>
      <c r="DQ2392" s="23"/>
      <c r="DR2392" s="23"/>
      <c r="DS2392" s="23"/>
      <c r="DT2392" s="23"/>
      <c r="DU2392" s="23"/>
      <c r="DV2392" s="23"/>
      <c r="DW2392" s="23"/>
      <c r="DX2392" s="23"/>
      <c r="DY2392" s="23"/>
    </row>
    <row r="2393" spans="1:129" s="29" customFormat="1" ht="75" x14ac:dyDescent="0.25">
      <c r="A2393" s="478"/>
      <c r="B2393" s="121" t="s">
        <v>399</v>
      </c>
      <c r="C2393" s="121"/>
      <c r="D2393" s="121"/>
      <c r="E2393" s="164"/>
      <c r="F2393" s="165"/>
      <c r="G2393" s="166"/>
      <c r="H2393" s="72" t="s">
        <v>57</v>
      </c>
      <c r="I2393" s="78" t="s">
        <v>136</v>
      </c>
      <c r="J2393" s="83">
        <v>45250</v>
      </c>
      <c r="K2393" s="123">
        <f>J2393</f>
        <v>45250</v>
      </c>
      <c r="L2393" s="162"/>
      <c r="M2393" s="162"/>
      <c r="N2393" s="162"/>
      <c r="O2393" s="475">
        <f t="shared" si="1187"/>
        <v>45250</v>
      </c>
      <c r="P2393" s="555"/>
      <c r="Q2393" s="23"/>
      <c r="R2393" s="23"/>
      <c r="S2393" s="23"/>
      <c r="T2393" s="23"/>
      <c r="U2393" s="23"/>
      <c r="V2393" s="23"/>
      <c r="W2393" s="23"/>
      <c r="X2393" s="23"/>
      <c r="Y2393" s="23"/>
      <c r="Z2393" s="23"/>
      <c r="AA2393" s="23"/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/>
      <c r="AL2393" s="23"/>
      <c r="AM2393" s="23"/>
      <c r="AN2393" s="23"/>
      <c r="AO2393" s="23"/>
      <c r="AP2393" s="23"/>
      <c r="AQ2393" s="23"/>
      <c r="AR2393" s="23"/>
      <c r="AS2393" s="23"/>
      <c r="AT2393" s="23"/>
      <c r="AU2393" s="23"/>
      <c r="AV2393" s="23"/>
      <c r="AW2393" s="23"/>
      <c r="AX2393" s="23"/>
      <c r="AY2393" s="23"/>
      <c r="AZ2393" s="23"/>
      <c r="BA2393" s="23"/>
      <c r="BB2393" s="23"/>
      <c r="BC2393" s="23"/>
      <c r="BD2393" s="23"/>
      <c r="BE2393" s="23"/>
      <c r="BF2393" s="23"/>
      <c r="BG2393" s="23"/>
      <c r="BH2393" s="23"/>
      <c r="BI2393" s="23"/>
      <c r="BJ2393" s="23"/>
      <c r="BK2393" s="23"/>
      <c r="BL2393" s="23"/>
      <c r="BM2393" s="23"/>
      <c r="BN2393" s="23"/>
      <c r="BO2393" s="23"/>
      <c r="BP2393" s="23"/>
      <c r="BQ2393" s="23"/>
      <c r="BR2393" s="23"/>
      <c r="BS2393" s="23"/>
      <c r="BT2393" s="23"/>
      <c r="BU2393" s="23"/>
      <c r="BV2393" s="23"/>
      <c r="BW2393" s="23"/>
      <c r="BX2393" s="23"/>
      <c r="BY2393" s="23"/>
      <c r="BZ2393" s="23"/>
      <c r="CA2393" s="23"/>
      <c r="CB2393" s="23"/>
      <c r="CC2393" s="23"/>
      <c r="CD2393" s="23"/>
      <c r="CE2393" s="23"/>
      <c r="CF2393" s="23"/>
      <c r="CG2393" s="23"/>
      <c r="CH2393" s="23"/>
      <c r="CI2393" s="23"/>
      <c r="CJ2393" s="23"/>
      <c r="CK2393" s="23"/>
      <c r="CL2393" s="23"/>
      <c r="CM2393" s="23"/>
      <c r="CN2393" s="23"/>
      <c r="CO2393" s="23"/>
      <c r="CP2393" s="23"/>
      <c r="CQ2393" s="23"/>
      <c r="CR2393" s="23"/>
      <c r="CS2393" s="23"/>
      <c r="CT2393" s="23"/>
      <c r="CU2393" s="23"/>
      <c r="CV2393" s="23"/>
      <c r="CW2393" s="23"/>
      <c r="CX2393" s="23"/>
      <c r="CY2393" s="23"/>
      <c r="CZ2393" s="23"/>
      <c r="DA2393" s="23"/>
      <c r="DB2393" s="23"/>
      <c r="DC2393" s="23"/>
      <c r="DD2393" s="23"/>
      <c r="DE2393" s="23"/>
      <c r="DF2393" s="23"/>
      <c r="DG2393" s="23"/>
      <c r="DH2393" s="23"/>
      <c r="DI2393" s="23"/>
      <c r="DJ2393" s="23"/>
      <c r="DK2393" s="23"/>
      <c r="DL2393" s="23"/>
      <c r="DM2393" s="23"/>
      <c r="DN2393" s="23"/>
      <c r="DO2393" s="23"/>
      <c r="DP2393" s="23"/>
      <c r="DQ2393" s="23"/>
      <c r="DR2393" s="23"/>
      <c r="DS2393" s="23"/>
      <c r="DT2393" s="23"/>
      <c r="DU2393" s="23"/>
      <c r="DV2393" s="23"/>
      <c r="DW2393" s="23"/>
      <c r="DX2393" s="23"/>
      <c r="DY2393" s="23"/>
    </row>
    <row r="2394" spans="1:129" s="29" customFormat="1" ht="15.75" x14ac:dyDescent="0.25">
      <c r="A2394" s="477">
        <v>53</v>
      </c>
      <c r="B2394" s="121" t="s">
        <v>399</v>
      </c>
      <c r="C2394" s="121" t="s">
        <v>6</v>
      </c>
      <c r="D2394" s="121" t="s">
        <v>202</v>
      </c>
      <c r="E2394" s="164" t="s">
        <v>82</v>
      </c>
      <c r="F2394" s="162">
        <v>4605.5</v>
      </c>
      <c r="G2394" s="150">
        <v>215</v>
      </c>
      <c r="H2394" s="72" t="s">
        <v>30</v>
      </c>
      <c r="I2394" s="66" t="s">
        <v>1</v>
      </c>
      <c r="J2394" s="162">
        <f>J2395+J2396</f>
        <v>295250</v>
      </c>
      <c r="K2394" s="162">
        <f t="shared" ref="K2394:N2394" si="1198">K2395+K2396</f>
        <v>45250</v>
      </c>
      <c r="L2394" s="162">
        <f t="shared" si="1198"/>
        <v>0</v>
      </c>
      <c r="M2394" s="162">
        <f t="shared" si="1198"/>
        <v>237500</v>
      </c>
      <c r="N2394" s="162">
        <f t="shared" si="1198"/>
        <v>12500</v>
      </c>
      <c r="O2394" s="475">
        <f t="shared" si="1187"/>
        <v>295250</v>
      </c>
      <c r="P2394" s="555"/>
      <c r="Q2394" s="23"/>
      <c r="R2394" s="23"/>
      <c r="S2394" s="23"/>
      <c r="T2394" s="23"/>
      <c r="U2394" s="23"/>
      <c r="V2394" s="23"/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23"/>
      <c r="AL2394" s="23"/>
      <c r="AM2394" s="23"/>
      <c r="AN2394" s="23"/>
      <c r="AO2394" s="23"/>
      <c r="AP2394" s="23"/>
      <c r="AQ2394" s="23"/>
      <c r="AR2394" s="23"/>
      <c r="AS2394" s="23"/>
      <c r="AT2394" s="23"/>
      <c r="AU2394" s="23"/>
      <c r="AV2394" s="23"/>
      <c r="AW2394" s="23"/>
      <c r="AX2394" s="23"/>
      <c r="AY2394" s="23"/>
      <c r="AZ2394" s="23"/>
      <c r="BA2394" s="23"/>
      <c r="BB2394" s="23"/>
      <c r="BC2394" s="23"/>
      <c r="BD2394" s="23"/>
      <c r="BE2394" s="23"/>
      <c r="BF2394" s="23"/>
      <c r="BG2394" s="23"/>
      <c r="BH2394" s="23"/>
      <c r="BI2394" s="23"/>
      <c r="BJ2394" s="23"/>
      <c r="BK2394" s="23"/>
      <c r="BL2394" s="23"/>
      <c r="BM2394" s="23"/>
      <c r="BN2394" s="23"/>
      <c r="BO2394" s="23"/>
      <c r="BP2394" s="23"/>
      <c r="BQ2394" s="23"/>
      <c r="BR2394" s="23"/>
      <c r="BS2394" s="23"/>
      <c r="BT2394" s="23"/>
      <c r="BU2394" s="23"/>
      <c r="BV2394" s="23"/>
      <c r="BW2394" s="23"/>
      <c r="BX2394" s="23"/>
      <c r="BY2394" s="23"/>
      <c r="BZ2394" s="23"/>
      <c r="CA2394" s="23"/>
      <c r="CB2394" s="23"/>
      <c r="CC2394" s="23"/>
      <c r="CD2394" s="23"/>
      <c r="CE2394" s="23"/>
      <c r="CF2394" s="23"/>
      <c r="CG2394" s="23"/>
      <c r="CH2394" s="23"/>
      <c r="CI2394" s="23"/>
      <c r="CJ2394" s="23"/>
      <c r="CK2394" s="23"/>
      <c r="CL2394" s="23"/>
      <c r="CM2394" s="23"/>
      <c r="CN2394" s="23"/>
      <c r="CO2394" s="23"/>
      <c r="CP2394" s="23"/>
      <c r="CQ2394" s="23"/>
      <c r="CR2394" s="23"/>
      <c r="CS2394" s="23"/>
      <c r="CT2394" s="23"/>
      <c r="CU2394" s="23"/>
      <c r="CV2394" s="23"/>
      <c r="CW2394" s="23"/>
      <c r="CX2394" s="23"/>
      <c r="CY2394" s="23"/>
      <c r="CZ2394" s="23"/>
      <c r="DA2394" s="23"/>
      <c r="DB2394" s="23"/>
      <c r="DC2394" s="23"/>
      <c r="DD2394" s="23"/>
      <c r="DE2394" s="23"/>
      <c r="DF2394" s="23"/>
      <c r="DG2394" s="23"/>
      <c r="DH2394" s="23"/>
      <c r="DI2394" s="23"/>
      <c r="DJ2394" s="23"/>
      <c r="DK2394" s="23"/>
      <c r="DL2394" s="23"/>
      <c r="DM2394" s="23"/>
      <c r="DN2394" s="23"/>
      <c r="DO2394" s="23"/>
      <c r="DP2394" s="23"/>
      <c r="DQ2394" s="23"/>
      <c r="DR2394" s="23"/>
      <c r="DS2394" s="23"/>
      <c r="DT2394" s="23"/>
      <c r="DU2394" s="23"/>
      <c r="DV2394" s="23"/>
      <c r="DW2394" s="23"/>
      <c r="DX2394" s="23"/>
      <c r="DY2394" s="23"/>
    </row>
    <row r="2395" spans="1:129" s="29" customFormat="1" ht="45" x14ac:dyDescent="0.25">
      <c r="A2395" s="478"/>
      <c r="B2395" s="121" t="s">
        <v>399</v>
      </c>
      <c r="C2395" s="121"/>
      <c r="D2395" s="121"/>
      <c r="E2395" s="164"/>
      <c r="F2395" s="162"/>
      <c r="G2395" s="150"/>
      <c r="H2395" s="72" t="s">
        <v>58</v>
      </c>
      <c r="I2395" s="78" t="s">
        <v>31</v>
      </c>
      <c r="J2395" s="162">
        <v>250000</v>
      </c>
      <c r="K2395" s="162"/>
      <c r="L2395" s="162"/>
      <c r="M2395" s="83">
        <v>237500</v>
      </c>
      <c r="N2395" s="83">
        <v>12500</v>
      </c>
      <c r="O2395" s="475">
        <f t="shared" si="1187"/>
        <v>250000</v>
      </c>
      <c r="P2395" s="555"/>
      <c r="Q2395" s="23"/>
      <c r="R2395" s="23"/>
      <c r="S2395" s="23"/>
      <c r="T2395" s="23"/>
      <c r="U2395" s="23"/>
      <c r="V2395" s="23"/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23"/>
      <c r="AL2395" s="23"/>
      <c r="AM2395" s="23"/>
      <c r="AN2395" s="23"/>
      <c r="AO2395" s="23"/>
      <c r="AP2395" s="23"/>
      <c r="AQ2395" s="23"/>
      <c r="AR2395" s="23"/>
      <c r="AS2395" s="23"/>
      <c r="AT2395" s="23"/>
      <c r="AU2395" s="23"/>
      <c r="AV2395" s="23"/>
      <c r="AW2395" s="23"/>
      <c r="AX2395" s="23"/>
      <c r="AY2395" s="23"/>
      <c r="AZ2395" s="23"/>
      <c r="BA2395" s="23"/>
      <c r="BB2395" s="23"/>
      <c r="BC2395" s="23"/>
      <c r="BD2395" s="23"/>
      <c r="BE2395" s="23"/>
      <c r="BF2395" s="23"/>
      <c r="BG2395" s="23"/>
      <c r="BH2395" s="23"/>
      <c r="BI2395" s="23"/>
      <c r="BJ2395" s="23"/>
      <c r="BK2395" s="23"/>
      <c r="BL2395" s="23"/>
      <c r="BM2395" s="23"/>
      <c r="BN2395" s="23"/>
      <c r="BO2395" s="23"/>
      <c r="BP2395" s="23"/>
      <c r="BQ2395" s="23"/>
      <c r="BR2395" s="23"/>
      <c r="BS2395" s="23"/>
      <c r="BT2395" s="23"/>
      <c r="BU2395" s="23"/>
      <c r="BV2395" s="23"/>
      <c r="BW2395" s="23"/>
      <c r="BX2395" s="23"/>
      <c r="BY2395" s="23"/>
      <c r="BZ2395" s="23"/>
      <c r="CA2395" s="23"/>
      <c r="CB2395" s="23"/>
      <c r="CC2395" s="23"/>
      <c r="CD2395" s="23"/>
      <c r="CE2395" s="23"/>
      <c r="CF2395" s="23"/>
      <c r="CG2395" s="23"/>
      <c r="CH2395" s="23"/>
      <c r="CI2395" s="23"/>
      <c r="CJ2395" s="23"/>
      <c r="CK2395" s="23"/>
      <c r="CL2395" s="23"/>
      <c r="CM2395" s="23"/>
      <c r="CN2395" s="23"/>
      <c r="CO2395" s="23"/>
      <c r="CP2395" s="23"/>
      <c r="CQ2395" s="23"/>
      <c r="CR2395" s="23"/>
      <c r="CS2395" s="23"/>
      <c r="CT2395" s="23"/>
      <c r="CU2395" s="23"/>
      <c r="CV2395" s="23"/>
      <c r="CW2395" s="23"/>
      <c r="CX2395" s="23"/>
      <c r="CY2395" s="23"/>
      <c r="CZ2395" s="23"/>
      <c r="DA2395" s="23"/>
      <c r="DB2395" s="23"/>
      <c r="DC2395" s="23"/>
      <c r="DD2395" s="23"/>
      <c r="DE2395" s="23"/>
      <c r="DF2395" s="23"/>
      <c r="DG2395" s="23"/>
      <c r="DH2395" s="23"/>
      <c r="DI2395" s="23"/>
      <c r="DJ2395" s="23"/>
      <c r="DK2395" s="23"/>
      <c r="DL2395" s="23"/>
      <c r="DM2395" s="23"/>
      <c r="DN2395" s="23"/>
      <c r="DO2395" s="23"/>
      <c r="DP2395" s="23"/>
      <c r="DQ2395" s="23"/>
      <c r="DR2395" s="23"/>
      <c r="DS2395" s="23"/>
      <c r="DT2395" s="23"/>
      <c r="DU2395" s="23"/>
      <c r="DV2395" s="23"/>
      <c r="DW2395" s="23"/>
      <c r="DX2395" s="23"/>
      <c r="DY2395" s="23"/>
    </row>
    <row r="2396" spans="1:129" s="29" customFormat="1" ht="75" x14ac:dyDescent="0.25">
      <c r="A2396" s="478"/>
      <c r="B2396" s="121" t="s">
        <v>399</v>
      </c>
      <c r="C2396" s="121"/>
      <c r="D2396" s="121"/>
      <c r="E2396" s="164"/>
      <c r="F2396" s="165"/>
      <c r="G2396" s="166"/>
      <c r="H2396" s="72" t="s">
        <v>57</v>
      </c>
      <c r="I2396" s="78" t="s">
        <v>136</v>
      </c>
      <c r="J2396" s="83">
        <v>45250</v>
      </c>
      <c r="K2396" s="123">
        <f>J2396</f>
        <v>45250</v>
      </c>
      <c r="L2396" s="162"/>
      <c r="M2396" s="162"/>
      <c r="N2396" s="162"/>
      <c r="O2396" s="475">
        <f t="shared" si="1187"/>
        <v>45250</v>
      </c>
      <c r="P2396" s="555"/>
      <c r="Q2396" s="23"/>
      <c r="R2396" s="23"/>
      <c r="S2396" s="23"/>
      <c r="T2396" s="23"/>
      <c r="U2396" s="23"/>
      <c r="V2396" s="23"/>
      <c r="W2396" s="23"/>
      <c r="X2396" s="23"/>
      <c r="Y2396" s="23"/>
      <c r="Z2396" s="23"/>
      <c r="AA2396" s="23"/>
      <c r="AB2396" s="23"/>
      <c r="AC2396" s="23"/>
      <c r="AD2396" s="23"/>
      <c r="AE2396" s="23"/>
      <c r="AF2396" s="23"/>
      <c r="AG2396" s="23"/>
      <c r="AH2396" s="23"/>
      <c r="AI2396" s="23"/>
      <c r="AJ2396" s="23"/>
      <c r="AK2396" s="23"/>
      <c r="AL2396" s="23"/>
      <c r="AM2396" s="23"/>
      <c r="AN2396" s="23"/>
      <c r="AO2396" s="23"/>
      <c r="AP2396" s="23"/>
      <c r="AQ2396" s="23"/>
      <c r="AR2396" s="23"/>
      <c r="AS2396" s="23"/>
      <c r="AT2396" s="23"/>
      <c r="AU2396" s="23"/>
      <c r="AV2396" s="23"/>
      <c r="AW2396" s="23"/>
      <c r="AX2396" s="23"/>
      <c r="AY2396" s="23"/>
      <c r="AZ2396" s="23"/>
      <c r="BA2396" s="23"/>
      <c r="BB2396" s="23"/>
      <c r="BC2396" s="23"/>
      <c r="BD2396" s="23"/>
      <c r="BE2396" s="23"/>
      <c r="BF2396" s="23"/>
      <c r="BG2396" s="23"/>
      <c r="BH2396" s="23"/>
      <c r="BI2396" s="23"/>
      <c r="BJ2396" s="23"/>
      <c r="BK2396" s="23"/>
      <c r="BL2396" s="23"/>
      <c r="BM2396" s="23"/>
      <c r="BN2396" s="23"/>
      <c r="BO2396" s="23"/>
      <c r="BP2396" s="23"/>
      <c r="BQ2396" s="23"/>
      <c r="BR2396" s="23"/>
      <c r="BS2396" s="23"/>
      <c r="BT2396" s="23"/>
      <c r="BU2396" s="23"/>
      <c r="BV2396" s="23"/>
      <c r="BW2396" s="23"/>
      <c r="BX2396" s="23"/>
      <c r="BY2396" s="23"/>
      <c r="BZ2396" s="23"/>
      <c r="CA2396" s="23"/>
      <c r="CB2396" s="23"/>
      <c r="CC2396" s="23"/>
      <c r="CD2396" s="23"/>
      <c r="CE2396" s="23"/>
      <c r="CF2396" s="23"/>
      <c r="CG2396" s="23"/>
      <c r="CH2396" s="23"/>
      <c r="CI2396" s="23"/>
      <c r="CJ2396" s="23"/>
      <c r="CK2396" s="23"/>
      <c r="CL2396" s="23"/>
      <c r="CM2396" s="23"/>
      <c r="CN2396" s="23"/>
      <c r="CO2396" s="23"/>
      <c r="CP2396" s="23"/>
      <c r="CQ2396" s="23"/>
      <c r="CR2396" s="23"/>
      <c r="CS2396" s="23"/>
      <c r="CT2396" s="23"/>
      <c r="CU2396" s="23"/>
      <c r="CV2396" s="23"/>
      <c r="CW2396" s="23"/>
      <c r="CX2396" s="23"/>
      <c r="CY2396" s="23"/>
      <c r="CZ2396" s="23"/>
      <c r="DA2396" s="23"/>
      <c r="DB2396" s="23"/>
      <c r="DC2396" s="23"/>
      <c r="DD2396" s="23"/>
      <c r="DE2396" s="23"/>
      <c r="DF2396" s="23"/>
      <c r="DG2396" s="23"/>
      <c r="DH2396" s="23"/>
      <c r="DI2396" s="23"/>
      <c r="DJ2396" s="23"/>
      <c r="DK2396" s="23"/>
      <c r="DL2396" s="23"/>
      <c r="DM2396" s="23"/>
      <c r="DN2396" s="23"/>
      <c r="DO2396" s="23"/>
      <c r="DP2396" s="23"/>
      <c r="DQ2396" s="23"/>
      <c r="DR2396" s="23"/>
      <c r="DS2396" s="23"/>
      <c r="DT2396" s="23"/>
      <c r="DU2396" s="23"/>
      <c r="DV2396" s="23"/>
      <c r="DW2396" s="23"/>
      <c r="DX2396" s="23"/>
      <c r="DY2396" s="23"/>
    </row>
    <row r="2397" spans="1:129" s="29" customFormat="1" ht="15.75" x14ac:dyDescent="0.25">
      <c r="A2397" s="477">
        <v>54</v>
      </c>
      <c r="B2397" s="121" t="s">
        <v>399</v>
      </c>
      <c r="C2397" s="121" t="s">
        <v>6</v>
      </c>
      <c r="D2397" s="121" t="s">
        <v>202</v>
      </c>
      <c r="E2397" s="164" t="s">
        <v>198</v>
      </c>
      <c r="F2397" s="162">
        <v>2594.3000000000002</v>
      </c>
      <c r="G2397" s="150">
        <v>144</v>
      </c>
      <c r="H2397" s="72" t="s">
        <v>30</v>
      </c>
      <c r="I2397" s="66" t="s">
        <v>1</v>
      </c>
      <c r="J2397" s="162">
        <f>J2398+J2399</f>
        <v>295250</v>
      </c>
      <c r="K2397" s="162">
        <f t="shared" ref="K2397:N2397" si="1199">K2398+K2399</f>
        <v>45250</v>
      </c>
      <c r="L2397" s="162">
        <f t="shared" si="1199"/>
        <v>0</v>
      </c>
      <c r="M2397" s="162">
        <f t="shared" si="1199"/>
        <v>237500</v>
      </c>
      <c r="N2397" s="162">
        <f t="shared" si="1199"/>
        <v>12500</v>
      </c>
      <c r="O2397" s="475">
        <f t="shared" si="1187"/>
        <v>295250</v>
      </c>
      <c r="P2397" s="555"/>
      <c r="Q2397" s="23"/>
      <c r="R2397" s="23"/>
      <c r="S2397" s="23"/>
      <c r="T2397" s="23"/>
      <c r="U2397" s="23"/>
      <c r="V2397" s="23"/>
      <c r="W2397" s="23"/>
      <c r="X2397" s="23"/>
      <c r="Y2397" s="23"/>
      <c r="Z2397" s="23"/>
      <c r="AA2397" s="23"/>
      <c r="AB2397" s="23"/>
      <c r="AC2397" s="23"/>
      <c r="AD2397" s="23"/>
      <c r="AE2397" s="23"/>
      <c r="AF2397" s="23"/>
      <c r="AG2397" s="23"/>
      <c r="AH2397" s="23"/>
      <c r="AI2397" s="23"/>
      <c r="AJ2397" s="23"/>
      <c r="AK2397" s="23"/>
      <c r="AL2397" s="23"/>
      <c r="AM2397" s="23"/>
      <c r="AN2397" s="23"/>
      <c r="AO2397" s="23"/>
      <c r="AP2397" s="23"/>
      <c r="AQ2397" s="23"/>
      <c r="AR2397" s="23"/>
      <c r="AS2397" s="23"/>
      <c r="AT2397" s="23"/>
      <c r="AU2397" s="23"/>
      <c r="AV2397" s="23"/>
      <c r="AW2397" s="23"/>
      <c r="AX2397" s="23"/>
      <c r="AY2397" s="23"/>
      <c r="AZ2397" s="23"/>
      <c r="BA2397" s="23"/>
      <c r="BB2397" s="23"/>
      <c r="BC2397" s="23"/>
      <c r="BD2397" s="23"/>
      <c r="BE2397" s="23"/>
      <c r="BF2397" s="23"/>
      <c r="BG2397" s="23"/>
      <c r="BH2397" s="23"/>
      <c r="BI2397" s="23"/>
      <c r="BJ2397" s="23"/>
      <c r="BK2397" s="23"/>
      <c r="BL2397" s="23"/>
      <c r="BM2397" s="23"/>
      <c r="BN2397" s="23"/>
      <c r="BO2397" s="23"/>
      <c r="BP2397" s="23"/>
      <c r="BQ2397" s="23"/>
      <c r="BR2397" s="23"/>
      <c r="BS2397" s="23"/>
      <c r="BT2397" s="23"/>
      <c r="BU2397" s="23"/>
      <c r="BV2397" s="23"/>
      <c r="BW2397" s="23"/>
      <c r="BX2397" s="23"/>
      <c r="BY2397" s="23"/>
      <c r="BZ2397" s="23"/>
      <c r="CA2397" s="23"/>
      <c r="CB2397" s="23"/>
      <c r="CC2397" s="23"/>
      <c r="CD2397" s="23"/>
      <c r="CE2397" s="23"/>
      <c r="CF2397" s="23"/>
      <c r="CG2397" s="23"/>
      <c r="CH2397" s="23"/>
      <c r="CI2397" s="23"/>
      <c r="CJ2397" s="23"/>
      <c r="CK2397" s="23"/>
      <c r="CL2397" s="23"/>
      <c r="CM2397" s="23"/>
      <c r="CN2397" s="23"/>
      <c r="CO2397" s="23"/>
      <c r="CP2397" s="23"/>
      <c r="CQ2397" s="23"/>
      <c r="CR2397" s="23"/>
      <c r="CS2397" s="23"/>
      <c r="CT2397" s="23"/>
      <c r="CU2397" s="23"/>
      <c r="CV2397" s="23"/>
      <c r="CW2397" s="23"/>
      <c r="CX2397" s="23"/>
      <c r="CY2397" s="23"/>
      <c r="CZ2397" s="23"/>
      <c r="DA2397" s="23"/>
      <c r="DB2397" s="23"/>
      <c r="DC2397" s="23"/>
      <c r="DD2397" s="23"/>
      <c r="DE2397" s="23"/>
      <c r="DF2397" s="23"/>
      <c r="DG2397" s="23"/>
      <c r="DH2397" s="23"/>
      <c r="DI2397" s="23"/>
      <c r="DJ2397" s="23"/>
      <c r="DK2397" s="23"/>
      <c r="DL2397" s="23"/>
      <c r="DM2397" s="23"/>
      <c r="DN2397" s="23"/>
      <c r="DO2397" s="23"/>
      <c r="DP2397" s="23"/>
      <c r="DQ2397" s="23"/>
      <c r="DR2397" s="23"/>
      <c r="DS2397" s="23"/>
      <c r="DT2397" s="23"/>
      <c r="DU2397" s="23"/>
      <c r="DV2397" s="23"/>
      <c r="DW2397" s="23"/>
      <c r="DX2397" s="23"/>
      <c r="DY2397" s="23"/>
    </row>
    <row r="2398" spans="1:129" s="29" customFormat="1" ht="45" x14ac:dyDescent="0.25">
      <c r="A2398" s="478"/>
      <c r="B2398" s="121" t="s">
        <v>399</v>
      </c>
      <c r="C2398" s="121"/>
      <c r="D2398" s="121"/>
      <c r="E2398" s="164"/>
      <c r="F2398" s="162"/>
      <c r="G2398" s="150"/>
      <c r="H2398" s="72" t="s">
        <v>58</v>
      </c>
      <c r="I2398" s="78" t="s">
        <v>31</v>
      </c>
      <c r="J2398" s="162">
        <v>250000</v>
      </c>
      <c r="K2398" s="162"/>
      <c r="L2398" s="162"/>
      <c r="M2398" s="83">
        <v>237500</v>
      </c>
      <c r="N2398" s="83">
        <v>12500</v>
      </c>
      <c r="O2398" s="475">
        <f t="shared" si="1187"/>
        <v>250000</v>
      </c>
      <c r="P2398" s="555"/>
      <c r="Q2398" s="23"/>
      <c r="R2398" s="23"/>
      <c r="S2398" s="23"/>
      <c r="T2398" s="23"/>
      <c r="U2398" s="23"/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/>
      <c r="AL2398" s="23"/>
      <c r="AM2398" s="23"/>
      <c r="AN2398" s="23"/>
      <c r="AO2398" s="23"/>
      <c r="AP2398" s="23"/>
      <c r="AQ2398" s="23"/>
      <c r="AR2398" s="23"/>
      <c r="AS2398" s="23"/>
      <c r="AT2398" s="23"/>
      <c r="AU2398" s="23"/>
      <c r="AV2398" s="23"/>
      <c r="AW2398" s="23"/>
      <c r="AX2398" s="23"/>
      <c r="AY2398" s="23"/>
      <c r="AZ2398" s="23"/>
      <c r="BA2398" s="23"/>
      <c r="BB2398" s="23"/>
      <c r="BC2398" s="23"/>
      <c r="BD2398" s="23"/>
      <c r="BE2398" s="23"/>
      <c r="BF2398" s="23"/>
      <c r="BG2398" s="23"/>
      <c r="BH2398" s="23"/>
      <c r="BI2398" s="23"/>
      <c r="BJ2398" s="23"/>
      <c r="BK2398" s="23"/>
      <c r="BL2398" s="23"/>
      <c r="BM2398" s="23"/>
      <c r="BN2398" s="23"/>
      <c r="BO2398" s="23"/>
      <c r="BP2398" s="23"/>
      <c r="BQ2398" s="23"/>
      <c r="BR2398" s="23"/>
      <c r="BS2398" s="23"/>
      <c r="BT2398" s="23"/>
      <c r="BU2398" s="23"/>
      <c r="BV2398" s="23"/>
      <c r="BW2398" s="23"/>
      <c r="BX2398" s="23"/>
      <c r="BY2398" s="23"/>
      <c r="BZ2398" s="23"/>
      <c r="CA2398" s="23"/>
      <c r="CB2398" s="23"/>
      <c r="CC2398" s="23"/>
      <c r="CD2398" s="23"/>
      <c r="CE2398" s="23"/>
      <c r="CF2398" s="23"/>
      <c r="CG2398" s="23"/>
      <c r="CH2398" s="23"/>
      <c r="CI2398" s="23"/>
      <c r="CJ2398" s="23"/>
      <c r="CK2398" s="23"/>
      <c r="CL2398" s="23"/>
      <c r="CM2398" s="23"/>
      <c r="CN2398" s="23"/>
      <c r="CO2398" s="23"/>
      <c r="CP2398" s="23"/>
      <c r="CQ2398" s="23"/>
      <c r="CR2398" s="23"/>
      <c r="CS2398" s="23"/>
      <c r="CT2398" s="23"/>
      <c r="CU2398" s="23"/>
      <c r="CV2398" s="23"/>
      <c r="CW2398" s="23"/>
      <c r="CX2398" s="23"/>
      <c r="CY2398" s="23"/>
      <c r="CZ2398" s="23"/>
      <c r="DA2398" s="23"/>
      <c r="DB2398" s="23"/>
      <c r="DC2398" s="23"/>
      <c r="DD2398" s="23"/>
      <c r="DE2398" s="23"/>
      <c r="DF2398" s="23"/>
      <c r="DG2398" s="23"/>
      <c r="DH2398" s="23"/>
      <c r="DI2398" s="23"/>
      <c r="DJ2398" s="23"/>
      <c r="DK2398" s="23"/>
      <c r="DL2398" s="23"/>
      <c r="DM2398" s="23"/>
      <c r="DN2398" s="23"/>
      <c r="DO2398" s="23"/>
      <c r="DP2398" s="23"/>
      <c r="DQ2398" s="23"/>
      <c r="DR2398" s="23"/>
      <c r="DS2398" s="23"/>
      <c r="DT2398" s="23"/>
      <c r="DU2398" s="23"/>
      <c r="DV2398" s="23"/>
      <c r="DW2398" s="23"/>
      <c r="DX2398" s="23"/>
      <c r="DY2398" s="23"/>
    </row>
    <row r="2399" spans="1:129" s="29" customFormat="1" ht="75" x14ac:dyDescent="0.25">
      <c r="A2399" s="478"/>
      <c r="B2399" s="121" t="s">
        <v>399</v>
      </c>
      <c r="C2399" s="121"/>
      <c r="D2399" s="121"/>
      <c r="E2399" s="164"/>
      <c r="F2399" s="165"/>
      <c r="G2399" s="166"/>
      <c r="H2399" s="72" t="s">
        <v>57</v>
      </c>
      <c r="I2399" s="78" t="s">
        <v>136</v>
      </c>
      <c r="J2399" s="83">
        <v>45250</v>
      </c>
      <c r="K2399" s="123">
        <f>J2399</f>
        <v>45250</v>
      </c>
      <c r="L2399" s="162"/>
      <c r="M2399" s="162"/>
      <c r="N2399" s="162"/>
      <c r="O2399" s="475">
        <f t="shared" si="1187"/>
        <v>45250</v>
      </c>
      <c r="P2399" s="555"/>
      <c r="Q2399" s="23"/>
      <c r="R2399" s="23"/>
      <c r="S2399" s="23"/>
      <c r="T2399" s="23"/>
      <c r="U2399" s="23"/>
      <c r="V2399" s="23"/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23"/>
      <c r="AL2399" s="23"/>
      <c r="AM2399" s="23"/>
      <c r="AN2399" s="23"/>
      <c r="AO2399" s="23"/>
      <c r="AP2399" s="23"/>
      <c r="AQ2399" s="23"/>
      <c r="AR2399" s="23"/>
      <c r="AS2399" s="23"/>
      <c r="AT2399" s="23"/>
      <c r="AU2399" s="23"/>
      <c r="AV2399" s="23"/>
      <c r="AW2399" s="23"/>
      <c r="AX2399" s="23"/>
      <c r="AY2399" s="23"/>
      <c r="AZ2399" s="23"/>
      <c r="BA2399" s="23"/>
      <c r="BB2399" s="23"/>
      <c r="BC2399" s="23"/>
      <c r="BD2399" s="23"/>
      <c r="BE2399" s="23"/>
      <c r="BF2399" s="23"/>
      <c r="BG2399" s="23"/>
      <c r="BH2399" s="23"/>
      <c r="BI2399" s="23"/>
      <c r="BJ2399" s="23"/>
      <c r="BK2399" s="23"/>
      <c r="BL2399" s="23"/>
      <c r="BM2399" s="23"/>
      <c r="BN2399" s="23"/>
      <c r="BO2399" s="23"/>
      <c r="BP2399" s="23"/>
      <c r="BQ2399" s="23"/>
      <c r="BR2399" s="23"/>
      <c r="BS2399" s="23"/>
      <c r="BT2399" s="23"/>
      <c r="BU2399" s="23"/>
      <c r="BV2399" s="23"/>
      <c r="BW2399" s="23"/>
      <c r="BX2399" s="23"/>
      <c r="BY2399" s="23"/>
      <c r="BZ2399" s="23"/>
      <c r="CA2399" s="23"/>
      <c r="CB2399" s="23"/>
      <c r="CC2399" s="23"/>
      <c r="CD2399" s="23"/>
      <c r="CE2399" s="23"/>
      <c r="CF2399" s="23"/>
      <c r="CG2399" s="23"/>
      <c r="CH2399" s="23"/>
      <c r="CI2399" s="23"/>
      <c r="CJ2399" s="23"/>
      <c r="CK2399" s="23"/>
      <c r="CL2399" s="23"/>
      <c r="CM2399" s="23"/>
      <c r="CN2399" s="23"/>
      <c r="CO2399" s="23"/>
      <c r="CP2399" s="23"/>
      <c r="CQ2399" s="23"/>
      <c r="CR2399" s="23"/>
      <c r="CS2399" s="23"/>
      <c r="CT2399" s="23"/>
      <c r="CU2399" s="23"/>
      <c r="CV2399" s="23"/>
      <c r="CW2399" s="23"/>
      <c r="CX2399" s="23"/>
      <c r="CY2399" s="23"/>
      <c r="CZ2399" s="23"/>
      <c r="DA2399" s="23"/>
      <c r="DB2399" s="23"/>
      <c r="DC2399" s="23"/>
      <c r="DD2399" s="23"/>
      <c r="DE2399" s="23"/>
      <c r="DF2399" s="23"/>
      <c r="DG2399" s="23"/>
      <c r="DH2399" s="23"/>
      <c r="DI2399" s="23"/>
      <c r="DJ2399" s="23"/>
      <c r="DK2399" s="23"/>
      <c r="DL2399" s="23"/>
      <c r="DM2399" s="23"/>
      <c r="DN2399" s="23"/>
      <c r="DO2399" s="23"/>
      <c r="DP2399" s="23"/>
      <c r="DQ2399" s="23"/>
      <c r="DR2399" s="23"/>
      <c r="DS2399" s="23"/>
      <c r="DT2399" s="23"/>
      <c r="DU2399" s="23"/>
      <c r="DV2399" s="23"/>
      <c r="DW2399" s="23"/>
      <c r="DX2399" s="23"/>
      <c r="DY2399" s="23"/>
    </row>
    <row r="2400" spans="1:129" s="29" customFormat="1" ht="15.75" x14ac:dyDescent="0.25">
      <c r="A2400" s="477">
        <v>55</v>
      </c>
      <c r="B2400" s="121" t="s">
        <v>399</v>
      </c>
      <c r="C2400" s="121" t="s">
        <v>6</v>
      </c>
      <c r="D2400" s="121" t="s">
        <v>196</v>
      </c>
      <c r="E2400" s="164" t="s">
        <v>233</v>
      </c>
      <c r="F2400" s="162">
        <v>9253.5</v>
      </c>
      <c r="G2400" s="150">
        <v>420</v>
      </c>
      <c r="H2400" s="72" t="s">
        <v>30</v>
      </c>
      <c r="I2400" s="66" t="s">
        <v>1</v>
      </c>
      <c r="J2400" s="162">
        <f>J2401+J2402</f>
        <v>295250</v>
      </c>
      <c r="K2400" s="162">
        <f t="shared" ref="K2400:N2400" si="1200">K2401+K2402</f>
        <v>45250</v>
      </c>
      <c r="L2400" s="162">
        <f t="shared" si="1200"/>
        <v>0</v>
      </c>
      <c r="M2400" s="162">
        <f t="shared" si="1200"/>
        <v>237500</v>
      </c>
      <c r="N2400" s="162">
        <f t="shared" si="1200"/>
        <v>12500</v>
      </c>
      <c r="O2400" s="475">
        <f t="shared" si="1187"/>
        <v>295250</v>
      </c>
      <c r="P2400" s="555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/>
      <c r="AG2400" s="23"/>
      <c r="AH2400" s="23"/>
      <c r="AI2400" s="23"/>
      <c r="AJ2400" s="23"/>
      <c r="AK2400" s="23"/>
      <c r="AL2400" s="23"/>
      <c r="AM2400" s="23"/>
      <c r="AN2400" s="23"/>
      <c r="AO2400" s="23"/>
      <c r="AP2400" s="23"/>
      <c r="AQ2400" s="23"/>
      <c r="AR2400" s="23"/>
      <c r="AS2400" s="23"/>
      <c r="AT2400" s="23"/>
      <c r="AU2400" s="23"/>
      <c r="AV2400" s="23"/>
      <c r="AW2400" s="23"/>
      <c r="AX2400" s="23"/>
      <c r="AY2400" s="23"/>
      <c r="AZ2400" s="23"/>
      <c r="BA2400" s="23"/>
      <c r="BB2400" s="23"/>
      <c r="BC2400" s="23"/>
      <c r="BD2400" s="23"/>
      <c r="BE2400" s="23"/>
      <c r="BF2400" s="23"/>
      <c r="BG2400" s="23"/>
      <c r="BH2400" s="23"/>
      <c r="BI2400" s="23"/>
      <c r="BJ2400" s="23"/>
      <c r="BK2400" s="23"/>
      <c r="BL2400" s="23"/>
      <c r="BM2400" s="23"/>
      <c r="BN2400" s="23"/>
      <c r="BO2400" s="23"/>
      <c r="BP2400" s="23"/>
      <c r="BQ2400" s="23"/>
      <c r="BR2400" s="23"/>
      <c r="BS2400" s="23"/>
      <c r="BT2400" s="23"/>
      <c r="BU2400" s="23"/>
      <c r="BV2400" s="23"/>
      <c r="BW2400" s="23"/>
      <c r="BX2400" s="23"/>
      <c r="BY2400" s="23"/>
      <c r="BZ2400" s="23"/>
      <c r="CA2400" s="23"/>
      <c r="CB2400" s="23"/>
      <c r="CC2400" s="23"/>
      <c r="CD2400" s="23"/>
      <c r="CE2400" s="23"/>
      <c r="CF2400" s="23"/>
      <c r="CG2400" s="23"/>
      <c r="CH2400" s="23"/>
      <c r="CI2400" s="23"/>
      <c r="CJ2400" s="23"/>
      <c r="CK2400" s="23"/>
      <c r="CL2400" s="23"/>
      <c r="CM2400" s="23"/>
      <c r="CN2400" s="23"/>
      <c r="CO2400" s="23"/>
      <c r="CP2400" s="23"/>
      <c r="CQ2400" s="23"/>
      <c r="CR2400" s="23"/>
      <c r="CS2400" s="23"/>
      <c r="CT2400" s="23"/>
      <c r="CU2400" s="23"/>
      <c r="CV2400" s="23"/>
      <c r="CW2400" s="23"/>
      <c r="CX2400" s="23"/>
      <c r="CY2400" s="23"/>
      <c r="CZ2400" s="23"/>
      <c r="DA2400" s="23"/>
      <c r="DB2400" s="23"/>
      <c r="DC2400" s="23"/>
      <c r="DD2400" s="23"/>
      <c r="DE2400" s="23"/>
      <c r="DF2400" s="23"/>
      <c r="DG2400" s="23"/>
      <c r="DH2400" s="23"/>
      <c r="DI2400" s="23"/>
      <c r="DJ2400" s="23"/>
      <c r="DK2400" s="23"/>
      <c r="DL2400" s="23"/>
      <c r="DM2400" s="23"/>
      <c r="DN2400" s="23"/>
      <c r="DO2400" s="23"/>
      <c r="DP2400" s="23"/>
      <c r="DQ2400" s="23"/>
      <c r="DR2400" s="23"/>
      <c r="DS2400" s="23"/>
      <c r="DT2400" s="23"/>
      <c r="DU2400" s="23"/>
      <c r="DV2400" s="23"/>
      <c r="DW2400" s="23"/>
      <c r="DX2400" s="23"/>
      <c r="DY2400" s="23"/>
    </row>
    <row r="2401" spans="1:129" s="29" customFormat="1" ht="45" x14ac:dyDescent="0.25">
      <c r="A2401" s="478"/>
      <c r="B2401" s="121" t="s">
        <v>399</v>
      </c>
      <c r="C2401" s="121"/>
      <c r="D2401" s="121"/>
      <c r="E2401" s="164"/>
      <c r="F2401" s="162"/>
      <c r="G2401" s="150"/>
      <c r="H2401" s="72" t="s">
        <v>58</v>
      </c>
      <c r="I2401" s="78" t="s">
        <v>31</v>
      </c>
      <c r="J2401" s="162">
        <v>250000</v>
      </c>
      <c r="K2401" s="162"/>
      <c r="L2401" s="162"/>
      <c r="M2401" s="83">
        <v>237500</v>
      </c>
      <c r="N2401" s="83">
        <v>12500</v>
      </c>
      <c r="O2401" s="475">
        <f t="shared" si="1187"/>
        <v>250000</v>
      </c>
      <c r="P2401" s="555"/>
      <c r="Q2401" s="23"/>
      <c r="R2401" s="23"/>
      <c r="S2401" s="23"/>
      <c r="T2401" s="23"/>
      <c r="U2401" s="23"/>
      <c r="V2401" s="23"/>
      <c r="W2401" s="23"/>
      <c r="X2401" s="23"/>
      <c r="Y2401" s="23"/>
      <c r="Z2401" s="23"/>
      <c r="AA2401" s="23"/>
      <c r="AB2401" s="23"/>
      <c r="AC2401" s="23"/>
      <c r="AD2401" s="23"/>
      <c r="AE2401" s="23"/>
      <c r="AF2401" s="23"/>
      <c r="AG2401" s="23"/>
      <c r="AH2401" s="23"/>
      <c r="AI2401" s="23"/>
      <c r="AJ2401" s="23"/>
      <c r="AK2401" s="23"/>
      <c r="AL2401" s="23"/>
      <c r="AM2401" s="23"/>
      <c r="AN2401" s="23"/>
      <c r="AO2401" s="23"/>
      <c r="AP2401" s="23"/>
      <c r="AQ2401" s="23"/>
      <c r="AR2401" s="23"/>
      <c r="AS2401" s="23"/>
      <c r="AT2401" s="23"/>
      <c r="AU2401" s="23"/>
      <c r="AV2401" s="23"/>
      <c r="AW2401" s="23"/>
      <c r="AX2401" s="23"/>
      <c r="AY2401" s="23"/>
      <c r="AZ2401" s="23"/>
      <c r="BA2401" s="23"/>
      <c r="BB2401" s="23"/>
      <c r="BC2401" s="23"/>
      <c r="BD2401" s="23"/>
      <c r="BE2401" s="23"/>
      <c r="BF2401" s="23"/>
      <c r="BG2401" s="23"/>
      <c r="BH2401" s="23"/>
      <c r="BI2401" s="23"/>
      <c r="BJ2401" s="23"/>
      <c r="BK2401" s="23"/>
      <c r="BL2401" s="23"/>
      <c r="BM2401" s="23"/>
      <c r="BN2401" s="23"/>
      <c r="BO2401" s="23"/>
      <c r="BP2401" s="23"/>
      <c r="BQ2401" s="23"/>
      <c r="BR2401" s="23"/>
      <c r="BS2401" s="23"/>
      <c r="BT2401" s="23"/>
      <c r="BU2401" s="23"/>
      <c r="BV2401" s="23"/>
      <c r="BW2401" s="23"/>
      <c r="BX2401" s="23"/>
      <c r="BY2401" s="23"/>
      <c r="BZ2401" s="23"/>
      <c r="CA2401" s="23"/>
      <c r="CB2401" s="23"/>
      <c r="CC2401" s="23"/>
      <c r="CD2401" s="23"/>
      <c r="CE2401" s="23"/>
      <c r="CF2401" s="23"/>
      <c r="CG2401" s="23"/>
      <c r="CH2401" s="23"/>
      <c r="CI2401" s="23"/>
      <c r="CJ2401" s="23"/>
      <c r="CK2401" s="23"/>
      <c r="CL2401" s="23"/>
      <c r="CM2401" s="23"/>
      <c r="CN2401" s="23"/>
      <c r="CO2401" s="23"/>
      <c r="CP2401" s="23"/>
      <c r="CQ2401" s="23"/>
      <c r="CR2401" s="23"/>
      <c r="CS2401" s="23"/>
      <c r="CT2401" s="23"/>
      <c r="CU2401" s="23"/>
      <c r="CV2401" s="23"/>
      <c r="CW2401" s="23"/>
      <c r="CX2401" s="23"/>
      <c r="CY2401" s="23"/>
      <c r="CZ2401" s="23"/>
      <c r="DA2401" s="23"/>
      <c r="DB2401" s="23"/>
      <c r="DC2401" s="23"/>
      <c r="DD2401" s="23"/>
      <c r="DE2401" s="23"/>
      <c r="DF2401" s="23"/>
      <c r="DG2401" s="23"/>
      <c r="DH2401" s="23"/>
      <c r="DI2401" s="23"/>
      <c r="DJ2401" s="23"/>
      <c r="DK2401" s="23"/>
      <c r="DL2401" s="23"/>
      <c r="DM2401" s="23"/>
      <c r="DN2401" s="23"/>
      <c r="DO2401" s="23"/>
      <c r="DP2401" s="23"/>
      <c r="DQ2401" s="23"/>
      <c r="DR2401" s="23"/>
      <c r="DS2401" s="23"/>
      <c r="DT2401" s="23"/>
      <c r="DU2401" s="23"/>
      <c r="DV2401" s="23"/>
      <c r="DW2401" s="23"/>
      <c r="DX2401" s="23"/>
      <c r="DY2401" s="23"/>
    </row>
    <row r="2402" spans="1:129" s="29" customFormat="1" ht="75" x14ac:dyDescent="0.25">
      <c r="A2402" s="478"/>
      <c r="B2402" s="121" t="s">
        <v>399</v>
      </c>
      <c r="C2402" s="121"/>
      <c r="D2402" s="121"/>
      <c r="E2402" s="164"/>
      <c r="F2402" s="165"/>
      <c r="G2402" s="166"/>
      <c r="H2402" s="72" t="s">
        <v>57</v>
      </c>
      <c r="I2402" s="78" t="s">
        <v>136</v>
      </c>
      <c r="J2402" s="83">
        <v>45250</v>
      </c>
      <c r="K2402" s="123">
        <f>J2402</f>
        <v>45250</v>
      </c>
      <c r="L2402" s="162"/>
      <c r="M2402" s="162"/>
      <c r="N2402" s="162"/>
      <c r="O2402" s="475">
        <f t="shared" si="1187"/>
        <v>45250</v>
      </c>
      <c r="P2402" s="555"/>
      <c r="Q2402" s="23"/>
      <c r="R2402" s="23"/>
      <c r="S2402" s="23"/>
      <c r="T2402" s="23"/>
      <c r="U2402" s="23"/>
      <c r="V2402" s="23"/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/>
      <c r="AL2402" s="23"/>
      <c r="AM2402" s="23"/>
      <c r="AN2402" s="23"/>
      <c r="AO2402" s="23"/>
      <c r="AP2402" s="23"/>
      <c r="AQ2402" s="23"/>
      <c r="AR2402" s="23"/>
      <c r="AS2402" s="23"/>
      <c r="AT2402" s="23"/>
      <c r="AU2402" s="23"/>
      <c r="AV2402" s="23"/>
      <c r="AW2402" s="23"/>
      <c r="AX2402" s="23"/>
      <c r="AY2402" s="23"/>
      <c r="AZ2402" s="23"/>
      <c r="BA2402" s="23"/>
      <c r="BB2402" s="23"/>
      <c r="BC2402" s="23"/>
      <c r="BD2402" s="23"/>
      <c r="BE2402" s="23"/>
      <c r="BF2402" s="23"/>
      <c r="BG2402" s="23"/>
      <c r="BH2402" s="23"/>
      <c r="BI2402" s="23"/>
      <c r="BJ2402" s="23"/>
      <c r="BK2402" s="23"/>
      <c r="BL2402" s="23"/>
      <c r="BM2402" s="23"/>
      <c r="BN2402" s="23"/>
      <c r="BO2402" s="23"/>
      <c r="BP2402" s="23"/>
      <c r="BQ2402" s="23"/>
      <c r="BR2402" s="23"/>
      <c r="BS2402" s="23"/>
      <c r="BT2402" s="23"/>
      <c r="BU2402" s="23"/>
      <c r="BV2402" s="23"/>
      <c r="BW2402" s="23"/>
      <c r="BX2402" s="23"/>
      <c r="BY2402" s="23"/>
      <c r="BZ2402" s="23"/>
      <c r="CA2402" s="23"/>
      <c r="CB2402" s="23"/>
      <c r="CC2402" s="23"/>
      <c r="CD2402" s="23"/>
      <c r="CE2402" s="23"/>
      <c r="CF2402" s="23"/>
      <c r="CG2402" s="23"/>
      <c r="CH2402" s="23"/>
      <c r="CI2402" s="23"/>
      <c r="CJ2402" s="23"/>
      <c r="CK2402" s="23"/>
      <c r="CL2402" s="23"/>
      <c r="CM2402" s="23"/>
      <c r="CN2402" s="23"/>
      <c r="CO2402" s="23"/>
      <c r="CP2402" s="23"/>
      <c r="CQ2402" s="23"/>
      <c r="CR2402" s="23"/>
      <c r="CS2402" s="23"/>
      <c r="CT2402" s="23"/>
      <c r="CU2402" s="23"/>
      <c r="CV2402" s="23"/>
      <c r="CW2402" s="23"/>
      <c r="CX2402" s="23"/>
      <c r="CY2402" s="23"/>
      <c r="CZ2402" s="23"/>
      <c r="DA2402" s="23"/>
      <c r="DB2402" s="23"/>
      <c r="DC2402" s="23"/>
      <c r="DD2402" s="23"/>
      <c r="DE2402" s="23"/>
      <c r="DF2402" s="23"/>
      <c r="DG2402" s="23"/>
      <c r="DH2402" s="23"/>
      <c r="DI2402" s="23"/>
      <c r="DJ2402" s="23"/>
      <c r="DK2402" s="23"/>
      <c r="DL2402" s="23"/>
      <c r="DM2402" s="23"/>
      <c r="DN2402" s="23"/>
      <c r="DO2402" s="23"/>
      <c r="DP2402" s="23"/>
      <c r="DQ2402" s="23"/>
      <c r="DR2402" s="23"/>
      <c r="DS2402" s="23"/>
      <c r="DT2402" s="23"/>
      <c r="DU2402" s="23"/>
      <c r="DV2402" s="23"/>
      <c r="DW2402" s="23"/>
      <c r="DX2402" s="23"/>
      <c r="DY2402" s="23"/>
    </row>
    <row r="2403" spans="1:129" s="29" customFormat="1" ht="15.75" x14ac:dyDescent="0.25">
      <c r="A2403" s="473">
        <v>56</v>
      </c>
      <c r="B2403" s="121" t="s">
        <v>399</v>
      </c>
      <c r="C2403" s="121" t="s">
        <v>6</v>
      </c>
      <c r="D2403" s="121" t="s">
        <v>50</v>
      </c>
      <c r="E2403" s="164" t="s">
        <v>234</v>
      </c>
      <c r="F2403" s="162">
        <v>13205.4</v>
      </c>
      <c r="G2403" s="150">
        <v>658</v>
      </c>
      <c r="H2403" s="72" t="s">
        <v>30</v>
      </c>
      <c r="I2403" s="66" t="s">
        <v>1</v>
      </c>
      <c r="J2403" s="162">
        <f>J2404+J2405</f>
        <v>295250</v>
      </c>
      <c r="K2403" s="162">
        <f t="shared" ref="K2403:N2403" si="1201">K2404+K2405</f>
        <v>45250</v>
      </c>
      <c r="L2403" s="162">
        <f t="shared" si="1201"/>
        <v>0</v>
      </c>
      <c r="M2403" s="162">
        <f t="shared" si="1201"/>
        <v>237500</v>
      </c>
      <c r="N2403" s="162">
        <f t="shared" si="1201"/>
        <v>12500</v>
      </c>
      <c r="O2403" s="475">
        <f t="shared" si="1187"/>
        <v>295250</v>
      </c>
      <c r="P2403" s="555"/>
      <c r="Q2403" s="23"/>
      <c r="R2403" s="23"/>
      <c r="S2403" s="23"/>
      <c r="T2403" s="23"/>
      <c r="U2403" s="23"/>
      <c r="V2403" s="23"/>
      <c r="W2403" s="23"/>
      <c r="X2403" s="23"/>
      <c r="Y2403" s="23"/>
      <c r="Z2403" s="23"/>
      <c r="AA2403" s="23"/>
      <c r="AB2403" s="23"/>
      <c r="AC2403" s="23"/>
      <c r="AD2403" s="23"/>
      <c r="AE2403" s="23"/>
      <c r="AF2403" s="23"/>
      <c r="AG2403" s="23"/>
      <c r="AH2403" s="23"/>
      <c r="AI2403" s="23"/>
      <c r="AJ2403" s="23"/>
      <c r="AK2403" s="23"/>
      <c r="AL2403" s="23"/>
      <c r="AM2403" s="23"/>
      <c r="AN2403" s="23"/>
      <c r="AO2403" s="23"/>
      <c r="AP2403" s="23"/>
      <c r="AQ2403" s="23"/>
      <c r="AR2403" s="23"/>
      <c r="AS2403" s="23"/>
      <c r="AT2403" s="23"/>
      <c r="AU2403" s="23"/>
      <c r="AV2403" s="23"/>
      <c r="AW2403" s="23"/>
      <c r="AX2403" s="23"/>
      <c r="AY2403" s="23"/>
      <c r="AZ2403" s="23"/>
      <c r="BA2403" s="23"/>
      <c r="BB2403" s="23"/>
      <c r="BC2403" s="23"/>
      <c r="BD2403" s="23"/>
      <c r="BE2403" s="23"/>
      <c r="BF2403" s="23"/>
      <c r="BG2403" s="23"/>
      <c r="BH2403" s="23"/>
      <c r="BI2403" s="23"/>
      <c r="BJ2403" s="23"/>
      <c r="BK2403" s="23"/>
      <c r="BL2403" s="23"/>
      <c r="BM2403" s="23"/>
      <c r="BN2403" s="23"/>
      <c r="BO2403" s="23"/>
      <c r="BP2403" s="23"/>
      <c r="BQ2403" s="23"/>
      <c r="BR2403" s="23"/>
      <c r="BS2403" s="23"/>
      <c r="BT2403" s="23"/>
      <c r="BU2403" s="23"/>
      <c r="BV2403" s="23"/>
      <c r="BW2403" s="23"/>
      <c r="BX2403" s="23"/>
      <c r="BY2403" s="23"/>
      <c r="BZ2403" s="23"/>
      <c r="CA2403" s="23"/>
      <c r="CB2403" s="23"/>
      <c r="CC2403" s="23"/>
      <c r="CD2403" s="23"/>
      <c r="CE2403" s="23"/>
      <c r="CF2403" s="23"/>
      <c r="CG2403" s="23"/>
      <c r="CH2403" s="23"/>
      <c r="CI2403" s="23"/>
      <c r="CJ2403" s="23"/>
      <c r="CK2403" s="23"/>
      <c r="CL2403" s="23"/>
      <c r="CM2403" s="23"/>
      <c r="CN2403" s="23"/>
      <c r="CO2403" s="23"/>
      <c r="CP2403" s="23"/>
      <c r="CQ2403" s="23"/>
      <c r="CR2403" s="23"/>
      <c r="CS2403" s="23"/>
      <c r="CT2403" s="23"/>
      <c r="CU2403" s="23"/>
      <c r="CV2403" s="23"/>
      <c r="CW2403" s="23"/>
      <c r="CX2403" s="23"/>
      <c r="CY2403" s="23"/>
      <c r="CZ2403" s="23"/>
      <c r="DA2403" s="23"/>
      <c r="DB2403" s="23"/>
      <c r="DC2403" s="23"/>
      <c r="DD2403" s="23"/>
      <c r="DE2403" s="23"/>
      <c r="DF2403" s="23"/>
      <c r="DG2403" s="23"/>
      <c r="DH2403" s="23"/>
      <c r="DI2403" s="23"/>
      <c r="DJ2403" s="23"/>
      <c r="DK2403" s="23"/>
      <c r="DL2403" s="23"/>
      <c r="DM2403" s="23"/>
      <c r="DN2403" s="23"/>
      <c r="DO2403" s="23"/>
      <c r="DP2403" s="23"/>
      <c r="DQ2403" s="23"/>
      <c r="DR2403" s="23"/>
      <c r="DS2403" s="23"/>
      <c r="DT2403" s="23"/>
      <c r="DU2403" s="23"/>
      <c r="DV2403" s="23"/>
      <c r="DW2403" s="23"/>
      <c r="DX2403" s="23"/>
      <c r="DY2403" s="23"/>
    </row>
    <row r="2404" spans="1:129" s="29" customFormat="1" ht="45" x14ac:dyDescent="0.25">
      <c r="A2404" s="474"/>
      <c r="B2404" s="121" t="s">
        <v>399</v>
      </c>
      <c r="C2404" s="121"/>
      <c r="D2404" s="121"/>
      <c r="E2404" s="164"/>
      <c r="F2404" s="162"/>
      <c r="G2404" s="150"/>
      <c r="H2404" s="72" t="s">
        <v>58</v>
      </c>
      <c r="I2404" s="78" t="s">
        <v>31</v>
      </c>
      <c r="J2404" s="162">
        <v>250000</v>
      </c>
      <c r="K2404" s="162"/>
      <c r="L2404" s="162"/>
      <c r="M2404" s="83">
        <v>237500</v>
      </c>
      <c r="N2404" s="83">
        <v>12500</v>
      </c>
      <c r="O2404" s="475">
        <f t="shared" si="1187"/>
        <v>250000</v>
      </c>
      <c r="P2404" s="555"/>
      <c r="Q2404" s="23"/>
      <c r="R2404" s="23"/>
      <c r="S2404" s="23"/>
      <c r="T2404" s="23"/>
      <c r="U2404" s="23"/>
      <c r="V2404" s="23"/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/>
      <c r="AL2404" s="23"/>
      <c r="AM2404" s="23"/>
      <c r="AN2404" s="23"/>
      <c r="AO2404" s="23"/>
      <c r="AP2404" s="23"/>
      <c r="AQ2404" s="23"/>
      <c r="AR2404" s="23"/>
      <c r="AS2404" s="23"/>
      <c r="AT2404" s="23"/>
      <c r="AU2404" s="23"/>
      <c r="AV2404" s="23"/>
      <c r="AW2404" s="23"/>
      <c r="AX2404" s="23"/>
      <c r="AY2404" s="23"/>
      <c r="AZ2404" s="23"/>
      <c r="BA2404" s="23"/>
      <c r="BB2404" s="23"/>
      <c r="BC2404" s="23"/>
      <c r="BD2404" s="23"/>
      <c r="BE2404" s="23"/>
      <c r="BF2404" s="23"/>
      <c r="BG2404" s="23"/>
      <c r="BH2404" s="23"/>
      <c r="BI2404" s="23"/>
      <c r="BJ2404" s="23"/>
      <c r="BK2404" s="23"/>
      <c r="BL2404" s="23"/>
      <c r="BM2404" s="23"/>
      <c r="BN2404" s="23"/>
      <c r="BO2404" s="23"/>
      <c r="BP2404" s="23"/>
      <c r="BQ2404" s="23"/>
      <c r="BR2404" s="23"/>
      <c r="BS2404" s="23"/>
      <c r="BT2404" s="23"/>
      <c r="BU2404" s="23"/>
      <c r="BV2404" s="23"/>
      <c r="BW2404" s="23"/>
      <c r="BX2404" s="23"/>
      <c r="BY2404" s="23"/>
      <c r="BZ2404" s="23"/>
      <c r="CA2404" s="23"/>
      <c r="CB2404" s="23"/>
      <c r="CC2404" s="23"/>
      <c r="CD2404" s="23"/>
      <c r="CE2404" s="23"/>
      <c r="CF2404" s="23"/>
      <c r="CG2404" s="23"/>
      <c r="CH2404" s="23"/>
      <c r="CI2404" s="23"/>
      <c r="CJ2404" s="23"/>
      <c r="CK2404" s="23"/>
      <c r="CL2404" s="23"/>
      <c r="CM2404" s="23"/>
      <c r="CN2404" s="23"/>
      <c r="CO2404" s="23"/>
      <c r="CP2404" s="23"/>
      <c r="CQ2404" s="23"/>
      <c r="CR2404" s="23"/>
      <c r="CS2404" s="23"/>
      <c r="CT2404" s="23"/>
      <c r="CU2404" s="23"/>
      <c r="CV2404" s="23"/>
      <c r="CW2404" s="23"/>
      <c r="CX2404" s="23"/>
      <c r="CY2404" s="23"/>
      <c r="CZ2404" s="23"/>
      <c r="DA2404" s="23"/>
      <c r="DB2404" s="23"/>
      <c r="DC2404" s="23"/>
      <c r="DD2404" s="23"/>
      <c r="DE2404" s="23"/>
      <c r="DF2404" s="23"/>
      <c r="DG2404" s="23"/>
      <c r="DH2404" s="23"/>
      <c r="DI2404" s="23"/>
      <c r="DJ2404" s="23"/>
      <c r="DK2404" s="23"/>
      <c r="DL2404" s="23"/>
      <c r="DM2404" s="23"/>
      <c r="DN2404" s="23"/>
      <c r="DO2404" s="23"/>
      <c r="DP2404" s="23"/>
      <c r="DQ2404" s="23"/>
      <c r="DR2404" s="23"/>
      <c r="DS2404" s="23"/>
      <c r="DT2404" s="23"/>
      <c r="DU2404" s="23"/>
      <c r="DV2404" s="23"/>
      <c r="DW2404" s="23"/>
      <c r="DX2404" s="23"/>
      <c r="DY2404" s="23"/>
    </row>
    <row r="2405" spans="1:129" s="29" customFormat="1" ht="75" x14ac:dyDescent="0.25">
      <c r="A2405" s="478"/>
      <c r="B2405" s="121" t="s">
        <v>399</v>
      </c>
      <c r="C2405" s="121"/>
      <c r="D2405" s="121"/>
      <c r="E2405" s="164"/>
      <c r="F2405" s="165"/>
      <c r="G2405" s="166"/>
      <c r="H2405" s="72" t="s">
        <v>57</v>
      </c>
      <c r="I2405" s="78" t="s">
        <v>136</v>
      </c>
      <c r="J2405" s="83">
        <v>45250</v>
      </c>
      <c r="K2405" s="123">
        <f>J2405</f>
        <v>45250</v>
      </c>
      <c r="L2405" s="162"/>
      <c r="M2405" s="162"/>
      <c r="N2405" s="162"/>
      <c r="O2405" s="475">
        <f t="shared" si="1187"/>
        <v>45250</v>
      </c>
      <c r="P2405" s="555"/>
      <c r="Q2405" s="23"/>
      <c r="R2405" s="23"/>
      <c r="S2405" s="23"/>
      <c r="T2405" s="23"/>
      <c r="U2405" s="23"/>
      <c r="V2405" s="23"/>
      <c r="W2405" s="23"/>
      <c r="X2405" s="23"/>
      <c r="Y2405" s="23"/>
      <c r="Z2405" s="23"/>
      <c r="AA2405" s="23"/>
      <c r="AB2405" s="23"/>
      <c r="AC2405" s="23"/>
      <c r="AD2405" s="23"/>
      <c r="AE2405" s="23"/>
      <c r="AF2405" s="23"/>
      <c r="AG2405" s="23"/>
      <c r="AH2405" s="23"/>
      <c r="AI2405" s="23"/>
      <c r="AJ2405" s="23"/>
      <c r="AK2405" s="23"/>
      <c r="AL2405" s="23"/>
      <c r="AM2405" s="23"/>
      <c r="AN2405" s="23"/>
      <c r="AO2405" s="23"/>
      <c r="AP2405" s="23"/>
      <c r="AQ2405" s="23"/>
      <c r="AR2405" s="23"/>
      <c r="AS2405" s="23"/>
      <c r="AT2405" s="23"/>
      <c r="AU2405" s="23"/>
      <c r="AV2405" s="23"/>
      <c r="AW2405" s="23"/>
      <c r="AX2405" s="23"/>
      <c r="AY2405" s="23"/>
      <c r="AZ2405" s="23"/>
      <c r="BA2405" s="23"/>
      <c r="BB2405" s="23"/>
      <c r="BC2405" s="23"/>
      <c r="BD2405" s="23"/>
      <c r="BE2405" s="23"/>
      <c r="BF2405" s="23"/>
      <c r="BG2405" s="23"/>
      <c r="BH2405" s="23"/>
      <c r="BI2405" s="23"/>
      <c r="BJ2405" s="23"/>
      <c r="BK2405" s="23"/>
      <c r="BL2405" s="23"/>
      <c r="BM2405" s="23"/>
      <c r="BN2405" s="23"/>
      <c r="BO2405" s="23"/>
      <c r="BP2405" s="23"/>
      <c r="BQ2405" s="23"/>
      <c r="BR2405" s="23"/>
      <c r="BS2405" s="23"/>
      <c r="BT2405" s="23"/>
      <c r="BU2405" s="23"/>
      <c r="BV2405" s="23"/>
      <c r="BW2405" s="23"/>
      <c r="BX2405" s="23"/>
      <c r="BY2405" s="23"/>
      <c r="BZ2405" s="23"/>
      <c r="CA2405" s="23"/>
      <c r="CB2405" s="23"/>
      <c r="CC2405" s="23"/>
      <c r="CD2405" s="23"/>
      <c r="CE2405" s="23"/>
      <c r="CF2405" s="23"/>
      <c r="CG2405" s="23"/>
      <c r="CH2405" s="23"/>
      <c r="CI2405" s="23"/>
      <c r="CJ2405" s="23"/>
      <c r="CK2405" s="23"/>
      <c r="CL2405" s="23"/>
      <c r="CM2405" s="23"/>
      <c r="CN2405" s="23"/>
      <c r="CO2405" s="23"/>
      <c r="CP2405" s="23"/>
      <c r="CQ2405" s="23"/>
      <c r="CR2405" s="23"/>
      <c r="CS2405" s="23"/>
      <c r="CT2405" s="23"/>
      <c r="CU2405" s="23"/>
      <c r="CV2405" s="23"/>
      <c r="CW2405" s="23"/>
      <c r="CX2405" s="23"/>
      <c r="CY2405" s="23"/>
      <c r="CZ2405" s="23"/>
      <c r="DA2405" s="23"/>
      <c r="DB2405" s="23"/>
      <c r="DC2405" s="23"/>
      <c r="DD2405" s="23"/>
      <c r="DE2405" s="23"/>
      <c r="DF2405" s="23"/>
      <c r="DG2405" s="23"/>
      <c r="DH2405" s="23"/>
      <c r="DI2405" s="23"/>
      <c r="DJ2405" s="23"/>
      <c r="DK2405" s="23"/>
      <c r="DL2405" s="23"/>
      <c r="DM2405" s="23"/>
      <c r="DN2405" s="23"/>
      <c r="DO2405" s="23"/>
      <c r="DP2405" s="23"/>
      <c r="DQ2405" s="23"/>
      <c r="DR2405" s="23"/>
      <c r="DS2405" s="23"/>
      <c r="DT2405" s="23"/>
      <c r="DU2405" s="23"/>
      <c r="DV2405" s="23"/>
      <c r="DW2405" s="23"/>
      <c r="DX2405" s="23"/>
      <c r="DY2405" s="23"/>
    </row>
    <row r="2406" spans="1:129" s="29" customFormat="1" ht="15.75" x14ac:dyDescent="0.25">
      <c r="A2406" s="477">
        <v>57</v>
      </c>
      <c r="B2406" s="121" t="s">
        <v>399</v>
      </c>
      <c r="C2406" s="121" t="s">
        <v>6</v>
      </c>
      <c r="D2406" s="121" t="s">
        <v>138</v>
      </c>
      <c r="E2406" s="164" t="s">
        <v>235</v>
      </c>
      <c r="F2406" s="162">
        <v>8448</v>
      </c>
      <c r="G2406" s="150">
        <v>293</v>
      </c>
      <c r="H2406" s="72" t="s">
        <v>30</v>
      </c>
      <c r="I2406" s="66" t="s">
        <v>1</v>
      </c>
      <c r="J2406" s="162">
        <f>J2407+J2408</f>
        <v>295250</v>
      </c>
      <c r="K2406" s="162">
        <f t="shared" ref="K2406:N2406" si="1202">K2407+K2408</f>
        <v>45250</v>
      </c>
      <c r="L2406" s="162">
        <f t="shared" si="1202"/>
        <v>0</v>
      </c>
      <c r="M2406" s="162">
        <f t="shared" si="1202"/>
        <v>237500</v>
      </c>
      <c r="N2406" s="162">
        <f t="shared" si="1202"/>
        <v>12500</v>
      </c>
      <c r="O2406" s="475">
        <f t="shared" si="1187"/>
        <v>295250</v>
      </c>
      <c r="P2406" s="555"/>
      <c r="Q2406" s="23"/>
      <c r="R2406" s="23"/>
      <c r="S2406" s="23"/>
      <c r="T2406" s="23"/>
      <c r="U2406" s="23"/>
      <c r="V2406" s="23"/>
      <c r="W2406" s="23"/>
      <c r="X2406" s="23"/>
      <c r="Y2406" s="23"/>
      <c r="Z2406" s="23"/>
      <c r="AA2406" s="23"/>
      <c r="AB2406" s="23"/>
      <c r="AC2406" s="23"/>
      <c r="AD2406" s="23"/>
      <c r="AE2406" s="23"/>
      <c r="AF2406" s="23"/>
      <c r="AG2406" s="23"/>
      <c r="AH2406" s="23"/>
      <c r="AI2406" s="23"/>
      <c r="AJ2406" s="23"/>
      <c r="AK2406" s="23"/>
      <c r="AL2406" s="23"/>
      <c r="AM2406" s="23"/>
      <c r="AN2406" s="23"/>
      <c r="AO2406" s="23"/>
      <c r="AP2406" s="23"/>
      <c r="AQ2406" s="23"/>
      <c r="AR2406" s="23"/>
      <c r="AS2406" s="23"/>
      <c r="AT2406" s="23"/>
      <c r="AU2406" s="23"/>
      <c r="AV2406" s="23"/>
      <c r="AW2406" s="23"/>
      <c r="AX2406" s="23"/>
      <c r="AY2406" s="23"/>
      <c r="AZ2406" s="23"/>
      <c r="BA2406" s="23"/>
      <c r="BB2406" s="23"/>
      <c r="BC2406" s="23"/>
      <c r="BD2406" s="23"/>
      <c r="BE2406" s="23"/>
      <c r="BF2406" s="23"/>
      <c r="BG2406" s="23"/>
      <c r="BH2406" s="23"/>
      <c r="BI2406" s="23"/>
      <c r="BJ2406" s="23"/>
      <c r="BK2406" s="23"/>
      <c r="BL2406" s="23"/>
      <c r="BM2406" s="23"/>
      <c r="BN2406" s="23"/>
      <c r="BO2406" s="23"/>
      <c r="BP2406" s="23"/>
      <c r="BQ2406" s="23"/>
      <c r="BR2406" s="23"/>
      <c r="BS2406" s="23"/>
      <c r="BT2406" s="23"/>
      <c r="BU2406" s="23"/>
      <c r="BV2406" s="23"/>
      <c r="BW2406" s="23"/>
      <c r="BX2406" s="23"/>
      <c r="BY2406" s="23"/>
      <c r="BZ2406" s="23"/>
      <c r="CA2406" s="23"/>
      <c r="CB2406" s="23"/>
      <c r="CC2406" s="23"/>
      <c r="CD2406" s="23"/>
      <c r="CE2406" s="23"/>
      <c r="CF2406" s="23"/>
      <c r="CG2406" s="23"/>
      <c r="CH2406" s="23"/>
      <c r="CI2406" s="23"/>
      <c r="CJ2406" s="23"/>
      <c r="CK2406" s="23"/>
      <c r="CL2406" s="23"/>
      <c r="CM2406" s="23"/>
      <c r="CN2406" s="23"/>
      <c r="CO2406" s="23"/>
      <c r="CP2406" s="23"/>
      <c r="CQ2406" s="23"/>
      <c r="CR2406" s="23"/>
      <c r="CS2406" s="23"/>
      <c r="CT2406" s="23"/>
      <c r="CU2406" s="23"/>
      <c r="CV2406" s="23"/>
      <c r="CW2406" s="23"/>
      <c r="CX2406" s="23"/>
      <c r="CY2406" s="23"/>
      <c r="CZ2406" s="23"/>
      <c r="DA2406" s="23"/>
      <c r="DB2406" s="23"/>
      <c r="DC2406" s="23"/>
      <c r="DD2406" s="23"/>
      <c r="DE2406" s="23"/>
      <c r="DF2406" s="23"/>
      <c r="DG2406" s="23"/>
      <c r="DH2406" s="23"/>
      <c r="DI2406" s="23"/>
      <c r="DJ2406" s="23"/>
      <c r="DK2406" s="23"/>
      <c r="DL2406" s="23"/>
      <c r="DM2406" s="23"/>
      <c r="DN2406" s="23"/>
      <c r="DO2406" s="23"/>
      <c r="DP2406" s="23"/>
      <c r="DQ2406" s="23"/>
      <c r="DR2406" s="23"/>
      <c r="DS2406" s="23"/>
      <c r="DT2406" s="23"/>
      <c r="DU2406" s="23"/>
      <c r="DV2406" s="23"/>
      <c r="DW2406" s="23"/>
      <c r="DX2406" s="23"/>
      <c r="DY2406" s="23"/>
    </row>
    <row r="2407" spans="1:129" s="29" customFormat="1" ht="45" x14ac:dyDescent="0.25">
      <c r="A2407" s="478"/>
      <c r="B2407" s="121" t="s">
        <v>399</v>
      </c>
      <c r="C2407" s="121"/>
      <c r="D2407" s="121"/>
      <c r="E2407" s="164"/>
      <c r="F2407" s="162"/>
      <c r="G2407" s="150"/>
      <c r="H2407" s="72" t="s">
        <v>58</v>
      </c>
      <c r="I2407" s="78" t="s">
        <v>31</v>
      </c>
      <c r="J2407" s="162">
        <v>250000</v>
      </c>
      <c r="K2407" s="162"/>
      <c r="L2407" s="162"/>
      <c r="M2407" s="83">
        <v>237500</v>
      </c>
      <c r="N2407" s="83">
        <v>12500</v>
      </c>
      <c r="O2407" s="475">
        <f t="shared" si="1187"/>
        <v>250000</v>
      </c>
      <c r="P2407" s="555"/>
      <c r="Q2407" s="23"/>
      <c r="R2407" s="23"/>
      <c r="S2407" s="23"/>
      <c r="T2407" s="23"/>
      <c r="U2407" s="23"/>
      <c r="V2407" s="23"/>
      <c r="W2407" s="23"/>
      <c r="X2407" s="23"/>
      <c r="Y2407" s="23"/>
      <c r="Z2407" s="23"/>
      <c r="AA2407" s="23"/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/>
      <c r="AL2407" s="23"/>
      <c r="AM2407" s="23"/>
      <c r="AN2407" s="23"/>
      <c r="AO2407" s="23"/>
      <c r="AP2407" s="23"/>
      <c r="AQ2407" s="23"/>
      <c r="AR2407" s="23"/>
      <c r="AS2407" s="23"/>
      <c r="AT2407" s="23"/>
      <c r="AU2407" s="23"/>
      <c r="AV2407" s="23"/>
      <c r="AW2407" s="23"/>
      <c r="AX2407" s="23"/>
      <c r="AY2407" s="23"/>
      <c r="AZ2407" s="23"/>
      <c r="BA2407" s="23"/>
      <c r="BB2407" s="23"/>
      <c r="BC2407" s="23"/>
      <c r="BD2407" s="23"/>
      <c r="BE2407" s="23"/>
      <c r="BF2407" s="23"/>
      <c r="BG2407" s="23"/>
      <c r="BH2407" s="23"/>
      <c r="BI2407" s="23"/>
      <c r="BJ2407" s="23"/>
      <c r="BK2407" s="23"/>
      <c r="BL2407" s="23"/>
      <c r="BM2407" s="23"/>
      <c r="BN2407" s="23"/>
      <c r="BO2407" s="23"/>
      <c r="BP2407" s="23"/>
      <c r="BQ2407" s="23"/>
      <c r="BR2407" s="23"/>
      <c r="BS2407" s="23"/>
      <c r="BT2407" s="23"/>
      <c r="BU2407" s="23"/>
      <c r="BV2407" s="23"/>
      <c r="BW2407" s="23"/>
      <c r="BX2407" s="23"/>
      <c r="BY2407" s="23"/>
      <c r="BZ2407" s="23"/>
      <c r="CA2407" s="23"/>
      <c r="CB2407" s="23"/>
      <c r="CC2407" s="23"/>
      <c r="CD2407" s="23"/>
      <c r="CE2407" s="23"/>
      <c r="CF2407" s="23"/>
      <c r="CG2407" s="23"/>
      <c r="CH2407" s="23"/>
      <c r="CI2407" s="23"/>
      <c r="CJ2407" s="23"/>
      <c r="CK2407" s="23"/>
      <c r="CL2407" s="23"/>
      <c r="CM2407" s="23"/>
      <c r="CN2407" s="23"/>
      <c r="CO2407" s="23"/>
      <c r="CP2407" s="23"/>
      <c r="CQ2407" s="23"/>
      <c r="CR2407" s="23"/>
      <c r="CS2407" s="23"/>
      <c r="CT2407" s="23"/>
      <c r="CU2407" s="23"/>
      <c r="CV2407" s="23"/>
      <c r="CW2407" s="23"/>
      <c r="CX2407" s="23"/>
      <c r="CY2407" s="23"/>
      <c r="CZ2407" s="23"/>
      <c r="DA2407" s="23"/>
      <c r="DB2407" s="23"/>
      <c r="DC2407" s="23"/>
      <c r="DD2407" s="23"/>
      <c r="DE2407" s="23"/>
      <c r="DF2407" s="23"/>
      <c r="DG2407" s="23"/>
      <c r="DH2407" s="23"/>
      <c r="DI2407" s="23"/>
      <c r="DJ2407" s="23"/>
      <c r="DK2407" s="23"/>
      <c r="DL2407" s="23"/>
      <c r="DM2407" s="23"/>
      <c r="DN2407" s="23"/>
      <c r="DO2407" s="23"/>
      <c r="DP2407" s="23"/>
      <c r="DQ2407" s="23"/>
      <c r="DR2407" s="23"/>
      <c r="DS2407" s="23"/>
      <c r="DT2407" s="23"/>
      <c r="DU2407" s="23"/>
      <c r="DV2407" s="23"/>
      <c r="DW2407" s="23"/>
      <c r="DX2407" s="23"/>
      <c r="DY2407" s="23"/>
    </row>
    <row r="2408" spans="1:129" s="29" customFormat="1" ht="75" x14ac:dyDescent="0.25">
      <c r="A2408" s="478"/>
      <c r="B2408" s="121" t="s">
        <v>399</v>
      </c>
      <c r="C2408" s="121"/>
      <c r="D2408" s="121"/>
      <c r="E2408" s="164"/>
      <c r="F2408" s="165"/>
      <c r="G2408" s="166"/>
      <c r="H2408" s="72" t="s">
        <v>57</v>
      </c>
      <c r="I2408" s="78" t="s">
        <v>136</v>
      </c>
      <c r="J2408" s="83">
        <v>45250</v>
      </c>
      <c r="K2408" s="123">
        <f>J2408</f>
        <v>45250</v>
      </c>
      <c r="L2408" s="162"/>
      <c r="M2408" s="162"/>
      <c r="N2408" s="162"/>
      <c r="O2408" s="475">
        <f t="shared" si="1187"/>
        <v>45250</v>
      </c>
      <c r="P2408" s="555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3"/>
      <c r="AW2408" s="23"/>
      <c r="AX2408" s="23"/>
      <c r="AY2408" s="23"/>
      <c r="AZ2408" s="23"/>
      <c r="BA2408" s="23"/>
      <c r="BB2408" s="23"/>
      <c r="BC2408" s="23"/>
      <c r="BD2408" s="23"/>
      <c r="BE2408" s="23"/>
      <c r="BF2408" s="23"/>
      <c r="BG2408" s="23"/>
      <c r="BH2408" s="23"/>
      <c r="BI2408" s="23"/>
      <c r="BJ2408" s="23"/>
      <c r="BK2408" s="23"/>
      <c r="BL2408" s="23"/>
      <c r="BM2408" s="23"/>
      <c r="BN2408" s="23"/>
      <c r="BO2408" s="23"/>
      <c r="BP2408" s="23"/>
      <c r="BQ2408" s="23"/>
      <c r="BR2408" s="23"/>
      <c r="BS2408" s="23"/>
      <c r="BT2408" s="23"/>
      <c r="BU2408" s="23"/>
      <c r="BV2408" s="23"/>
      <c r="BW2408" s="23"/>
      <c r="BX2408" s="23"/>
      <c r="BY2408" s="23"/>
      <c r="BZ2408" s="23"/>
      <c r="CA2408" s="23"/>
      <c r="CB2408" s="23"/>
      <c r="CC2408" s="23"/>
      <c r="CD2408" s="23"/>
      <c r="CE2408" s="23"/>
      <c r="CF2408" s="23"/>
      <c r="CG2408" s="23"/>
      <c r="CH2408" s="23"/>
      <c r="CI2408" s="23"/>
      <c r="CJ2408" s="23"/>
      <c r="CK2408" s="23"/>
      <c r="CL2408" s="23"/>
      <c r="CM2408" s="23"/>
      <c r="CN2408" s="23"/>
      <c r="CO2408" s="23"/>
      <c r="CP2408" s="23"/>
      <c r="CQ2408" s="23"/>
      <c r="CR2408" s="23"/>
      <c r="CS2408" s="23"/>
      <c r="CT2408" s="23"/>
      <c r="CU2408" s="23"/>
      <c r="CV2408" s="23"/>
      <c r="CW2408" s="23"/>
      <c r="CX2408" s="23"/>
      <c r="CY2408" s="23"/>
      <c r="CZ2408" s="23"/>
      <c r="DA2408" s="23"/>
      <c r="DB2408" s="23"/>
      <c r="DC2408" s="23"/>
      <c r="DD2408" s="23"/>
      <c r="DE2408" s="23"/>
      <c r="DF2408" s="23"/>
      <c r="DG2408" s="23"/>
      <c r="DH2408" s="23"/>
      <c r="DI2408" s="23"/>
      <c r="DJ2408" s="23"/>
      <c r="DK2408" s="23"/>
      <c r="DL2408" s="23"/>
      <c r="DM2408" s="23"/>
      <c r="DN2408" s="23"/>
      <c r="DO2408" s="23"/>
      <c r="DP2408" s="23"/>
      <c r="DQ2408" s="23"/>
      <c r="DR2408" s="23"/>
      <c r="DS2408" s="23"/>
      <c r="DT2408" s="23"/>
      <c r="DU2408" s="23"/>
      <c r="DV2408" s="23"/>
      <c r="DW2408" s="23"/>
      <c r="DX2408" s="23"/>
      <c r="DY2408" s="23"/>
    </row>
    <row r="2409" spans="1:129" s="29" customFormat="1" ht="15.75" x14ac:dyDescent="0.25">
      <c r="A2409" s="477">
        <v>58</v>
      </c>
      <c r="B2409" s="121" t="s">
        <v>399</v>
      </c>
      <c r="C2409" s="121" t="s">
        <v>6</v>
      </c>
      <c r="D2409" s="121" t="s">
        <v>138</v>
      </c>
      <c r="E2409" s="164" t="s">
        <v>236</v>
      </c>
      <c r="F2409" s="162">
        <v>1814.7</v>
      </c>
      <c r="G2409" s="73">
        <v>60</v>
      </c>
      <c r="H2409" s="72" t="s">
        <v>30</v>
      </c>
      <c r="I2409" s="66" t="s">
        <v>1</v>
      </c>
      <c r="J2409" s="162">
        <f>J2410+J2411</f>
        <v>295250</v>
      </c>
      <c r="K2409" s="162">
        <f t="shared" ref="K2409:N2409" si="1203">K2410+K2411</f>
        <v>45250</v>
      </c>
      <c r="L2409" s="162">
        <f t="shared" si="1203"/>
        <v>0</v>
      </c>
      <c r="M2409" s="162">
        <f t="shared" si="1203"/>
        <v>237500</v>
      </c>
      <c r="N2409" s="162">
        <f t="shared" si="1203"/>
        <v>12500</v>
      </c>
      <c r="O2409" s="475">
        <f t="shared" si="1187"/>
        <v>295250</v>
      </c>
      <c r="P2409" s="555"/>
      <c r="Q2409" s="23"/>
      <c r="R2409" s="23"/>
      <c r="S2409" s="23"/>
      <c r="T2409" s="23"/>
      <c r="U2409" s="23"/>
      <c r="V2409" s="23"/>
      <c r="W2409" s="23"/>
      <c r="X2409" s="23"/>
      <c r="Y2409" s="23"/>
      <c r="Z2409" s="23"/>
      <c r="AA2409" s="23"/>
      <c r="AB2409" s="23"/>
      <c r="AC2409" s="23"/>
      <c r="AD2409" s="23"/>
      <c r="AE2409" s="23"/>
      <c r="AF2409" s="23"/>
      <c r="AG2409" s="23"/>
      <c r="AH2409" s="23"/>
      <c r="AI2409" s="23"/>
      <c r="AJ2409" s="23"/>
      <c r="AK2409" s="23"/>
      <c r="AL2409" s="23"/>
      <c r="AM2409" s="23"/>
      <c r="AN2409" s="23"/>
      <c r="AO2409" s="23"/>
      <c r="AP2409" s="23"/>
      <c r="AQ2409" s="23"/>
      <c r="AR2409" s="23"/>
      <c r="AS2409" s="23"/>
      <c r="AT2409" s="23"/>
      <c r="AU2409" s="23"/>
      <c r="AV2409" s="23"/>
      <c r="AW2409" s="23"/>
      <c r="AX2409" s="23"/>
      <c r="AY2409" s="23"/>
      <c r="AZ2409" s="23"/>
      <c r="BA2409" s="23"/>
      <c r="BB2409" s="23"/>
      <c r="BC2409" s="23"/>
      <c r="BD2409" s="23"/>
      <c r="BE2409" s="23"/>
      <c r="BF2409" s="23"/>
      <c r="BG2409" s="23"/>
      <c r="BH2409" s="23"/>
      <c r="BI2409" s="23"/>
      <c r="BJ2409" s="23"/>
      <c r="BK2409" s="23"/>
      <c r="BL2409" s="23"/>
      <c r="BM2409" s="23"/>
      <c r="BN2409" s="23"/>
      <c r="BO2409" s="23"/>
      <c r="BP2409" s="23"/>
      <c r="BQ2409" s="23"/>
      <c r="BR2409" s="23"/>
      <c r="BS2409" s="23"/>
      <c r="BT2409" s="23"/>
      <c r="BU2409" s="23"/>
      <c r="BV2409" s="23"/>
      <c r="BW2409" s="23"/>
      <c r="BX2409" s="23"/>
      <c r="BY2409" s="23"/>
      <c r="BZ2409" s="23"/>
      <c r="CA2409" s="23"/>
      <c r="CB2409" s="23"/>
      <c r="CC2409" s="23"/>
      <c r="CD2409" s="23"/>
      <c r="CE2409" s="23"/>
      <c r="CF2409" s="23"/>
      <c r="CG2409" s="23"/>
      <c r="CH2409" s="23"/>
      <c r="CI2409" s="23"/>
      <c r="CJ2409" s="23"/>
      <c r="CK2409" s="23"/>
      <c r="CL2409" s="23"/>
      <c r="CM2409" s="23"/>
      <c r="CN2409" s="23"/>
      <c r="CO2409" s="23"/>
      <c r="CP2409" s="23"/>
      <c r="CQ2409" s="23"/>
      <c r="CR2409" s="23"/>
      <c r="CS2409" s="23"/>
      <c r="CT2409" s="23"/>
      <c r="CU2409" s="23"/>
      <c r="CV2409" s="23"/>
      <c r="CW2409" s="23"/>
      <c r="CX2409" s="23"/>
      <c r="CY2409" s="23"/>
      <c r="CZ2409" s="23"/>
      <c r="DA2409" s="23"/>
      <c r="DB2409" s="23"/>
      <c r="DC2409" s="23"/>
      <c r="DD2409" s="23"/>
      <c r="DE2409" s="23"/>
      <c r="DF2409" s="23"/>
      <c r="DG2409" s="23"/>
      <c r="DH2409" s="23"/>
      <c r="DI2409" s="23"/>
      <c r="DJ2409" s="23"/>
      <c r="DK2409" s="23"/>
      <c r="DL2409" s="23"/>
      <c r="DM2409" s="23"/>
      <c r="DN2409" s="23"/>
      <c r="DO2409" s="23"/>
      <c r="DP2409" s="23"/>
      <c r="DQ2409" s="23"/>
      <c r="DR2409" s="23"/>
      <c r="DS2409" s="23"/>
      <c r="DT2409" s="23"/>
      <c r="DU2409" s="23"/>
      <c r="DV2409" s="23"/>
      <c r="DW2409" s="23"/>
      <c r="DX2409" s="23"/>
      <c r="DY2409" s="23"/>
    </row>
    <row r="2410" spans="1:129" s="29" customFormat="1" ht="45" x14ac:dyDescent="0.25">
      <c r="A2410" s="478"/>
      <c r="B2410" s="121" t="s">
        <v>399</v>
      </c>
      <c r="C2410" s="121"/>
      <c r="D2410" s="121"/>
      <c r="E2410" s="164"/>
      <c r="F2410" s="162"/>
      <c r="G2410" s="73"/>
      <c r="H2410" s="72" t="s">
        <v>58</v>
      </c>
      <c r="I2410" s="78" t="s">
        <v>31</v>
      </c>
      <c r="J2410" s="162">
        <v>250000</v>
      </c>
      <c r="K2410" s="162"/>
      <c r="L2410" s="162"/>
      <c r="M2410" s="83">
        <v>237500</v>
      </c>
      <c r="N2410" s="83">
        <v>12500</v>
      </c>
      <c r="O2410" s="475">
        <f t="shared" si="1187"/>
        <v>250000</v>
      </c>
      <c r="P2410" s="555"/>
      <c r="Q2410" s="23"/>
      <c r="R2410" s="23"/>
      <c r="S2410" s="23"/>
      <c r="T2410" s="23"/>
      <c r="U2410" s="23"/>
      <c r="V2410" s="23"/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/>
      <c r="AG2410" s="23"/>
      <c r="AH2410" s="23"/>
      <c r="AI2410" s="23"/>
      <c r="AJ2410" s="23"/>
      <c r="AK2410" s="23"/>
      <c r="AL2410" s="23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3"/>
      <c r="AW2410" s="23"/>
      <c r="AX2410" s="23"/>
      <c r="AY2410" s="23"/>
      <c r="AZ2410" s="23"/>
      <c r="BA2410" s="23"/>
      <c r="BB2410" s="23"/>
      <c r="BC2410" s="23"/>
      <c r="BD2410" s="23"/>
      <c r="BE2410" s="23"/>
      <c r="BF2410" s="23"/>
      <c r="BG2410" s="23"/>
      <c r="BH2410" s="23"/>
      <c r="BI2410" s="23"/>
      <c r="BJ2410" s="23"/>
      <c r="BK2410" s="23"/>
      <c r="BL2410" s="23"/>
      <c r="BM2410" s="23"/>
      <c r="BN2410" s="23"/>
      <c r="BO2410" s="23"/>
      <c r="BP2410" s="23"/>
      <c r="BQ2410" s="23"/>
      <c r="BR2410" s="23"/>
      <c r="BS2410" s="23"/>
      <c r="BT2410" s="23"/>
      <c r="BU2410" s="23"/>
      <c r="BV2410" s="23"/>
      <c r="BW2410" s="23"/>
      <c r="BX2410" s="23"/>
      <c r="BY2410" s="23"/>
      <c r="BZ2410" s="23"/>
      <c r="CA2410" s="23"/>
      <c r="CB2410" s="23"/>
      <c r="CC2410" s="23"/>
      <c r="CD2410" s="23"/>
      <c r="CE2410" s="23"/>
      <c r="CF2410" s="23"/>
      <c r="CG2410" s="23"/>
      <c r="CH2410" s="23"/>
      <c r="CI2410" s="23"/>
      <c r="CJ2410" s="23"/>
      <c r="CK2410" s="23"/>
      <c r="CL2410" s="23"/>
      <c r="CM2410" s="23"/>
      <c r="CN2410" s="23"/>
      <c r="CO2410" s="23"/>
      <c r="CP2410" s="23"/>
      <c r="CQ2410" s="23"/>
      <c r="CR2410" s="23"/>
      <c r="CS2410" s="23"/>
      <c r="CT2410" s="23"/>
      <c r="CU2410" s="23"/>
      <c r="CV2410" s="23"/>
      <c r="CW2410" s="23"/>
      <c r="CX2410" s="23"/>
      <c r="CY2410" s="23"/>
      <c r="CZ2410" s="23"/>
      <c r="DA2410" s="23"/>
      <c r="DB2410" s="23"/>
      <c r="DC2410" s="23"/>
      <c r="DD2410" s="23"/>
      <c r="DE2410" s="23"/>
      <c r="DF2410" s="23"/>
      <c r="DG2410" s="23"/>
      <c r="DH2410" s="23"/>
      <c r="DI2410" s="23"/>
      <c r="DJ2410" s="23"/>
      <c r="DK2410" s="23"/>
      <c r="DL2410" s="23"/>
      <c r="DM2410" s="23"/>
      <c r="DN2410" s="23"/>
      <c r="DO2410" s="23"/>
      <c r="DP2410" s="23"/>
      <c r="DQ2410" s="23"/>
      <c r="DR2410" s="23"/>
      <c r="DS2410" s="23"/>
      <c r="DT2410" s="23"/>
      <c r="DU2410" s="23"/>
      <c r="DV2410" s="23"/>
      <c r="DW2410" s="23"/>
      <c r="DX2410" s="23"/>
      <c r="DY2410" s="23"/>
    </row>
    <row r="2411" spans="1:129" s="29" customFormat="1" ht="75" x14ac:dyDescent="0.25">
      <c r="A2411" s="478"/>
      <c r="B2411" s="121" t="s">
        <v>399</v>
      </c>
      <c r="C2411" s="121"/>
      <c r="D2411" s="121"/>
      <c r="E2411" s="164"/>
      <c r="F2411" s="165"/>
      <c r="G2411" s="166"/>
      <c r="H2411" s="72" t="s">
        <v>57</v>
      </c>
      <c r="I2411" s="78" t="s">
        <v>136</v>
      </c>
      <c r="J2411" s="83">
        <v>45250</v>
      </c>
      <c r="K2411" s="123">
        <f>J2411</f>
        <v>45250</v>
      </c>
      <c r="L2411" s="162"/>
      <c r="M2411" s="162"/>
      <c r="N2411" s="162"/>
      <c r="O2411" s="475">
        <f t="shared" si="1187"/>
        <v>45250</v>
      </c>
      <c r="P2411" s="555"/>
      <c r="Q2411" s="23"/>
      <c r="R2411" s="23"/>
      <c r="S2411" s="23"/>
      <c r="T2411" s="23"/>
      <c r="U2411" s="23"/>
      <c r="V2411" s="23"/>
      <c r="W2411" s="23"/>
      <c r="X2411" s="23"/>
      <c r="Y2411" s="23"/>
      <c r="Z2411" s="23"/>
      <c r="AA2411" s="23"/>
      <c r="AB2411" s="23"/>
      <c r="AC2411" s="23"/>
      <c r="AD2411" s="23"/>
      <c r="AE2411" s="23"/>
      <c r="AF2411" s="23"/>
      <c r="AG2411" s="23"/>
      <c r="AH2411" s="23"/>
      <c r="AI2411" s="23"/>
      <c r="AJ2411" s="23"/>
      <c r="AK2411" s="23"/>
      <c r="AL2411" s="23"/>
      <c r="AM2411" s="23"/>
      <c r="AN2411" s="23"/>
      <c r="AO2411" s="23"/>
      <c r="AP2411" s="23"/>
      <c r="AQ2411" s="23"/>
      <c r="AR2411" s="23"/>
      <c r="AS2411" s="23"/>
      <c r="AT2411" s="23"/>
      <c r="AU2411" s="23"/>
      <c r="AV2411" s="23"/>
      <c r="AW2411" s="23"/>
      <c r="AX2411" s="23"/>
      <c r="AY2411" s="23"/>
      <c r="AZ2411" s="23"/>
      <c r="BA2411" s="23"/>
      <c r="BB2411" s="23"/>
      <c r="BC2411" s="23"/>
      <c r="BD2411" s="23"/>
      <c r="BE2411" s="23"/>
      <c r="BF2411" s="23"/>
      <c r="BG2411" s="23"/>
      <c r="BH2411" s="23"/>
      <c r="BI2411" s="23"/>
      <c r="BJ2411" s="23"/>
      <c r="BK2411" s="23"/>
      <c r="BL2411" s="23"/>
      <c r="BM2411" s="23"/>
      <c r="BN2411" s="23"/>
      <c r="BO2411" s="23"/>
      <c r="BP2411" s="23"/>
      <c r="BQ2411" s="23"/>
      <c r="BR2411" s="23"/>
      <c r="BS2411" s="23"/>
      <c r="BT2411" s="23"/>
      <c r="BU2411" s="23"/>
      <c r="BV2411" s="23"/>
      <c r="BW2411" s="23"/>
      <c r="BX2411" s="23"/>
      <c r="BY2411" s="23"/>
      <c r="BZ2411" s="23"/>
      <c r="CA2411" s="23"/>
      <c r="CB2411" s="23"/>
      <c r="CC2411" s="23"/>
      <c r="CD2411" s="23"/>
      <c r="CE2411" s="23"/>
      <c r="CF2411" s="23"/>
      <c r="CG2411" s="23"/>
      <c r="CH2411" s="23"/>
      <c r="CI2411" s="23"/>
      <c r="CJ2411" s="23"/>
      <c r="CK2411" s="23"/>
      <c r="CL2411" s="23"/>
      <c r="CM2411" s="23"/>
      <c r="CN2411" s="23"/>
      <c r="CO2411" s="23"/>
      <c r="CP2411" s="23"/>
      <c r="CQ2411" s="23"/>
      <c r="CR2411" s="23"/>
      <c r="CS2411" s="23"/>
      <c r="CT2411" s="23"/>
      <c r="CU2411" s="23"/>
      <c r="CV2411" s="23"/>
      <c r="CW2411" s="23"/>
      <c r="CX2411" s="23"/>
      <c r="CY2411" s="23"/>
      <c r="CZ2411" s="23"/>
      <c r="DA2411" s="23"/>
      <c r="DB2411" s="23"/>
      <c r="DC2411" s="23"/>
      <c r="DD2411" s="23"/>
      <c r="DE2411" s="23"/>
      <c r="DF2411" s="23"/>
      <c r="DG2411" s="23"/>
      <c r="DH2411" s="23"/>
      <c r="DI2411" s="23"/>
      <c r="DJ2411" s="23"/>
      <c r="DK2411" s="23"/>
      <c r="DL2411" s="23"/>
      <c r="DM2411" s="23"/>
      <c r="DN2411" s="23"/>
      <c r="DO2411" s="23"/>
      <c r="DP2411" s="23"/>
      <c r="DQ2411" s="23"/>
      <c r="DR2411" s="23"/>
      <c r="DS2411" s="23"/>
      <c r="DT2411" s="23"/>
      <c r="DU2411" s="23"/>
      <c r="DV2411" s="23"/>
      <c r="DW2411" s="23"/>
      <c r="DX2411" s="23"/>
      <c r="DY2411" s="23"/>
    </row>
    <row r="2412" spans="1:129" s="29" customFormat="1" ht="15.75" x14ac:dyDescent="0.25">
      <c r="A2412" s="477">
        <v>59</v>
      </c>
      <c r="B2412" s="121" t="s">
        <v>399</v>
      </c>
      <c r="C2412" s="121" t="s">
        <v>6</v>
      </c>
      <c r="D2412" s="121" t="s">
        <v>138</v>
      </c>
      <c r="E2412" s="164" t="s">
        <v>237</v>
      </c>
      <c r="F2412" s="162">
        <v>2228.6</v>
      </c>
      <c r="G2412" s="136">
        <v>63</v>
      </c>
      <c r="H2412" s="72" t="s">
        <v>30</v>
      </c>
      <c r="I2412" s="66" t="s">
        <v>1</v>
      </c>
      <c r="J2412" s="162">
        <f>J2413+J2414</f>
        <v>295250</v>
      </c>
      <c r="K2412" s="162">
        <f t="shared" ref="K2412:M2412" si="1204">K2413+K2414</f>
        <v>45250</v>
      </c>
      <c r="L2412" s="162">
        <f t="shared" si="1204"/>
        <v>0</v>
      </c>
      <c r="M2412" s="162">
        <f t="shared" si="1204"/>
        <v>237500</v>
      </c>
      <c r="N2412" s="162">
        <v>12500</v>
      </c>
      <c r="O2412" s="475">
        <f t="shared" si="1187"/>
        <v>295250</v>
      </c>
      <c r="P2412" s="555"/>
      <c r="Q2412" s="23"/>
      <c r="R2412" s="23"/>
      <c r="S2412" s="23"/>
      <c r="T2412" s="23"/>
      <c r="U2412" s="23"/>
      <c r="V2412" s="23"/>
      <c r="W2412" s="23"/>
      <c r="X2412" s="23"/>
      <c r="Y2412" s="23"/>
      <c r="Z2412" s="23"/>
      <c r="AA2412" s="23"/>
      <c r="AB2412" s="23"/>
      <c r="AC2412" s="23"/>
      <c r="AD2412" s="23"/>
      <c r="AE2412" s="23"/>
      <c r="AF2412" s="23"/>
      <c r="AG2412" s="23"/>
      <c r="AH2412" s="23"/>
      <c r="AI2412" s="23"/>
      <c r="AJ2412" s="23"/>
      <c r="AK2412" s="23"/>
      <c r="AL2412" s="23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3"/>
      <c r="AW2412" s="23"/>
      <c r="AX2412" s="23"/>
      <c r="AY2412" s="23"/>
      <c r="AZ2412" s="23"/>
      <c r="BA2412" s="23"/>
      <c r="BB2412" s="23"/>
      <c r="BC2412" s="23"/>
      <c r="BD2412" s="23"/>
      <c r="BE2412" s="23"/>
      <c r="BF2412" s="23"/>
      <c r="BG2412" s="23"/>
      <c r="BH2412" s="23"/>
      <c r="BI2412" s="23"/>
      <c r="BJ2412" s="23"/>
      <c r="BK2412" s="23"/>
      <c r="BL2412" s="23"/>
      <c r="BM2412" s="23"/>
      <c r="BN2412" s="23"/>
      <c r="BO2412" s="23"/>
      <c r="BP2412" s="23"/>
      <c r="BQ2412" s="23"/>
      <c r="BR2412" s="23"/>
      <c r="BS2412" s="23"/>
      <c r="BT2412" s="23"/>
      <c r="BU2412" s="23"/>
      <c r="BV2412" s="23"/>
      <c r="BW2412" s="23"/>
      <c r="BX2412" s="23"/>
      <c r="BY2412" s="23"/>
      <c r="BZ2412" s="23"/>
      <c r="CA2412" s="23"/>
      <c r="CB2412" s="23"/>
      <c r="CC2412" s="23"/>
      <c r="CD2412" s="23"/>
      <c r="CE2412" s="23"/>
      <c r="CF2412" s="23"/>
      <c r="CG2412" s="23"/>
      <c r="CH2412" s="23"/>
      <c r="CI2412" s="23"/>
      <c r="CJ2412" s="23"/>
      <c r="CK2412" s="23"/>
      <c r="CL2412" s="23"/>
      <c r="CM2412" s="23"/>
      <c r="CN2412" s="23"/>
      <c r="CO2412" s="23"/>
      <c r="CP2412" s="23"/>
      <c r="CQ2412" s="23"/>
      <c r="CR2412" s="23"/>
      <c r="CS2412" s="23"/>
      <c r="CT2412" s="23"/>
      <c r="CU2412" s="23"/>
      <c r="CV2412" s="23"/>
      <c r="CW2412" s="23"/>
      <c r="CX2412" s="23"/>
      <c r="CY2412" s="23"/>
      <c r="CZ2412" s="23"/>
      <c r="DA2412" s="23"/>
      <c r="DB2412" s="23"/>
      <c r="DC2412" s="23"/>
      <c r="DD2412" s="23"/>
      <c r="DE2412" s="23"/>
      <c r="DF2412" s="23"/>
      <c r="DG2412" s="23"/>
      <c r="DH2412" s="23"/>
      <c r="DI2412" s="23"/>
      <c r="DJ2412" s="23"/>
      <c r="DK2412" s="23"/>
      <c r="DL2412" s="23"/>
      <c r="DM2412" s="23"/>
      <c r="DN2412" s="23"/>
      <c r="DO2412" s="23"/>
      <c r="DP2412" s="23"/>
      <c r="DQ2412" s="23"/>
      <c r="DR2412" s="23"/>
      <c r="DS2412" s="23"/>
      <c r="DT2412" s="23"/>
      <c r="DU2412" s="23"/>
      <c r="DV2412" s="23"/>
      <c r="DW2412" s="23"/>
      <c r="DX2412" s="23"/>
      <c r="DY2412" s="23"/>
    </row>
    <row r="2413" spans="1:129" s="29" customFormat="1" ht="45" x14ac:dyDescent="0.25">
      <c r="A2413" s="478"/>
      <c r="B2413" s="121" t="s">
        <v>399</v>
      </c>
      <c r="C2413" s="121"/>
      <c r="D2413" s="121"/>
      <c r="E2413" s="164"/>
      <c r="F2413" s="162"/>
      <c r="G2413" s="136"/>
      <c r="H2413" s="72" t="s">
        <v>58</v>
      </c>
      <c r="I2413" s="78" t="s">
        <v>31</v>
      </c>
      <c r="J2413" s="162">
        <v>250000</v>
      </c>
      <c r="K2413" s="162"/>
      <c r="L2413" s="162"/>
      <c r="M2413" s="83">
        <v>237500</v>
      </c>
      <c r="N2413" s="83">
        <v>12500</v>
      </c>
      <c r="O2413" s="475">
        <f t="shared" si="1187"/>
        <v>250000</v>
      </c>
      <c r="P2413" s="555"/>
      <c r="Q2413" s="23"/>
      <c r="R2413" s="23"/>
      <c r="S2413" s="23"/>
      <c r="T2413" s="23"/>
      <c r="U2413" s="23"/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/>
      <c r="AL2413" s="23"/>
      <c r="AM2413" s="23"/>
      <c r="AN2413" s="23"/>
      <c r="AO2413" s="23"/>
      <c r="AP2413" s="23"/>
      <c r="AQ2413" s="23"/>
      <c r="AR2413" s="23"/>
      <c r="AS2413" s="23"/>
      <c r="AT2413" s="23"/>
      <c r="AU2413" s="23"/>
      <c r="AV2413" s="23"/>
      <c r="AW2413" s="23"/>
      <c r="AX2413" s="23"/>
      <c r="AY2413" s="23"/>
      <c r="AZ2413" s="23"/>
      <c r="BA2413" s="23"/>
      <c r="BB2413" s="23"/>
      <c r="BC2413" s="23"/>
      <c r="BD2413" s="23"/>
      <c r="BE2413" s="23"/>
      <c r="BF2413" s="23"/>
      <c r="BG2413" s="23"/>
      <c r="BH2413" s="23"/>
      <c r="BI2413" s="23"/>
      <c r="BJ2413" s="23"/>
      <c r="BK2413" s="23"/>
      <c r="BL2413" s="23"/>
      <c r="BM2413" s="23"/>
      <c r="BN2413" s="23"/>
      <c r="BO2413" s="23"/>
      <c r="BP2413" s="23"/>
      <c r="BQ2413" s="23"/>
      <c r="BR2413" s="23"/>
      <c r="BS2413" s="23"/>
      <c r="BT2413" s="23"/>
      <c r="BU2413" s="23"/>
      <c r="BV2413" s="23"/>
      <c r="BW2413" s="23"/>
      <c r="BX2413" s="23"/>
      <c r="BY2413" s="23"/>
      <c r="BZ2413" s="23"/>
      <c r="CA2413" s="23"/>
      <c r="CB2413" s="23"/>
      <c r="CC2413" s="23"/>
      <c r="CD2413" s="23"/>
      <c r="CE2413" s="23"/>
      <c r="CF2413" s="23"/>
      <c r="CG2413" s="23"/>
      <c r="CH2413" s="23"/>
      <c r="CI2413" s="23"/>
      <c r="CJ2413" s="23"/>
      <c r="CK2413" s="23"/>
      <c r="CL2413" s="23"/>
      <c r="CM2413" s="23"/>
      <c r="CN2413" s="23"/>
      <c r="CO2413" s="23"/>
      <c r="CP2413" s="23"/>
      <c r="CQ2413" s="23"/>
      <c r="CR2413" s="23"/>
      <c r="CS2413" s="23"/>
      <c r="CT2413" s="23"/>
      <c r="CU2413" s="23"/>
      <c r="CV2413" s="23"/>
      <c r="CW2413" s="23"/>
      <c r="CX2413" s="23"/>
      <c r="CY2413" s="23"/>
      <c r="CZ2413" s="23"/>
      <c r="DA2413" s="23"/>
      <c r="DB2413" s="23"/>
      <c r="DC2413" s="23"/>
      <c r="DD2413" s="23"/>
      <c r="DE2413" s="23"/>
      <c r="DF2413" s="23"/>
      <c r="DG2413" s="23"/>
      <c r="DH2413" s="23"/>
      <c r="DI2413" s="23"/>
      <c r="DJ2413" s="23"/>
      <c r="DK2413" s="23"/>
      <c r="DL2413" s="23"/>
      <c r="DM2413" s="23"/>
      <c r="DN2413" s="23"/>
      <c r="DO2413" s="23"/>
      <c r="DP2413" s="23"/>
      <c r="DQ2413" s="23"/>
      <c r="DR2413" s="23"/>
      <c r="DS2413" s="23"/>
      <c r="DT2413" s="23"/>
      <c r="DU2413" s="23"/>
      <c r="DV2413" s="23"/>
      <c r="DW2413" s="23"/>
      <c r="DX2413" s="23"/>
      <c r="DY2413" s="23"/>
    </row>
    <row r="2414" spans="1:129" s="29" customFormat="1" ht="75" x14ac:dyDescent="0.25">
      <c r="A2414" s="478"/>
      <c r="B2414" s="121" t="s">
        <v>399</v>
      </c>
      <c r="C2414" s="121"/>
      <c r="D2414" s="121"/>
      <c r="E2414" s="164"/>
      <c r="F2414" s="165"/>
      <c r="G2414" s="166"/>
      <c r="H2414" s="72" t="s">
        <v>57</v>
      </c>
      <c r="I2414" s="78" t="s">
        <v>136</v>
      </c>
      <c r="J2414" s="83">
        <v>45250</v>
      </c>
      <c r="K2414" s="123">
        <f>J2414</f>
        <v>45250</v>
      </c>
      <c r="L2414" s="162"/>
      <c r="M2414" s="162"/>
      <c r="N2414" s="162"/>
      <c r="O2414" s="475">
        <f t="shared" si="1187"/>
        <v>45250</v>
      </c>
      <c r="P2414" s="555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  <c r="AQ2414" s="23"/>
      <c r="AR2414" s="23"/>
      <c r="AS2414" s="23"/>
      <c r="AT2414" s="23"/>
      <c r="AU2414" s="23"/>
      <c r="AV2414" s="23"/>
      <c r="AW2414" s="23"/>
      <c r="AX2414" s="23"/>
      <c r="AY2414" s="23"/>
      <c r="AZ2414" s="23"/>
      <c r="BA2414" s="23"/>
      <c r="BB2414" s="23"/>
      <c r="BC2414" s="23"/>
      <c r="BD2414" s="23"/>
      <c r="BE2414" s="23"/>
      <c r="BF2414" s="23"/>
      <c r="BG2414" s="23"/>
      <c r="BH2414" s="23"/>
      <c r="BI2414" s="23"/>
      <c r="BJ2414" s="23"/>
      <c r="BK2414" s="23"/>
      <c r="BL2414" s="23"/>
      <c r="BM2414" s="23"/>
      <c r="BN2414" s="23"/>
      <c r="BO2414" s="23"/>
      <c r="BP2414" s="23"/>
      <c r="BQ2414" s="23"/>
      <c r="BR2414" s="23"/>
      <c r="BS2414" s="23"/>
      <c r="BT2414" s="23"/>
      <c r="BU2414" s="23"/>
      <c r="BV2414" s="23"/>
      <c r="BW2414" s="23"/>
      <c r="BX2414" s="23"/>
      <c r="BY2414" s="23"/>
      <c r="BZ2414" s="23"/>
      <c r="CA2414" s="23"/>
      <c r="CB2414" s="23"/>
      <c r="CC2414" s="23"/>
      <c r="CD2414" s="23"/>
      <c r="CE2414" s="23"/>
      <c r="CF2414" s="23"/>
      <c r="CG2414" s="23"/>
      <c r="CH2414" s="23"/>
      <c r="CI2414" s="23"/>
      <c r="CJ2414" s="23"/>
      <c r="CK2414" s="23"/>
      <c r="CL2414" s="23"/>
      <c r="CM2414" s="23"/>
      <c r="CN2414" s="23"/>
      <c r="CO2414" s="23"/>
      <c r="CP2414" s="23"/>
      <c r="CQ2414" s="23"/>
      <c r="CR2414" s="23"/>
      <c r="CS2414" s="23"/>
      <c r="CT2414" s="23"/>
      <c r="CU2414" s="23"/>
      <c r="CV2414" s="23"/>
      <c r="CW2414" s="23"/>
      <c r="CX2414" s="23"/>
      <c r="CY2414" s="23"/>
      <c r="CZ2414" s="23"/>
      <c r="DA2414" s="23"/>
      <c r="DB2414" s="23"/>
      <c r="DC2414" s="23"/>
      <c r="DD2414" s="23"/>
      <c r="DE2414" s="23"/>
      <c r="DF2414" s="23"/>
      <c r="DG2414" s="23"/>
      <c r="DH2414" s="23"/>
      <c r="DI2414" s="23"/>
      <c r="DJ2414" s="23"/>
      <c r="DK2414" s="23"/>
      <c r="DL2414" s="23"/>
      <c r="DM2414" s="23"/>
      <c r="DN2414" s="23"/>
      <c r="DO2414" s="23"/>
      <c r="DP2414" s="23"/>
      <c r="DQ2414" s="23"/>
      <c r="DR2414" s="23"/>
      <c r="DS2414" s="23"/>
      <c r="DT2414" s="23"/>
      <c r="DU2414" s="23"/>
      <c r="DV2414" s="23"/>
      <c r="DW2414" s="23"/>
      <c r="DX2414" s="23"/>
      <c r="DY2414" s="23"/>
    </row>
    <row r="2415" spans="1:129" s="29" customFormat="1" ht="15.75" x14ac:dyDescent="0.25">
      <c r="A2415" s="473">
        <v>60</v>
      </c>
      <c r="B2415" s="121" t="s">
        <v>399</v>
      </c>
      <c r="C2415" s="121" t="s">
        <v>6</v>
      </c>
      <c r="D2415" s="121" t="s">
        <v>238</v>
      </c>
      <c r="E2415" s="164" t="s">
        <v>239</v>
      </c>
      <c r="F2415" s="162">
        <v>1269.9000000000001</v>
      </c>
      <c r="G2415" s="136">
        <v>33</v>
      </c>
      <c r="H2415" s="72" t="s">
        <v>30</v>
      </c>
      <c r="I2415" s="66" t="s">
        <v>1</v>
      </c>
      <c r="J2415" s="162">
        <f>J2416+J2417</f>
        <v>295250</v>
      </c>
      <c r="K2415" s="162">
        <f t="shared" ref="K2415:N2415" si="1205">K2416+K2417</f>
        <v>45250</v>
      </c>
      <c r="L2415" s="162">
        <f t="shared" si="1205"/>
        <v>0</v>
      </c>
      <c r="M2415" s="162">
        <f t="shared" si="1205"/>
        <v>237500</v>
      </c>
      <c r="N2415" s="162">
        <f t="shared" si="1205"/>
        <v>12500</v>
      </c>
      <c r="O2415" s="475">
        <f t="shared" si="1187"/>
        <v>295250</v>
      </c>
      <c r="P2415" s="555"/>
      <c r="Q2415" s="23"/>
      <c r="R2415" s="23"/>
      <c r="S2415" s="23"/>
      <c r="T2415" s="23"/>
      <c r="U2415" s="23"/>
      <c r="V2415" s="23"/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/>
      <c r="AG2415" s="23"/>
      <c r="AH2415" s="23"/>
      <c r="AI2415" s="23"/>
      <c r="AJ2415" s="23"/>
      <c r="AK2415" s="23"/>
      <c r="AL2415" s="23"/>
      <c r="AM2415" s="23"/>
      <c r="AN2415" s="23"/>
      <c r="AO2415" s="23"/>
      <c r="AP2415" s="23"/>
      <c r="AQ2415" s="23"/>
      <c r="AR2415" s="23"/>
      <c r="AS2415" s="23"/>
      <c r="AT2415" s="23"/>
      <c r="AU2415" s="23"/>
      <c r="AV2415" s="23"/>
      <c r="AW2415" s="23"/>
      <c r="AX2415" s="23"/>
      <c r="AY2415" s="23"/>
      <c r="AZ2415" s="23"/>
      <c r="BA2415" s="23"/>
      <c r="BB2415" s="23"/>
      <c r="BC2415" s="23"/>
      <c r="BD2415" s="23"/>
      <c r="BE2415" s="23"/>
      <c r="BF2415" s="23"/>
      <c r="BG2415" s="23"/>
      <c r="BH2415" s="23"/>
      <c r="BI2415" s="23"/>
      <c r="BJ2415" s="23"/>
      <c r="BK2415" s="23"/>
      <c r="BL2415" s="23"/>
      <c r="BM2415" s="23"/>
      <c r="BN2415" s="23"/>
      <c r="BO2415" s="23"/>
      <c r="BP2415" s="23"/>
      <c r="BQ2415" s="23"/>
      <c r="BR2415" s="23"/>
      <c r="BS2415" s="23"/>
      <c r="BT2415" s="23"/>
      <c r="BU2415" s="23"/>
      <c r="BV2415" s="23"/>
      <c r="BW2415" s="23"/>
      <c r="BX2415" s="23"/>
      <c r="BY2415" s="23"/>
      <c r="BZ2415" s="23"/>
      <c r="CA2415" s="23"/>
      <c r="CB2415" s="23"/>
      <c r="CC2415" s="23"/>
      <c r="CD2415" s="23"/>
      <c r="CE2415" s="23"/>
      <c r="CF2415" s="23"/>
      <c r="CG2415" s="23"/>
      <c r="CH2415" s="23"/>
      <c r="CI2415" s="23"/>
      <c r="CJ2415" s="23"/>
      <c r="CK2415" s="23"/>
      <c r="CL2415" s="23"/>
      <c r="CM2415" s="23"/>
      <c r="CN2415" s="23"/>
      <c r="CO2415" s="23"/>
      <c r="CP2415" s="23"/>
      <c r="CQ2415" s="23"/>
      <c r="CR2415" s="23"/>
      <c r="CS2415" s="23"/>
      <c r="CT2415" s="23"/>
      <c r="CU2415" s="23"/>
      <c r="CV2415" s="23"/>
      <c r="CW2415" s="23"/>
      <c r="CX2415" s="23"/>
      <c r="CY2415" s="23"/>
      <c r="CZ2415" s="23"/>
      <c r="DA2415" s="23"/>
      <c r="DB2415" s="23"/>
      <c r="DC2415" s="23"/>
      <c r="DD2415" s="23"/>
      <c r="DE2415" s="23"/>
      <c r="DF2415" s="23"/>
      <c r="DG2415" s="23"/>
      <c r="DH2415" s="23"/>
      <c r="DI2415" s="23"/>
      <c r="DJ2415" s="23"/>
      <c r="DK2415" s="23"/>
      <c r="DL2415" s="23"/>
      <c r="DM2415" s="23"/>
      <c r="DN2415" s="23"/>
      <c r="DO2415" s="23"/>
      <c r="DP2415" s="23"/>
      <c r="DQ2415" s="23"/>
      <c r="DR2415" s="23"/>
      <c r="DS2415" s="23"/>
      <c r="DT2415" s="23"/>
      <c r="DU2415" s="23"/>
      <c r="DV2415" s="23"/>
      <c r="DW2415" s="23"/>
      <c r="DX2415" s="23"/>
      <c r="DY2415" s="23"/>
    </row>
    <row r="2416" spans="1:129" s="29" customFormat="1" ht="45" x14ac:dyDescent="0.25">
      <c r="A2416" s="474"/>
      <c r="B2416" s="121" t="s">
        <v>399</v>
      </c>
      <c r="C2416" s="121"/>
      <c r="D2416" s="121"/>
      <c r="E2416" s="164"/>
      <c r="F2416" s="162"/>
      <c r="G2416" s="136"/>
      <c r="H2416" s="72" t="s">
        <v>58</v>
      </c>
      <c r="I2416" s="78" t="s">
        <v>31</v>
      </c>
      <c r="J2416" s="162">
        <v>250000</v>
      </c>
      <c r="K2416" s="162"/>
      <c r="L2416" s="162"/>
      <c r="M2416" s="83">
        <v>237500</v>
      </c>
      <c r="N2416" s="83">
        <v>12500</v>
      </c>
      <c r="O2416" s="475">
        <f t="shared" si="1187"/>
        <v>250000</v>
      </c>
      <c r="P2416" s="555"/>
      <c r="Q2416" s="23"/>
      <c r="R2416" s="23"/>
      <c r="S2416" s="23"/>
      <c r="T2416" s="23"/>
      <c r="U2416" s="23"/>
      <c r="V2416" s="23"/>
      <c r="W2416" s="23"/>
      <c r="X2416" s="23"/>
      <c r="Y2416" s="23"/>
      <c r="Z2416" s="23"/>
      <c r="AA2416" s="23"/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/>
      <c r="AL2416" s="23"/>
      <c r="AM2416" s="23"/>
      <c r="AN2416" s="23"/>
      <c r="AO2416" s="23"/>
      <c r="AP2416" s="23"/>
      <c r="AQ2416" s="23"/>
      <c r="AR2416" s="23"/>
      <c r="AS2416" s="23"/>
      <c r="AT2416" s="23"/>
      <c r="AU2416" s="23"/>
      <c r="AV2416" s="23"/>
      <c r="AW2416" s="23"/>
      <c r="AX2416" s="23"/>
      <c r="AY2416" s="23"/>
      <c r="AZ2416" s="23"/>
      <c r="BA2416" s="23"/>
      <c r="BB2416" s="23"/>
      <c r="BC2416" s="23"/>
      <c r="BD2416" s="23"/>
      <c r="BE2416" s="23"/>
      <c r="BF2416" s="23"/>
      <c r="BG2416" s="23"/>
      <c r="BH2416" s="23"/>
      <c r="BI2416" s="23"/>
      <c r="BJ2416" s="23"/>
      <c r="BK2416" s="23"/>
      <c r="BL2416" s="23"/>
      <c r="BM2416" s="23"/>
      <c r="BN2416" s="23"/>
      <c r="BO2416" s="23"/>
      <c r="BP2416" s="23"/>
      <c r="BQ2416" s="23"/>
      <c r="BR2416" s="23"/>
      <c r="BS2416" s="23"/>
      <c r="BT2416" s="23"/>
      <c r="BU2416" s="23"/>
      <c r="BV2416" s="23"/>
      <c r="BW2416" s="23"/>
      <c r="BX2416" s="23"/>
      <c r="BY2416" s="23"/>
      <c r="BZ2416" s="23"/>
      <c r="CA2416" s="23"/>
      <c r="CB2416" s="23"/>
      <c r="CC2416" s="23"/>
      <c r="CD2416" s="23"/>
      <c r="CE2416" s="23"/>
      <c r="CF2416" s="23"/>
      <c r="CG2416" s="23"/>
      <c r="CH2416" s="23"/>
      <c r="CI2416" s="23"/>
      <c r="CJ2416" s="23"/>
      <c r="CK2416" s="23"/>
      <c r="CL2416" s="23"/>
      <c r="CM2416" s="23"/>
      <c r="CN2416" s="23"/>
      <c r="CO2416" s="23"/>
      <c r="CP2416" s="23"/>
      <c r="CQ2416" s="23"/>
      <c r="CR2416" s="23"/>
      <c r="CS2416" s="23"/>
      <c r="CT2416" s="23"/>
      <c r="CU2416" s="23"/>
      <c r="CV2416" s="23"/>
      <c r="CW2416" s="23"/>
      <c r="CX2416" s="23"/>
      <c r="CY2416" s="23"/>
      <c r="CZ2416" s="23"/>
      <c r="DA2416" s="23"/>
      <c r="DB2416" s="23"/>
      <c r="DC2416" s="23"/>
      <c r="DD2416" s="23"/>
      <c r="DE2416" s="23"/>
      <c r="DF2416" s="23"/>
      <c r="DG2416" s="23"/>
      <c r="DH2416" s="23"/>
      <c r="DI2416" s="23"/>
      <c r="DJ2416" s="23"/>
      <c r="DK2416" s="23"/>
      <c r="DL2416" s="23"/>
      <c r="DM2416" s="23"/>
      <c r="DN2416" s="23"/>
      <c r="DO2416" s="23"/>
      <c r="DP2416" s="23"/>
      <c r="DQ2416" s="23"/>
      <c r="DR2416" s="23"/>
      <c r="DS2416" s="23"/>
      <c r="DT2416" s="23"/>
      <c r="DU2416" s="23"/>
      <c r="DV2416" s="23"/>
      <c r="DW2416" s="23"/>
      <c r="DX2416" s="23"/>
      <c r="DY2416" s="23"/>
    </row>
    <row r="2417" spans="1:129" s="29" customFormat="1" ht="75" x14ac:dyDescent="0.25">
      <c r="A2417" s="478"/>
      <c r="B2417" s="121" t="s">
        <v>399</v>
      </c>
      <c r="C2417" s="121"/>
      <c r="D2417" s="121"/>
      <c r="E2417" s="164"/>
      <c r="F2417" s="165"/>
      <c r="G2417" s="166"/>
      <c r="H2417" s="72" t="s">
        <v>57</v>
      </c>
      <c r="I2417" s="78" t="s">
        <v>136</v>
      </c>
      <c r="J2417" s="83">
        <v>45250</v>
      </c>
      <c r="K2417" s="123">
        <f>J2417</f>
        <v>45250</v>
      </c>
      <c r="L2417" s="162"/>
      <c r="M2417" s="162"/>
      <c r="N2417" s="162"/>
      <c r="O2417" s="475">
        <f t="shared" si="1187"/>
        <v>45250</v>
      </c>
      <c r="P2417" s="555"/>
      <c r="Q2417" s="23"/>
      <c r="R2417" s="23"/>
      <c r="S2417" s="23"/>
      <c r="T2417" s="23"/>
      <c r="U2417" s="23"/>
      <c r="V2417" s="23"/>
      <c r="W2417" s="23"/>
      <c r="X2417" s="23"/>
      <c r="Y2417" s="23"/>
      <c r="Z2417" s="23"/>
      <c r="AA2417" s="23"/>
      <c r="AB2417" s="23"/>
      <c r="AC2417" s="23"/>
      <c r="AD2417" s="23"/>
      <c r="AE2417" s="23"/>
      <c r="AF2417" s="23"/>
      <c r="AG2417" s="23"/>
      <c r="AH2417" s="23"/>
      <c r="AI2417" s="23"/>
      <c r="AJ2417" s="23"/>
      <c r="AK2417" s="23"/>
      <c r="AL2417" s="23"/>
      <c r="AM2417" s="23"/>
      <c r="AN2417" s="23"/>
      <c r="AO2417" s="23"/>
      <c r="AP2417" s="23"/>
      <c r="AQ2417" s="23"/>
      <c r="AR2417" s="23"/>
      <c r="AS2417" s="23"/>
      <c r="AT2417" s="23"/>
      <c r="AU2417" s="23"/>
      <c r="AV2417" s="23"/>
      <c r="AW2417" s="23"/>
      <c r="AX2417" s="23"/>
      <c r="AY2417" s="23"/>
      <c r="AZ2417" s="23"/>
      <c r="BA2417" s="23"/>
      <c r="BB2417" s="23"/>
      <c r="BC2417" s="23"/>
      <c r="BD2417" s="23"/>
      <c r="BE2417" s="23"/>
      <c r="BF2417" s="23"/>
      <c r="BG2417" s="23"/>
      <c r="BH2417" s="23"/>
      <c r="BI2417" s="23"/>
      <c r="BJ2417" s="23"/>
      <c r="BK2417" s="23"/>
      <c r="BL2417" s="23"/>
      <c r="BM2417" s="23"/>
      <c r="BN2417" s="23"/>
      <c r="BO2417" s="23"/>
      <c r="BP2417" s="23"/>
      <c r="BQ2417" s="23"/>
      <c r="BR2417" s="23"/>
      <c r="BS2417" s="23"/>
      <c r="BT2417" s="23"/>
      <c r="BU2417" s="23"/>
      <c r="BV2417" s="23"/>
      <c r="BW2417" s="23"/>
      <c r="BX2417" s="23"/>
      <c r="BY2417" s="23"/>
      <c r="BZ2417" s="23"/>
      <c r="CA2417" s="23"/>
      <c r="CB2417" s="23"/>
      <c r="CC2417" s="23"/>
      <c r="CD2417" s="23"/>
      <c r="CE2417" s="23"/>
      <c r="CF2417" s="23"/>
      <c r="CG2417" s="23"/>
      <c r="CH2417" s="23"/>
      <c r="CI2417" s="23"/>
      <c r="CJ2417" s="23"/>
      <c r="CK2417" s="23"/>
      <c r="CL2417" s="23"/>
      <c r="CM2417" s="23"/>
      <c r="CN2417" s="23"/>
      <c r="CO2417" s="23"/>
      <c r="CP2417" s="23"/>
      <c r="CQ2417" s="23"/>
      <c r="CR2417" s="23"/>
      <c r="CS2417" s="23"/>
      <c r="CT2417" s="23"/>
      <c r="CU2417" s="23"/>
      <c r="CV2417" s="23"/>
      <c r="CW2417" s="23"/>
      <c r="CX2417" s="23"/>
      <c r="CY2417" s="23"/>
      <c r="CZ2417" s="23"/>
      <c r="DA2417" s="23"/>
      <c r="DB2417" s="23"/>
      <c r="DC2417" s="23"/>
      <c r="DD2417" s="23"/>
      <c r="DE2417" s="23"/>
      <c r="DF2417" s="23"/>
      <c r="DG2417" s="23"/>
      <c r="DH2417" s="23"/>
      <c r="DI2417" s="23"/>
      <c r="DJ2417" s="23"/>
      <c r="DK2417" s="23"/>
      <c r="DL2417" s="23"/>
      <c r="DM2417" s="23"/>
      <c r="DN2417" s="23"/>
      <c r="DO2417" s="23"/>
      <c r="DP2417" s="23"/>
      <c r="DQ2417" s="23"/>
      <c r="DR2417" s="23"/>
      <c r="DS2417" s="23"/>
      <c r="DT2417" s="23"/>
      <c r="DU2417" s="23"/>
      <c r="DV2417" s="23"/>
      <c r="DW2417" s="23"/>
      <c r="DX2417" s="23"/>
      <c r="DY2417" s="23"/>
    </row>
    <row r="2418" spans="1:129" s="29" customFormat="1" ht="15.75" x14ac:dyDescent="0.25">
      <c r="A2418" s="477">
        <v>61</v>
      </c>
      <c r="B2418" s="121" t="s">
        <v>399</v>
      </c>
      <c r="C2418" s="121" t="s">
        <v>6</v>
      </c>
      <c r="D2418" s="121" t="s">
        <v>220</v>
      </c>
      <c r="E2418" s="164" t="s">
        <v>240</v>
      </c>
      <c r="F2418" s="162">
        <v>7191.7</v>
      </c>
      <c r="G2418" s="136">
        <v>141</v>
      </c>
      <c r="H2418" s="72" t="s">
        <v>30</v>
      </c>
      <c r="I2418" s="66" t="s">
        <v>1</v>
      </c>
      <c r="J2418" s="162">
        <f>J2419+J2420</f>
        <v>295250</v>
      </c>
      <c r="K2418" s="162">
        <f t="shared" ref="K2418:N2418" si="1206">K2419+K2420</f>
        <v>45250</v>
      </c>
      <c r="L2418" s="162">
        <f t="shared" si="1206"/>
        <v>0</v>
      </c>
      <c r="M2418" s="162">
        <f t="shared" si="1206"/>
        <v>237500</v>
      </c>
      <c r="N2418" s="162">
        <f t="shared" si="1206"/>
        <v>12500</v>
      </c>
      <c r="O2418" s="475">
        <f t="shared" si="1187"/>
        <v>295250</v>
      </c>
      <c r="P2418" s="555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/>
      <c r="AA2418" s="23"/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23"/>
      <c r="AL2418" s="23"/>
      <c r="AM2418" s="23"/>
      <c r="AN2418" s="23"/>
      <c r="AO2418" s="23"/>
      <c r="AP2418" s="23"/>
      <c r="AQ2418" s="23"/>
      <c r="AR2418" s="23"/>
      <c r="AS2418" s="23"/>
      <c r="AT2418" s="23"/>
      <c r="AU2418" s="23"/>
      <c r="AV2418" s="23"/>
      <c r="AW2418" s="23"/>
      <c r="AX2418" s="23"/>
      <c r="AY2418" s="23"/>
      <c r="AZ2418" s="23"/>
      <c r="BA2418" s="23"/>
      <c r="BB2418" s="23"/>
      <c r="BC2418" s="23"/>
      <c r="BD2418" s="23"/>
      <c r="BE2418" s="23"/>
      <c r="BF2418" s="23"/>
      <c r="BG2418" s="23"/>
      <c r="BH2418" s="23"/>
      <c r="BI2418" s="23"/>
      <c r="BJ2418" s="23"/>
      <c r="BK2418" s="23"/>
      <c r="BL2418" s="23"/>
      <c r="BM2418" s="23"/>
      <c r="BN2418" s="23"/>
      <c r="BO2418" s="23"/>
      <c r="BP2418" s="23"/>
      <c r="BQ2418" s="23"/>
      <c r="BR2418" s="23"/>
      <c r="BS2418" s="23"/>
      <c r="BT2418" s="23"/>
      <c r="BU2418" s="23"/>
      <c r="BV2418" s="23"/>
      <c r="BW2418" s="23"/>
      <c r="BX2418" s="23"/>
      <c r="BY2418" s="23"/>
      <c r="BZ2418" s="23"/>
      <c r="CA2418" s="23"/>
      <c r="CB2418" s="23"/>
      <c r="CC2418" s="23"/>
      <c r="CD2418" s="23"/>
      <c r="CE2418" s="23"/>
      <c r="CF2418" s="23"/>
      <c r="CG2418" s="23"/>
      <c r="CH2418" s="23"/>
      <c r="CI2418" s="23"/>
      <c r="CJ2418" s="23"/>
      <c r="CK2418" s="23"/>
      <c r="CL2418" s="23"/>
      <c r="CM2418" s="23"/>
      <c r="CN2418" s="23"/>
      <c r="CO2418" s="23"/>
      <c r="CP2418" s="23"/>
      <c r="CQ2418" s="23"/>
      <c r="CR2418" s="23"/>
      <c r="CS2418" s="23"/>
      <c r="CT2418" s="23"/>
      <c r="CU2418" s="23"/>
      <c r="CV2418" s="23"/>
      <c r="CW2418" s="23"/>
      <c r="CX2418" s="23"/>
      <c r="CY2418" s="23"/>
      <c r="CZ2418" s="23"/>
      <c r="DA2418" s="23"/>
      <c r="DB2418" s="23"/>
      <c r="DC2418" s="23"/>
      <c r="DD2418" s="23"/>
      <c r="DE2418" s="23"/>
      <c r="DF2418" s="23"/>
      <c r="DG2418" s="23"/>
      <c r="DH2418" s="23"/>
      <c r="DI2418" s="23"/>
      <c r="DJ2418" s="23"/>
      <c r="DK2418" s="23"/>
      <c r="DL2418" s="23"/>
      <c r="DM2418" s="23"/>
      <c r="DN2418" s="23"/>
      <c r="DO2418" s="23"/>
      <c r="DP2418" s="23"/>
      <c r="DQ2418" s="23"/>
      <c r="DR2418" s="23"/>
      <c r="DS2418" s="23"/>
      <c r="DT2418" s="23"/>
      <c r="DU2418" s="23"/>
      <c r="DV2418" s="23"/>
      <c r="DW2418" s="23"/>
      <c r="DX2418" s="23"/>
      <c r="DY2418" s="23"/>
    </row>
    <row r="2419" spans="1:129" s="29" customFormat="1" ht="45" x14ac:dyDescent="0.25">
      <c r="A2419" s="478"/>
      <c r="B2419" s="121" t="s">
        <v>399</v>
      </c>
      <c r="C2419" s="121"/>
      <c r="D2419" s="121"/>
      <c r="E2419" s="164"/>
      <c r="F2419" s="162"/>
      <c r="G2419" s="136"/>
      <c r="H2419" s="72" t="s">
        <v>58</v>
      </c>
      <c r="I2419" s="78" t="s">
        <v>31</v>
      </c>
      <c r="J2419" s="162">
        <v>250000</v>
      </c>
      <c r="K2419" s="162"/>
      <c r="L2419" s="162"/>
      <c r="M2419" s="83">
        <v>237500</v>
      </c>
      <c r="N2419" s="83">
        <v>12500</v>
      </c>
      <c r="O2419" s="475">
        <f t="shared" si="1187"/>
        <v>250000</v>
      </c>
      <c r="P2419" s="555"/>
      <c r="Q2419" s="23"/>
      <c r="R2419" s="23"/>
      <c r="S2419" s="23"/>
      <c r="T2419" s="23"/>
      <c r="U2419" s="23"/>
      <c r="V2419" s="23"/>
      <c r="W2419" s="23"/>
      <c r="X2419" s="23"/>
      <c r="Y2419" s="23"/>
      <c r="Z2419" s="23"/>
      <c r="AA2419" s="23"/>
      <c r="AB2419" s="23"/>
      <c r="AC2419" s="23"/>
      <c r="AD2419" s="23"/>
      <c r="AE2419" s="23"/>
      <c r="AF2419" s="23"/>
      <c r="AG2419" s="23"/>
      <c r="AH2419" s="23"/>
      <c r="AI2419" s="23"/>
      <c r="AJ2419" s="23"/>
      <c r="AK2419" s="23"/>
      <c r="AL2419" s="23"/>
      <c r="AM2419" s="23"/>
      <c r="AN2419" s="23"/>
      <c r="AO2419" s="23"/>
      <c r="AP2419" s="23"/>
      <c r="AQ2419" s="23"/>
      <c r="AR2419" s="23"/>
      <c r="AS2419" s="23"/>
      <c r="AT2419" s="23"/>
      <c r="AU2419" s="23"/>
      <c r="AV2419" s="23"/>
      <c r="AW2419" s="23"/>
      <c r="AX2419" s="23"/>
      <c r="AY2419" s="23"/>
      <c r="AZ2419" s="23"/>
      <c r="BA2419" s="23"/>
      <c r="BB2419" s="23"/>
      <c r="BC2419" s="23"/>
      <c r="BD2419" s="23"/>
      <c r="BE2419" s="23"/>
      <c r="BF2419" s="23"/>
      <c r="BG2419" s="23"/>
      <c r="BH2419" s="23"/>
      <c r="BI2419" s="23"/>
      <c r="BJ2419" s="23"/>
      <c r="BK2419" s="23"/>
      <c r="BL2419" s="23"/>
      <c r="BM2419" s="23"/>
      <c r="BN2419" s="23"/>
      <c r="BO2419" s="23"/>
      <c r="BP2419" s="23"/>
      <c r="BQ2419" s="23"/>
      <c r="BR2419" s="23"/>
      <c r="BS2419" s="23"/>
      <c r="BT2419" s="23"/>
      <c r="BU2419" s="23"/>
      <c r="BV2419" s="23"/>
      <c r="BW2419" s="23"/>
      <c r="BX2419" s="23"/>
      <c r="BY2419" s="23"/>
      <c r="BZ2419" s="23"/>
      <c r="CA2419" s="23"/>
      <c r="CB2419" s="23"/>
      <c r="CC2419" s="23"/>
      <c r="CD2419" s="23"/>
      <c r="CE2419" s="23"/>
      <c r="CF2419" s="23"/>
      <c r="CG2419" s="23"/>
      <c r="CH2419" s="23"/>
      <c r="CI2419" s="23"/>
      <c r="CJ2419" s="23"/>
      <c r="CK2419" s="23"/>
      <c r="CL2419" s="23"/>
      <c r="CM2419" s="23"/>
      <c r="CN2419" s="23"/>
      <c r="CO2419" s="23"/>
      <c r="CP2419" s="23"/>
      <c r="CQ2419" s="23"/>
      <c r="CR2419" s="23"/>
      <c r="CS2419" s="23"/>
      <c r="CT2419" s="23"/>
      <c r="CU2419" s="23"/>
      <c r="CV2419" s="23"/>
      <c r="CW2419" s="23"/>
      <c r="CX2419" s="23"/>
      <c r="CY2419" s="23"/>
      <c r="CZ2419" s="23"/>
      <c r="DA2419" s="23"/>
      <c r="DB2419" s="23"/>
      <c r="DC2419" s="23"/>
      <c r="DD2419" s="23"/>
      <c r="DE2419" s="23"/>
      <c r="DF2419" s="23"/>
      <c r="DG2419" s="23"/>
      <c r="DH2419" s="23"/>
      <c r="DI2419" s="23"/>
      <c r="DJ2419" s="23"/>
      <c r="DK2419" s="23"/>
      <c r="DL2419" s="23"/>
      <c r="DM2419" s="23"/>
      <c r="DN2419" s="23"/>
      <c r="DO2419" s="23"/>
      <c r="DP2419" s="23"/>
      <c r="DQ2419" s="23"/>
      <c r="DR2419" s="23"/>
      <c r="DS2419" s="23"/>
      <c r="DT2419" s="23"/>
      <c r="DU2419" s="23"/>
      <c r="DV2419" s="23"/>
      <c r="DW2419" s="23"/>
      <c r="DX2419" s="23"/>
      <c r="DY2419" s="23"/>
    </row>
    <row r="2420" spans="1:129" s="29" customFormat="1" ht="75" x14ac:dyDescent="0.25">
      <c r="A2420" s="478"/>
      <c r="B2420" s="121" t="s">
        <v>399</v>
      </c>
      <c r="C2420" s="121"/>
      <c r="D2420" s="121"/>
      <c r="E2420" s="164"/>
      <c r="F2420" s="165"/>
      <c r="G2420" s="136"/>
      <c r="H2420" s="72" t="s">
        <v>57</v>
      </c>
      <c r="I2420" s="78" t="s">
        <v>136</v>
      </c>
      <c r="J2420" s="83">
        <v>45250</v>
      </c>
      <c r="K2420" s="123">
        <f>J2420</f>
        <v>45250</v>
      </c>
      <c r="L2420" s="162"/>
      <c r="M2420" s="162"/>
      <c r="N2420" s="162"/>
      <c r="O2420" s="475">
        <f t="shared" si="1187"/>
        <v>45250</v>
      </c>
      <c r="P2420" s="555"/>
      <c r="Q2420" s="23"/>
      <c r="R2420" s="23"/>
      <c r="S2420" s="23"/>
      <c r="T2420" s="23"/>
      <c r="U2420" s="23"/>
      <c r="V2420" s="23"/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/>
      <c r="AL2420" s="23"/>
      <c r="AM2420" s="23"/>
      <c r="AN2420" s="23"/>
      <c r="AO2420" s="23"/>
      <c r="AP2420" s="23"/>
      <c r="AQ2420" s="23"/>
      <c r="AR2420" s="23"/>
      <c r="AS2420" s="23"/>
      <c r="AT2420" s="23"/>
      <c r="AU2420" s="23"/>
      <c r="AV2420" s="23"/>
      <c r="AW2420" s="23"/>
      <c r="AX2420" s="23"/>
      <c r="AY2420" s="23"/>
      <c r="AZ2420" s="23"/>
      <c r="BA2420" s="23"/>
      <c r="BB2420" s="23"/>
      <c r="BC2420" s="23"/>
      <c r="BD2420" s="23"/>
      <c r="BE2420" s="23"/>
      <c r="BF2420" s="23"/>
      <c r="BG2420" s="23"/>
      <c r="BH2420" s="23"/>
      <c r="BI2420" s="23"/>
      <c r="BJ2420" s="23"/>
      <c r="BK2420" s="23"/>
      <c r="BL2420" s="23"/>
      <c r="BM2420" s="23"/>
      <c r="BN2420" s="23"/>
      <c r="BO2420" s="23"/>
      <c r="BP2420" s="23"/>
      <c r="BQ2420" s="23"/>
      <c r="BR2420" s="23"/>
      <c r="BS2420" s="23"/>
      <c r="BT2420" s="23"/>
      <c r="BU2420" s="23"/>
      <c r="BV2420" s="23"/>
      <c r="BW2420" s="23"/>
      <c r="BX2420" s="23"/>
      <c r="BY2420" s="23"/>
      <c r="BZ2420" s="23"/>
      <c r="CA2420" s="23"/>
      <c r="CB2420" s="23"/>
      <c r="CC2420" s="23"/>
      <c r="CD2420" s="23"/>
      <c r="CE2420" s="23"/>
      <c r="CF2420" s="23"/>
      <c r="CG2420" s="23"/>
      <c r="CH2420" s="23"/>
      <c r="CI2420" s="23"/>
      <c r="CJ2420" s="23"/>
      <c r="CK2420" s="23"/>
      <c r="CL2420" s="23"/>
      <c r="CM2420" s="23"/>
      <c r="CN2420" s="23"/>
      <c r="CO2420" s="23"/>
      <c r="CP2420" s="23"/>
      <c r="CQ2420" s="23"/>
      <c r="CR2420" s="23"/>
      <c r="CS2420" s="23"/>
      <c r="CT2420" s="23"/>
      <c r="CU2420" s="23"/>
      <c r="CV2420" s="23"/>
      <c r="CW2420" s="23"/>
      <c r="CX2420" s="23"/>
      <c r="CY2420" s="23"/>
      <c r="CZ2420" s="23"/>
      <c r="DA2420" s="23"/>
      <c r="DB2420" s="23"/>
      <c r="DC2420" s="23"/>
      <c r="DD2420" s="23"/>
      <c r="DE2420" s="23"/>
      <c r="DF2420" s="23"/>
      <c r="DG2420" s="23"/>
      <c r="DH2420" s="23"/>
      <c r="DI2420" s="23"/>
      <c r="DJ2420" s="23"/>
      <c r="DK2420" s="23"/>
      <c r="DL2420" s="23"/>
      <c r="DM2420" s="23"/>
      <c r="DN2420" s="23"/>
      <c r="DO2420" s="23"/>
      <c r="DP2420" s="23"/>
      <c r="DQ2420" s="23"/>
      <c r="DR2420" s="23"/>
      <c r="DS2420" s="23"/>
      <c r="DT2420" s="23"/>
      <c r="DU2420" s="23"/>
      <c r="DV2420" s="23"/>
      <c r="DW2420" s="23"/>
      <c r="DX2420" s="23"/>
      <c r="DY2420" s="23"/>
    </row>
    <row r="2421" spans="1:129" s="29" customFormat="1" ht="15.75" x14ac:dyDescent="0.25">
      <c r="A2421" s="477">
        <v>62</v>
      </c>
      <c r="B2421" s="121" t="s">
        <v>399</v>
      </c>
      <c r="C2421" s="121" t="s">
        <v>6</v>
      </c>
      <c r="D2421" s="121" t="s">
        <v>220</v>
      </c>
      <c r="E2421" s="164" t="s">
        <v>221</v>
      </c>
      <c r="F2421" s="162">
        <v>4727.7</v>
      </c>
      <c r="G2421" s="136">
        <v>248</v>
      </c>
      <c r="H2421" s="72" t="s">
        <v>30</v>
      </c>
      <c r="I2421" s="66" t="s">
        <v>1</v>
      </c>
      <c r="J2421" s="162">
        <f>J2422+J2423</f>
        <v>295250</v>
      </c>
      <c r="K2421" s="162">
        <f t="shared" ref="K2421:N2421" si="1207">K2422+K2423</f>
        <v>45250</v>
      </c>
      <c r="L2421" s="162">
        <f t="shared" si="1207"/>
        <v>0</v>
      </c>
      <c r="M2421" s="162">
        <f t="shared" si="1207"/>
        <v>237500</v>
      </c>
      <c r="N2421" s="162">
        <f t="shared" si="1207"/>
        <v>12500</v>
      </c>
      <c r="O2421" s="475">
        <f t="shared" si="1187"/>
        <v>295250</v>
      </c>
      <c r="P2421" s="555"/>
      <c r="Q2421" s="23"/>
      <c r="R2421" s="23"/>
      <c r="S2421" s="23"/>
      <c r="T2421" s="23"/>
      <c r="U2421" s="23"/>
      <c r="V2421" s="23"/>
      <c r="W2421" s="23"/>
      <c r="X2421" s="23"/>
      <c r="Y2421" s="23"/>
      <c r="Z2421" s="23"/>
      <c r="AA2421" s="23"/>
      <c r="AB2421" s="23"/>
      <c r="AC2421" s="23"/>
      <c r="AD2421" s="23"/>
      <c r="AE2421" s="23"/>
      <c r="AF2421" s="23"/>
      <c r="AG2421" s="23"/>
      <c r="AH2421" s="23"/>
      <c r="AI2421" s="23"/>
      <c r="AJ2421" s="23"/>
      <c r="AK2421" s="23"/>
      <c r="AL2421" s="23"/>
      <c r="AM2421" s="23"/>
      <c r="AN2421" s="23"/>
      <c r="AO2421" s="23"/>
      <c r="AP2421" s="23"/>
      <c r="AQ2421" s="23"/>
      <c r="AR2421" s="23"/>
      <c r="AS2421" s="23"/>
      <c r="AT2421" s="23"/>
      <c r="AU2421" s="23"/>
      <c r="AV2421" s="23"/>
      <c r="AW2421" s="23"/>
      <c r="AX2421" s="23"/>
      <c r="AY2421" s="23"/>
      <c r="AZ2421" s="23"/>
      <c r="BA2421" s="23"/>
      <c r="BB2421" s="23"/>
      <c r="BC2421" s="23"/>
      <c r="BD2421" s="23"/>
      <c r="BE2421" s="23"/>
      <c r="BF2421" s="23"/>
      <c r="BG2421" s="23"/>
      <c r="BH2421" s="23"/>
      <c r="BI2421" s="23"/>
      <c r="BJ2421" s="23"/>
      <c r="BK2421" s="23"/>
      <c r="BL2421" s="23"/>
      <c r="BM2421" s="23"/>
      <c r="BN2421" s="23"/>
      <c r="BO2421" s="23"/>
      <c r="BP2421" s="23"/>
      <c r="BQ2421" s="23"/>
      <c r="BR2421" s="23"/>
      <c r="BS2421" s="23"/>
      <c r="BT2421" s="23"/>
      <c r="BU2421" s="23"/>
      <c r="BV2421" s="23"/>
      <c r="BW2421" s="23"/>
      <c r="BX2421" s="23"/>
      <c r="BY2421" s="23"/>
      <c r="BZ2421" s="23"/>
      <c r="CA2421" s="23"/>
      <c r="CB2421" s="23"/>
      <c r="CC2421" s="23"/>
      <c r="CD2421" s="23"/>
      <c r="CE2421" s="23"/>
      <c r="CF2421" s="23"/>
      <c r="CG2421" s="23"/>
      <c r="CH2421" s="23"/>
      <c r="CI2421" s="23"/>
      <c r="CJ2421" s="23"/>
      <c r="CK2421" s="23"/>
      <c r="CL2421" s="23"/>
      <c r="CM2421" s="23"/>
      <c r="CN2421" s="23"/>
      <c r="CO2421" s="23"/>
      <c r="CP2421" s="23"/>
      <c r="CQ2421" s="23"/>
      <c r="CR2421" s="23"/>
      <c r="CS2421" s="23"/>
      <c r="CT2421" s="23"/>
      <c r="CU2421" s="23"/>
      <c r="CV2421" s="23"/>
      <c r="CW2421" s="23"/>
      <c r="CX2421" s="23"/>
      <c r="CY2421" s="23"/>
      <c r="CZ2421" s="23"/>
      <c r="DA2421" s="23"/>
      <c r="DB2421" s="23"/>
      <c r="DC2421" s="23"/>
      <c r="DD2421" s="23"/>
      <c r="DE2421" s="23"/>
      <c r="DF2421" s="23"/>
      <c r="DG2421" s="23"/>
      <c r="DH2421" s="23"/>
      <c r="DI2421" s="23"/>
      <c r="DJ2421" s="23"/>
      <c r="DK2421" s="23"/>
      <c r="DL2421" s="23"/>
      <c r="DM2421" s="23"/>
      <c r="DN2421" s="23"/>
      <c r="DO2421" s="23"/>
      <c r="DP2421" s="23"/>
      <c r="DQ2421" s="23"/>
      <c r="DR2421" s="23"/>
      <c r="DS2421" s="23"/>
      <c r="DT2421" s="23"/>
      <c r="DU2421" s="23"/>
      <c r="DV2421" s="23"/>
      <c r="DW2421" s="23"/>
      <c r="DX2421" s="23"/>
      <c r="DY2421" s="23"/>
    </row>
    <row r="2422" spans="1:129" s="29" customFormat="1" ht="45" x14ac:dyDescent="0.25">
      <c r="A2422" s="478"/>
      <c r="B2422" s="121" t="s">
        <v>399</v>
      </c>
      <c r="C2422" s="121"/>
      <c r="D2422" s="121"/>
      <c r="E2422" s="164"/>
      <c r="F2422" s="162"/>
      <c r="G2422" s="136"/>
      <c r="H2422" s="72" t="s">
        <v>58</v>
      </c>
      <c r="I2422" s="78" t="s">
        <v>31</v>
      </c>
      <c r="J2422" s="162">
        <v>250000</v>
      </c>
      <c r="K2422" s="162"/>
      <c r="L2422" s="162"/>
      <c r="M2422" s="83">
        <v>237500</v>
      </c>
      <c r="N2422" s="83">
        <v>12500</v>
      </c>
      <c r="O2422" s="475">
        <f t="shared" si="1187"/>
        <v>250000</v>
      </c>
      <c r="P2422" s="555"/>
      <c r="Q2422" s="23"/>
      <c r="R2422" s="23"/>
      <c r="S2422" s="23"/>
      <c r="T2422" s="23"/>
      <c r="U2422" s="23"/>
      <c r="V2422" s="23"/>
      <c r="W2422" s="23"/>
      <c r="X2422" s="23"/>
      <c r="Y2422" s="23"/>
      <c r="Z2422" s="23"/>
      <c r="AA2422" s="23"/>
      <c r="AB2422" s="23"/>
      <c r="AC2422" s="23"/>
      <c r="AD2422" s="23"/>
      <c r="AE2422" s="23"/>
      <c r="AF2422" s="23"/>
      <c r="AG2422" s="23"/>
      <c r="AH2422" s="23"/>
      <c r="AI2422" s="23"/>
      <c r="AJ2422" s="23"/>
      <c r="AK2422" s="23"/>
      <c r="AL2422" s="23"/>
      <c r="AM2422" s="23"/>
      <c r="AN2422" s="23"/>
      <c r="AO2422" s="23"/>
      <c r="AP2422" s="23"/>
      <c r="AQ2422" s="23"/>
      <c r="AR2422" s="23"/>
      <c r="AS2422" s="23"/>
      <c r="AT2422" s="23"/>
      <c r="AU2422" s="23"/>
      <c r="AV2422" s="23"/>
      <c r="AW2422" s="23"/>
      <c r="AX2422" s="23"/>
      <c r="AY2422" s="23"/>
      <c r="AZ2422" s="23"/>
      <c r="BA2422" s="23"/>
      <c r="BB2422" s="23"/>
      <c r="BC2422" s="23"/>
      <c r="BD2422" s="23"/>
      <c r="BE2422" s="23"/>
      <c r="BF2422" s="23"/>
      <c r="BG2422" s="23"/>
      <c r="BH2422" s="23"/>
      <c r="BI2422" s="23"/>
      <c r="BJ2422" s="23"/>
      <c r="BK2422" s="23"/>
      <c r="BL2422" s="23"/>
      <c r="BM2422" s="23"/>
      <c r="BN2422" s="23"/>
      <c r="BO2422" s="23"/>
      <c r="BP2422" s="23"/>
      <c r="BQ2422" s="23"/>
      <c r="BR2422" s="23"/>
      <c r="BS2422" s="23"/>
      <c r="BT2422" s="23"/>
      <c r="BU2422" s="23"/>
      <c r="BV2422" s="23"/>
      <c r="BW2422" s="23"/>
      <c r="BX2422" s="23"/>
      <c r="BY2422" s="23"/>
      <c r="BZ2422" s="23"/>
      <c r="CA2422" s="23"/>
      <c r="CB2422" s="23"/>
      <c r="CC2422" s="23"/>
      <c r="CD2422" s="23"/>
      <c r="CE2422" s="23"/>
      <c r="CF2422" s="23"/>
      <c r="CG2422" s="23"/>
      <c r="CH2422" s="23"/>
      <c r="CI2422" s="23"/>
      <c r="CJ2422" s="23"/>
      <c r="CK2422" s="23"/>
      <c r="CL2422" s="23"/>
      <c r="CM2422" s="23"/>
      <c r="CN2422" s="23"/>
      <c r="CO2422" s="23"/>
      <c r="CP2422" s="23"/>
      <c r="CQ2422" s="23"/>
      <c r="CR2422" s="23"/>
      <c r="CS2422" s="23"/>
      <c r="CT2422" s="23"/>
      <c r="CU2422" s="23"/>
      <c r="CV2422" s="23"/>
      <c r="CW2422" s="23"/>
      <c r="CX2422" s="23"/>
      <c r="CY2422" s="23"/>
      <c r="CZ2422" s="23"/>
      <c r="DA2422" s="23"/>
      <c r="DB2422" s="23"/>
      <c r="DC2422" s="23"/>
      <c r="DD2422" s="23"/>
      <c r="DE2422" s="23"/>
      <c r="DF2422" s="23"/>
      <c r="DG2422" s="23"/>
      <c r="DH2422" s="23"/>
      <c r="DI2422" s="23"/>
      <c r="DJ2422" s="23"/>
      <c r="DK2422" s="23"/>
      <c r="DL2422" s="23"/>
      <c r="DM2422" s="23"/>
      <c r="DN2422" s="23"/>
      <c r="DO2422" s="23"/>
      <c r="DP2422" s="23"/>
      <c r="DQ2422" s="23"/>
      <c r="DR2422" s="23"/>
      <c r="DS2422" s="23"/>
      <c r="DT2422" s="23"/>
      <c r="DU2422" s="23"/>
      <c r="DV2422" s="23"/>
      <c r="DW2422" s="23"/>
      <c r="DX2422" s="23"/>
      <c r="DY2422" s="23"/>
    </row>
    <row r="2423" spans="1:129" s="29" customFormat="1" ht="75" x14ac:dyDescent="0.25">
      <c r="A2423" s="478"/>
      <c r="B2423" s="121" t="s">
        <v>399</v>
      </c>
      <c r="C2423" s="121"/>
      <c r="D2423" s="121"/>
      <c r="E2423" s="164"/>
      <c r="F2423" s="165"/>
      <c r="G2423" s="166"/>
      <c r="H2423" s="72" t="s">
        <v>57</v>
      </c>
      <c r="I2423" s="78" t="s">
        <v>136</v>
      </c>
      <c r="J2423" s="83">
        <v>45250</v>
      </c>
      <c r="K2423" s="123">
        <f>J2423</f>
        <v>45250</v>
      </c>
      <c r="L2423" s="162"/>
      <c r="M2423" s="162"/>
      <c r="N2423" s="162"/>
      <c r="O2423" s="475">
        <f t="shared" si="1187"/>
        <v>45250</v>
      </c>
      <c r="P2423" s="555"/>
      <c r="Q2423" s="23"/>
      <c r="R2423" s="23"/>
      <c r="S2423" s="23"/>
      <c r="T2423" s="23"/>
      <c r="U2423" s="23"/>
      <c r="V2423" s="23"/>
      <c r="W2423" s="23"/>
      <c r="X2423" s="23"/>
      <c r="Y2423" s="23"/>
      <c r="Z2423" s="23"/>
      <c r="AA2423" s="23"/>
      <c r="AB2423" s="23"/>
      <c r="AC2423" s="23"/>
      <c r="AD2423" s="23"/>
      <c r="AE2423" s="23"/>
      <c r="AF2423" s="23"/>
      <c r="AG2423" s="23"/>
      <c r="AH2423" s="23"/>
      <c r="AI2423" s="23"/>
      <c r="AJ2423" s="23"/>
      <c r="AK2423" s="23"/>
      <c r="AL2423" s="23"/>
      <c r="AM2423" s="23"/>
      <c r="AN2423" s="23"/>
      <c r="AO2423" s="23"/>
      <c r="AP2423" s="23"/>
      <c r="AQ2423" s="23"/>
      <c r="AR2423" s="23"/>
      <c r="AS2423" s="23"/>
      <c r="AT2423" s="23"/>
      <c r="AU2423" s="23"/>
      <c r="AV2423" s="23"/>
      <c r="AW2423" s="23"/>
      <c r="AX2423" s="23"/>
      <c r="AY2423" s="23"/>
      <c r="AZ2423" s="23"/>
      <c r="BA2423" s="23"/>
      <c r="BB2423" s="23"/>
      <c r="BC2423" s="23"/>
      <c r="BD2423" s="23"/>
      <c r="BE2423" s="23"/>
      <c r="BF2423" s="23"/>
      <c r="BG2423" s="23"/>
      <c r="BH2423" s="23"/>
      <c r="BI2423" s="23"/>
      <c r="BJ2423" s="23"/>
      <c r="BK2423" s="23"/>
      <c r="BL2423" s="23"/>
      <c r="BM2423" s="23"/>
      <c r="BN2423" s="23"/>
      <c r="BO2423" s="23"/>
      <c r="BP2423" s="23"/>
      <c r="BQ2423" s="23"/>
      <c r="BR2423" s="23"/>
      <c r="BS2423" s="23"/>
      <c r="BT2423" s="23"/>
      <c r="BU2423" s="23"/>
      <c r="BV2423" s="23"/>
      <c r="BW2423" s="23"/>
      <c r="BX2423" s="23"/>
      <c r="BY2423" s="23"/>
      <c r="BZ2423" s="23"/>
      <c r="CA2423" s="23"/>
      <c r="CB2423" s="23"/>
      <c r="CC2423" s="23"/>
      <c r="CD2423" s="23"/>
      <c r="CE2423" s="23"/>
      <c r="CF2423" s="23"/>
      <c r="CG2423" s="23"/>
      <c r="CH2423" s="23"/>
      <c r="CI2423" s="23"/>
      <c r="CJ2423" s="23"/>
      <c r="CK2423" s="23"/>
      <c r="CL2423" s="23"/>
      <c r="CM2423" s="23"/>
      <c r="CN2423" s="23"/>
      <c r="CO2423" s="23"/>
      <c r="CP2423" s="23"/>
      <c r="CQ2423" s="23"/>
      <c r="CR2423" s="23"/>
      <c r="CS2423" s="23"/>
      <c r="CT2423" s="23"/>
      <c r="CU2423" s="23"/>
      <c r="CV2423" s="23"/>
      <c r="CW2423" s="23"/>
      <c r="CX2423" s="23"/>
      <c r="CY2423" s="23"/>
      <c r="CZ2423" s="23"/>
      <c r="DA2423" s="23"/>
      <c r="DB2423" s="23"/>
      <c r="DC2423" s="23"/>
      <c r="DD2423" s="23"/>
      <c r="DE2423" s="23"/>
      <c r="DF2423" s="23"/>
      <c r="DG2423" s="23"/>
      <c r="DH2423" s="23"/>
      <c r="DI2423" s="23"/>
      <c r="DJ2423" s="23"/>
      <c r="DK2423" s="23"/>
      <c r="DL2423" s="23"/>
      <c r="DM2423" s="23"/>
      <c r="DN2423" s="23"/>
      <c r="DO2423" s="23"/>
      <c r="DP2423" s="23"/>
      <c r="DQ2423" s="23"/>
      <c r="DR2423" s="23"/>
      <c r="DS2423" s="23"/>
      <c r="DT2423" s="23"/>
      <c r="DU2423" s="23"/>
      <c r="DV2423" s="23"/>
      <c r="DW2423" s="23"/>
      <c r="DX2423" s="23"/>
      <c r="DY2423" s="23"/>
    </row>
    <row r="2424" spans="1:129" s="29" customFormat="1" ht="15.75" x14ac:dyDescent="0.25">
      <c r="A2424" s="477">
        <v>63</v>
      </c>
      <c r="B2424" s="121" t="s">
        <v>399</v>
      </c>
      <c r="C2424" s="121" t="s">
        <v>6</v>
      </c>
      <c r="D2424" s="121" t="s">
        <v>182</v>
      </c>
      <c r="E2424" s="164" t="s">
        <v>81</v>
      </c>
      <c r="F2424" s="162">
        <v>2631.4</v>
      </c>
      <c r="G2424" s="136">
        <v>92</v>
      </c>
      <c r="H2424" s="72" t="s">
        <v>30</v>
      </c>
      <c r="I2424" s="66" t="s">
        <v>1</v>
      </c>
      <c r="J2424" s="162">
        <f>J2425+J2426</f>
        <v>295250</v>
      </c>
      <c r="K2424" s="162">
        <f t="shared" ref="K2424:N2424" si="1208">K2425+K2426</f>
        <v>45250</v>
      </c>
      <c r="L2424" s="162">
        <f t="shared" si="1208"/>
        <v>0</v>
      </c>
      <c r="M2424" s="162">
        <f t="shared" si="1208"/>
        <v>237500</v>
      </c>
      <c r="N2424" s="162">
        <f t="shared" si="1208"/>
        <v>12500</v>
      </c>
      <c r="O2424" s="475">
        <f t="shared" si="1187"/>
        <v>295250</v>
      </c>
      <c r="P2424" s="555"/>
      <c r="Q2424" s="23"/>
      <c r="R2424" s="23"/>
      <c r="S2424" s="23"/>
      <c r="T2424" s="23"/>
      <c r="U2424" s="23"/>
      <c r="V2424" s="23"/>
      <c r="W2424" s="23"/>
      <c r="X2424" s="23"/>
      <c r="Y2424" s="23"/>
      <c r="Z2424" s="23"/>
      <c r="AA2424" s="23"/>
      <c r="AB2424" s="23"/>
      <c r="AC2424" s="23"/>
      <c r="AD2424" s="23"/>
      <c r="AE2424" s="23"/>
      <c r="AF2424" s="23"/>
      <c r="AG2424" s="23"/>
      <c r="AH2424" s="23"/>
      <c r="AI2424" s="23"/>
      <c r="AJ2424" s="23"/>
      <c r="AK2424" s="23"/>
      <c r="AL2424" s="23"/>
      <c r="AM2424" s="23"/>
      <c r="AN2424" s="23"/>
      <c r="AO2424" s="23"/>
      <c r="AP2424" s="23"/>
      <c r="AQ2424" s="23"/>
      <c r="AR2424" s="23"/>
      <c r="AS2424" s="23"/>
      <c r="AT2424" s="23"/>
      <c r="AU2424" s="23"/>
      <c r="AV2424" s="23"/>
      <c r="AW2424" s="23"/>
      <c r="AX2424" s="23"/>
      <c r="AY2424" s="23"/>
      <c r="AZ2424" s="23"/>
      <c r="BA2424" s="23"/>
      <c r="BB2424" s="23"/>
      <c r="BC2424" s="23"/>
      <c r="BD2424" s="23"/>
      <c r="BE2424" s="23"/>
      <c r="BF2424" s="23"/>
      <c r="BG2424" s="23"/>
      <c r="BH2424" s="23"/>
      <c r="BI2424" s="23"/>
      <c r="BJ2424" s="23"/>
      <c r="BK2424" s="23"/>
      <c r="BL2424" s="23"/>
      <c r="BM2424" s="23"/>
      <c r="BN2424" s="23"/>
      <c r="BO2424" s="23"/>
      <c r="BP2424" s="23"/>
      <c r="BQ2424" s="23"/>
      <c r="BR2424" s="23"/>
      <c r="BS2424" s="23"/>
      <c r="BT2424" s="23"/>
      <c r="BU2424" s="23"/>
      <c r="BV2424" s="23"/>
      <c r="BW2424" s="23"/>
      <c r="BX2424" s="23"/>
      <c r="BY2424" s="23"/>
      <c r="BZ2424" s="23"/>
      <c r="CA2424" s="23"/>
      <c r="CB2424" s="23"/>
      <c r="CC2424" s="23"/>
      <c r="CD2424" s="23"/>
      <c r="CE2424" s="23"/>
      <c r="CF2424" s="23"/>
      <c r="CG2424" s="23"/>
      <c r="CH2424" s="23"/>
      <c r="CI2424" s="23"/>
      <c r="CJ2424" s="23"/>
      <c r="CK2424" s="23"/>
      <c r="CL2424" s="23"/>
      <c r="CM2424" s="23"/>
      <c r="CN2424" s="23"/>
      <c r="CO2424" s="23"/>
      <c r="CP2424" s="23"/>
      <c r="CQ2424" s="23"/>
      <c r="CR2424" s="23"/>
      <c r="CS2424" s="23"/>
      <c r="CT2424" s="23"/>
      <c r="CU2424" s="23"/>
      <c r="CV2424" s="23"/>
      <c r="CW2424" s="23"/>
      <c r="CX2424" s="23"/>
      <c r="CY2424" s="23"/>
      <c r="CZ2424" s="23"/>
      <c r="DA2424" s="23"/>
      <c r="DB2424" s="23"/>
      <c r="DC2424" s="23"/>
      <c r="DD2424" s="23"/>
      <c r="DE2424" s="23"/>
      <c r="DF2424" s="23"/>
      <c r="DG2424" s="23"/>
      <c r="DH2424" s="23"/>
      <c r="DI2424" s="23"/>
      <c r="DJ2424" s="23"/>
      <c r="DK2424" s="23"/>
      <c r="DL2424" s="23"/>
      <c r="DM2424" s="23"/>
      <c r="DN2424" s="23"/>
      <c r="DO2424" s="23"/>
      <c r="DP2424" s="23"/>
      <c r="DQ2424" s="23"/>
      <c r="DR2424" s="23"/>
      <c r="DS2424" s="23"/>
      <c r="DT2424" s="23"/>
      <c r="DU2424" s="23"/>
      <c r="DV2424" s="23"/>
      <c r="DW2424" s="23"/>
      <c r="DX2424" s="23"/>
      <c r="DY2424" s="23"/>
    </row>
    <row r="2425" spans="1:129" s="29" customFormat="1" ht="45" x14ac:dyDescent="0.25">
      <c r="A2425" s="478"/>
      <c r="B2425" s="121" t="s">
        <v>399</v>
      </c>
      <c r="C2425" s="121"/>
      <c r="D2425" s="121"/>
      <c r="E2425" s="164"/>
      <c r="F2425" s="162"/>
      <c r="G2425" s="136"/>
      <c r="H2425" s="72" t="s">
        <v>58</v>
      </c>
      <c r="I2425" s="78" t="s">
        <v>31</v>
      </c>
      <c r="J2425" s="162">
        <v>250000</v>
      </c>
      <c r="K2425" s="162"/>
      <c r="L2425" s="162"/>
      <c r="M2425" s="83">
        <v>237500</v>
      </c>
      <c r="N2425" s="83">
        <v>12500</v>
      </c>
      <c r="O2425" s="475">
        <f t="shared" si="1187"/>
        <v>250000</v>
      </c>
      <c r="P2425" s="555"/>
      <c r="Q2425" s="23"/>
      <c r="R2425" s="23"/>
      <c r="S2425" s="23"/>
      <c r="T2425" s="23"/>
      <c r="U2425" s="23"/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23"/>
      <c r="AH2425" s="23"/>
      <c r="AI2425" s="23"/>
      <c r="AJ2425" s="23"/>
      <c r="AK2425" s="23"/>
      <c r="AL2425" s="23"/>
      <c r="AM2425" s="23"/>
      <c r="AN2425" s="23"/>
      <c r="AO2425" s="23"/>
      <c r="AP2425" s="23"/>
      <c r="AQ2425" s="23"/>
      <c r="AR2425" s="23"/>
      <c r="AS2425" s="23"/>
      <c r="AT2425" s="23"/>
      <c r="AU2425" s="23"/>
      <c r="AV2425" s="23"/>
      <c r="AW2425" s="23"/>
      <c r="AX2425" s="23"/>
      <c r="AY2425" s="23"/>
      <c r="AZ2425" s="23"/>
      <c r="BA2425" s="23"/>
      <c r="BB2425" s="23"/>
      <c r="BC2425" s="23"/>
      <c r="BD2425" s="23"/>
      <c r="BE2425" s="23"/>
      <c r="BF2425" s="23"/>
      <c r="BG2425" s="23"/>
      <c r="BH2425" s="23"/>
      <c r="BI2425" s="23"/>
      <c r="BJ2425" s="23"/>
      <c r="BK2425" s="23"/>
      <c r="BL2425" s="23"/>
      <c r="BM2425" s="23"/>
      <c r="BN2425" s="23"/>
      <c r="BO2425" s="23"/>
      <c r="BP2425" s="23"/>
      <c r="BQ2425" s="23"/>
      <c r="BR2425" s="23"/>
      <c r="BS2425" s="23"/>
      <c r="BT2425" s="23"/>
      <c r="BU2425" s="23"/>
      <c r="BV2425" s="23"/>
      <c r="BW2425" s="23"/>
      <c r="BX2425" s="23"/>
      <c r="BY2425" s="23"/>
      <c r="BZ2425" s="23"/>
      <c r="CA2425" s="23"/>
      <c r="CB2425" s="23"/>
      <c r="CC2425" s="23"/>
      <c r="CD2425" s="23"/>
      <c r="CE2425" s="23"/>
      <c r="CF2425" s="23"/>
      <c r="CG2425" s="23"/>
      <c r="CH2425" s="23"/>
      <c r="CI2425" s="23"/>
      <c r="CJ2425" s="23"/>
      <c r="CK2425" s="23"/>
      <c r="CL2425" s="23"/>
      <c r="CM2425" s="23"/>
      <c r="CN2425" s="23"/>
      <c r="CO2425" s="23"/>
      <c r="CP2425" s="23"/>
      <c r="CQ2425" s="23"/>
      <c r="CR2425" s="23"/>
      <c r="CS2425" s="23"/>
      <c r="CT2425" s="23"/>
      <c r="CU2425" s="23"/>
      <c r="CV2425" s="23"/>
      <c r="CW2425" s="23"/>
      <c r="CX2425" s="23"/>
      <c r="CY2425" s="23"/>
      <c r="CZ2425" s="23"/>
      <c r="DA2425" s="23"/>
      <c r="DB2425" s="23"/>
      <c r="DC2425" s="23"/>
      <c r="DD2425" s="23"/>
      <c r="DE2425" s="23"/>
      <c r="DF2425" s="23"/>
      <c r="DG2425" s="23"/>
      <c r="DH2425" s="23"/>
      <c r="DI2425" s="23"/>
      <c r="DJ2425" s="23"/>
      <c r="DK2425" s="23"/>
      <c r="DL2425" s="23"/>
      <c r="DM2425" s="23"/>
      <c r="DN2425" s="23"/>
      <c r="DO2425" s="23"/>
      <c r="DP2425" s="23"/>
      <c r="DQ2425" s="23"/>
      <c r="DR2425" s="23"/>
      <c r="DS2425" s="23"/>
      <c r="DT2425" s="23"/>
      <c r="DU2425" s="23"/>
      <c r="DV2425" s="23"/>
      <c r="DW2425" s="23"/>
      <c r="DX2425" s="23"/>
      <c r="DY2425" s="23"/>
    </row>
    <row r="2426" spans="1:129" s="29" customFormat="1" ht="75" x14ac:dyDescent="0.25">
      <c r="A2426" s="478"/>
      <c r="B2426" s="121" t="s">
        <v>399</v>
      </c>
      <c r="C2426" s="121"/>
      <c r="D2426" s="121"/>
      <c r="E2426" s="164"/>
      <c r="F2426" s="165"/>
      <c r="G2426" s="136"/>
      <c r="H2426" s="72" t="s">
        <v>57</v>
      </c>
      <c r="I2426" s="78" t="s">
        <v>136</v>
      </c>
      <c r="J2426" s="83">
        <v>45250</v>
      </c>
      <c r="K2426" s="123">
        <f>J2426</f>
        <v>45250</v>
      </c>
      <c r="L2426" s="162"/>
      <c r="M2426" s="162"/>
      <c r="N2426" s="162"/>
      <c r="O2426" s="475">
        <f t="shared" ref="O2426:O2447" si="1209">K2426+L2426+M2426+N2426</f>
        <v>45250</v>
      </c>
      <c r="P2426" s="555"/>
      <c r="Q2426" s="23"/>
      <c r="R2426" s="23"/>
      <c r="S2426" s="23"/>
      <c r="T2426" s="23"/>
      <c r="U2426" s="23"/>
      <c r="V2426" s="23"/>
      <c r="W2426" s="23"/>
      <c r="X2426" s="23"/>
      <c r="Y2426" s="23"/>
      <c r="Z2426" s="23"/>
      <c r="AA2426" s="23"/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/>
      <c r="AL2426" s="23"/>
      <c r="AM2426" s="23"/>
      <c r="AN2426" s="23"/>
      <c r="AO2426" s="23"/>
      <c r="AP2426" s="23"/>
      <c r="AQ2426" s="23"/>
      <c r="AR2426" s="23"/>
      <c r="AS2426" s="23"/>
      <c r="AT2426" s="23"/>
      <c r="AU2426" s="23"/>
      <c r="AV2426" s="23"/>
      <c r="AW2426" s="23"/>
      <c r="AX2426" s="23"/>
      <c r="AY2426" s="23"/>
      <c r="AZ2426" s="23"/>
      <c r="BA2426" s="23"/>
      <c r="BB2426" s="23"/>
      <c r="BC2426" s="23"/>
      <c r="BD2426" s="23"/>
      <c r="BE2426" s="23"/>
      <c r="BF2426" s="23"/>
      <c r="BG2426" s="23"/>
      <c r="BH2426" s="23"/>
      <c r="BI2426" s="23"/>
      <c r="BJ2426" s="23"/>
      <c r="BK2426" s="23"/>
      <c r="BL2426" s="23"/>
      <c r="BM2426" s="23"/>
      <c r="BN2426" s="23"/>
      <c r="BO2426" s="23"/>
      <c r="BP2426" s="23"/>
      <c r="BQ2426" s="23"/>
      <c r="BR2426" s="23"/>
      <c r="BS2426" s="23"/>
      <c r="BT2426" s="23"/>
      <c r="BU2426" s="23"/>
      <c r="BV2426" s="23"/>
      <c r="BW2426" s="23"/>
      <c r="BX2426" s="23"/>
      <c r="BY2426" s="23"/>
      <c r="BZ2426" s="23"/>
      <c r="CA2426" s="23"/>
      <c r="CB2426" s="23"/>
      <c r="CC2426" s="23"/>
      <c r="CD2426" s="23"/>
      <c r="CE2426" s="23"/>
      <c r="CF2426" s="23"/>
      <c r="CG2426" s="23"/>
      <c r="CH2426" s="23"/>
      <c r="CI2426" s="23"/>
      <c r="CJ2426" s="23"/>
      <c r="CK2426" s="23"/>
      <c r="CL2426" s="23"/>
      <c r="CM2426" s="23"/>
      <c r="CN2426" s="23"/>
      <c r="CO2426" s="23"/>
      <c r="CP2426" s="23"/>
      <c r="CQ2426" s="23"/>
      <c r="CR2426" s="23"/>
      <c r="CS2426" s="23"/>
      <c r="CT2426" s="23"/>
      <c r="CU2426" s="23"/>
      <c r="CV2426" s="23"/>
      <c r="CW2426" s="23"/>
      <c r="CX2426" s="23"/>
      <c r="CY2426" s="23"/>
      <c r="CZ2426" s="23"/>
      <c r="DA2426" s="23"/>
      <c r="DB2426" s="23"/>
      <c r="DC2426" s="23"/>
      <c r="DD2426" s="23"/>
      <c r="DE2426" s="23"/>
      <c r="DF2426" s="23"/>
      <c r="DG2426" s="23"/>
      <c r="DH2426" s="23"/>
      <c r="DI2426" s="23"/>
      <c r="DJ2426" s="23"/>
      <c r="DK2426" s="23"/>
      <c r="DL2426" s="23"/>
      <c r="DM2426" s="23"/>
      <c r="DN2426" s="23"/>
      <c r="DO2426" s="23"/>
      <c r="DP2426" s="23"/>
      <c r="DQ2426" s="23"/>
      <c r="DR2426" s="23"/>
      <c r="DS2426" s="23"/>
      <c r="DT2426" s="23"/>
      <c r="DU2426" s="23"/>
      <c r="DV2426" s="23"/>
      <c r="DW2426" s="23"/>
      <c r="DX2426" s="23"/>
      <c r="DY2426" s="23"/>
    </row>
    <row r="2427" spans="1:129" s="29" customFormat="1" ht="15.75" x14ac:dyDescent="0.25">
      <c r="A2427" s="473">
        <v>64</v>
      </c>
      <c r="B2427" s="121" t="s">
        <v>399</v>
      </c>
      <c r="C2427" s="121" t="s">
        <v>6</v>
      </c>
      <c r="D2427" s="121" t="s">
        <v>241</v>
      </c>
      <c r="E2427" s="164" t="s">
        <v>235</v>
      </c>
      <c r="F2427" s="162">
        <v>5306.8</v>
      </c>
      <c r="G2427" s="136">
        <v>260</v>
      </c>
      <c r="H2427" s="72" t="s">
        <v>30</v>
      </c>
      <c r="I2427" s="66" t="s">
        <v>1</v>
      </c>
      <c r="J2427" s="162">
        <f>J2428+J2429</f>
        <v>295250</v>
      </c>
      <c r="K2427" s="162">
        <f t="shared" ref="K2427:N2427" si="1210">K2428+K2429</f>
        <v>45250</v>
      </c>
      <c r="L2427" s="162">
        <f t="shared" si="1210"/>
        <v>0</v>
      </c>
      <c r="M2427" s="162">
        <f t="shared" si="1210"/>
        <v>237500</v>
      </c>
      <c r="N2427" s="162">
        <f t="shared" si="1210"/>
        <v>12500</v>
      </c>
      <c r="O2427" s="475">
        <f t="shared" si="1209"/>
        <v>295250</v>
      </c>
      <c r="P2427" s="555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23"/>
      <c r="AS2427" s="23"/>
      <c r="AT2427" s="23"/>
      <c r="AU2427" s="23"/>
      <c r="AV2427" s="23"/>
      <c r="AW2427" s="23"/>
      <c r="AX2427" s="23"/>
      <c r="AY2427" s="23"/>
      <c r="AZ2427" s="23"/>
      <c r="BA2427" s="23"/>
      <c r="BB2427" s="23"/>
      <c r="BC2427" s="23"/>
      <c r="BD2427" s="23"/>
      <c r="BE2427" s="23"/>
      <c r="BF2427" s="23"/>
      <c r="BG2427" s="23"/>
      <c r="BH2427" s="23"/>
      <c r="BI2427" s="23"/>
      <c r="BJ2427" s="23"/>
      <c r="BK2427" s="23"/>
      <c r="BL2427" s="23"/>
      <c r="BM2427" s="23"/>
      <c r="BN2427" s="23"/>
      <c r="BO2427" s="23"/>
      <c r="BP2427" s="23"/>
      <c r="BQ2427" s="23"/>
      <c r="BR2427" s="23"/>
      <c r="BS2427" s="23"/>
      <c r="BT2427" s="23"/>
      <c r="BU2427" s="23"/>
      <c r="BV2427" s="23"/>
      <c r="BW2427" s="23"/>
      <c r="BX2427" s="23"/>
      <c r="BY2427" s="23"/>
      <c r="BZ2427" s="23"/>
      <c r="CA2427" s="23"/>
      <c r="CB2427" s="23"/>
      <c r="CC2427" s="23"/>
      <c r="CD2427" s="23"/>
      <c r="CE2427" s="23"/>
      <c r="CF2427" s="23"/>
      <c r="CG2427" s="23"/>
      <c r="CH2427" s="23"/>
      <c r="CI2427" s="23"/>
      <c r="CJ2427" s="23"/>
      <c r="CK2427" s="23"/>
      <c r="CL2427" s="23"/>
      <c r="CM2427" s="23"/>
      <c r="CN2427" s="23"/>
      <c r="CO2427" s="23"/>
      <c r="CP2427" s="23"/>
      <c r="CQ2427" s="23"/>
      <c r="CR2427" s="23"/>
      <c r="CS2427" s="23"/>
      <c r="CT2427" s="23"/>
      <c r="CU2427" s="23"/>
      <c r="CV2427" s="23"/>
      <c r="CW2427" s="23"/>
      <c r="CX2427" s="23"/>
      <c r="CY2427" s="23"/>
      <c r="CZ2427" s="23"/>
      <c r="DA2427" s="23"/>
      <c r="DB2427" s="23"/>
      <c r="DC2427" s="23"/>
      <c r="DD2427" s="23"/>
      <c r="DE2427" s="23"/>
      <c r="DF2427" s="23"/>
      <c r="DG2427" s="23"/>
      <c r="DH2427" s="23"/>
      <c r="DI2427" s="23"/>
      <c r="DJ2427" s="23"/>
      <c r="DK2427" s="23"/>
      <c r="DL2427" s="23"/>
      <c r="DM2427" s="23"/>
      <c r="DN2427" s="23"/>
      <c r="DO2427" s="23"/>
      <c r="DP2427" s="23"/>
      <c r="DQ2427" s="23"/>
      <c r="DR2427" s="23"/>
      <c r="DS2427" s="23"/>
      <c r="DT2427" s="23"/>
      <c r="DU2427" s="23"/>
      <c r="DV2427" s="23"/>
      <c r="DW2427" s="23"/>
      <c r="DX2427" s="23"/>
      <c r="DY2427" s="23"/>
    </row>
    <row r="2428" spans="1:129" s="29" customFormat="1" ht="45" x14ac:dyDescent="0.25">
      <c r="A2428" s="474"/>
      <c r="B2428" s="121" t="s">
        <v>399</v>
      </c>
      <c r="C2428" s="121"/>
      <c r="D2428" s="121"/>
      <c r="E2428" s="162"/>
      <c r="F2428" s="162"/>
      <c r="G2428" s="136"/>
      <c r="H2428" s="72" t="s">
        <v>58</v>
      </c>
      <c r="I2428" s="78" t="s">
        <v>31</v>
      </c>
      <c r="J2428" s="162">
        <v>250000</v>
      </c>
      <c r="K2428" s="162"/>
      <c r="L2428" s="162"/>
      <c r="M2428" s="83">
        <v>237500</v>
      </c>
      <c r="N2428" s="83">
        <v>12500</v>
      </c>
      <c r="O2428" s="475">
        <f t="shared" si="1209"/>
        <v>250000</v>
      </c>
      <c r="P2428" s="555"/>
      <c r="Q2428" s="23"/>
      <c r="R2428" s="23"/>
      <c r="S2428" s="23"/>
      <c r="T2428" s="23"/>
      <c r="U2428" s="23"/>
      <c r="V2428" s="23"/>
      <c r="W2428" s="23"/>
      <c r="X2428" s="23"/>
      <c r="Y2428" s="23"/>
      <c r="Z2428" s="23"/>
      <c r="AA2428" s="23"/>
      <c r="AB2428" s="23"/>
      <c r="AC2428" s="23"/>
      <c r="AD2428" s="23"/>
      <c r="AE2428" s="23"/>
      <c r="AF2428" s="23"/>
      <c r="AG2428" s="23"/>
      <c r="AH2428" s="23"/>
      <c r="AI2428" s="23"/>
      <c r="AJ2428" s="23"/>
      <c r="AK2428" s="23"/>
      <c r="AL2428" s="23"/>
      <c r="AM2428" s="23"/>
      <c r="AN2428" s="23"/>
      <c r="AO2428" s="23"/>
      <c r="AP2428" s="23"/>
      <c r="AQ2428" s="23"/>
      <c r="AR2428" s="23"/>
      <c r="AS2428" s="23"/>
      <c r="AT2428" s="23"/>
      <c r="AU2428" s="23"/>
      <c r="AV2428" s="23"/>
      <c r="AW2428" s="23"/>
      <c r="AX2428" s="23"/>
      <c r="AY2428" s="23"/>
      <c r="AZ2428" s="23"/>
      <c r="BA2428" s="23"/>
      <c r="BB2428" s="23"/>
      <c r="BC2428" s="23"/>
      <c r="BD2428" s="23"/>
      <c r="BE2428" s="23"/>
      <c r="BF2428" s="23"/>
      <c r="BG2428" s="23"/>
      <c r="BH2428" s="23"/>
      <c r="BI2428" s="23"/>
      <c r="BJ2428" s="23"/>
      <c r="BK2428" s="23"/>
      <c r="BL2428" s="23"/>
      <c r="BM2428" s="23"/>
      <c r="BN2428" s="23"/>
      <c r="BO2428" s="23"/>
      <c r="BP2428" s="23"/>
      <c r="BQ2428" s="23"/>
      <c r="BR2428" s="23"/>
      <c r="BS2428" s="23"/>
      <c r="BT2428" s="23"/>
      <c r="BU2428" s="23"/>
      <c r="BV2428" s="23"/>
      <c r="BW2428" s="23"/>
      <c r="BX2428" s="23"/>
      <c r="BY2428" s="23"/>
      <c r="BZ2428" s="23"/>
      <c r="CA2428" s="23"/>
      <c r="CB2428" s="23"/>
      <c r="CC2428" s="23"/>
      <c r="CD2428" s="23"/>
      <c r="CE2428" s="23"/>
      <c r="CF2428" s="23"/>
      <c r="CG2428" s="23"/>
      <c r="CH2428" s="23"/>
      <c r="CI2428" s="23"/>
      <c r="CJ2428" s="23"/>
      <c r="CK2428" s="23"/>
      <c r="CL2428" s="23"/>
      <c r="CM2428" s="23"/>
      <c r="CN2428" s="23"/>
      <c r="CO2428" s="23"/>
      <c r="CP2428" s="23"/>
      <c r="CQ2428" s="23"/>
      <c r="CR2428" s="23"/>
      <c r="CS2428" s="23"/>
      <c r="CT2428" s="23"/>
      <c r="CU2428" s="23"/>
      <c r="CV2428" s="23"/>
      <c r="CW2428" s="23"/>
      <c r="CX2428" s="23"/>
      <c r="CY2428" s="23"/>
      <c r="CZ2428" s="23"/>
      <c r="DA2428" s="23"/>
      <c r="DB2428" s="23"/>
      <c r="DC2428" s="23"/>
      <c r="DD2428" s="23"/>
      <c r="DE2428" s="23"/>
      <c r="DF2428" s="23"/>
      <c r="DG2428" s="23"/>
      <c r="DH2428" s="23"/>
      <c r="DI2428" s="23"/>
      <c r="DJ2428" s="23"/>
      <c r="DK2428" s="23"/>
      <c r="DL2428" s="23"/>
      <c r="DM2428" s="23"/>
      <c r="DN2428" s="23"/>
      <c r="DO2428" s="23"/>
      <c r="DP2428" s="23"/>
      <c r="DQ2428" s="23"/>
      <c r="DR2428" s="23"/>
      <c r="DS2428" s="23"/>
      <c r="DT2428" s="23"/>
      <c r="DU2428" s="23"/>
      <c r="DV2428" s="23"/>
      <c r="DW2428" s="23"/>
      <c r="DX2428" s="23"/>
      <c r="DY2428" s="23"/>
    </row>
    <row r="2429" spans="1:129" s="29" customFormat="1" ht="75" x14ac:dyDescent="0.25">
      <c r="A2429" s="478"/>
      <c r="B2429" s="121" t="s">
        <v>399</v>
      </c>
      <c r="C2429" s="121"/>
      <c r="D2429" s="121"/>
      <c r="E2429" s="164"/>
      <c r="F2429" s="165"/>
      <c r="G2429" s="166"/>
      <c r="H2429" s="72" t="s">
        <v>57</v>
      </c>
      <c r="I2429" s="78" t="s">
        <v>136</v>
      </c>
      <c r="J2429" s="83">
        <v>45250</v>
      </c>
      <c r="K2429" s="123">
        <f>J2429</f>
        <v>45250</v>
      </c>
      <c r="L2429" s="162"/>
      <c r="M2429" s="162"/>
      <c r="N2429" s="162"/>
      <c r="O2429" s="475">
        <f t="shared" si="1209"/>
        <v>45250</v>
      </c>
      <c r="P2429" s="555"/>
      <c r="Q2429" s="23"/>
      <c r="R2429" s="23"/>
      <c r="S2429" s="23"/>
      <c r="T2429" s="23"/>
      <c r="U2429" s="23"/>
      <c r="V2429" s="23"/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/>
      <c r="AL2429" s="23"/>
      <c r="AM2429" s="23"/>
      <c r="AN2429" s="23"/>
      <c r="AO2429" s="23"/>
      <c r="AP2429" s="23"/>
      <c r="AQ2429" s="23"/>
      <c r="AR2429" s="23"/>
      <c r="AS2429" s="23"/>
      <c r="AT2429" s="23"/>
      <c r="AU2429" s="23"/>
      <c r="AV2429" s="23"/>
      <c r="AW2429" s="23"/>
      <c r="AX2429" s="23"/>
      <c r="AY2429" s="23"/>
      <c r="AZ2429" s="23"/>
      <c r="BA2429" s="23"/>
      <c r="BB2429" s="23"/>
      <c r="BC2429" s="23"/>
      <c r="BD2429" s="23"/>
      <c r="BE2429" s="23"/>
      <c r="BF2429" s="23"/>
      <c r="BG2429" s="23"/>
      <c r="BH2429" s="23"/>
      <c r="BI2429" s="23"/>
      <c r="BJ2429" s="23"/>
      <c r="BK2429" s="23"/>
      <c r="BL2429" s="23"/>
      <c r="BM2429" s="23"/>
      <c r="BN2429" s="23"/>
      <c r="BO2429" s="23"/>
      <c r="BP2429" s="23"/>
      <c r="BQ2429" s="23"/>
      <c r="BR2429" s="23"/>
      <c r="BS2429" s="23"/>
      <c r="BT2429" s="23"/>
      <c r="BU2429" s="23"/>
      <c r="BV2429" s="23"/>
      <c r="BW2429" s="23"/>
      <c r="BX2429" s="23"/>
      <c r="BY2429" s="23"/>
      <c r="BZ2429" s="23"/>
      <c r="CA2429" s="23"/>
      <c r="CB2429" s="23"/>
      <c r="CC2429" s="23"/>
      <c r="CD2429" s="23"/>
      <c r="CE2429" s="23"/>
      <c r="CF2429" s="23"/>
      <c r="CG2429" s="23"/>
      <c r="CH2429" s="23"/>
      <c r="CI2429" s="23"/>
      <c r="CJ2429" s="23"/>
      <c r="CK2429" s="23"/>
      <c r="CL2429" s="23"/>
      <c r="CM2429" s="23"/>
      <c r="CN2429" s="23"/>
      <c r="CO2429" s="23"/>
      <c r="CP2429" s="23"/>
      <c r="CQ2429" s="23"/>
      <c r="CR2429" s="23"/>
      <c r="CS2429" s="23"/>
      <c r="CT2429" s="23"/>
      <c r="CU2429" s="23"/>
      <c r="CV2429" s="23"/>
      <c r="CW2429" s="23"/>
      <c r="CX2429" s="23"/>
      <c r="CY2429" s="23"/>
      <c r="CZ2429" s="23"/>
      <c r="DA2429" s="23"/>
      <c r="DB2429" s="23"/>
      <c r="DC2429" s="23"/>
      <c r="DD2429" s="23"/>
      <c r="DE2429" s="23"/>
      <c r="DF2429" s="23"/>
      <c r="DG2429" s="23"/>
      <c r="DH2429" s="23"/>
      <c r="DI2429" s="23"/>
      <c r="DJ2429" s="23"/>
      <c r="DK2429" s="23"/>
      <c r="DL2429" s="23"/>
      <c r="DM2429" s="23"/>
      <c r="DN2429" s="23"/>
      <c r="DO2429" s="23"/>
      <c r="DP2429" s="23"/>
      <c r="DQ2429" s="23"/>
      <c r="DR2429" s="23"/>
      <c r="DS2429" s="23"/>
      <c r="DT2429" s="23"/>
      <c r="DU2429" s="23"/>
      <c r="DV2429" s="23"/>
      <c r="DW2429" s="23"/>
      <c r="DX2429" s="23"/>
      <c r="DY2429" s="23"/>
    </row>
    <row r="2430" spans="1:129" s="29" customFormat="1" ht="15.75" x14ac:dyDescent="0.25">
      <c r="A2430" s="477">
        <v>65</v>
      </c>
      <c r="B2430" s="121" t="s">
        <v>399</v>
      </c>
      <c r="C2430" s="121" t="s">
        <v>6</v>
      </c>
      <c r="D2430" s="121" t="s">
        <v>365</v>
      </c>
      <c r="E2430" s="164" t="s">
        <v>190</v>
      </c>
      <c r="F2430" s="162">
        <v>3521.2</v>
      </c>
      <c r="G2430" s="136">
        <v>153</v>
      </c>
      <c r="H2430" s="72" t="s">
        <v>30</v>
      </c>
      <c r="I2430" s="66" t="s">
        <v>1</v>
      </c>
      <c r="J2430" s="162">
        <f>J2431+J2432</f>
        <v>295250</v>
      </c>
      <c r="K2430" s="162">
        <f t="shared" ref="K2430:N2430" si="1211">K2431+K2432</f>
        <v>45250</v>
      </c>
      <c r="L2430" s="162">
        <f t="shared" si="1211"/>
        <v>0</v>
      </c>
      <c r="M2430" s="162">
        <f t="shared" si="1211"/>
        <v>237500</v>
      </c>
      <c r="N2430" s="162">
        <f t="shared" si="1211"/>
        <v>12500</v>
      </c>
      <c r="O2430" s="475">
        <f t="shared" si="1209"/>
        <v>295250</v>
      </c>
      <c r="P2430" s="555"/>
      <c r="Q2430" s="23"/>
      <c r="R2430" s="23"/>
      <c r="S2430" s="23"/>
      <c r="T2430" s="23"/>
      <c r="U2430" s="23"/>
      <c r="V2430" s="23"/>
      <c r="W2430" s="23"/>
      <c r="X2430" s="23"/>
      <c r="Y2430" s="23"/>
      <c r="Z2430" s="23"/>
      <c r="AA2430" s="23"/>
      <c r="AB2430" s="23"/>
      <c r="AC2430" s="23"/>
      <c r="AD2430" s="23"/>
      <c r="AE2430" s="23"/>
      <c r="AF2430" s="23"/>
      <c r="AG2430" s="23"/>
      <c r="AH2430" s="23"/>
      <c r="AI2430" s="23"/>
      <c r="AJ2430" s="23"/>
      <c r="AK2430" s="23"/>
      <c r="AL2430" s="23"/>
      <c r="AM2430" s="23"/>
      <c r="AN2430" s="23"/>
      <c r="AO2430" s="23"/>
      <c r="AP2430" s="23"/>
      <c r="AQ2430" s="23"/>
      <c r="AR2430" s="23"/>
      <c r="AS2430" s="23"/>
      <c r="AT2430" s="23"/>
      <c r="AU2430" s="23"/>
      <c r="AV2430" s="23"/>
      <c r="AW2430" s="23"/>
      <c r="AX2430" s="23"/>
      <c r="AY2430" s="23"/>
      <c r="AZ2430" s="23"/>
      <c r="BA2430" s="23"/>
      <c r="BB2430" s="23"/>
      <c r="BC2430" s="23"/>
      <c r="BD2430" s="23"/>
      <c r="BE2430" s="23"/>
      <c r="BF2430" s="23"/>
      <c r="BG2430" s="23"/>
      <c r="BH2430" s="23"/>
      <c r="BI2430" s="23"/>
      <c r="BJ2430" s="23"/>
      <c r="BK2430" s="23"/>
      <c r="BL2430" s="23"/>
      <c r="BM2430" s="23"/>
      <c r="BN2430" s="23"/>
      <c r="BO2430" s="23"/>
      <c r="BP2430" s="23"/>
      <c r="BQ2430" s="23"/>
      <c r="BR2430" s="23"/>
      <c r="BS2430" s="23"/>
      <c r="BT2430" s="23"/>
      <c r="BU2430" s="23"/>
      <c r="BV2430" s="23"/>
      <c r="BW2430" s="23"/>
      <c r="BX2430" s="23"/>
      <c r="BY2430" s="23"/>
      <c r="BZ2430" s="23"/>
      <c r="CA2430" s="23"/>
      <c r="CB2430" s="23"/>
      <c r="CC2430" s="23"/>
      <c r="CD2430" s="23"/>
      <c r="CE2430" s="23"/>
      <c r="CF2430" s="23"/>
      <c r="CG2430" s="23"/>
      <c r="CH2430" s="23"/>
      <c r="CI2430" s="23"/>
      <c r="CJ2430" s="23"/>
      <c r="CK2430" s="23"/>
      <c r="CL2430" s="23"/>
      <c r="CM2430" s="23"/>
      <c r="CN2430" s="23"/>
      <c r="CO2430" s="23"/>
      <c r="CP2430" s="23"/>
      <c r="CQ2430" s="23"/>
      <c r="CR2430" s="23"/>
      <c r="CS2430" s="23"/>
      <c r="CT2430" s="23"/>
      <c r="CU2430" s="23"/>
      <c r="CV2430" s="23"/>
      <c r="CW2430" s="23"/>
      <c r="CX2430" s="23"/>
      <c r="CY2430" s="23"/>
      <c r="CZ2430" s="23"/>
      <c r="DA2430" s="23"/>
      <c r="DB2430" s="23"/>
      <c r="DC2430" s="23"/>
      <c r="DD2430" s="23"/>
      <c r="DE2430" s="23"/>
      <c r="DF2430" s="23"/>
      <c r="DG2430" s="23"/>
      <c r="DH2430" s="23"/>
      <c r="DI2430" s="23"/>
      <c r="DJ2430" s="23"/>
      <c r="DK2430" s="23"/>
      <c r="DL2430" s="23"/>
      <c r="DM2430" s="23"/>
      <c r="DN2430" s="23"/>
      <c r="DO2430" s="23"/>
      <c r="DP2430" s="23"/>
      <c r="DQ2430" s="23"/>
      <c r="DR2430" s="23"/>
      <c r="DS2430" s="23"/>
      <c r="DT2430" s="23"/>
      <c r="DU2430" s="23"/>
      <c r="DV2430" s="23"/>
      <c r="DW2430" s="23"/>
      <c r="DX2430" s="23"/>
      <c r="DY2430" s="23"/>
    </row>
    <row r="2431" spans="1:129" s="29" customFormat="1" ht="45" x14ac:dyDescent="0.25">
      <c r="A2431" s="478"/>
      <c r="B2431" s="121" t="s">
        <v>399</v>
      </c>
      <c r="C2431" s="121"/>
      <c r="D2431" s="121"/>
      <c r="E2431" s="164"/>
      <c r="F2431" s="162"/>
      <c r="G2431" s="136"/>
      <c r="H2431" s="72" t="s">
        <v>58</v>
      </c>
      <c r="I2431" s="78" t="s">
        <v>31</v>
      </c>
      <c r="J2431" s="162">
        <v>250000</v>
      </c>
      <c r="K2431" s="162"/>
      <c r="L2431" s="162"/>
      <c r="M2431" s="83">
        <v>237500</v>
      </c>
      <c r="N2431" s="83">
        <v>12500</v>
      </c>
      <c r="O2431" s="475">
        <f t="shared" si="1209"/>
        <v>250000</v>
      </c>
      <c r="P2431" s="555"/>
      <c r="Q2431" s="23"/>
      <c r="R2431" s="23"/>
      <c r="S2431" s="23"/>
      <c r="T2431" s="23"/>
      <c r="U2431" s="23"/>
      <c r="V2431" s="23"/>
      <c r="W2431" s="23"/>
      <c r="X2431" s="23"/>
      <c r="Y2431" s="23"/>
      <c r="Z2431" s="23"/>
      <c r="AA2431" s="23"/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/>
      <c r="AL2431" s="23"/>
      <c r="AM2431" s="23"/>
      <c r="AN2431" s="23"/>
      <c r="AO2431" s="23"/>
      <c r="AP2431" s="23"/>
      <c r="AQ2431" s="23"/>
      <c r="AR2431" s="23"/>
      <c r="AS2431" s="23"/>
      <c r="AT2431" s="23"/>
      <c r="AU2431" s="23"/>
      <c r="AV2431" s="23"/>
      <c r="AW2431" s="23"/>
      <c r="AX2431" s="23"/>
      <c r="AY2431" s="23"/>
      <c r="AZ2431" s="23"/>
      <c r="BA2431" s="23"/>
      <c r="BB2431" s="23"/>
      <c r="BC2431" s="23"/>
      <c r="BD2431" s="23"/>
      <c r="BE2431" s="23"/>
      <c r="BF2431" s="23"/>
      <c r="BG2431" s="23"/>
      <c r="BH2431" s="23"/>
      <c r="BI2431" s="23"/>
      <c r="BJ2431" s="23"/>
      <c r="BK2431" s="23"/>
      <c r="BL2431" s="23"/>
      <c r="BM2431" s="23"/>
      <c r="BN2431" s="23"/>
      <c r="BO2431" s="23"/>
      <c r="BP2431" s="23"/>
      <c r="BQ2431" s="23"/>
      <c r="BR2431" s="23"/>
      <c r="BS2431" s="23"/>
      <c r="BT2431" s="23"/>
      <c r="BU2431" s="23"/>
      <c r="BV2431" s="23"/>
      <c r="BW2431" s="23"/>
      <c r="BX2431" s="23"/>
      <c r="BY2431" s="23"/>
      <c r="BZ2431" s="23"/>
      <c r="CA2431" s="23"/>
      <c r="CB2431" s="23"/>
      <c r="CC2431" s="23"/>
      <c r="CD2431" s="23"/>
      <c r="CE2431" s="23"/>
      <c r="CF2431" s="23"/>
      <c r="CG2431" s="23"/>
      <c r="CH2431" s="23"/>
      <c r="CI2431" s="23"/>
      <c r="CJ2431" s="23"/>
      <c r="CK2431" s="23"/>
      <c r="CL2431" s="23"/>
      <c r="CM2431" s="23"/>
      <c r="CN2431" s="23"/>
      <c r="CO2431" s="23"/>
      <c r="CP2431" s="23"/>
      <c r="CQ2431" s="23"/>
      <c r="CR2431" s="23"/>
      <c r="CS2431" s="23"/>
      <c r="CT2431" s="23"/>
      <c r="CU2431" s="23"/>
      <c r="CV2431" s="23"/>
      <c r="CW2431" s="23"/>
      <c r="CX2431" s="23"/>
      <c r="CY2431" s="23"/>
      <c r="CZ2431" s="23"/>
      <c r="DA2431" s="23"/>
      <c r="DB2431" s="23"/>
      <c r="DC2431" s="23"/>
      <c r="DD2431" s="23"/>
      <c r="DE2431" s="23"/>
      <c r="DF2431" s="23"/>
      <c r="DG2431" s="23"/>
      <c r="DH2431" s="23"/>
      <c r="DI2431" s="23"/>
      <c r="DJ2431" s="23"/>
      <c r="DK2431" s="23"/>
      <c r="DL2431" s="23"/>
      <c r="DM2431" s="23"/>
      <c r="DN2431" s="23"/>
      <c r="DO2431" s="23"/>
      <c r="DP2431" s="23"/>
      <c r="DQ2431" s="23"/>
      <c r="DR2431" s="23"/>
      <c r="DS2431" s="23"/>
      <c r="DT2431" s="23"/>
      <c r="DU2431" s="23"/>
      <c r="DV2431" s="23"/>
      <c r="DW2431" s="23"/>
      <c r="DX2431" s="23"/>
      <c r="DY2431" s="23"/>
    </row>
    <row r="2432" spans="1:129" s="29" customFormat="1" ht="75" x14ac:dyDescent="0.25">
      <c r="A2432" s="478"/>
      <c r="B2432" s="121" t="s">
        <v>399</v>
      </c>
      <c r="C2432" s="121"/>
      <c r="D2432" s="121"/>
      <c r="E2432" s="164"/>
      <c r="F2432" s="165"/>
      <c r="G2432" s="166"/>
      <c r="H2432" s="72" t="s">
        <v>57</v>
      </c>
      <c r="I2432" s="78" t="s">
        <v>136</v>
      </c>
      <c r="J2432" s="83">
        <v>45250</v>
      </c>
      <c r="K2432" s="123">
        <f>J2432</f>
        <v>45250</v>
      </c>
      <c r="L2432" s="162"/>
      <c r="M2432" s="162"/>
      <c r="N2432" s="162"/>
      <c r="O2432" s="475">
        <f t="shared" si="1209"/>
        <v>45250</v>
      </c>
      <c r="P2432" s="555"/>
      <c r="Q2432" s="23"/>
      <c r="R2432" s="23"/>
      <c r="S2432" s="23"/>
      <c r="T2432" s="23"/>
      <c r="U2432" s="23"/>
      <c r="V2432" s="23"/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/>
      <c r="AL2432" s="23"/>
      <c r="AM2432" s="23"/>
      <c r="AN2432" s="23"/>
      <c r="AO2432" s="23"/>
      <c r="AP2432" s="23"/>
      <c r="AQ2432" s="23"/>
      <c r="AR2432" s="23"/>
      <c r="AS2432" s="23"/>
      <c r="AT2432" s="23"/>
      <c r="AU2432" s="23"/>
      <c r="AV2432" s="23"/>
      <c r="AW2432" s="23"/>
      <c r="AX2432" s="23"/>
      <c r="AY2432" s="23"/>
      <c r="AZ2432" s="23"/>
      <c r="BA2432" s="23"/>
      <c r="BB2432" s="23"/>
      <c r="BC2432" s="23"/>
      <c r="BD2432" s="23"/>
      <c r="BE2432" s="23"/>
      <c r="BF2432" s="23"/>
      <c r="BG2432" s="23"/>
      <c r="BH2432" s="23"/>
      <c r="BI2432" s="23"/>
      <c r="BJ2432" s="23"/>
      <c r="BK2432" s="23"/>
      <c r="BL2432" s="23"/>
      <c r="BM2432" s="23"/>
      <c r="BN2432" s="23"/>
      <c r="BO2432" s="23"/>
      <c r="BP2432" s="23"/>
      <c r="BQ2432" s="23"/>
      <c r="BR2432" s="23"/>
      <c r="BS2432" s="23"/>
      <c r="BT2432" s="23"/>
      <c r="BU2432" s="23"/>
      <c r="BV2432" s="23"/>
      <c r="BW2432" s="23"/>
      <c r="BX2432" s="23"/>
      <c r="BY2432" s="23"/>
      <c r="BZ2432" s="23"/>
      <c r="CA2432" s="23"/>
      <c r="CB2432" s="23"/>
      <c r="CC2432" s="23"/>
      <c r="CD2432" s="23"/>
      <c r="CE2432" s="23"/>
      <c r="CF2432" s="23"/>
      <c r="CG2432" s="23"/>
      <c r="CH2432" s="23"/>
      <c r="CI2432" s="23"/>
      <c r="CJ2432" s="23"/>
      <c r="CK2432" s="23"/>
      <c r="CL2432" s="23"/>
      <c r="CM2432" s="23"/>
      <c r="CN2432" s="23"/>
      <c r="CO2432" s="23"/>
      <c r="CP2432" s="23"/>
      <c r="CQ2432" s="23"/>
      <c r="CR2432" s="23"/>
      <c r="CS2432" s="23"/>
      <c r="CT2432" s="23"/>
      <c r="CU2432" s="23"/>
      <c r="CV2432" s="23"/>
      <c r="CW2432" s="23"/>
      <c r="CX2432" s="23"/>
      <c r="CY2432" s="23"/>
      <c r="CZ2432" s="23"/>
      <c r="DA2432" s="23"/>
      <c r="DB2432" s="23"/>
      <c r="DC2432" s="23"/>
      <c r="DD2432" s="23"/>
      <c r="DE2432" s="23"/>
      <c r="DF2432" s="23"/>
      <c r="DG2432" s="23"/>
      <c r="DH2432" s="23"/>
      <c r="DI2432" s="23"/>
      <c r="DJ2432" s="23"/>
      <c r="DK2432" s="23"/>
      <c r="DL2432" s="23"/>
      <c r="DM2432" s="23"/>
      <c r="DN2432" s="23"/>
      <c r="DO2432" s="23"/>
      <c r="DP2432" s="23"/>
      <c r="DQ2432" s="23"/>
      <c r="DR2432" s="23"/>
      <c r="DS2432" s="23"/>
      <c r="DT2432" s="23"/>
      <c r="DU2432" s="23"/>
      <c r="DV2432" s="23"/>
      <c r="DW2432" s="23"/>
      <c r="DX2432" s="23"/>
      <c r="DY2432" s="23"/>
    </row>
    <row r="2433" spans="1:129" s="29" customFormat="1" ht="15.75" x14ac:dyDescent="0.25">
      <c r="A2433" s="477">
        <v>66</v>
      </c>
      <c r="B2433" s="121" t="s">
        <v>399</v>
      </c>
      <c r="C2433" s="121" t="s">
        <v>6</v>
      </c>
      <c r="D2433" s="121" t="s">
        <v>365</v>
      </c>
      <c r="E2433" s="164" t="s">
        <v>242</v>
      </c>
      <c r="F2433" s="162">
        <v>3646.6</v>
      </c>
      <c r="G2433" s="136">
        <v>177</v>
      </c>
      <c r="H2433" s="72" t="s">
        <v>30</v>
      </c>
      <c r="I2433" s="66" t="s">
        <v>1</v>
      </c>
      <c r="J2433" s="162">
        <f>J2434+J2435</f>
        <v>295250</v>
      </c>
      <c r="K2433" s="162">
        <f t="shared" ref="K2433:N2433" si="1212">K2434+K2435</f>
        <v>45250</v>
      </c>
      <c r="L2433" s="162">
        <f t="shared" si="1212"/>
        <v>0</v>
      </c>
      <c r="M2433" s="162">
        <f t="shared" si="1212"/>
        <v>237500</v>
      </c>
      <c r="N2433" s="162">
        <f t="shared" si="1212"/>
        <v>12500</v>
      </c>
      <c r="O2433" s="475">
        <f t="shared" si="1209"/>
        <v>295250</v>
      </c>
      <c r="P2433" s="555"/>
      <c r="Q2433" s="23"/>
      <c r="R2433" s="23"/>
      <c r="S2433" s="23"/>
      <c r="T2433" s="23"/>
      <c r="U2433" s="23"/>
      <c r="V2433" s="23"/>
      <c r="W2433" s="23"/>
      <c r="X2433" s="23"/>
      <c r="Y2433" s="23"/>
      <c r="Z2433" s="23"/>
      <c r="AA2433" s="23"/>
      <c r="AB2433" s="23"/>
      <c r="AC2433" s="23"/>
      <c r="AD2433" s="23"/>
      <c r="AE2433" s="23"/>
      <c r="AF2433" s="23"/>
      <c r="AG2433" s="23"/>
      <c r="AH2433" s="23"/>
      <c r="AI2433" s="23"/>
      <c r="AJ2433" s="23"/>
      <c r="AK2433" s="23"/>
      <c r="AL2433" s="23"/>
      <c r="AM2433" s="23"/>
      <c r="AN2433" s="23"/>
      <c r="AO2433" s="23"/>
      <c r="AP2433" s="23"/>
      <c r="AQ2433" s="23"/>
      <c r="AR2433" s="23"/>
      <c r="AS2433" s="23"/>
      <c r="AT2433" s="23"/>
      <c r="AU2433" s="23"/>
      <c r="AV2433" s="23"/>
      <c r="AW2433" s="23"/>
      <c r="AX2433" s="23"/>
      <c r="AY2433" s="23"/>
      <c r="AZ2433" s="23"/>
      <c r="BA2433" s="23"/>
      <c r="BB2433" s="23"/>
      <c r="BC2433" s="23"/>
      <c r="BD2433" s="23"/>
      <c r="BE2433" s="23"/>
      <c r="BF2433" s="23"/>
      <c r="BG2433" s="23"/>
      <c r="BH2433" s="23"/>
      <c r="BI2433" s="23"/>
      <c r="BJ2433" s="23"/>
      <c r="BK2433" s="23"/>
      <c r="BL2433" s="23"/>
      <c r="BM2433" s="23"/>
      <c r="BN2433" s="23"/>
      <c r="BO2433" s="23"/>
      <c r="BP2433" s="23"/>
      <c r="BQ2433" s="23"/>
      <c r="BR2433" s="23"/>
      <c r="BS2433" s="23"/>
      <c r="BT2433" s="23"/>
      <c r="BU2433" s="23"/>
      <c r="BV2433" s="23"/>
      <c r="BW2433" s="23"/>
      <c r="BX2433" s="23"/>
      <c r="BY2433" s="23"/>
      <c r="BZ2433" s="23"/>
      <c r="CA2433" s="23"/>
      <c r="CB2433" s="23"/>
      <c r="CC2433" s="23"/>
      <c r="CD2433" s="23"/>
      <c r="CE2433" s="23"/>
      <c r="CF2433" s="23"/>
      <c r="CG2433" s="23"/>
      <c r="CH2433" s="23"/>
      <c r="CI2433" s="23"/>
      <c r="CJ2433" s="23"/>
      <c r="CK2433" s="23"/>
      <c r="CL2433" s="23"/>
      <c r="CM2433" s="23"/>
      <c r="CN2433" s="23"/>
      <c r="CO2433" s="23"/>
      <c r="CP2433" s="23"/>
      <c r="CQ2433" s="23"/>
      <c r="CR2433" s="23"/>
      <c r="CS2433" s="23"/>
      <c r="CT2433" s="23"/>
      <c r="CU2433" s="23"/>
      <c r="CV2433" s="23"/>
      <c r="CW2433" s="23"/>
      <c r="CX2433" s="23"/>
      <c r="CY2433" s="23"/>
      <c r="CZ2433" s="23"/>
      <c r="DA2433" s="23"/>
      <c r="DB2433" s="23"/>
      <c r="DC2433" s="23"/>
      <c r="DD2433" s="23"/>
      <c r="DE2433" s="23"/>
      <c r="DF2433" s="23"/>
      <c r="DG2433" s="23"/>
      <c r="DH2433" s="23"/>
      <c r="DI2433" s="23"/>
      <c r="DJ2433" s="23"/>
      <c r="DK2433" s="23"/>
      <c r="DL2433" s="23"/>
      <c r="DM2433" s="23"/>
      <c r="DN2433" s="23"/>
      <c r="DO2433" s="23"/>
      <c r="DP2433" s="23"/>
      <c r="DQ2433" s="23"/>
      <c r="DR2433" s="23"/>
      <c r="DS2433" s="23"/>
      <c r="DT2433" s="23"/>
      <c r="DU2433" s="23"/>
      <c r="DV2433" s="23"/>
      <c r="DW2433" s="23"/>
      <c r="DX2433" s="23"/>
      <c r="DY2433" s="23"/>
    </row>
    <row r="2434" spans="1:129" s="29" customFormat="1" ht="45" x14ac:dyDescent="0.25">
      <c r="A2434" s="478"/>
      <c r="B2434" s="121" t="s">
        <v>399</v>
      </c>
      <c r="C2434" s="121"/>
      <c r="D2434" s="121"/>
      <c r="E2434" s="164"/>
      <c r="F2434" s="162"/>
      <c r="G2434" s="136"/>
      <c r="H2434" s="72" t="s">
        <v>58</v>
      </c>
      <c r="I2434" s="78" t="s">
        <v>31</v>
      </c>
      <c r="J2434" s="162">
        <v>250000</v>
      </c>
      <c r="K2434" s="162"/>
      <c r="L2434" s="162"/>
      <c r="M2434" s="83">
        <v>237500</v>
      </c>
      <c r="N2434" s="83">
        <v>12500</v>
      </c>
      <c r="O2434" s="475">
        <f t="shared" si="1209"/>
        <v>250000</v>
      </c>
      <c r="P2434" s="555"/>
      <c r="Q2434" s="23"/>
      <c r="R2434" s="23"/>
      <c r="S2434" s="23"/>
      <c r="T2434" s="23"/>
      <c r="U2434" s="23"/>
      <c r="V2434" s="23"/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23"/>
      <c r="AG2434" s="23"/>
      <c r="AH2434" s="23"/>
      <c r="AI2434" s="23"/>
      <c r="AJ2434" s="23"/>
      <c r="AK2434" s="23"/>
      <c r="AL2434" s="23"/>
      <c r="AM2434" s="23"/>
      <c r="AN2434" s="23"/>
      <c r="AO2434" s="23"/>
      <c r="AP2434" s="23"/>
      <c r="AQ2434" s="23"/>
      <c r="AR2434" s="23"/>
      <c r="AS2434" s="23"/>
      <c r="AT2434" s="23"/>
      <c r="AU2434" s="23"/>
      <c r="AV2434" s="23"/>
      <c r="AW2434" s="23"/>
      <c r="AX2434" s="23"/>
      <c r="AY2434" s="23"/>
      <c r="AZ2434" s="23"/>
      <c r="BA2434" s="23"/>
      <c r="BB2434" s="23"/>
      <c r="BC2434" s="23"/>
      <c r="BD2434" s="23"/>
      <c r="BE2434" s="23"/>
      <c r="BF2434" s="23"/>
      <c r="BG2434" s="23"/>
      <c r="BH2434" s="23"/>
      <c r="BI2434" s="23"/>
      <c r="BJ2434" s="23"/>
      <c r="BK2434" s="23"/>
      <c r="BL2434" s="23"/>
      <c r="BM2434" s="23"/>
      <c r="BN2434" s="23"/>
      <c r="BO2434" s="23"/>
      <c r="BP2434" s="23"/>
      <c r="BQ2434" s="23"/>
      <c r="BR2434" s="23"/>
      <c r="BS2434" s="23"/>
      <c r="BT2434" s="23"/>
      <c r="BU2434" s="23"/>
      <c r="BV2434" s="23"/>
      <c r="BW2434" s="23"/>
      <c r="BX2434" s="23"/>
      <c r="BY2434" s="23"/>
      <c r="BZ2434" s="23"/>
      <c r="CA2434" s="23"/>
      <c r="CB2434" s="23"/>
      <c r="CC2434" s="23"/>
      <c r="CD2434" s="23"/>
      <c r="CE2434" s="23"/>
      <c r="CF2434" s="23"/>
      <c r="CG2434" s="23"/>
      <c r="CH2434" s="23"/>
      <c r="CI2434" s="23"/>
      <c r="CJ2434" s="23"/>
      <c r="CK2434" s="23"/>
      <c r="CL2434" s="23"/>
      <c r="CM2434" s="23"/>
      <c r="CN2434" s="23"/>
      <c r="CO2434" s="23"/>
      <c r="CP2434" s="23"/>
      <c r="CQ2434" s="23"/>
      <c r="CR2434" s="23"/>
      <c r="CS2434" s="23"/>
      <c r="CT2434" s="23"/>
      <c r="CU2434" s="23"/>
      <c r="CV2434" s="23"/>
      <c r="CW2434" s="23"/>
      <c r="CX2434" s="23"/>
      <c r="CY2434" s="23"/>
      <c r="CZ2434" s="23"/>
      <c r="DA2434" s="23"/>
      <c r="DB2434" s="23"/>
      <c r="DC2434" s="23"/>
      <c r="DD2434" s="23"/>
      <c r="DE2434" s="23"/>
      <c r="DF2434" s="23"/>
      <c r="DG2434" s="23"/>
      <c r="DH2434" s="23"/>
      <c r="DI2434" s="23"/>
      <c r="DJ2434" s="23"/>
      <c r="DK2434" s="23"/>
      <c r="DL2434" s="23"/>
      <c r="DM2434" s="23"/>
      <c r="DN2434" s="23"/>
      <c r="DO2434" s="23"/>
      <c r="DP2434" s="23"/>
      <c r="DQ2434" s="23"/>
      <c r="DR2434" s="23"/>
      <c r="DS2434" s="23"/>
      <c r="DT2434" s="23"/>
      <c r="DU2434" s="23"/>
      <c r="DV2434" s="23"/>
      <c r="DW2434" s="23"/>
      <c r="DX2434" s="23"/>
      <c r="DY2434" s="23"/>
    </row>
    <row r="2435" spans="1:129" s="29" customFormat="1" ht="75" x14ac:dyDescent="0.25">
      <c r="A2435" s="478"/>
      <c r="B2435" s="121" t="s">
        <v>399</v>
      </c>
      <c r="C2435" s="121"/>
      <c r="D2435" s="121"/>
      <c r="E2435" s="164"/>
      <c r="F2435" s="165"/>
      <c r="G2435" s="166"/>
      <c r="H2435" s="72" t="s">
        <v>57</v>
      </c>
      <c r="I2435" s="78" t="s">
        <v>136</v>
      </c>
      <c r="J2435" s="83">
        <v>45250</v>
      </c>
      <c r="K2435" s="123">
        <f>J2435</f>
        <v>45250</v>
      </c>
      <c r="L2435" s="162"/>
      <c r="M2435" s="162"/>
      <c r="N2435" s="162"/>
      <c r="O2435" s="475">
        <f t="shared" si="1209"/>
        <v>45250</v>
      </c>
      <c r="P2435" s="555"/>
      <c r="Q2435" s="23"/>
      <c r="R2435" s="23"/>
      <c r="S2435" s="23"/>
      <c r="T2435" s="23"/>
      <c r="U2435" s="23"/>
      <c r="V2435" s="23"/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23"/>
      <c r="AG2435" s="23"/>
      <c r="AH2435" s="23"/>
      <c r="AI2435" s="23"/>
      <c r="AJ2435" s="23"/>
      <c r="AK2435" s="23"/>
      <c r="AL2435" s="23"/>
      <c r="AM2435" s="23"/>
      <c r="AN2435" s="23"/>
      <c r="AO2435" s="23"/>
      <c r="AP2435" s="23"/>
      <c r="AQ2435" s="23"/>
      <c r="AR2435" s="23"/>
      <c r="AS2435" s="23"/>
      <c r="AT2435" s="23"/>
      <c r="AU2435" s="23"/>
      <c r="AV2435" s="23"/>
      <c r="AW2435" s="23"/>
      <c r="AX2435" s="23"/>
      <c r="AY2435" s="23"/>
      <c r="AZ2435" s="23"/>
      <c r="BA2435" s="23"/>
      <c r="BB2435" s="23"/>
      <c r="BC2435" s="23"/>
      <c r="BD2435" s="23"/>
      <c r="BE2435" s="23"/>
      <c r="BF2435" s="23"/>
      <c r="BG2435" s="23"/>
      <c r="BH2435" s="23"/>
      <c r="BI2435" s="23"/>
      <c r="BJ2435" s="23"/>
      <c r="BK2435" s="23"/>
      <c r="BL2435" s="23"/>
      <c r="BM2435" s="23"/>
      <c r="BN2435" s="23"/>
      <c r="BO2435" s="23"/>
      <c r="BP2435" s="23"/>
      <c r="BQ2435" s="23"/>
      <c r="BR2435" s="23"/>
      <c r="BS2435" s="23"/>
      <c r="BT2435" s="23"/>
      <c r="BU2435" s="23"/>
      <c r="BV2435" s="23"/>
      <c r="BW2435" s="23"/>
      <c r="BX2435" s="23"/>
      <c r="BY2435" s="23"/>
      <c r="BZ2435" s="23"/>
      <c r="CA2435" s="23"/>
      <c r="CB2435" s="23"/>
      <c r="CC2435" s="23"/>
      <c r="CD2435" s="23"/>
      <c r="CE2435" s="23"/>
      <c r="CF2435" s="23"/>
      <c r="CG2435" s="23"/>
      <c r="CH2435" s="23"/>
      <c r="CI2435" s="23"/>
      <c r="CJ2435" s="23"/>
      <c r="CK2435" s="23"/>
      <c r="CL2435" s="23"/>
      <c r="CM2435" s="23"/>
      <c r="CN2435" s="23"/>
      <c r="CO2435" s="23"/>
      <c r="CP2435" s="23"/>
      <c r="CQ2435" s="23"/>
      <c r="CR2435" s="23"/>
      <c r="CS2435" s="23"/>
      <c r="CT2435" s="23"/>
      <c r="CU2435" s="23"/>
      <c r="CV2435" s="23"/>
      <c r="CW2435" s="23"/>
      <c r="CX2435" s="23"/>
      <c r="CY2435" s="23"/>
      <c r="CZ2435" s="23"/>
      <c r="DA2435" s="23"/>
      <c r="DB2435" s="23"/>
      <c r="DC2435" s="23"/>
      <c r="DD2435" s="23"/>
      <c r="DE2435" s="23"/>
      <c r="DF2435" s="23"/>
      <c r="DG2435" s="23"/>
      <c r="DH2435" s="23"/>
      <c r="DI2435" s="23"/>
      <c r="DJ2435" s="23"/>
      <c r="DK2435" s="23"/>
      <c r="DL2435" s="23"/>
      <c r="DM2435" s="23"/>
      <c r="DN2435" s="23"/>
      <c r="DO2435" s="23"/>
      <c r="DP2435" s="23"/>
      <c r="DQ2435" s="23"/>
      <c r="DR2435" s="23"/>
      <c r="DS2435" s="23"/>
      <c r="DT2435" s="23"/>
      <c r="DU2435" s="23"/>
      <c r="DV2435" s="23"/>
      <c r="DW2435" s="23"/>
      <c r="DX2435" s="23"/>
      <c r="DY2435" s="23"/>
    </row>
    <row r="2436" spans="1:129" s="29" customFormat="1" ht="15.75" x14ac:dyDescent="0.25">
      <c r="A2436" s="477">
        <v>67</v>
      </c>
      <c r="B2436" s="121" t="s">
        <v>399</v>
      </c>
      <c r="C2436" s="121" t="s">
        <v>6</v>
      </c>
      <c r="D2436" s="121" t="s">
        <v>365</v>
      </c>
      <c r="E2436" s="164" t="s">
        <v>191</v>
      </c>
      <c r="F2436" s="162">
        <v>3319.7</v>
      </c>
      <c r="G2436" s="136">
        <v>154</v>
      </c>
      <c r="H2436" s="72" t="s">
        <v>30</v>
      </c>
      <c r="I2436" s="66" t="s">
        <v>1</v>
      </c>
      <c r="J2436" s="162">
        <f>J2437+J2438</f>
        <v>295250</v>
      </c>
      <c r="K2436" s="162">
        <f t="shared" ref="K2436:N2436" si="1213">K2437+K2438</f>
        <v>45250</v>
      </c>
      <c r="L2436" s="162">
        <f t="shared" si="1213"/>
        <v>0</v>
      </c>
      <c r="M2436" s="162">
        <f t="shared" si="1213"/>
        <v>237500</v>
      </c>
      <c r="N2436" s="162">
        <f t="shared" si="1213"/>
        <v>12500</v>
      </c>
      <c r="O2436" s="475">
        <f t="shared" si="1209"/>
        <v>295250</v>
      </c>
      <c r="P2436" s="555"/>
      <c r="Q2436" s="23"/>
      <c r="R2436" s="23"/>
      <c r="S2436" s="23"/>
      <c r="T2436" s="23"/>
      <c r="U2436" s="23"/>
      <c r="V2436" s="23"/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23"/>
      <c r="AL2436" s="23"/>
      <c r="AM2436" s="23"/>
      <c r="AN2436" s="23"/>
      <c r="AO2436" s="23"/>
      <c r="AP2436" s="23"/>
      <c r="AQ2436" s="23"/>
      <c r="AR2436" s="23"/>
      <c r="AS2436" s="23"/>
      <c r="AT2436" s="23"/>
      <c r="AU2436" s="23"/>
      <c r="AV2436" s="23"/>
      <c r="AW2436" s="23"/>
      <c r="AX2436" s="23"/>
      <c r="AY2436" s="23"/>
      <c r="AZ2436" s="23"/>
      <c r="BA2436" s="23"/>
      <c r="BB2436" s="23"/>
      <c r="BC2436" s="23"/>
      <c r="BD2436" s="23"/>
      <c r="BE2436" s="23"/>
      <c r="BF2436" s="23"/>
      <c r="BG2436" s="23"/>
      <c r="BH2436" s="23"/>
      <c r="BI2436" s="23"/>
      <c r="BJ2436" s="23"/>
      <c r="BK2436" s="23"/>
      <c r="BL2436" s="23"/>
      <c r="BM2436" s="23"/>
      <c r="BN2436" s="23"/>
      <c r="BO2436" s="23"/>
      <c r="BP2436" s="23"/>
      <c r="BQ2436" s="23"/>
      <c r="BR2436" s="23"/>
      <c r="BS2436" s="23"/>
      <c r="BT2436" s="23"/>
      <c r="BU2436" s="23"/>
      <c r="BV2436" s="23"/>
      <c r="BW2436" s="23"/>
      <c r="BX2436" s="23"/>
      <c r="BY2436" s="23"/>
      <c r="BZ2436" s="23"/>
      <c r="CA2436" s="23"/>
      <c r="CB2436" s="23"/>
      <c r="CC2436" s="23"/>
      <c r="CD2436" s="23"/>
      <c r="CE2436" s="23"/>
      <c r="CF2436" s="23"/>
      <c r="CG2436" s="23"/>
      <c r="CH2436" s="23"/>
      <c r="CI2436" s="23"/>
      <c r="CJ2436" s="23"/>
      <c r="CK2436" s="23"/>
      <c r="CL2436" s="23"/>
      <c r="CM2436" s="23"/>
      <c r="CN2436" s="23"/>
      <c r="CO2436" s="23"/>
      <c r="CP2436" s="23"/>
      <c r="CQ2436" s="23"/>
      <c r="CR2436" s="23"/>
      <c r="CS2436" s="23"/>
      <c r="CT2436" s="23"/>
      <c r="CU2436" s="23"/>
      <c r="CV2436" s="23"/>
      <c r="CW2436" s="23"/>
      <c r="CX2436" s="23"/>
      <c r="CY2436" s="23"/>
      <c r="CZ2436" s="23"/>
      <c r="DA2436" s="23"/>
      <c r="DB2436" s="23"/>
      <c r="DC2436" s="23"/>
      <c r="DD2436" s="23"/>
      <c r="DE2436" s="23"/>
      <c r="DF2436" s="23"/>
      <c r="DG2436" s="23"/>
      <c r="DH2436" s="23"/>
      <c r="DI2436" s="23"/>
      <c r="DJ2436" s="23"/>
      <c r="DK2436" s="23"/>
      <c r="DL2436" s="23"/>
      <c r="DM2436" s="23"/>
      <c r="DN2436" s="23"/>
      <c r="DO2436" s="23"/>
      <c r="DP2436" s="23"/>
      <c r="DQ2436" s="23"/>
      <c r="DR2436" s="23"/>
      <c r="DS2436" s="23"/>
      <c r="DT2436" s="23"/>
      <c r="DU2436" s="23"/>
      <c r="DV2436" s="23"/>
      <c r="DW2436" s="23"/>
      <c r="DX2436" s="23"/>
      <c r="DY2436" s="23"/>
    </row>
    <row r="2437" spans="1:129" s="29" customFormat="1" ht="45" x14ac:dyDescent="0.25">
      <c r="A2437" s="478"/>
      <c r="B2437" s="121" t="s">
        <v>399</v>
      </c>
      <c r="C2437" s="121"/>
      <c r="D2437" s="121"/>
      <c r="E2437" s="162"/>
      <c r="F2437" s="162"/>
      <c r="G2437" s="136"/>
      <c r="H2437" s="72" t="s">
        <v>58</v>
      </c>
      <c r="I2437" s="78" t="s">
        <v>31</v>
      </c>
      <c r="J2437" s="162">
        <v>250000</v>
      </c>
      <c r="K2437" s="162"/>
      <c r="L2437" s="162"/>
      <c r="M2437" s="83">
        <v>237500</v>
      </c>
      <c r="N2437" s="83">
        <v>12500</v>
      </c>
      <c r="O2437" s="475">
        <f t="shared" si="1209"/>
        <v>250000</v>
      </c>
      <c r="P2437" s="555"/>
      <c r="Q2437" s="23"/>
      <c r="R2437" s="23"/>
      <c r="S2437" s="23"/>
      <c r="T2437" s="23"/>
      <c r="U2437" s="23"/>
      <c r="V2437" s="23"/>
      <c r="W2437" s="23"/>
      <c r="X2437" s="23"/>
      <c r="Y2437" s="23"/>
      <c r="Z2437" s="23"/>
      <c r="AA2437" s="23"/>
      <c r="AB2437" s="23"/>
      <c r="AC2437" s="23"/>
      <c r="AD2437" s="23"/>
      <c r="AE2437" s="23"/>
      <c r="AF2437" s="23"/>
      <c r="AG2437" s="23"/>
      <c r="AH2437" s="23"/>
      <c r="AI2437" s="23"/>
      <c r="AJ2437" s="23"/>
      <c r="AK2437" s="23"/>
      <c r="AL2437" s="23"/>
      <c r="AM2437" s="23"/>
      <c r="AN2437" s="23"/>
      <c r="AO2437" s="23"/>
      <c r="AP2437" s="23"/>
      <c r="AQ2437" s="23"/>
      <c r="AR2437" s="23"/>
      <c r="AS2437" s="23"/>
      <c r="AT2437" s="23"/>
      <c r="AU2437" s="23"/>
      <c r="AV2437" s="23"/>
      <c r="AW2437" s="23"/>
      <c r="AX2437" s="23"/>
      <c r="AY2437" s="23"/>
      <c r="AZ2437" s="23"/>
      <c r="BA2437" s="23"/>
      <c r="BB2437" s="23"/>
      <c r="BC2437" s="23"/>
      <c r="BD2437" s="23"/>
      <c r="BE2437" s="23"/>
      <c r="BF2437" s="23"/>
      <c r="BG2437" s="23"/>
      <c r="BH2437" s="23"/>
      <c r="BI2437" s="23"/>
      <c r="BJ2437" s="23"/>
      <c r="BK2437" s="23"/>
      <c r="BL2437" s="23"/>
      <c r="BM2437" s="23"/>
      <c r="BN2437" s="23"/>
      <c r="BO2437" s="23"/>
      <c r="BP2437" s="23"/>
      <c r="BQ2437" s="23"/>
      <c r="BR2437" s="23"/>
      <c r="BS2437" s="23"/>
      <c r="BT2437" s="23"/>
      <c r="BU2437" s="23"/>
      <c r="BV2437" s="23"/>
      <c r="BW2437" s="23"/>
      <c r="BX2437" s="23"/>
      <c r="BY2437" s="23"/>
      <c r="BZ2437" s="23"/>
      <c r="CA2437" s="23"/>
      <c r="CB2437" s="23"/>
      <c r="CC2437" s="23"/>
      <c r="CD2437" s="23"/>
      <c r="CE2437" s="23"/>
      <c r="CF2437" s="23"/>
      <c r="CG2437" s="23"/>
      <c r="CH2437" s="23"/>
      <c r="CI2437" s="23"/>
      <c r="CJ2437" s="23"/>
      <c r="CK2437" s="23"/>
      <c r="CL2437" s="23"/>
      <c r="CM2437" s="23"/>
      <c r="CN2437" s="23"/>
      <c r="CO2437" s="23"/>
      <c r="CP2437" s="23"/>
      <c r="CQ2437" s="23"/>
      <c r="CR2437" s="23"/>
      <c r="CS2437" s="23"/>
      <c r="CT2437" s="23"/>
      <c r="CU2437" s="23"/>
      <c r="CV2437" s="23"/>
      <c r="CW2437" s="23"/>
      <c r="CX2437" s="23"/>
      <c r="CY2437" s="23"/>
      <c r="CZ2437" s="23"/>
      <c r="DA2437" s="23"/>
      <c r="DB2437" s="23"/>
      <c r="DC2437" s="23"/>
      <c r="DD2437" s="23"/>
      <c r="DE2437" s="23"/>
      <c r="DF2437" s="23"/>
      <c r="DG2437" s="23"/>
      <c r="DH2437" s="23"/>
      <c r="DI2437" s="23"/>
      <c r="DJ2437" s="23"/>
      <c r="DK2437" s="23"/>
      <c r="DL2437" s="23"/>
      <c r="DM2437" s="23"/>
      <c r="DN2437" s="23"/>
      <c r="DO2437" s="23"/>
      <c r="DP2437" s="23"/>
      <c r="DQ2437" s="23"/>
      <c r="DR2437" s="23"/>
      <c r="DS2437" s="23"/>
      <c r="DT2437" s="23"/>
      <c r="DU2437" s="23"/>
      <c r="DV2437" s="23"/>
      <c r="DW2437" s="23"/>
      <c r="DX2437" s="23"/>
      <c r="DY2437" s="23"/>
    </row>
    <row r="2438" spans="1:129" s="29" customFormat="1" ht="75" x14ac:dyDescent="0.25">
      <c r="A2438" s="478"/>
      <c r="B2438" s="121" t="s">
        <v>399</v>
      </c>
      <c r="C2438" s="121"/>
      <c r="D2438" s="121"/>
      <c r="E2438" s="164"/>
      <c r="F2438" s="165"/>
      <c r="G2438" s="166"/>
      <c r="H2438" s="72" t="s">
        <v>57</v>
      </c>
      <c r="I2438" s="78" t="s">
        <v>136</v>
      </c>
      <c r="J2438" s="83">
        <v>45250</v>
      </c>
      <c r="K2438" s="123">
        <f>J2438</f>
        <v>45250</v>
      </c>
      <c r="L2438" s="162"/>
      <c r="M2438" s="162"/>
      <c r="N2438" s="162"/>
      <c r="O2438" s="475">
        <f t="shared" si="1209"/>
        <v>45250</v>
      </c>
      <c r="P2438" s="555"/>
      <c r="Q2438" s="23"/>
      <c r="R2438" s="23"/>
      <c r="S2438" s="23"/>
      <c r="T2438" s="23"/>
      <c r="U2438" s="23"/>
      <c r="V2438" s="23"/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23"/>
      <c r="AG2438" s="23"/>
      <c r="AH2438" s="23"/>
      <c r="AI2438" s="23"/>
      <c r="AJ2438" s="23"/>
      <c r="AK2438" s="23"/>
      <c r="AL2438" s="23"/>
      <c r="AM2438" s="23"/>
      <c r="AN2438" s="23"/>
      <c r="AO2438" s="23"/>
      <c r="AP2438" s="23"/>
      <c r="AQ2438" s="23"/>
      <c r="AR2438" s="23"/>
      <c r="AS2438" s="23"/>
      <c r="AT2438" s="23"/>
      <c r="AU2438" s="23"/>
      <c r="AV2438" s="23"/>
      <c r="AW2438" s="23"/>
      <c r="AX2438" s="23"/>
      <c r="AY2438" s="23"/>
      <c r="AZ2438" s="23"/>
      <c r="BA2438" s="23"/>
      <c r="BB2438" s="23"/>
      <c r="BC2438" s="23"/>
      <c r="BD2438" s="23"/>
      <c r="BE2438" s="23"/>
      <c r="BF2438" s="23"/>
      <c r="BG2438" s="23"/>
      <c r="BH2438" s="23"/>
      <c r="BI2438" s="23"/>
      <c r="BJ2438" s="23"/>
      <c r="BK2438" s="23"/>
      <c r="BL2438" s="23"/>
      <c r="BM2438" s="23"/>
      <c r="BN2438" s="23"/>
      <c r="BO2438" s="23"/>
      <c r="BP2438" s="23"/>
      <c r="BQ2438" s="23"/>
      <c r="BR2438" s="23"/>
      <c r="BS2438" s="23"/>
      <c r="BT2438" s="23"/>
      <c r="BU2438" s="23"/>
      <c r="BV2438" s="23"/>
      <c r="BW2438" s="23"/>
      <c r="BX2438" s="23"/>
      <c r="BY2438" s="23"/>
      <c r="BZ2438" s="23"/>
      <c r="CA2438" s="23"/>
      <c r="CB2438" s="23"/>
      <c r="CC2438" s="23"/>
      <c r="CD2438" s="23"/>
      <c r="CE2438" s="23"/>
      <c r="CF2438" s="23"/>
      <c r="CG2438" s="23"/>
      <c r="CH2438" s="23"/>
      <c r="CI2438" s="23"/>
      <c r="CJ2438" s="23"/>
      <c r="CK2438" s="23"/>
      <c r="CL2438" s="23"/>
      <c r="CM2438" s="23"/>
      <c r="CN2438" s="23"/>
      <c r="CO2438" s="23"/>
      <c r="CP2438" s="23"/>
      <c r="CQ2438" s="23"/>
      <c r="CR2438" s="23"/>
      <c r="CS2438" s="23"/>
      <c r="CT2438" s="23"/>
      <c r="CU2438" s="23"/>
      <c r="CV2438" s="23"/>
      <c r="CW2438" s="23"/>
      <c r="CX2438" s="23"/>
      <c r="CY2438" s="23"/>
      <c r="CZ2438" s="23"/>
      <c r="DA2438" s="23"/>
      <c r="DB2438" s="23"/>
      <c r="DC2438" s="23"/>
      <c r="DD2438" s="23"/>
      <c r="DE2438" s="23"/>
      <c r="DF2438" s="23"/>
      <c r="DG2438" s="23"/>
      <c r="DH2438" s="23"/>
      <c r="DI2438" s="23"/>
      <c r="DJ2438" s="23"/>
      <c r="DK2438" s="23"/>
      <c r="DL2438" s="23"/>
      <c r="DM2438" s="23"/>
      <c r="DN2438" s="23"/>
      <c r="DO2438" s="23"/>
      <c r="DP2438" s="23"/>
      <c r="DQ2438" s="23"/>
      <c r="DR2438" s="23"/>
      <c r="DS2438" s="23"/>
      <c r="DT2438" s="23"/>
      <c r="DU2438" s="23"/>
      <c r="DV2438" s="23"/>
      <c r="DW2438" s="23"/>
      <c r="DX2438" s="23"/>
      <c r="DY2438" s="23"/>
    </row>
    <row r="2439" spans="1:129" s="29" customFormat="1" ht="15.75" x14ac:dyDescent="0.25">
      <c r="A2439" s="477">
        <v>68</v>
      </c>
      <c r="B2439" s="121" t="s">
        <v>399</v>
      </c>
      <c r="C2439" s="121" t="s">
        <v>6</v>
      </c>
      <c r="D2439" s="121" t="s">
        <v>365</v>
      </c>
      <c r="E2439" s="164" t="s">
        <v>90</v>
      </c>
      <c r="F2439" s="162">
        <v>3436.8</v>
      </c>
      <c r="G2439" s="136">
        <v>162</v>
      </c>
      <c r="H2439" s="72" t="s">
        <v>30</v>
      </c>
      <c r="I2439" s="66" t="s">
        <v>1</v>
      </c>
      <c r="J2439" s="162">
        <f>J2440+J2441</f>
        <v>295250</v>
      </c>
      <c r="K2439" s="162">
        <f t="shared" ref="K2439:N2439" si="1214">K2440+K2441</f>
        <v>45250</v>
      </c>
      <c r="L2439" s="162">
        <f t="shared" si="1214"/>
        <v>0</v>
      </c>
      <c r="M2439" s="162">
        <f t="shared" si="1214"/>
        <v>237500</v>
      </c>
      <c r="N2439" s="162">
        <f t="shared" si="1214"/>
        <v>12500</v>
      </c>
      <c r="O2439" s="475">
        <f t="shared" si="1209"/>
        <v>295250</v>
      </c>
      <c r="P2439" s="555"/>
      <c r="Q2439" s="23"/>
      <c r="R2439" s="23"/>
      <c r="S2439" s="23"/>
      <c r="T2439" s="23"/>
      <c r="U2439" s="23"/>
      <c r="V2439" s="23"/>
      <c r="W2439" s="23"/>
      <c r="X2439" s="23"/>
      <c r="Y2439" s="23"/>
      <c r="Z2439" s="23"/>
      <c r="AA2439" s="23"/>
      <c r="AB2439" s="23"/>
      <c r="AC2439" s="23"/>
      <c r="AD2439" s="23"/>
      <c r="AE2439" s="23"/>
      <c r="AF2439" s="23"/>
      <c r="AG2439" s="23"/>
      <c r="AH2439" s="23"/>
      <c r="AI2439" s="23"/>
      <c r="AJ2439" s="23"/>
      <c r="AK2439" s="23"/>
      <c r="AL2439" s="23"/>
      <c r="AM2439" s="23"/>
      <c r="AN2439" s="23"/>
      <c r="AO2439" s="23"/>
      <c r="AP2439" s="23"/>
      <c r="AQ2439" s="23"/>
      <c r="AR2439" s="23"/>
      <c r="AS2439" s="23"/>
      <c r="AT2439" s="23"/>
      <c r="AU2439" s="23"/>
      <c r="AV2439" s="23"/>
      <c r="AW2439" s="23"/>
      <c r="AX2439" s="23"/>
      <c r="AY2439" s="23"/>
      <c r="AZ2439" s="23"/>
      <c r="BA2439" s="23"/>
      <c r="BB2439" s="23"/>
      <c r="BC2439" s="23"/>
      <c r="BD2439" s="23"/>
      <c r="BE2439" s="23"/>
      <c r="BF2439" s="23"/>
      <c r="BG2439" s="23"/>
      <c r="BH2439" s="23"/>
      <c r="BI2439" s="23"/>
      <c r="BJ2439" s="23"/>
      <c r="BK2439" s="23"/>
      <c r="BL2439" s="23"/>
      <c r="BM2439" s="23"/>
      <c r="BN2439" s="23"/>
      <c r="BO2439" s="23"/>
      <c r="BP2439" s="23"/>
      <c r="BQ2439" s="23"/>
      <c r="BR2439" s="23"/>
      <c r="BS2439" s="23"/>
      <c r="BT2439" s="23"/>
      <c r="BU2439" s="23"/>
      <c r="BV2439" s="23"/>
      <c r="BW2439" s="23"/>
      <c r="BX2439" s="23"/>
      <c r="BY2439" s="23"/>
      <c r="BZ2439" s="23"/>
      <c r="CA2439" s="23"/>
      <c r="CB2439" s="23"/>
      <c r="CC2439" s="23"/>
      <c r="CD2439" s="23"/>
      <c r="CE2439" s="23"/>
      <c r="CF2439" s="23"/>
      <c r="CG2439" s="23"/>
      <c r="CH2439" s="23"/>
      <c r="CI2439" s="23"/>
      <c r="CJ2439" s="23"/>
      <c r="CK2439" s="23"/>
      <c r="CL2439" s="23"/>
      <c r="CM2439" s="23"/>
      <c r="CN2439" s="23"/>
      <c r="CO2439" s="23"/>
      <c r="CP2439" s="23"/>
      <c r="CQ2439" s="23"/>
      <c r="CR2439" s="23"/>
      <c r="CS2439" s="23"/>
      <c r="CT2439" s="23"/>
      <c r="CU2439" s="23"/>
      <c r="CV2439" s="23"/>
      <c r="CW2439" s="23"/>
      <c r="CX2439" s="23"/>
      <c r="CY2439" s="23"/>
      <c r="CZ2439" s="23"/>
      <c r="DA2439" s="23"/>
      <c r="DB2439" s="23"/>
      <c r="DC2439" s="23"/>
      <c r="DD2439" s="23"/>
      <c r="DE2439" s="23"/>
      <c r="DF2439" s="23"/>
      <c r="DG2439" s="23"/>
      <c r="DH2439" s="23"/>
      <c r="DI2439" s="23"/>
      <c r="DJ2439" s="23"/>
      <c r="DK2439" s="23"/>
      <c r="DL2439" s="23"/>
      <c r="DM2439" s="23"/>
      <c r="DN2439" s="23"/>
      <c r="DO2439" s="23"/>
      <c r="DP2439" s="23"/>
      <c r="DQ2439" s="23"/>
      <c r="DR2439" s="23"/>
      <c r="DS2439" s="23"/>
      <c r="DT2439" s="23"/>
      <c r="DU2439" s="23"/>
      <c r="DV2439" s="23"/>
      <c r="DW2439" s="23"/>
      <c r="DX2439" s="23"/>
      <c r="DY2439" s="23"/>
    </row>
    <row r="2440" spans="1:129" s="29" customFormat="1" ht="45" x14ac:dyDescent="0.25">
      <c r="A2440" s="478"/>
      <c r="B2440" s="121" t="s">
        <v>399</v>
      </c>
      <c r="C2440" s="121"/>
      <c r="D2440" s="121"/>
      <c r="E2440" s="164"/>
      <c r="F2440" s="162"/>
      <c r="G2440" s="136"/>
      <c r="H2440" s="72" t="s">
        <v>58</v>
      </c>
      <c r="I2440" s="78" t="s">
        <v>31</v>
      </c>
      <c r="J2440" s="162">
        <v>250000</v>
      </c>
      <c r="K2440" s="162"/>
      <c r="L2440" s="162"/>
      <c r="M2440" s="83">
        <v>237500</v>
      </c>
      <c r="N2440" s="83">
        <v>12500</v>
      </c>
      <c r="O2440" s="475">
        <f t="shared" si="1209"/>
        <v>250000</v>
      </c>
      <c r="P2440" s="555"/>
      <c r="Q2440" s="23"/>
      <c r="R2440" s="23"/>
      <c r="S2440" s="23"/>
      <c r="T2440" s="23"/>
      <c r="U2440" s="23"/>
      <c r="V2440" s="23"/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/>
      <c r="AG2440" s="23"/>
      <c r="AH2440" s="23"/>
      <c r="AI2440" s="23"/>
      <c r="AJ2440" s="23"/>
      <c r="AK2440" s="23"/>
      <c r="AL2440" s="23"/>
      <c r="AM2440" s="23"/>
      <c r="AN2440" s="23"/>
      <c r="AO2440" s="23"/>
      <c r="AP2440" s="23"/>
      <c r="AQ2440" s="23"/>
      <c r="AR2440" s="23"/>
      <c r="AS2440" s="23"/>
      <c r="AT2440" s="23"/>
      <c r="AU2440" s="23"/>
      <c r="AV2440" s="23"/>
      <c r="AW2440" s="23"/>
      <c r="AX2440" s="23"/>
      <c r="AY2440" s="23"/>
      <c r="AZ2440" s="23"/>
      <c r="BA2440" s="23"/>
      <c r="BB2440" s="23"/>
      <c r="BC2440" s="23"/>
      <c r="BD2440" s="23"/>
      <c r="BE2440" s="23"/>
      <c r="BF2440" s="23"/>
      <c r="BG2440" s="23"/>
      <c r="BH2440" s="23"/>
      <c r="BI2440" s="23"/>
      <c r="BJ2440" s="23"/>
      <c r="BK2440" s="23"/>
      <c r="BL2440" s="23"/>
      <c r="BM2440" s="23"/>
      <c r="BN2440" s="23"/>
      <c r="BO2440" s="23"/>
      <c r="BP2440" s="23"/>
      <c r="BQ2440" s="23"/>
      <c r="BR2440" s="23"/>
      <c r="BS2440" s="23"/>
      <c r="BT2440" s="23"/>
      <c r="BU2440" s="23"/>
      <c r="BV2440" s="23"/>
      <c r="BW2440" s="23"/>
      <c r="BX2440" s="23"/>
      <c r="BY2440" s="23"/>
      <c r="BZ2440" s="23"/>
      <c r="CA2440" s="23"/>
      <c r="CB2440" s="23"/>
      <c r="CC2440" s="23"/>
      <c r="CD2440" s="23"/>
      <c r="CE2440" s="23"/>
      <c r="CF2440" s="23"/>
      <c r="CG2440" s="23"/>
      <c r="CH2440" s="23"/>
      <c r="CI2440" s="23"/>
      <c r="CJ2440" s="23"/>
      <c r="CK2440" s="23"/>
      <c r="CL2440" s="23"/>
      <c r="CM2440" s="23"/>
      <c r="CN2440" s="23"/>
      <c r="CO2440" s="23"/>
      <c r="CP2440" s="23"/>
      <c r="CQ2440" s="23"/>
      <c r="CR2440" s="23"/>
      <c r="CS2440" s="23"/>
      <c r="CT2440" s="23"/>
      <c r="CU2440" s="23"/>
      <c r="CV2440" s="23"/>
      <c r="CW2440" s="23"/>
      <c r="CX2440" s="23"/>
      <c r="CY2440" s="23"/>
      <c r="CZ2440" s="23"/>
      <c r="DA2440" s="23"/>
      <c r="DB2440" s="23"/>
      <c r="DC2440" s="23"/>
      <c r="DD2440" s="23"/>
      <c r="DE2440" s="23"/>
      <c r="DF2440" s="23"/>
      <c r="DG2440" s="23"/>
      <c r="DH2440" s="23"/>
      <c r="DI2440" s="23"/>
      <c r="DJ2440" s="23"/>
      <c r="DK2440" s="23"/>
      <c r="DL2440" s="23"/>
      <c r="DM2440" s="23"/>
      <c r="DN2440" s="23"/>
      <c r="DO2440" s="23"/>
      <c r="DP2440" s="23"/>
      <c r="DQ2440" s="23"/>
      <c r="DR2440" s="23"/>
      <c r="DS2440" s="23"/>
      <c r="DT2440" s="23"/>
      <c r="DU2440" s="23"/>
      <c r="DV2440" s="23"/>
      <c r="DW2440" s="23"/>
      <c r="DX2440" s="23"/>
      <c r="DY2440" s="23"/>
    </row>
    <row r="2441" spans="1:129" s="29" customFormat="1" ht="75" x14ac:dyDescent="0.25">
      <c r="A2441" s="478"/>
      <c r="B2441" s="121" t="s">
        <v>399</v>
      </c>
      <c r="C2441" s="121"/>
      <c r="D2441" s="121"/>
      <c r="E2441" s="164"/>
      <c r="F2441" s="165"/>
      <c r="G2441" s="166"/>
      <c r="H2441" s="72" t="s">
        <v>57</v>
      </c>
      <c r="I2441" s="78" t="s">
        <v>136</v>
      </c>
      <c r="J2441" s="83">
        <v>45250</v>
      </c>
      <c r="K2441" s="123">
        <f>J2441</f>
        <v>45250</v>
      </c>
      <c r="L2441" s="162"/>
      <c r="M2441" s="162"/>
      <c r="N2441" s="162"/>
      <c r="O2441" s="475">
        <f t="shared" si="1209"/>
        <v>45250</v>
      </c>
      <c r="P2441" s="555"/>
      <c r="Q2441" s="23"/>
      <c r="R2441" s="23"/>
      <c r="S2441" s="23"/>
      <c r="T2441" s="23"/>
      <c r="U2441" s="23"/>
      <c r="V2441" s="23"/>
      <c r="W2441" s="23"/>
      <c r="X2441" s="23"/>
      <c r="Y2441" s="23"/>
      <c r="Z2441" s="23"/>
      <c r="AA2441" s="23"/>
      <c r="AB2441" s="23"/>
      <c r="AC2441" s="23"/>
      <c r="AD2441" s="23"/>
      <c r="AE2441" s="23"/>
      <c r="AF2441" s="23"/>
      <c r="AG2441" s="23"/>
      <c r="AH2441" s="23"/>
      <c r="AI2441" s="23"/>
      <c r="AJ2441" s="23"/>
      <c r="AK2441" s="23"/>
      <c r="AL2441" s="23"/>
      <c r="AM2441" s="23"/>
      <c r="AN2441" s="23"/>
      <c r="AO2441" s="23"/>
      <c r="AP2441" s="23"/>
      <c r="AQ2441" s="23"/>
      <c r="AR2441" s="23"/>
      <c r="AS2441" s="23"/>
      <c r="AT2441" s="23"/>
      <c r="AU2441" s="23"/>
      <c r="AV2441" s="23"/>
      <c r="AW2441" s="23"/>
      <c r="AX2441" s="23"/>
      <c r="AY2441" s="23"/>
      <c r="AZ2441" s="23"/>
      <c r="BA2441" s="23"/>
      <c r="BB2441" s="23"/>
      <c r="BC2441" s="23"/>
      <c r="BD2441" s="23"/>
      <c r="BE2441" s="23"/>
      <c r="BF2441" s="23"/>
      <c r="BG2441" s="23"/>
      <c r="BH2441" s="23"/>
      <c r="BI2441" s="23"/>
      <c r="BJ2441" s="23"/>
      <c r="BK2441" s="23"/>
      <c r="BL2441" s="23"/>
      <c r="BM2441" s="23"/>
      <c r="BN2441" s="23"/>
      <c r="BO2441" s="23"/>
      <c r="BP2441" s="23"/>
      <c r="BQ2441" s="23"/>
      <c r="BR2441" s="23"/>
      <c r="BS2441" s="23"/>
      <c r="BT2441" s="23"/>
      <c r="BU2441" s="23"/>
      <c r="BV2441" s="23"/>
      <c r="BW2441" s="23"/>
      <c r="BX2441" s="23"/>
      <c r="BY2441" s="23"/>
      <c r="BZ2441" s="23"/>
      <c r="CA2441" s="23"/>
      <c r="CB2441" s="23"/>
      <c r="CC2441" s="23"/>
      <c r="CD2441" s="23"/>
      <c r="CE2441" s="23"/>
      <c r="CF2441" s="23"/>
      <c r="CG2441" s="23"/>
      <c r="CH2441" s="23"/>
      <c r="CI2441" s="23"/>
      <c r="CJ2441" s="23"/>
      <c r="CK2441" s="23"/>
      <c r="CL2441" s="23"/>
      <c r="CM2441" s="23"/>
      <c r="CN2441" s="23"/>
      <c r="CO2441" s="23"/>
      <c r="CP2441" s="23"/>
      <c r="CQ2441" s="23"/>
      <c r="CR2441" s="23"/>
      <c r="CS2441" s="23"/>
      <c r="CT2441" s="23"/>
      <c r="CU2441" s="23"/>
      <c r="CV2441" s="23"/>
      <c r="CW2441" s="23"/>
      <c r="CX2441" s="23"/>
      <c r="CY2441" s="23"/>
      <c r="CZ2441" s="23"/>
      <c r="DA2441" s="23"/>
      <c r="DB2441" s="23"/>
      <c r="DC2441" s="23"/>
      <c r="DD2441" s="23"/>
      <c r="DE2441" s="23"/>
      <c r="DF2441" s="23"/>
      <c r="DG2441" s="23"/>
      <c r="DH2441" s="23"/>
      <c r="DI2441" s="23"/>
      <c r="DJ2441" s="23"/>
      <c r="DK2441" s="23"/>
      <c r="DL2441" s="23"/>
      <c r="DM2441" s="23"/>
      <c r="DN2441" s="23"/>
      <c r="DO2441" s="23"/>
      <c r="DP2441" s="23"/>
      <c r="DQ2441" s="23"/>
      <c r="DR2441" s="23"/>
      <c r="DS2441" s="23"/>
      <c r="DT2441" s="23"/>
      <c r="DU2441" s="23"/>
      <c r="DV2441" s="23"/>
      <c r="DW2441" s="23"/>
      <c r="DX2441" s="23"/>
      <c r="DY2441" s="23"/>
    </row>
    <row r="2442" spans="1:129" s="29" customFormat="1" ht="15.75" x14ac:dyDescent="0.25">
      <c r="A2442" s="477">
        <v>69</v>
      </c>
      <c r="B2442" s="121" t="s">
        <v>399</v>
      </c>
      <c r="C2442" s="121" t="s">
        <v>6</v>
      </c>
      <c r="D2442" s="121" t="s">
        <v>363</v>
      </c>
      <c r="E2442" s="164" t="s">
        <v>243</v>
      </c>
      <c r="F2442" s="162">
        <v>7277</v>
      </c>
      <c r="G2442" s="136">
        <v>245</v>
      </c>
      <c r="H2442" s="72" t="s">
        <v>30</v>
      </c>
      <c r="I2442" s="66" t="s">
        <v>1</v>
      </c>
      <c r="J2442" s="162">
        <f>J2443+J2444</f>
        <v>295250</v>
      </c>
      <c r="K2442" s="162">
        <f t="shared" ref="K2442:N2442" si="1215">K2443+K2444</f>
        <v>45250</v>
      </c>
      <c r="L2442" s="162">
        <f t="shared" si="1215"/>
        <v>0</v>
      </c>
      <c r="M2442" s="162">
        <f t="shared" si="1215"/>
        <v>237500</v>
      </c>
      <c r="N2442" s="162">
        <f t="shared" si="1215"/>
        <v>12500</v>
      </c>
      <c r="O2442" s="475">
        <f t="shared" si="1209"/>
        <v>295250</v>
      </c>
      <c r="P2442" s="555"/>
      <c r="Q2442" s="23"/>
      <c r="R2442" s="23"/>
      <c r="S2442" s="23"/>
      <c r="T2442" s="23"/>
      <c r="U2442" s="23"/>
      <c r="V2442" s="23"/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/>
      <c r="AL2442" s="23"/>
      <c r="AM2442" s="23"/>
      <c r="AN2442" s="23"/>
      <c r="AO2442" s="23"/>
      <c r="AP2442" s="23"/>
      <c r="AQ2442" s="23"/>
      <c r="AR2442" s="23"/>
      <c r="AS2442" s="23"/>
      <c r="AT2442" s="23"/>
      <c r="AU2442" s="23"/>
      <c r="AV2442" s="23"/>
      <c r="AW2442" s="23"/>
      <c r="AX2442" s="23"/>
      <c r="AY2442" s="23"/>
      <c r="AZ2442" s="23"/>
      <c r="BA2442" s="23"/>
      <c r="BB2442" s="23"/>
      <c r="BC2442" s="23"/>
      <c r="BD2442" s="23"/>
      <c r="BE2442" s="23"/>
      <c r="BF2442" s="23"/>
      <c r="BG2442" s="23"/>
      <c r="BH2442" s="23"/>
      <c r="BI2442" s="23"/>
      <c r="BJ2442" s="23"/>
      <c r="BK2442" s="23"/>
      <c r="BL2442" s="23"/>
      <c r="BM2442" s="23"/>
      <c r="BN2442" s="23"/>
      <c r="BO2442" s="23"/>
      <c r="BP2442" s="23"/>
      <c r="BQ2442" s="23"/>
      <c r="BR2442" s="23"/>
      <c r="BS2442" s="23"/>
      <c r="BT2442" s="23"/>
      <c r="BU2442" s="23"/>
      <c r="BV2442" s="23"/>
      <c r="BW2442" s="23"/>
      <c r="BX2442" s="23"/>
      <c r="BY2442" s="23"/>
      <c r="BZ2442" s="23"/>
      <c r="CA2442" s="23"/>
      <c r="CB2442" s="23"/>
      <c r="CC2442" s="23"/>
      <c r="CD2442" s="23"/>
      <c r="CE2442" s="23"/>
      <c r="CF2442" s="23"/>
      <c r="CG2442" s="23"/>
      <c r="CH2442" s="23"/>
      <c r="CI2442" s="23"/>
      <c r="CJ2442" s="23"/>
      <c r="CK2442" s="23"/>
      <c r="CL2442" s="23"/>
      <c r="CM2442" s="23"/>
      <c r="CN2442" s="23"/>
      <c r="CO2442" s="23"/>
      <c r="CP2442" s="23"/>
      <c r="CQ2442" s="23"/>
      <c r="CR2442" s="23"/>
      <c r="CS2442" s="23"/>
      <c r="CT2442" s="23"/>
      <c r="CU2442" s="23"/>
      <c r="CV2442" s="23"/>
      <c r="CW2442" s="23"/>
      <c r="CX2442" s="23"/>
      <c r="CY2442" s="23"/>
      <c r="CZ2442" s="23"/>
      <c r="DA2442" s="23"/>
      <c r="DB2442" s="23"/>
      <c r="DC2442" s="23"/>
      <c r="DD2442" s="23"/>
      <c r="DE2442" s="23"/>
      <c r="DF2442" s="23"/>
      <c r="DG2442" s="23"/>
      <c r="DH2442" s="23"/>
      <c r="DI2442" s="23"/>
      <c r="DJ2442" s="23"/>
      <c r="DK2442" s="23"/>
      <c r="DL2442" s="23"/>
      <c r="DM2442" s="23"/>
      <c r="DN2442" s="23"/>
      <c r="DO2442" s="23"/>
      <c r="DP2442" s="23"/>
      <c r="DQ2442" s="23"/>
      <c r="DR2442" s="23"/>
      <c r="DS2442" s="23"/>
      <c r="DT2442" s="23"/>
      <c r="DU2442" s="23"/>
      <c r="DV2442" s="23"/>
      <c r="DW2442" s="23"/>
      <c r="DX2442" s="23"/>
      <c r="DY2442" s="23"/>
    </row>
    <row r="2443" spans="1:129" s="29" customFormat="1" ht="45" x14ac:dyDescent="0.25">
      <c r="A2443" s="478"/>
      <c r="B2443" s="121" t="s">
        <v>399</v>
      </c>
      <c r="C2443" s="121"/>
      <c r="D2443" s="121"/>
      <c r="E2443" s="162"/>
      <c r="F2443" s="162"/>
      <c r="G2443" s="136"/>
      <c r="H2443" s="72" t="s">
        <v>58</v>
      </c>
      <c r="I2443" s="78" t="s">
        <v>31</v>
      </c>
      <c r="J2443" s="162">
        <v>250000</v>
      </c>
      <c r="K2443" s="162"/>
      <c r="L2443" s="162"/>
      <c r="M2443" s="83">
        <v>237500</v>
      </c>
      <c r="N2443" s="83">
        <v>12500</v>
      </c>
      <c r="O2443" s="475">
        <f t="shared" si="1209"/>
        <v>250000</v>
      </c>
      <c r="P2443" s="555"/>
      <c r="Q2443" s="23"/>
      <c r="R2443" s="23"/>
      <c r="S2443" s="23"/>
      <c r="T2443" s="23"/>
      <c r="U2443" s="23"/>
      <c r="V2443" s="23"/>
      <c r="W2443" s="23"/>
      <c r="X2443" s="23"/>
      <c r="Y2443" s="23"/>
      <c r="Z2443" s="23"/>
      <c r="AA2443" s="23"/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23"/>
      <c r="AL2443" s="23"/>
      <c r="AM2443" s="23"/>
      <c r="AN2443" s="23"/>
      <c r="AO2443" s="23"/>
      <c r="AP2443" s="23"/>
      <c r="AQ2443" s="23"/>
      <c r="AR2443" s="23"/>
      <c r="AS2443" s="23"/>
      <c r="AT2443" s="23"/>
      <c r="AU2443" s="23"/>
      <c r="AV2443" s="23"/>
      <c r="AW2443" s="23"/>
      <c r="AX2443" s="23"/>
      <c r="AY2443" s="23"/>
      <c r="AZ2443" s="23"/>
      <c r="BA2443" s="23"/>
      <c r="BB2443" s="23"/>
      <c r="BC2443" s="23"/>
      <c r="BD2443" s="23"/>
      <c r="BE2443" s="23"/>
      <c r="BF2443" s="23"/>
      <c r="BG2443" s="23"/>
      <c r="BH2443" s="23"/>
      <c r="BI2443" s="23"/>
      <c r="BJ2443" s="23"/>
      <c r="BK2443" s="23"/>
      <c r="BL2443" s="23"/>
      <c r="BM2443" s="23"/>
      <c r="BN2443" s="23"/>
      <c r="BO2443" s="23"/>
      <c r="BP2443" s="23"/>
      <c r="BQ2443" s="23"/>
      <c r="BR2443" s="23"/>
      <c r="BS2443" s="23"/>
      <c r="BT2443" s="23"/>
      <c r="BU2443" s="23"/>
      <c r="BV2443" s="23"/>
      <c r="BW2443" s="23"/>
      <c r="BX2443" s="23"/>
      <c r="BY2443" s="23"/>
      <c r="BZ2443" s="23"/>
      <c r="CA2443" s="23"/>
      <c r="CB2443" s="23"/>
      <c r="CC2443" s="23"/>
      <c r="CD2443" s="23"/>
      <c r="CE2443" s="23"/>
      <c r="CF2443" s="23"/>
      <c r="CG2443" s="23"/>
      <c r="CH2443" s="23"/>
      <c r="CI2443" s="23"/>
      <c r="CJ2443" s="23"/>
      <c r="CK2443" s="23"/>
      <c r="CL2443" s="23"/>
      <c r="CM2443" s="23"/>
      <c r="CN2443" s="23"/>
      <c r="CO2443" s="23"/>
      <c r="CP2443" s="23"/>
      <c r="CQ2443" s="23"/>
      <c r="CR2443" s="23"/>
      <c r="CS2443" s="23"/>
      <c r="CT2443" s="23"/>
      <c r="CU2443" s="23"/>
      <c r="CV2443" s="23"/>
      <c r="CW2443" s="23"/>
      <c r="CX2443" s="23"/>
      <c r="CY2443" s="23"/>
      <c r="CZ2443" s="23"/>
      <c r="DA2443" s="23"/>
      <c r="DB2443" s="23"/>
      <c r="DC2443" s="23"/>
      <c r="DD2443" s="23"/>
      <c r="DE2443" s="23"/>
      <c r="DF2443" s="23"/>
      <c r="DG2443" s="23"/>
      <c r="DH2443" s="23"/>
      <c r="DI2443" s="23"/>
      <c r="DJ2443" s="23"/>
      <c r="DK2443" s="23"/>
      <c r="DL2443" s="23"/>
      <c r="DM2443" s="23"/>
      <c r="DN2443" s="23"/>
      <c r="DO2443" s="23"/>
      <c r="DP2443" s="23"/>
      <c r="DQ2443" s="23"/>
      <c r="DR2443" s="23"/>
      <c r="DS2443" s="23"/>
      <c r="DT2443" s="23"/>
      <c r="DU2443" s="23"/>
      <c r="DV2443" s="23"/>
      <c r="DW2443" s="23"/>
      <c r="DX2443" s="23"/>
      <c r="DY2443" s="23"/>
    </row>
    <row r="2444" spans="1:129" s="29" customFormat="1" ht="75" x14ac:dyDescent="0.25">
      <c r="A2444" s="478"/>
      <c r="B2444" s="121" t="s">
        <v>399</v>
      </c>
      <c r="C2444" s="121"/>
      <c r="D2444" s="121"/>
      <c r="E2444" s="164"/>
      <c r="F2444" s="165"/>
      <c r="G2444" s="166"/>
      <c r="H2444" s="72" t="s">
        <v>57</v>
      </c>
      <c r="I2444" s="78" t="s">
        <v>136</v>
      </c>
      <c r="J2444" s="83">
        <v>45250</v>
      </c>
      <c r="K2444" s="123">
        <f>J2444</f>
        <v>45250</v>
      </c>
      <c r="L2444" s="162"/>
      <c r="M2444" s="162"/>
      <c r="N2444" s="162"/>
      <c r="O2444" s="475">
        <f t="shared" si="1209"/>
        <v>45250</v>
      </c>
      <c r="P2444" s="555"/>
      <c r="Q2444" s="23"/>
      <c r="R2444" s="23"/>
      <c r="S2444" s="23"/>
      <c r="T2444" s="23"/>
      <c r="U2444" s="23"/>
      <c r="V2444" s="23"/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/>
      <c r="AL2444" s="23"/>
      <c r="AM2444" s="23"/>
      <c r="AN2444" s="23"/>
      <c r="AO2444" s="23"/>
      <c r="AP2444" s="23"/>
      <c r="AQ2444" s="23"/>
      <c r="AR2444" s="23"/>
      <c r="AS2444" s="23"/>
      <c r="AT2444" s="23"/>
      <c r="AU2444" s="23"/>
      <c r="AV2444" s="23"/>
      <c r="AW2444" s="23"/>
      <c r="AX2444" s="23"/>
      <c r="AY2444" s="23"/>
      <c r="AZ2444" s="23"/>
      <c r="BA2444" s="23"/>
      <c r="BB2444" s="23"/>
      <c r="BC2444" s="23"/>
      <c r="BD2444" s="23"/>
      <c r="BE2444" s="23"/>
      <c r="BF2444" s="23"/>
      <c r="BG2444" s="23"/>
      <c r="BH2444" s="23"/>
      <c r="BI2444" s="23"/>
      <c r="BJ2444" s="23"/>
      <c r="BK2444" s="23"/>
      <c r="BL2444" s="23"/>
      <c r="BM2444" s="23"/>
      <c r="BN2444" s="23"/>
      <c r="BO2444" s="23"/>
      <c r="BP2444" s="23"/>
      <c r="BQ2444" s="23"/>
      <c r="BR2444" s="23"/>
      <c r="BS2444" s="23"/>
      <c r="BT2444" s="23"/>
      <c r="BU2444" s="23"/>
      <c r="BV2444" s="23"/>
      <c r="BW2444" s="23"/>
      <c r="BX2444" s="23"/>
      <c r="BY2444" s="23"/>
      <c r="BZ2444" s="23"/>
      <c r="CA2444" s="23"/>
      <c r="CB2444" s="23"/>
      <c r="CC2444" s="23"/>
      <c r="CD2444" s="23"/>
      <c r="CE2444" s="23"/>
      <c r="CF2444" s="23"/>
      <c r="CG2444" s="23"/>
      <c r="CH2444" s="23"/>
      <c r="CI2444" s="23"/>
      <c r="CJ2444" s="23"/>
      <c r="CK2444" s="23"/>
      <c r="CL2444" s="23"/>
      <c r="CM2444" s="23"/>
      <c r="CN2444" s="23"/>
      <c r="CO2444" s="23"/>
      <c r="CP2444" s="23"/>
      <c r="CQ2444" s="23"/>
      <c r="CR2444" s="23"/>
      <c r="CS2444" s="23"/>
      <c r="CT2444" s="23"/>
      <c r="CU2444" s="23"/>
      <c r="CV2444" s="23"/>
      <c r="CW2444" s="23"/>
      <c r="CX2444" s="23"/>
      <c r="CY2444" s="23"/>
      <c r="CZ2444" s="23"/>
      <c r="DA2444" s="23"/>
      <c r="DB2444" s="23"/>
      <c r="DC2444" s="23"/>
      <c r="DD2444" s="23"/>
      <c r="DE2444" s="23"/>
      <c r="DF2444" s="23"/>
      <c r="DG2444" s="23"/>
      <c r="DH2444" s="23"/>
      <c r="DI2444" s="23"/>
      <c r="DJ2444" s="23"/>
      <c r="DK2444" s="23"/>
      <c r="DL2444" s="23"/>
      <c r="DM2444" s="23"/>
      <c r="DN2444" s="23"/>
      <c r="DO2444" s="23"/>
      <c r="DP2444" s="23"/>
      <c r="DQ2444" s="23"/>
      <c r="DR2444" s="23"/>
      <c r="DS2444" s="23"/>
      <c r="DT2444" s="23"/>
      <c r="DU2444" s="23"/>
      <c r="DV2444" s="23"/>
      <c r="DW2444" s="23"/>
      <c r="DX2444" s="23"/>
      <c r="DY2444" s="23"/>
    </row>
    <row r="2445" spans="1:129" s="29" customFormat="1" ht="15.75" x14ac:dyDescent="0.25">
      <c r="A2445" s="477">
        <v>70</v>
      </c>
      <c r="B2445" s="121" t="s">
        <v>399</v>
      </c>
      <c r="C2445" s="121" t="s">
        <v>6</v>
      </c>
      <c r="D2445" s="121" t="s">
        <v>220</v>
      </c>
      <c r="E2445" s="164" t="s">
        <v>244</v>
      </c>
      <c r="F2445" s="162">
        <v>9227.9</v>
      </c>
      <c r="G2445" s="136">
        <v>345</v>
      </c>
      <c r="H2445" s="72" t="s">
        <v>30</v>
      </c>
      <c r="I2445" s="66" t="s">
        <v>1</v>
      </c>
      <c r="J2445" s="162">
        <f>J2446+J2447</f>
        <v>295250</v>
      </c>
      <c r="K2445" s="162">
        <f t="shared" ref="K2445:N2445" si="1216">K2446+K2447</f>
        <v>45250</v>
      </c>
      <c r="L2445" s="162">
        <f t="shared" si="1216"/>
        <v>0</v>
      </c>
      <c r="M2445" s="162">
        <f t="shared" si="1216"/>
        <v>237500</v>
      </c>
      <c r="N2445" s="162">
        <f t="shared" si="1216"/>
        <v>12500</v>
      </c>
      <c r="O2445" s="475">
        <f t="shared" si="1209"/>
        <v>295250</v>
      </c>
      <c r="P2445" s="555"/>
      <c r="Q2445" s="23"/>
      <c r="R2445" s="23"/>
      <c r="S2445" s="23"/>
      <c r="T2445" s="23"/>
      <c r="U2445" s="23"/>
      <c r="V2445" s="23"/>
      <c r="W2445" s="23"/>
      <c r="X2445" s="23"/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/>
      <c r="AL2445" s="23"/>
      <c r="AM2445" s="23"/>
      <c r="AN2445" s="23"/>
      <c r="AO2445" s="23"/>
      <c r="AP2445" s="23"/>
      <c r="AQ2445" s="23"/>
      <c r="AR2445" s="23"/>
      <c r="AS2445" s="23"/>
      <c r="AT2445" s="23"/>
      <c r="AU2445" s="23"/>
      <c r="AV2445" s="23"/>
      <c r="AW2445" s="23"/>
      <c r="AX2445" s="23"/>
      <c r="AY2445" s="23"/>
      <c r="AZ2445" s="23"/>
      <c r="BA2445" s="23"/>
      <c r="BB2445" s="23"/>
      <c r="BC2445" s="23"/>
      <c r="BD2445" s="23"/>
      <c r="BE2445" s="23"/>
      <c r="BF2445" s="23"/>
      <c r="BG2445" s="23"/>
      <c r="BH2445" s="23"/>
      <c r="BI2445" s="23"/>
      <c r="BJ2445" s="23"/>
      <c r="BK2445" s="23"/>
      <c r="BL2445" s="23"/>
      <c r="BM2445" s="23"/>
      <c r="BN2445" s="23"/>
      <c r="BO2445" s="23"/>
      <c r="BP2445" s="23"/>
      <c r="BQ2445" s="23"/>
      <c r="BR2445" s="23"/>
      <c r="BS2445" s="23"/>
      <c r="BT2445" s="23"/>
      <c r="BU2445" s="23"/>
      <c r="BV2445" s="23"/>
      <c r="BW2445" s="23"/>
      <c r="BX2445" s="23"/>
      <c r="BY2445" s="23"/>
      <c r="BZ2445" s="23"/>
      <c r="CA2445" s="23"/>
      <c r="CB2445" s="23"/>
      <c r="CC2445" s="23"/>
      <c r="CD2445" s="23"/>
      <c r="CE2445" s="23"/>
      <c r="CF2445" s="23"/>
      <c r="CG2445" s="23"/>
      <c r="CH2445" s="23"/>
      <c r="CI2445" s="23"/>
      <c r="CJ2445" s="23"/>
      <c r="CK2445" s="23"/>
      <c r="CL2445" s="23"/>
      <c r="CM2445" s="23"/>
      <c r="CN2445" s="23"/>
      <c r="CO2445" s="23"/>
      <c r="CP2445" s="23"/>
      <c r="CQ2445" s="23"/>
      <c r="CR2445" s="23"/>
      <c r="CS2445" s="23"/>
      <c r="CT2445" s="23"/>
      <c r="CU2445" s="23"/>
      <c r="CV2445" s="23"/>
      <c r="CW2445" s="23"/>
      <c r="CX2445" s="23"/>
      <c r="CY2445" s="23"/>
      <c r="CZ2445" s="23"/>
      <c r="DA2445" s="23"/>
      <c r="DB2445" s="23"/>
      <c r="DC2445" s="23"/>
      <c r="DD2445" s="23"/>
      <c r="DE2445" s="23"/>
      <c r="DF2445" s="23"/>
      <c r="DG2445" s="23"/>
      <c r="DH2445" s="23"/>
      <c r="DI2445" s="23"/>
      <c r="DJ2445" s="23"/>
      <c r="DK2445" s="23"/>
      <c r="DL2445" s="23"/>
      <c r="DM2445" s="23"/>
      <c r="DN2445" s="23"/>
      <c r="DO2445" s="23"/>
      <c r="DP2445" s="23"/>
      <c r="DQ2445" s="23"/>
      <c r="DR2445" s="23"/>
      <c r="DS2445" s="23"/>
      <c r="DT2445" s="23"/>
      <c r="DU2445" s="23"/>
      <c r="DV2445" s="23"/>
      <c r="DW2445" s="23"/>
      <c r="DX2445" s="23"/>
      <c r="DY2445" s="23"/>
    </row>
    <row r="2446" spans="1:129" s="29" customFormat="1" ht="45" x14ac:dyDescent="0.25">
      <c r="A2446" s="478"/>
      <c r="B2446" s="121" t="s">
        <v>399</v>
      </c>
      <c r="C2446" s="121"/>
      <c r="D2446" s="121"/>
      <c r="E2446" s="164"/>
      <c r="F2446" s="162"/>
      <c r="G2446" s="136"/>
      <c r="H2446" s="72" t="s">
        <v>58</v>
      </c>
      <c r="I2446" s="78" t="s">
        <v>31</v>
      </c>
      <c r="J2446" s="162">
        <v>250000</v>
      </c>
      <c r="K2446" s="162"/>
      <c r="L2446" s="162"/>
      <c r="M2446" s="83">
        <v>237500</v>
      </c>
      <c r="N2446" s="83">
        <v>12500</v>
      </c>
      <c r="O2446" s="475">
        <f t="shared" si="1209"/>
        <v>250000</v>
      </c>
      <c r="P2446" s="555"/>
      <c r="Q2446" s="23"/>
      <c r="R2446" s="23"/>
      <c r="S2446" s="23"/>
      <c r="T2446" s="23"/>
      <c r="U2446" s="23"/>
      <c r="V2446" s="23"/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/>
      <c r="AL2446" s="23"/>
      <c r="AM2446" s="23"/>
      <c r="AN2446" s="23"/>
      <c r="AO2446" s="23"/>
      <c r="AP2446" s="23"/>
      <c r="AQ2446" s="23"/>
      <c r="AR2446" s="23"/>
      <c r="AS2446" s="23"/>
      <c r="AT2446" s="23"/>
      <c r="AU2446" s="23"/>
      <c r="AV2446" s="23"/>
      <c r="AW2446" s="23"/>
      <c r="AX2446" s="23"/>
      <c r="AY2446" s="23"/>
      <c r="AZ2446" s="23"/>
      <c r="BA2446" s="23"/>
      <c r="BB2446" s="23"/>
      <c r="BC2446" s="23"/>
      <c r="BD2446" s="23"/>
      <c r="BE2446" s="23"/>
      <c r="BF2446" s="23"/>
      <c r="BG2446" s="23"/>
      <c r="BH2446" s="23"/>
      <c r="BI2446" s="23"/>
      <c r="BJ2446" s="23"/>
      <c r="BK2446" s="23"/>
      <c r="BL2446" s="23"/>
      <c r="BM2446" s="23"/>
      <c r="BN2446" s="23"/>
      <c r="BO2446" s="23"/>
      <c r="BP2446" s="23"/>
      <c r="BQ2446" s="23"/>
      <c r="BR2446" s="23"/>
      <c r="BS2446" s="23"/>
      <c r="BT2446" s="23"/>
      <c r="BU2446" s="23"/>
      <c r="BV2446" s="23"/>
      <c r="BW2446" s="23"/>
      <c r="BX2446" s="23"/>
      <c r="BY2446" s="23"/>
      <c r="BZ2446" s="23"/>
      <c r="CA2446" s="23"/>
      <c r="CB2446" s="23"/>
      <c r="CC2446" s="23"/>
      <c r="CD2446" s="23"/>
      <c r="CE2446" s="23"/>
      <c r="CF2446" s="23"/>
      <c r="CG2446" s="23"/>
      <c r="CH2446" s="23"/>
      <c r="CI2446" s="23"/>
      <c r="CJ2446" s="23"/>
      <c r="CK2446" s="23"/>
      <c r="CL2446" s="23"/>
      <c r="CM2446" s="23"/>
      <c r="CN2446" s="23"/>
      <c r="CO2446" s="23"/>
      <c r="CP2446" s="23"/>
      <c r="CQ2446" s="23"/>
      <c r="CR2446" s="23"/>
      <c r="CS2446" s="23"/>
      <c r="CT2446" s="23"/>
      <c r="CU2446" s="23"/>
      <c r="CV2446" s="23"/>
      <c r="CW2446" s="23"/>
      <c r="CX2446" s="23"/>
      <c r="CY2446" s="23"/>
      <c r="CZ2446" s="23"/>
      <c r="DA2446" s="23"/>
      <c r="DB2446" s="23"/>
      <c r="DC2446" s="23"/>
      <c r="DD2446" s="23"/>
      <c r="DE2446" s="23"/>
      <c r="DF2446" s="23"/>
      <c r="DG2446" s="23"/>
      <c r="DH2446" s="23"/>
      <c r="DI2446" s="23"/>
      <c r="DJ2446" s="23"/>
      <c r="DK2446" s="23"/>
      <c r="DL2446" s="23"/>
      <c r="DM2446" s="23"/>
      <c r="DN2446" s="23"/>
      <c r="DO2446" s="23"/>
      <c r="DP2446" s="23"/>
      <c r="DQ2446" s="23"/>
      <c r="DR2446" s="23"/>
      <c r="DS2446" s="23"/>
      <c r="DT2446" s="23"/>
      <c r="DU2446" s="23"/>
      <c r="DV2446" s="23"/>
      <c r="DW2446" s="23"/>
      <c r="DX2446" s="23"/>
      <c r="DY2446" s="23"/>
    </row>
    <row r="2447" spans="1:129" s="29" customFormat="1" ht="75" x14ac:dyDescent="0.25">
      <c r="A2447" s="479"/>
      <c r="B2447" s="121" t="s">
        <v>399</v>
      </c>
      <c r="C2447" s="121"/>
      <c r="D2447" s="121"/>
      <c r="E2447" s="164"/>
      <c r="F2447" s="162"/>
      <c r="G2447" s="180"/>
      <c r="H2447" s="72" t="s">
        <v>57</v>
      </c>
      <c r="I2447" s="78" t="s">
        <v>136</v>
      </c>
      <c r="J2447" s="83">
        <v>45250</v>
      </c>
      <c r="K2447" s="123">
        <f>J2447</f>
        <v>45250</v>
      </c>
      <c r="L2447" s="162"/>
      <c r="M2447" s="162"/>
      <c r="N2447" s="162"/>
      <c r="O2447" s="475">
        <f t="shared" si="1209"/>
        <v>45250</v>
      </c>
      <c r="P2447" s="555"/>
      <c r="Q2447" s="23"/>
      <c r="R2447" s="23"/>
      <c r="S2447" s="23"/>
      <c r="T2447" s="23"/>
      <c r="U2447" s="23"/>
      <c r="V2447" s="23"/>
      <c r="W2447" s="23"/>
      <c r="X2447" s="23"/>
      <c r="Y2447" s="23"/>
      <c r="Z2447" s="23"/>
      <c r="AA2447" s="23"/>
      <c r="AB2447" s="23"/>
      <c r="AC2447" s="23"/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/>
      <c r="AN2447" s="23"/>
      <c r="AO2447" s="23"/>
      <c r="AP2447" s="23"/>
      <c r="AQ2447" s="23"/>
      <c r="AR2447" s="23"/>
      <c r="AS2447" s="23"/>
      <c r="AT2447" s="23"/>
      <c r="AU2447" s="23"/>
      <c r="AV2447" s="23"/>
      <c r="AW2447" s="23"/>
      <c r="AX2447" s="23"/>
      <c r="AY2447" s="23"/>
      <c r="AZ2447" s="23"/>
      <c r="BA2447" s="23"/>
      <c r="BB2447" s="23"/>
      <c r="BC2447" s="23"/>
      <c r="BD2447" s="23"/>
      <c r="BE2447" s="23"/>
      <c r="BF2447" s="23"/>
      <c r="BG2447" s="23"/>
      <c r="BH2447" s="23"/>
      <c r="BI2447" s="23"/>
      <c r="BJ2447" s="23"/>
      <c r="BK2447" s="23"/>
      <c r="BL2447" s="23"/>
      <c r="BM2447" s="23"/>
      <c r="BN2447" s="23"/>
      <c r="BO2447" s="23"/>
      <c r="BP2447" s="23"/>
      <c r="BQ2447" s="23"/>
      <c r="BR2447" s="23"/>
      <c r="BS2447" s="23"/>
      <c r="BT2447" s="23"/>
      <c r="BU2447" s="23"/>
      <c r="BV2447" s="23"/>
      <c r="BW2447" s="23"/>
      <c r="BX2447" s="23"/>
      <c r="BY2447" s="23"/>
      <c r="BZ2447" s="23"/>
      <c r="CA2447" s="23"/>
      <c r="CB2447" s="23"/>
      <c r="CC2447" s="23"/>
      <c r="CD2447" s="23"/>
      <c r="CE2447" s="23"/>
      <c r="CF2447" s="23"/>
      <c r="CG2447" s="23"/>
      <c r="CH2447" s="23"/>
      <c r="CI2447" s="23"/>
      <c r="CJ2447" s="23"/>
      <c r="CK2447" s="23"/>
      <c r="CL2447" s="23"/>
      <c r="CM2447" s="23"/>
      <c r="CN2447" s="23"/>
      <c r="CO2447" s="23"/>
      <c r="CP2447" s="23"/>
      <c r="CQ2447" s="23"/>
      <c r="CR2447" s="23"/>
      <c r="CS2447" s="23"/>
      <c r="CT2447" s="23"/>
      <c r="CU2447" s="23"/>
      <c r="CV2447" s="23"/>
      <c r="CW2447" s="23"/>
      <c r="CX2447" s="23"/>
      <c r="CY2447" s="23"/>
      <c r="CZ2447" s="23"/>
      <c r="DA2447" s="23"/>
      <c r="DB2447" s="23"/>
      <c r="DC2447" s="23"/>
      <c r="DD2447" s="23"/>
      <c r="DE2447" s="23"/>
      <c r="DF2447" s="23"/>
      <c r="DG2447" s="23"/>
      <c r="DH2447" s="23"/>
      <c r="DI2447" s="23"/>
      <c r="DJ2447" s="23"/>
      <c r="DK2447" s="23"/>
      <c r="DL2447" s="23"/>
      <c r="DM2447" s="23"/>
      <c r="DN2447" s="23"/>
      <c r="DO2447" s="23"/>
      <c r="DP2447" s="23"/>
      <c r="DQ2447" s="23"/>
      <c r="DR2447" s="23"/>
      <c r="DS2447" s="23"/>
      <c r="DT2447" s="23"/>
      <c r="DU2447" s="23"/>
      <c r="DV2447" s="23"/>
      <c r="DW2447" s="23"/>
      <c r="DX2447" s="23"/>
      <c r="DY2447" s="23"/>
    </row>
    <row r="2448" spans="1:129" ht="15.75" customHeight="1" x14ac:dyDescent="0.25">
      <c r="A2448" s="495" t="s">
        <v>409</v>
      </c>
      <c r="B2448" s="496"/>
      <c r="C2448" s="496"/>
      <c r="D2448" s="497"/>
      <c r="E2448" s="182">
        <v>45</v>
      </c>
      <c r="F2448" s="309">
        <f>F2450+F2453+F2457+F2460+F2463+F2467+F2471+F2475+F2479+F2487+F2491+F2494+F2497+F2500+F2504+F2508+F2513+F2516+F2520+F2525+F2528+F2531+F2536+F2541+F2544+F2547+F2550+F2553+F2556+F2559+F2562+F2565+F2568+F2571+F2574+F2577+F2580+F2583+F2586+F2589+F2592+F2595+F2598+F2601+F2604</f>
        <v>160214.78999999995</v>
      </c>
      <c r="G2448" s="68">
        <f>G2450+G2453+G2457+G2460+G2463+G2467+G2471+G2475+G2479+G2487+G2491+G2494+G2497+G2500+G2504+G2508+G2513+G2516+G2520+G2525+G2528+G2531+G2536+G2541+G2544+G2547+G2550+G2553+G2556+G2559+G2562+G2565+G2568+G2571+G2574+G2577+G2580+G2583+G2586+G2589+G2592+G2595+G2598+G2601+G2604</f>
        <v>7474</v>
      </c>
      <c r="H2448" s="63" t="s">
        <v>1</v>
      </c>
      <c r="I2448" s="66" t="s">
        <v>1</v>
      </c>
      <c r="J2448" s="354">
        <f>J2450+J2453+J2457+J2460+J2463+J2467+J2471+J2475+J2479+J2487+J2491+J2494+J2497+J2500+J2504+J2508+J2513+J2516+J2520+J2525+J2528+J2531+J2536+J2541+J2544+J2547+J2550+J2553+J2556+J2559+J2562+J2565+J2568+J2571+J2574+J2577+J2580+J2583+J2586+J2589+J2592+J2595+J2598+J2601+J2604</f>
        <v>180890339.108246</v>
      </c>
      <c r="K2448" s="354">
        <f>K2450+K2453+K2457+K2460+K2463+K2467+K2471+K2475+K2479+K2487+K2491+K2494+K2497+K2500+K2504+K2508+K2513+K2516+K2520+K2525+K2528+K2531+K2536+K2541+K2544+K2547+K2550+K2553+K2556+K2559+K2562+K2565+K2568+K2571+K2574+K2577+K2580+K2583+K2586+K2589+K2592+K2595+K2598+K2601+K2604</f>
        <v>174290339.108246</v>
      </c>
      <c r="L2448" s="354">
        <f>L2450+L2453+L2457+L2460+L2463+L2467+L2471+L2475+L2479+L2487+L2491+L2494+L2497+L2500+L2504+L2508+L2513+L2516+L2520+L2525+L2528+L2531+L2536+L2541+L2544+L2547+L2550+L2553+L2556+L2559+L2562+L2565+L2568+L2571+L2574+L2577+L2580+L2583+L2586+L2589+L2592+L2595+L2598+L2601+L2604</f>
        <v>0</v>
      </c>
      <c r="M2448" s="354">
        <f>M2450+M2453+M2457+M2460+M2463+M2467+M2471+M2475+M2479+M2487+M2491+M2494+M2497+M2500+M2504+M2508+M2513+M2516+M2520+M2525+M2528+M2531+M2536+M2541+M2544+M2547+M2550+M2553+M2556+M2559+M2562+M2565+M2568+M2571+M2574+M2577+M2580+M2583+M2586+M2589+M2592+M2595+M2598+M2601+M2604+M2449</f>
        <v>6270000</v>
      </c>
      <c r="N2448" s="354">
        <f>N2450+N2453+N2457+N2460+N2463+N2467+N2471+N2475+N2479+N2487+N2491+N2494+N2497+N2500+N2504+N2508+N2513+N2516+N2520+N2525+N2528+N2531+N2536+N2541+N2544+N2547+N2550+N2553+N2556+N2559+N2562+N2565+N2568+N2571+N2574+N2577+N2580+N2583+N2586+N2589+N2592+N2595+N2598+N2601+N2604</f>
        <v>330000</v>
      </c>
      <c r="O2448" s="354">
        <f t="shared" ref="O2433:O2480" si="1217">K2448+L2448+M2448+N2448</f>
        <v>180890339.108246</v>
      </c>
      <c r="P2448" s="559"/>
    </row>
    <row r="2449" spans="1:129" s="23" customFormat="1" ht="15.75" customHeight="1" x14ac:dyDescent="0.25">
      <c r="A2449" s="514" t="s">
        <v>412</v>
      </c>
      <c r="B2449" s="520"/>
      <c r="C2449" s="520"/>
      <c r="D2449" s="520"/>
      <c r="E2449" s="520"/>
      <c r="F2449" s="520"/>
      <c r="G2449" s="521"/>
      <c r="H2449" s="180" t="s">
        <v>1</v>
      </c>
      <c r="I2449" s="164" t="s">
        <v>1</v>
      </c>
      <c r="J2449" s="74"/>
      <c r="K2449" s="74"/>
      <c r="L2449" s="74"/>
      <c r="M2449" s="74">
        <v>0</v>
      </c>
      <c r="N2449" s="74"/>
      <c r="O2449" s="74">
        <f t="shared" si="1217"/>
        <v>0</v>
      </c>
      <c r="P2449" s="559"/>
    </row>
    <row r="2450" spans="1:129" ht="15.75" customHeight="1" x14ac:dyDescent="0.25">
      <c r="A2450" s="396">
        <v>1</v>
      </c>
      <c r="B2450" s="183" t="s">
        <v>406</v>
      </c>
      <c r="C2450" s="183" t="s">
        <v>5</v>
      </c>
      <c r="D2450" s="184" t="s">
        <v>269</v>
      </c>
      <c r="E2450" s="185">
        <v>48</v>
      </c>
      <c r="F2450" s="310">
        <v>1048.5999999999999</v>
      </c>
      <c r="G2450" s="187">
        <v>58</v>
      </c>
      <c r="H2450" s="188" t="s">
        <v>30</v>
      </c>
      <c r="I2450" s="66" t="s">
        <v>1</v>
      </c>
      <c r="J2450" s="74">
        <f>J2451+J2452</f>
        <v>4485227.8263579998</v>
      </c>
      <c r="K2450" s="74">
        <f t="shared" ref="K2450:N2450" si="1218">K2451+K2452</f>
        <v>4485227.8263579998</v>
      </c>
      <c r="L2450" s="74">
        <f t="shared" si="1218"/>
        <v>0</v>
      </c>
      <c r="M2450" s="74">
        <f t="shared" si="1218"/>
        <v>0</v>
      </c>
      <c r="N2450" s="74">
        <f t="shared" si="1218"/>
        <v>0</v>
      </c>
      <c r="O2450" s="354">
        <f t="shared" si="1217"/>
        <v>4485227.8263579998</v>
      </c>
      <c r="P2450" s="558"/>
      <c r="Q2450" s="24"/>
    </row>
    <row r="2451" spans="1:129" ht="15.75" x14ac:dyDescent="0.25">
      <c r="A2451" s="397"/>
      <c r="B2451" s="183" t="s">
        <v>406</v>
      </c>
      <c r="C2451" s="183"/>
      <c r="D2451" s="184"/>
      <c r="E2451" s="185"/>
      <c r="F2451" s="310"/>
      <c r="G2451" s="187"/>
      <c r="H2451" s="190" t="s">
        <v>36</v>
      </c>
      <c r="I2451" s="78" t="s">
        <v>37</v>
      </c>
      <c r="J2451" s="74">
        <v>4391254.97</v>
      </c>
      <c r="K2451" s="98">
        <f t="shared" ref="K2451:K2452" si="1219">J2451</f>
        <v>4391254.97</v>
      </c>
      <c r="L2451" s="74"/>
      <c r="M2451" s="74"/>
      <c r="N2451" s="74"/>
      <c r="O2451" s="354">
        <f t="shared" si="1217"/>
        <v>4391254.97</v>
      </c>
      <c r="P2451" s="558"/>
      <c r="Q2451" s="24"/>
    </row>
    <row r="2452" spans="1:129" ht="15.75" x14ac:dyDescent="0.25">
      <c r="A2452" s="397"/>
      <c r="B2452" s="183" t="s">
        <v>406</v>
      </c>
      <c r="C2452" s="183"/>
      <c r="D2452" s="184"/>
      <c r="E2452" s="185"/>
      <c r="F2452" s="310"/>
      <c r="G2452" s="187"/>
      <c r="H2452" s="190" t="s">
        <v>35</v>
      </c>
      <c r="I2452" s="78" t="s">
        <v>52</v>
      </c>
      <c r="J2452" s="74">
        <f>(J2451)*2.14%</f>
        <v>93972.856358000005</v>
      </c>
      <c r="K2452" s="98">
        <f t="shared" si="1219"/>
        <v>93972.856358000005</v>
      </c>
      <c r="L2452" s="74"/>
      <c r="M2452" s="74"/>
      <c r="N2452" s="74"/>
      <c r="O2452" s="354">
        <f t="shared" si="1217"/>
        <v>93972.856358000005</v>
      </c>
      <c r="P2452" s="558"/>
      <c r="Q2452" s="24"/>
    </row>
    <row r="2453" spans="1:129" ht="15.75" x14ac:dyDescent="0.25">
      <c r="A2453" s="396">
        <v>2</v>
      </c>
      <c r="B2453" s="183" t="s">
        <v>406</v>
      </c>
      <c r="C2453" s="183" t="s">
        <v>5</v>
      </c>
      <c r="D2453" s="184" t="s">
        <v>270</v>
      </c>
      <c r="E2453" s="185" t="s">
        <v>108</v>
      </c>
      <c r="F2453" s="310">
        <v>2359.6999999999998</v>
      </c>
      <c r="G2453" s="187">
        <v>97</v>
      </c>
      <c r="H2453" s="188" t="s">
        <v>30</v>
      </c>
      <c r="I2453" s="66" t="s">
        <v>1</v>
      </c>
      <c r="J2453" s="74">
        <f>J2454+J2455+J2456</f>
        <v>6136487.516698</v>
      </c>
      <c r="K2453" s="74">
        <f t="shared" ref="K2453:N2453" si="1220">K2454+K2455+K2456</f>
        <v>6136487.516698</v>
      </c>
      <c r="L2453" s="74">
        <f t="shared" si="1220"/>
        <v>0</v>
      </c>
      <c r="M2453" s="74">
        <f t="shared" si="1220"/>
        <v>0</v>
      </c>
      <c r="N2453" s="74">
        <f t="shared" si="1220"/>
        <v>0</v>
      </c>
      <c r="O2453" s="354">
        <f t="shared" si="1217"/>
        <v>6136487.516698</v>
      </c>
      <c r="P2453" s="558"/>
      <c r="Q2453" s="24"/>
    </row>
    <row r="2454" spans="1:129" ht="15.75" x14ac:dyDescent="0.25">
      <c r="A2454" s="397"/>
      <c r="B2454" s="183" t="s">
        <v>406</v>
      </c>
      <c r="C2454" s="183"/>
      <c r="D2454" s="184"/>
      <c r="E2454" s="185"/>
      <c r="F2454" s="310"/>
      <c r="G2454" s="187"/>
      <c r="H2454" s="190" t="s">
        <v>36</v>
      </c>
      <c r="I2454" s="78" t="s">
        <v>37</v>
      </c>
      <c r="J2454" s="74">
        <v>3969178.28</v>
      </c>
      <c r="K2454" s="98">
        <f t="shared" ref="K2454:K2456" si="1221">J2454</f>
        <v>3969178.28</v>
      </c>
      <c r="L2454" s="74"/>
      <c r="M2454" s="74"/>
      <c r="N2454" s="74"/>
      <c r="O2454" s="354">
        <f t="shared" si="1217"/>
        <v>3969178.28</v>
      </c>
      <c r="P2454" s="558"/>
      <c r="Q2454" s="24"/>
    </row>
    <row r="2455" spans="1:129" ht="15.75" x14ac:dyDescent="0.25">
      <c r="A2455" s="397"/>
      <c r="B2455" s="183" t="s">
        <v>406</v>
      </c>
      <c r="C2455" s="183"/>
      <c r="D2455" s="184"/>
      <c r="E2455" s="185"/>
      <c r="F2455" s="310"/>
      <c r="G2455" s="187"/>
      <c r="H2455" s="190" t="s">
        <v>34</v>
      </c>
      <c r="I2455" s="78" t="s">
        <v>75</v>
      </c>
      <c r="J2455" s="74">
        <v>2038739.79</v>
      </c>
      <c r="K2455" s="98">
        <f t="shared" si="1221"/>
        <v>2038739.79</v>
      </c>
      <c r="L2455" s="74"/>
      <c r="M2455" s="74"/>
      <c r="N2455" s="74"/>
      <c r="O2455" s="354">
        <f t="shared" si="1217"/>
        <v>2038739.79</v>
      </c>
      <c r="P2455" s="558"/>
      <c r="Q2455" s="24"/>
    </row>
    <row r="2456" spans="1:129" s="25" customFormat="1" ht="15.75" x14ac:dyDescent="0.25">
      <c r="A2456" s="398"/>
      <c r="B2456" s="183" t="s">
        <v>406</v>
      </c>
      <c r="C2456" s="183"/>
      <c r="D2456" s="190"/>
      <c r="E2456" s="192"/>
      <c r="F2456" s="311"/>
      <c r="G2456" s="192"/>
      <c r="H2456" s="190" t="s">
        <v>35</v>
      </c>
      <c r="I2456" s="78" t="s">
        <v>52</v>
      </c>
      <c r="J2456" s="74">
        <f>(J2455+J2454)*2.14%</f>
        <v>128569.44669800001</v>
      </c>
      <c r="K2456" s="98">
        <f t="shared" si="1221"/>
        <v>128569.44669800001</v>
      </c>
      <c r="L2456" s="74"/>
      <c r="M2456" s="74"/>
      <c r="N2456" s="74"/>
      <c r="O2456" s="354">
        <f t="shared" si="1217"/>
        <v>128569.44669800001</v>
      </c>
      <c r="P2456" s="558"/>
      <c r="Q2456" s="24"/>
      <c r="R2456" s="23"/>
      <c r="S2456" s="23"/>
      <c r="T2456" s="23"/>
      <c r="U2456" s="23"/>
      <c r="V2456" s="23"/>
      <c r="W2456" s="23"/>
      <c r="X2456" s="23"/>
      <c r="Y2456" s="23"/>
      <c r="Z2456" s="23"/>
      <c r="AA2456" s="23"/>
      <c r="AB2456" s="23"/>
      <c r="AC2456" s="23"/>
      <c r="AD2456" s="23"/>
      <c r="AE2456" s="23"/>
      <c r="AF2456" s="23"/>
      <c r="AG2456" s="23"/>
      <c r="AH2456" s="23"/>
      <c r="AI2456" s="23"/>
      <c r="AJ2456" s="23"/>
      <c r="AK2456" s="23"/>
      <c r="AL2456" s="23"/>
      <c r="AM2456" s="23"/>
      <c r="AN2456" s="23"/>
      <c r="AO2456" s="23"/>
      <c r="AP2456" s="23"/>
      <c r="AQ2456" s="23"/>
      <c r="AR2456" s="23"/>
      <c r="AS2456" s="23"/>
      <c r="AT2456" s="23"/>
      <c r="AU2456" s="23"/>
      <c r="AV2456" s="23"/>
      <c r="AW2456" s="23"/>
      <c r="AX2456" s="23"/>
      <c r="AY2456" s="23"/>
      <c r="AZ2456" s="23"/>
      <c r="BA2456" s="23"/>
      <c r="BB2456" s="23"/>
      <c r="BC2456" s="23"/>
      <c r="BD2456" s="23"/>
      <c r="BE2456" s="23"/>
      <c r="BF2456" s="23"/>
      <c r="BG2456" s="23"/>
      <c r="BH2456" s="23"/>
      <c r="BI2456" s="23"/>
      <c r="BJ2456" s="23"/>
      <c r="BK2456" s="23"/>
      <c r="BL2456" s="23"/>
      <c r="BM2456" s="23"/>
      <c r="BN2456" s="23"/>
      <c r="BO2456" s="23"/>
      <c r="BP2456" s="23"/>
      <c r="BQ2456" s="23"/>
      <c r="BR2456" s="23"/>
      <c r="BS2456" s="23"/>
      <c r="BT2456" s="23"/>
      <c r="BU2456" s="23"/>
      <c r="BV2456" s="23"/>
      <c r="BW2456" s="23"/>
      <c r="BX2456" s="23"/>
      <c r="BY2456" s="23"/>
      <c r="BZ2456" s="23"/>
      <c r="CA2456" s="23"/>
      <c r="CB2456" s="23"/>
      <c r="CC2456" s="23"/>
      <c r="CD2456" s="23"/>
      <c r="CE2456" s="23"/>
      <c r="CF2456" s="23"/>
      <c r="CG2456" s="23"/>
      <c r="CH2456" s="23"/>
      <c r="CI2456" s="23"/>
      <c r="CJ2456" s="23"/>
      <c r="CK2456" s="23"/>
      <c r="CL2456" s="23"/>
      <c r="CM2456" s="23"/>
      <c r="CN2456" s="23"/>
      <c r="CO2456" s="23"/>
      <c r="CP2456" s="23"/>
      <c r="CQ2456" s="23"/>
      <c r="CR2456" s="23"/>
      <c r="CS2456" s="23"/>
      <c r="CT2456" s="23"/>
      <c r="CU2456" s="23"/>
      <c r="CV2456" s="23"/>
      <c r="CW2456" s="23"/>
      <c r="CX2456" s="23"/>
      <c r="CY2456" s="23"/>
      <c r="CZ2456" s="23"/>
      <c r="DA2456" s="23"/>
      <c r="DB2456" s="23"/>
      <c r="DC2456" s="23"/>
      <c r="DD2456" s="23"/>
      <c r="DE2456" s="23"/>
      <c r="DF2456" s="23"/>
      <c r="DG2456" s="23"/>
      <c r="DH2456" s="23"/>
      <c r="DI2456" s="23"/>
      <c r="DJ2456" s="23"/>
      <c r="DK2456" s="23"/>
      <c r="DL2456" s="23"/>
      <c r="DM2456" s="23"/>
      <c r="DN2456" s="23"/>
      <c r="DO2456" s="23"/>
      <c r="DP2456" s="23"/>
      <c r="DQ2456" s="23"/>
      <c r="DR2456" s="23"/>
      <c r="DS2456" s="23"/>
      <c r="DT2456" s="23"/>
      <c r="DU2456" s="23"/>
      <c r="DV2456" s="23"/>
      <c r="DW2456" s="23"/>
      <c r="DX2456" s="23"/>
      <c r="DY2456" s="23"/>
    </row>
    <row r="2457" spans="1:129" s="25" customFormat="1" ht="15.75" x14ac:dyDescent="0.25">
      <c r="A2457" s="396">
        <v>3</v>
      </c>
      <c r="B2457" s="183" t="s">
        <v>406</v>
      </c>
      <c r="C2457" s="183" t="s">
        <v>5</v>
      </c>
      <c r="D2457" s="190" t="s">
        <v>270</v>
      </c>
      <c r="E2457" s="192">
        <v>6</v>
      </c>
      <c r="F2457" s="311">
        <v>9653.6</v>
      </c>
      <c r="G2457" s="192">
        <v>437</v>
      </c>
      <c r="H2457" s="190" t="s">
        <v>30</v>
      </c>
      <c r="I2457" s="66" t="s">
        <v>1</v>
      </c>
      <c r="J2457" s="74">
        <f>J2458+J2459</f>
        <v>10444021.27173</v>
      </c>
      <c r="K2457" s="74">
        <f t="shared" ref="K2457:N2457" si="1222">K2458+K2459</f>
        <v>10444021.27173</v>
      </c>
      <c r="L2457" s="74">
        <f t="shared" si="1222"/>
        <v>0</v>
      </c>
      <c r="M2457" s="74">
        <f t="shared" si="1222"/>
        <v>0</v>
      </c>
      <c r="N2457" s="74">
        <f t="shared" si="1222"/>
        <v>0</v>
      </c>
      <c r="O2457" s="354">
        <f t="shared" si="1217"/>
        <v>10444021.27173</v>
      </c>
      <c r="P2457" s="558"/>
      <c r="Q2457" s="24"/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/>
      <c r="AK2457" s="23"/>
      <c r="AL2457" s="23"/>
      <c r="AM2457" s="23"/>
      <c r="AN2457" s="23"/>
      <c r="AO2457" s="23"/>
      <c r="AP2457" s="23"/>
      <c r="AQ2457" s="23"/>
      <c r="AR2457" s="23"/>
      <c r="AS2457" s="23"/>
      <c r="AT2457" s="23"/>
      <c r="AU2457" s="23"/>
      <c r="AV2457" s="23"/>
      <c r="AW2457" s="23"/>
      <c r="AX2457" s="23"/>
      <c r="AY2457" s="23"/>
      <c r="AZ2457" s="23"/>
      <c r="BA2457" s="23"/>
      <c r="BB2457" s="23"/>
      <c r="BC2457" s="23"/>
      <c r="BD2457" s="23"/>
      <c r="BE2457" s="23"/>
      <c r="BF2457" s="23"/>
      <c r="BG2457" s="23"/>
      <c r="BH2457" s="23"/>
      <c r="BI2457" s="23"/>
      <c r="BJ2457" s="23"/>
      <c r="BK2457" s="23"/>
      <c r="BL2457" s="23"/>
      <c r="BM2457" s="23"/>
      <c r="BN2457" s="23"/>
      <c r="BO2457" s="23"/>
      <c r="BP2457" s="23"/>
      <c r="BQ2457" s="23"/>
      <c r="BR2457" s="23"/>
      <c r="BS2457" s="23"/>
      <c r="BT2457" s="23"/>
      <c r="BU2457" s="23"/>
      <c r="BV2457" s="23"/>
      <c r="BW2457" s="23"/>
      <c r="BX2457" s="23"/>
      <c r="BY2457" s="23"/>
      <c r="BZ2457" s="23"/>
      <c r="CA2457" s="23"/>
      <c r="CB2457" s="23"/>
      <c r="CC2457" s="23"/>
      <c r="CD2457" s="23"/>
      <c r="CE2457" s="23"/>
      <c r="CF2457" s="23"/>
      <c r="CG2457" s="23"/>
      <c r="CH2457" s="23"/>
      <c r="CI2457" s="23"/>
      <c r="CJ2457" s="23"/>
      <c r="CK2457" s="23"/>
      <c r="CL2457" s="23"/>
      <c r="CM2457" s="23"/>
      <c r="CN2457" s="23"/>
      <c r="CO2457" s="23"/>
      <c r="CP2457" s="23"/>
      <c r="CQ2457" s="23"/>
      <c r="CR2457" s="23"/>
      <c r="CS2457" s="23"/>
      <c r="CT2457" s="23"/>
      <c r="CU2457" s="23"/>
      <c r="CV2457" s="23"/>
      <c r="CW2457" s="23"/>
      <c r="CX2457" s="23"/>
      <c r="CY2457" s="23"/>
      <c r="CZ2457" s="23"/>
      <c r="DA2457" s="23"/>
      <c r="DB2457" s="23"/>
      <c r="DC2457" s="23"/>
      <c r="DD2457" s="23"/>
      <c r="DE2457" s="23"/>
      <c r="DF2457" s="23"/>
      <c r="DG2457" s="23"/>
      <c r="DH2457" s="23"/>
      <c r="DI2457" s="23"/>
      <c r="DJ2457" s="23"/>
      <c r="DK2457" s="23"/>
      <c r="DL2457" s="23"/>
      <c r="DM2457" s="23"/>
      <c r="DN2457" s="23"/>
      <c r="DO2457" s="23"/>
      <c r="DP2457" s="23"/>
      <c r="DQ2457" s="23"/>
      <c r="DR2457" s="23"/>
      <c r="DS2457" s="23"/>
      <c r="DT2457" s="23"/>
      <c r="DU2457" s="23"/>
      <c r="DV2457" s="23"/>
      <c r="DW2457" s="23"/>
      <c r="DX2457" s="23"/>
      <c r="DY2457" s="23"/>
    </row>
    <row r="2458" spans="1:129" s="25" customFormat="1" ht="30" x14ac:dyDescent="0.25">
      <c r="A2458" s="397"/>
      <c r="B2458" s="183" t="s">
        <v>406</v>
      </c>
      <c r="C2458" s="183"/>
      <c r="D2458" s="190"/>
      <c r="E2458" s="192"/>
      <c r="F2458" s="189"/>
      <c r="G2458" s="192"/>
      <c r="H2458" s="169" t="s">
        <v>68</v>
      </c>
      <c r="I2458" s="191" t="s">
        <v>51</v>
      </c>
      <c r="J2458" s="74">
        <v>10225201.949999999</v>
      </c>
      <c r="K2458" s="98">
        <f t="shared" ref="K2458:K2459" si="1223">J2458</f>
        <v>10225201.949999999</v>
      </c>
      <c r="L2458" s="74"/>
      <c r="M2458" s="74"/>
      <c r="N2458" s="74"/>
      <c r="O2458" s="354">
        <f t="shared" si="1217"/>
        <v>10225201.949999999</v>
      </c>
      <c r="P2458" s="558"/>
      <c r="Q2458" s="24"/>
      <c r="R2458" s="23"/>
      <c r="S2458" s="23"/>
      <c r="T2458" s="23"/>
      <c r="U2458" s="23"/>
      <c r="V2458" s="23"/>
      <c r="W2458" s="23"/>
      <c r="X2458" s="23"/>
      <c r="Y2458" s="23"/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/>
      <c r="AL2458" s="23"/>
      <c r="AM2458" s="23"/>
      <c r="AN2458" s="23"/>
      <c r="AO2458" s="23"/>
      <c r="AP2458" s="23"/>
      <c r="AQ2458" s="23"/>
      <c r="AR2458" s="23"/>
      <c r="AS2458" s="23"/>
      <c r="AT2458" s="23"/>
      <c r="AU2458" s="23"/>
      <c r="AV2458" s="23"/>
      <c r="AW2458" s="23"/>
      <c r="AX2458" s="23"/>
      <c r="AY2458" s="23"/>
      <c r="AZ2458" s="23"/>
      <c r="BA2458" s="23"/>
      <c r="BB2458" s="23"/>
      <c r="BC2458" s="23"/>
      <c r="BD2458" s="23"/>
      <c r="BE2458" s="23"/>
      <c r="BF2458" s="23"/>
      <c r="BG2458" s="23"/>
      <c r="BH2458" s="23"/>
      <c r="BI2458" s="23"/>
      <c r="BJ2458" s="23"/>
      <c r="BK2458" s="23"/>
      <c r="BL2458" s="23"/>
      <c r="BM2458" s="23"/>
      <c r="BN2458" s="23"/>
      <c r="BO2458" s="23"/>
      <c r="BP2458" s="23"/>
      <c r="BQ2458" s="23"/>
      <c r="BR2458" s="23"/>
      <c r="BS2458" s="23"/>
      <c r="BT2458" s="23"/>
      <c r="BU2458" s="23"/>
      <c r="BV2458" s="23"/>
      <c r="BW2458" s="23"/>
      <c r="BX2458" s="23"/>
      <c r="BY2458" s="23"/>
      <c r="BZ2458" s="23"/>
      <c r="CA2458" s="23"/>
      <c r="CB2458" s="23"/>
      <c r="CC2458" s="23"/>
      <c r="CD2458" s="23"/>
      <c r="CE2458" s="23"/>
      <c r="CF2458" s="23"/>
      <c r="CG2458" s="23"/>
      <c r="CH2458" s="23"/>
      <c r="CI2458" s="23"/>
      <c r="CJ2458" s="23"/>
      <c r="CK2458" s="23"/>
      <c r="CL2458" s="23"/>
      <c r="CM2458" s="23"/>
      <c r="CN2458" s="23"/>
      <c r="CO2458" s="23"/>
      <c r="CP2458" s="23"/>
      <c r="CQ2458" s="23"/>
      <c r="CR2458" s="23"/>
      <c r="CS2458" s="23"/>
      <c r="CT2458" s="23"/>
      <c r="CU2458" s="23"/>
      <c r="CV2458" s="23"/>
      <c r="CW2458" s="23"/>
      <c r="CX2458" s="23"/>
      <c r="CY2458" s="23"/>
      <c r="CZ2458" s="23"/>
      <c r="DA2458" s="23"/>
      <c r="DB2458" s="23"/>
      <c r="DC2458" s="23"/>
      <c r="DD2458" s="23"/>
      <c r="DE2458" s="23"/>
      <c r="DF2458" s="23"/>
      <c r="DG2458" s="23"/>
      <c r="DH2458" s="23"/>
      <c r="DI2458" s="23"/>
      <c r="DJ2458" s="23"/>
      <c r="DK2458" s="23"/>
      <c r="DL2458" s="23"/>
      <c r="DM2458" s="23"/>
      <c r="DN2458" s="23"/>
      <c r="DO2458" s="23"/>
      <c r="DP2458" s="23"/>
      <c r="DQ2458" s="23"/>
      <c r="DR2458" s="23"/>
      <c r="DS2458" s="23"/>
      <c r="DT2458" s="23"/>
      <c r="DU2458" s="23"/>
      <c r="DV2458" s="23"/>
      <c r="DW2458" s="23"/>
      <c r="DX2458" s="23"/>
      <c r="DY2458" s="23"/>
    </row>
    <row r="2459" spans="1:129" s="25" customFormat="1" ht="15.75" x14ac:dyDescent="0.25">
      <c r="A2459" s="398"/>
      <c r="B2459" s="183" t="s">
        <v>406</v>
      </c>
      <c r="C2459" s="183"/>
      <c r="D2459" s="190"/>
      <c r="E2459" s="192"/>
      <c r="F2459" s="311"/>
      <c r="G2459" s="192"/>
      <c r="H2459" s="190" t="s">
        <v>35</v>
      </c>
      <c r="I2459" s="78" t="s">
        <v>52</v>
      </c>
      <c r="J2459" s="74">
        <f>(J2458)*2.14%</f>
        <v>218819.32173</v>
      </c>
      <c r="K2459" s="98">
        <f t="shared" si="1223"/>
        <v>218819.32173</v>
      </c>
      <c r="L2459" s="74"/>
      <c r="M2459" s="74"/>
      <c r="N2459" s="74"/>
      <c r="O2459" s="354">
        <f t="shared" si="1217"/>
        <v>218819.32173</v>
      </c>
      <c r="P2459" s="558"/>
      <c r="Q2459" s="24"/>
      <c r="R2459" s="23"/>
      <c r="S2459" s="23"/>
      <c r="T2459" s="23"/>
      <c r="U2459" s="23"/>
      <c r="V2459" s="23"/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/>
      <c r="AL2459" s="23"/>
      <c r="AM2459" s="23"/>
      <c r="AN2459" s="23"/>
      <c r="AO2459" s="23"/>
      <c r="AP2459" s="23"/>
      <c r="AQ2459" s="23"/>
      <c r="AR2459" s="23"/>
      <c r="AS2459" s="23"/>
      <c r="AT2459" s="23"/>
      <c r="AU2459" s="23"/>
      <c r="AV2459" s="23"/>
      <c r="AW2459" s="23"/>
      <c r="AX2459" s="23"/>
      <c r="AY2459" s="23"/>
      <c r="AZ2459" s="23"/>
      <c r="BA2459" s="23"/>
      <c r="BB2459" s="23"/>
      <c r="BC2459" s="23"/>
      <c r="BD2459" s="23"/>
      <c r="BE2459" s="23"/>
      <c r="BF2459" s="23"/>
      <c r="BG2459" s="23"/>
      <c r="BH2459" s="23"/>
      <c r="BI2459" s="23"/>
      <c r="BJ2459" s="23"/>
      <c r="BK2459" s="23"/>
      <c r="BL2459" s="23"/>
      <c r="BM2459" s="23"/>
      <c r="BN2459" s="23"/>
      <c r="BO2459" s="23"/>
      <c r="BP2459" s="23"/>
      <c r="BQ2459" s="23"/>
      <c r="BR2459" s="23"/>
      <c r="BS2459" s="23"/>
      <c r="BT2459" s="23"/>
      <c r="BU2459" s="23"/>
      <c r="BV2459" s="23"/>
      <c r="BW2459" s="23"/>
      <c r="BX2459" s="23"/>
      <c r="BY2459" s="23"/>
      <c r="BZ2459" s="23"/>
      <c r="CA2459" s="23"/>
      <c r="CB2459" s="23"/>
      <c r="CC2459" s="23"/>
      <c r="CD2459" s="23"/>
      <c r="CE2459" s="23"/>
      <c r="CF2459" s="23"/>
      <c r="CG2459" s="23"/>
      <c r="CH2459" s="23"/>
      <c r="CI2459" s="23"/>
      <c r="CJ2459" s="23"/>
      <c r="CK2459" s="23"/>
      <c r="CL2459" s="23"/>
      <c r="CM2459" s="23"/>
      <c r="CN2459" s="23"/>
      <c r="CO2459" s="23"/>
      <c r="CP2459" s="23"/>
      <c r="CQ2459" s="23"/>
      <c r="CR2459" s="23"/>
      <c r="CS2459" s="23"/>
      <c r="CT2459" s="23"/>
      <c r="CU2459" s="23"/>
      <c r="CV2459" s="23"/>
      <c r="CW2459" s="23"/>
      <c r="CX2459" s="23"/>
      <c r="CY2459" s="23"/>
      <c r="CZ2459" s="23"/>
      <c r="DA2459" s="23"/>
      <c r="DB2459" s="23"/>
      <c r="DC2459" s="23"/>
      <c r="DD2459" s="23"/>
      <c r="DE2459" s="23"/>
      <c r="DF2459" s="23"/>
      <c r="DG2459" s="23"/>
      <c r="DH2459" s="23"/>
      <c r="DI2459" s="23"/>
      <c r="DJ2459" s="23"/>
      <c r="DK2459" s="23"/>
      <c r="DL2459" s="23"/>
      <c r="DM2459" s="23"/>
      <c r="DN2459" s="23"/>
      <c r="DO2459" s="23"/>
      <c r="DP2459" s="23"/>
      <c r="DQ2459" s="23"/>
      <c r="DR2459" s="23"/>
      <c r="DS2459" s="23"/>
      <c r="DT2459" s="23"/>
      <c r="DU2459" s="23"/>
      <c r="DV2459" s="23"/>
      <c r="DW2459" s="23"/>
      <c r="DX2459" s="23"/>
      <c r="DY2459" s="23"/>
    </row>
    <row r="2460" spans="1:129" s="25" customFormat="1" ht="15.75" x14ac:dyDescent="0.25">
      <c r="A2460" s="396">
        <v>4</v>
      </c>
      <c r="B2460" s="183" t="s">
        <v>406</v>
      </c>
      <c r="C2460" s="183" t="s">
        <v>5</v>
      </c>
      <c r="D2460" s="190" t="s">
        <v>220</v>
      </c>
      <c r="E2460" s="192">
        <v>200</v>
      </c>
      <c r="F2460" s="311">
        <v>918.4</v>
      </c>
      <c r="G2460" s="192">
        <v>39</v>
      </c>
      <c r="H2460" s="190" t="s">
        <v>30</v>
      </c>
      <c r="I2460" s="66" t="s">
        <v>1</v>
      </c>
      <c r="J2460" s="74">
        <f>J2461+J2462</f>
        <v>3920963.4449900002</v>
      </c>
      <c r="K2460" s="74">
        <f t="shared" ref="K2460:N2460" si="1224">K2461+K2462</f>
        <v>3920963.4449900002</v>
      </c>
      <c r="L2460" s="74">
        <f t="shared" si="1224"/>
        <v>0</v>
      </c>
      <c r="M2460" s="74">
        <f t="shared" si="1224"/>
        <v>0</v>
      </c>
      <c r="N2460" s="74">
        <f t="shared" si="1224"/>
        <v>0</v>
      </c>
      <c r="O2460" s="354">
        <f t="shared" si="1217"/>
        <v>3920963.4449900002</v>
      </c>
      <c r="P2460" s="558"/>
      <c r="Q2460" s="24"/>
      <c r="R2460" s="23"/>
      <c r="S2460" s="23"/>
      <c r="T2460" s="23"/>
      <c r="U2460" s="23"/>
      <c r="V2460" s="23"/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/>
      <c r="AL2460" s="23"/>
      <c r="AM2460" s="23"/>
      <c r="AN2460" s="23"/>
      <c r="AO2460" s="23"/>
      <c r="AP2460" s="23"/>
      <c r="AQ2460" s="23"/>
      <c r="AR2460" s="23"/>
      <c r="AS2460" s="23"/>
      <c r="AT2460" s="23"/>
      <c r="AU2460" s="23"/>
      <c r="AV2460" s="23"/>
      <c r="AW2460" s="23"/>
      <c r="AX2460" s="23"/>
      <c r="AY2460" s="23"/>
      <c r="AZ2460" s="23"/>
      <c r="BA2460" s="23"/>
      <c r="BB2460" s="23"/>
      <c r="BC2460" s="23"/>
      <c r="BD2460" s="23"/>
      <c r="BE2460" s="23"/>
      <c r="BF2460" s="23"/>
      <c r="BG2460" s="23"/>
      <c r="BH2460" s="23"/>
      <c r="BI2460" s="23"/>
      <c r="BJ2460" s="23"/>
      <c r="BK2460" s="23"/>
      <c r="BL2460" s="23"/>
      <c r="BM2460" s="23"/>
      <c r="BN2460" s="23"/>
      <c r="BO2460" s="23"/>
      <c r="BP2460" s="23"/>
      <c r="BQ2460" s="23"/>
      <c r="BR2460" s="23"/>
      <c r="BS2460" s="23"/>
      <c r="BT2460" s="23"/>
      <c r="BU2460" s="23"/>
      <c r="BV2460" s="23"/>
      <c r="BW2460" s="23"/>
      <c r="BX2460" s="23"/>
      <c r="BY2460" s="23"/>
      <c r="BZ2460" s="23"/>
      <c r="CA2460" s="23"/>
      <c r="CB2460" s="23"/>
      <c r="CC2460" s="23"/>
      <c r="CD2460" s="23"/>
      <c r="CE2460" s="23"/>
      <c r="CF2460" s="23"/>
      <c r="CG2460" s="23"/>
      <c r="CH2460" s="23"/>
      <c r="CI2460" s="23"/>
      <c r="CJ2460" s="23"/>
      <c r="CK2460" s="23"/>
      <c r="CL2460" s="23"/>
      <c r="CM2460" s="23"/>
      <c r="CN2460" s="23"/>
      <c r="CO2460" s="23"/>
      <c r="CP2460" s="23"/>
      <c r="CQ2460" s="23"/>
      <c r="CR2460" s="23"/>
      <c r="CS2460" s="23"/>
      <c r="CT2460" s="23"/>
      <c r="CU2460" s="23"/>
      <c r="CV2460" s="23"/>
      <c r="CW2460" s="23"/>
      <c r="CX2460" s="23"/>
      <c r="CY2460" s="23"/>
      <c r="CZ2460" s="23"/>
      <c r="DA2460" s="23"/>
      <c r="DB2460" s="23"/>
      <c r="DC2460" s="23"/>
      <c r="DD2460" s="23"/>
      <c r="DE2460" s="23"/>
      <c r="DF2460" s="23"/>
      <c r="DG2460" s="23"/>
      <c r="DH2460" s="23"/>
      <c r="DI2460" s="23"/>
      <c r="DJ2460" s="23"/>
      <c r="DK2460" s="23"/>
      <c r="DL2460" s="23"/>
      <c r="DM2460" s="23"/>
      <c r="DN2460" s="23"/>
      <c r="DO2460" s="23"/>
      <c r="DP2460" s="23"/>
      <c r="DQ2460" s="23"/>
      <c r="DR2460" s="23"/>
      <c r="DS2460" s="23"/>
      <c r="DT2460" s="23"/>
      <c r="DU2460" s="23"/>
      <c r="DV2460" s="23"/>
      <c r="DW2460" s="23"/>
      <c r="DX2460" s="23"/>
      <c r="DY2460" s="23"/>
    </row>
    <row r="2461" spans="1:129" s="25" customFormat="1" ht="15.75" x14ac:dyDescent="0.25">
      <c r="A2461" s="397"/>
      <c r="B2461" s="183" t="s">
        <v>406</v>
      </c>
      <c r="C2461" s="183"/>
      <c r="D2461" s="190"/>
      <c r="E2461" s="192"/>
      <c r="F2461" s="311"/>
      <c r="G2461" s="192"/>
      <c r="H2461" s="190" t="s">
        <v>36</v>
      </c>
      <c r="I2461" s="78" t="s">
        <v>37</v>
      </c>
      <c r="J2461" s="74">
        <v>3838812.85</v>
      </c>
      <c r="K2461" s="98">
        <f t="shared" ref="K2461:K2462" si="1225">J2461</f>
        <v>3838812.85</v>
      </c>
      <c r="L2461" s="74"/>
      <c r="M2461" s="74"/>
      <c r="N2461" s="74"/>
      <c r="O2461" s="354">
        <f t="shared" si="1217"/>
        <v>3838812.85</v>
      </c>
      <c r="P2461" s="558"/>
      <c r="Q2461" s="24"/>
      <c r="R2461" s="23"/>
      <c r="S2461" s="23"/>
      <c r="T2461" s="23"/>
      <c r="U2461" s="23"/>
      <c r="V2461" s="23"/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23"/>
      <c r="AQ2461" s="23"/>
      <c r="AR2461" s="23"/>
      <c r="AS2461" s="23"/>
      <c r="AT2461" s="23"/>
      <c r="AU2461" s="23"/>
      <c r="AV2461" s="23"/>
      <c r="AW2461" s="23"/>
      <c r="AX2461" s="23"/>
      <c r="AY2461" s="23"/>
      <c r="AZ2461" s="23"/>
      <c r="BA2461" s="23"/>
      <c r="BB2461" s="23"/>
      <c r="BC2461" s="23"/>
      <c r="BD2461" s="23"/>
      <c r="BE2461" s="23"/>
      <c r="BF2461" s="23"/>
      <c r="BG2461" s="23"/>
      <c r="BH2461" s="23"/>
      <c r="BI2461" s="23"/>
      <c r="BJ2461" s="23"/>
      <c r="BK2461" s="23"/>
      <c r="BL2461" s="23"/>
      <c r="BM2461" s="23"/>
      <c r="BN2461" s="23"/>
      <c r="BO2461" s="23"/>
      <c r="BP2461" s="23"/>
      <c r="BQ2461" s="23"/>
      <c r="BR2461" s="23"/>
      <c r="BS2461" s="23"/>
      <c r="BT2461" s="23"/>
      <c r="BU2461" s="23"/>
      <c r="BV2461" s="23"/>
      <c r="BW2461" s="23"/>
      <c r="BX2461" s="23"/>
      <c r="BY2461" s="23"/>
      <c r="BZ2461" s="23"/>
      <c r="CA2461" s="23"/>
      <c r="CB2461" s="23"/>
      <c r="CC2461" s="23"/>
      <c r="CD2461" s="23"/>
      <c r="CE2461" s="23"/>
      <c r="CF2461" s="23"/>
      <c r="CG2461" s="23"/>
      <c r="CH2461" s="23"/>
      <c r="CI2461" s="23"/>
      <c r="CJ2461" s="23"/>
      <c r="CK2461" s="23"/>
      <c r="CL2461" s="23"/>
      <c r="CM2461" s="23"/>
      <c r="CN2461" s="23"/>
      <c r="CO2461" s="23"/>
      <c r="CP2461" s="23"/>
      <c r="CQ2461" s="23"/>
      <c r="CR2461" s="23"/>
      <c r="CS2461" s="23"/>
      <c r="CT2461" s="23"/>
      <c r="CU2461" s="23"/>
      <c r="CV2461" s="23"/>
      <c r="CW2461" s="23"/>
      <c r="CX2461" s="23"/>
      <c r="CY2461" s="23"/>
      <c r="CZ2461" s="23"/>
      <c r="DA2461" s="23"/>
      <c r="DB2461" s="23"/>
      <c r="DC2461" s="23"/>
      <c r="DD2461" s="23"/>
      <c r="DE2461" s="23"/>
      <c r="DF2461" s="23"/>
      <c r="DG2461" s="23"/>
      <c r="DH2461" s="23"/>
      <c r="DI2461" s="23"/>
      <c r="DJ2461" s="23"/>
      <c r="DK2461" s="23"/>
      <c r="DL2461" s="23"/>
      <c r="DM2461" s="23"/>
      <c r="DN2461" s="23"/>
      <c r="DO2461" s="23"/>
      <c r="DP2461" s="23"/>
      <c r="DQ2461" s="23"/>
      <c r="DR2461" s="23"/>
      <c r="DS2461" s="23"/>
      <c r="DT2461" s="23"/>
      <c r="DU2461" s="23"/>
      <c r="DV2461" s="23"/>
      <c r="DW2461" s="23"/>
      <c r="DX2461" s="23"/>
      <c r="DY2461" s="23"/>
    </row>
    <row r="2462" spans="1:129" s="25" customFormat="1" ht="15.75" x14ac:dyDescent="0.25">
      <c r="A2462" s="398"/>
      <c r="B2462" s="183" t="s">
        <v>406</v>
      </c>
      <c r="C2462" s="183"/>
      <c r="D2462" s="190"/>
      <c r="E2462" s="192"/>
      <c r="F2462" s="311"/>
      <c r="G2462" s="192"/>
      <c r="H2462" s="190" t="s">
        <v>35</v>
      </c>
      <c r="I2462" s="78" t="s">
        <v>52</v>
      </c>
      <c r="J2462" s="74">
        <f>(J2461)*2.14%</f>
        <v>82150.594990000012</v>
      </c>
      <c r="K2462" s="98">
        <f t="shared" si="1225"/>
        <v>82150.594990000012</v>
      </c>
      <c r="L2462" s="74"/>
      <c r="M2462" s="74"/>
      <c r="N2462" s="74"/>
      <c r="O2462" s="354">
        <f t="shared" si="1217"/>
        <v>82150.594990000012</v>
      </c>
      <c r="P2462" s="558"/>
      <c r="Q2462" s="24"/>
      <c r="R2462" s="23"/>
      <c r="S2462" s="23"/>
      <c r="T2462" s="23"/>
      <c r="U2462" s="23"/>
      <c r="V2462" s="23"/>
      <c r="W2462" s="23"/>
      <c r="X2462" s="23"/>
      <c r="Y2462" s="23"/>
      <c r="Z2462" s="23"/>
      <c r="AA2462" s="23"/>
      <c r="AB2462" s="23"/>
      <c r="AC2462" s="23"/>
      <c r="AD2462" s="23"/>
      <c r="AE2462" s="23"/>
      <c r="AF2462" s="23"/>
      <c r="AG2462" s="23"/>
      <c r="AH2462" s="23"/>
      <c r="AI2462" s="23"/>
      <c r="AJ2462" s="23"/>
      <c r="AK2462" s="23"/>
      <c r="AL2462" s="23"/>
      <c r="AM2462" s="23"/>
      <c r="AN2462" s="23"/>
      <c r="AO2462" s="23"/>
      <c r="AP2462" s="23"/>
      <c r="AQ2462" s="23"/>
      <c r="AR2462" s="23"/>
      <c r="AS2462" s="23"/>
      <c r="AT2462" s="23"/>
      <c r="AU2462" s="23"/>
      <c r="AV2462" s="23"/>
      <c r="AW2462" s="23"/>
      <c r="AX2462" s="23"/>
      <c r="AY2462" s="23"/>
      <c r="AZ2462" s="23"/>
      <c r="BA2462" s="23"/>
      <c r="BB2462" s="23"/>
      <c r="BC2462" s="23"/>
      <c r="BD2462" s="23"/>
      <c r="BE2462" s="23"/>
      <c r="BF2462" s="23"/>
      <c r="BG2462" s="23"/>
      <c r="BH2462" s="23"/>
      <c r="BI2462" s="23"/>
      <c r="BJ2462" s="23"/>
      <c r="BK2462" s="23"/>
      <c r="BL2462" s="23"/>
      <c r="BM2462" s="23"/>
      <c r="BN2462" s="23"/>
      <c r="BO2462" s="23"/>
      <c r="BP2462" s="23"/>
      <c r="BQ2462" s="23"/>
      <c r="BR2462" s="23"/>
      <c r="BS2462" s="23"/>
      <c r="BT2462" s="23"/>
      <c r="BU2462" s="23"/>
      <c r="BV2462" s="23"/>
      <c r="BW2462" s="23"/>
      <c r="BX2462" s="23"/>
      <c r="BY2462" s="23"/>
      <c r="BZ2462" s="23"/>
      <c r="CA2462" s="23"/>
      <c r="CB2462" s="23"/>
      <c r="CC2462" s="23"/>
      <c r="CD2462" s="23"/>
      <c r="CE2462" s="23"/>
      <c r="CF2462" s="23"/>
      <c r="CG2462" s="23"/>
      <c r="CH2462" s="23"/>
      <c r="CI2462" s="23"/>
      <c r="CJ2462" s="23"/>
      <c r="CK2462" s="23"/>
      <c r="CL2462" s="23"/>
      <c r="CM2462" s="23"/>
      <c r="CN2462" s="23"/>
      <c r="CO2462" s="23"/>
      <c r="CP2462" s="23"/>
      <c r="CQ2462" s="23"/>
      <c r="CR2462" s="23"/>
      <c r="CS2462" s="23"/>
      <c r="CT2462" s="23"/>
      <c r="CU2462" s="23"/>
      <c r="CV2462" s="23"/>
      <c r="CW2462" s="23"/>
      <c r="CX2462" s="23"/>
      <c r="CY2462" s="23"/>
      <c r="CZ2462" s="23"/>
      <c r="DA2462" s="23"/>
      <c r="DB2462" s="23"/>
      <c r="DC2462" s="23"/>
      <c r="DD2462" s="23"/>
      <c r="DE2462" s="23"/>
      <c r="DF2462" s="23"/>
      <c r="DG2462" s="23"/>
      <c r="DH2462" s="23"/>
      <c r="DI2462" s="23"/>
      <c r="DJ2462" s="23"/>
      <c r="DK2462" s="23"/>
      <c r="DL2462" s="23"/>
      <c r="DM2462" s="23"/>
      <c r="DN2462" s="23"/>
      <c r="DO2462" s="23"/>
      <c r="DP2462" s="23"/>
      <c r="DQ2462" s="23"/>
      <c r="DR2462" s="23"/>
      <c r="DS2462" s="23"/>
      <c r="DT2462" s="23"/>
      <c r="DU2462" s="23"/>
      <c r="DV2462" s="23"/>
      <c r="DW2462" s="23"/>
      <c r="DX2462" s="23"/>
      <c r="DY2462" s="23"/>
    </row>
    <row r="2463" spans="1:129" s="25" customFormat="1" ht="15.75" x14ac:dyDescent="0.25">
      <c r="A2463" s="396">
        <v>5</v>
      </c>
      <c r="B2463" s="183" t="s">
        <v>406</v>
      </c>
      <c r="C2463" s="183" t="s">
        <v>5</v>
      </c>
      <c r="D2463" s="190" t="s">
        <v>255</v>
      </c>
      <c r="E2463" s="192" t="s">
        <v>271</v>
      </c>
      <c r="F2463" s="311">
        <v>3295.6</v>
      </c>
      <c r="G2463" s="192">
        <v>162</v>
      </c>
      <c r="H2463" s="190" t="s">
        <v>30</v>
      </c>
      <c r="I2463" s="66" t="s">
        <v>1</v>
      </c>
      <c r="J2463" s="74">
        <f>J2464+J2465+J2466</f>
        <v>8612247.8127960004</v>
      </c>
      <c r="K2463" s="74">
        <f t="shared" ref="K2463:M2463" si="1226">K2464+K2465+K2466</f>
        <v>8612247.8127960004</v>
      </c>
      <c r="L2463" s="74">
        <f t="shared" si="1226"/>
        <v>0</v>
      </c>
      <c r="M2463" s="74">
        <f t="shared" si="1226"/>
        <v>0</v>
      </c>
      <c r="N2463" s="74">
        <v>0</v>
      </c>
      <c r="O2463" s="354">
        <f t="shared" si="1217"/>
        <v>8612247.8127960004</v>
      </c>
      <c r="P2463" s="558"/>
      <c r="Q2463" s="24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23"/>
      <c r="AO2463" s="23"/>
      <c r="AP2463" s="23"/>
      <c r="AQ2463" s="23"/>
      <c r="AR2463" s="23"/>
      <c r="AS2463" s="23"/>
      <c r="AT2463" s="23"/>
      <c r="AU2463" s="23"/>
      <c r="AV2463" s="23"/>
      <c r="AW2463" s="23"/>
      <c r="AX2463" s="23"/>
      <c r="AY2463" s="23"/>
      <c r="AZ2463" s="23"/>
      <c r="BA2463" s="23"/>
      <c r="BB2463" s="23"/>
      <c r="BC2463" s="23"/>
      <c r="BD2463" s="23"/>
      <c r="BE2463" s="23"/>
      <c r="BF2463" s="23"/>
      <c r="BG2463" s="23"/>
      <c r="BH2463" s="23"/>
      <c r="BI2463" s="23"/>
      <c r="BJ2463" s="23"/>
      <c r="BK2463" s="23"/>
      <c r="BL2463" s="23"/>
      <c r="BM2463" s="23"/>
      <c r="BN2463" s="23"/>
      <c r="BO2463" s="23"/>
      <c r="BP2463" s="23"/>
      <c r="BQ2463" s="23"/>
      <c r="BR2463" s="23"/>
      <c r="BS2463" s="23"/>
      <c r="BT2463" s="23"/>
      <c r="BU2463" s="23"/>
      <c r="BV2463" s="23"/>
      <c r="BW2463" s="23"/>
      <c r="BX2463" s="23"/>
      <c r="BY2463" s="23"/>
      <c r="BZ2463" s="23"/>
      <c r="CA2463" s="23"/>
      <c r="CB2463" s="23"/>
      <c r="CC2463" s="23"/>
      <c r="CD2463" s="23"/>
      <c r="CE2463" s="23"/>
      <c r="CF2463" s="23"/>
      <c r="CG2463" s="23"/>
      <c r="CH2463" s="23"/>
      <c r="CI2463" s="23"/>
      <c r="CJ2463" s="23"/>
      <c r="CK2463" s="23"/>
      <c r="CL2463" s="23"/>
      <c r="CM2463" s="23"/>
      <c r="CN2463" s="23"/>
      <c r="CO2463" s="23"/>
      <c r="CP2463" s="23"/>
      <c r="CQ2463" s="23"/>
      <c r="CR2463" s="23"/>
      <c r="CS2463" s="23"/>
      <c r="CT2463" s="23"/>
      <c r="CU2463" s="23"/>
      <c r="CV2463" s="23"/>
      <c r="CW2463" s="23"/>
      <c r="CX2463" s="23"/>
      <c r="CY2463" s="23"/>
      <c r="CZ2463" s="23"/>
      <c r="DA2463" s="23"/>
      <c r="DB2463" s="23"/>
      <c r="DC2463" s="23"/>
      <c r="DD2463" s="23"/>
      <c r="DE2463" s="23"/>
      <c r="DF2463" s="23"/>
      <c r="DG2463" s="23"/>
      <c r="DH2463" s="23"/>
      <c r="DI2463" s="23"/>
      <c r="DJ2463" s="23"/>
      <c r="DK2463" s="23"/>
      <c r="DL2463" s="23"/>
      <c r="DM2463" s="23"/>
      <c r="DN2463" s="23"/>
      <c r="DO2463" s="23"/>
      <c r="DP2463" s="23"/>
      <c r="DQ2463" s="23"/>
      <c r="DR2463" s="23"/>
      <c r="DS2463" s="23"/>
      <c r="DT2463" s="23"/>
      <c r="DU2463" s="23"/>
      <c r="DV2463" s="23"/>
      <c r="DW2463" s="23"/>
      <c r="DX2463" s="23"/>
      <c r="DY2463" s="23"/>
    </row>
    <row r="2464" spans="1:129" s="25" customFormat="1" ht="15.75" x14ac:dyDescent="0.25">
      <c r="A2464" s="397"/>
      <c r="B2464" s="183" t="s">
        <v>406</v>
      </c>
      <c r="C2464" s="183"/>
      <c r="D2464" s="190"/>
      <c r="E2464" s="192"/>
      <c r="F2464" s="311"/>
      <c r="G2464" s="192"/>
      <c r="H2464" s="190" t="s">
        <v>36</v>
      </c>
      <c r="I2464" s="78" t="s">
        <v>37</v>
      </c>
      <c r="J2464" s="74">
        <v>5570539.6399999997</v>
      </c>
      <c r="K2464" s="98">
        <f t="shared" ref="K2464:K2466" si="1227">J2464</f>
        <v>5570539.6399999997</v>
      </c>
      <c r="L2464" s="74"/>
      <c r="M2464" s="74"/>
      <c r="N2464" s="74"/>
      <c r="O2464" s="354">
        <f t="shared" si="1217"/>
        <v>5570539.6399999997</v>
      </c>
      <c r="P2464" s="558"/>
      <c r="Q2464" s="24"/>
      <c r="R2464" s="23"/>
      <c r="S2464" s="23"/>
      <c r="T2464" s="23"/>
      <c r="U2464" s="23"/>
      <c r="V2464" s="23"/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23"/>
      <c r="AL2464" s="23"/>
      <c r="AM2464" s="23"/>
      <c r="AN2464" s="23"/>
      <c r="AO2464" s="23"/>
      <c r="AP2464" s="23"/>
      <c r="AQ2464" s="23"/>
      <c r="AR2464" s="23"/>
      <c r="AS2464" s="23"/>
      <c r="AT2464" s="23"/>
      <c r="AU2464" s="23"/>
      <c r="AV2464" s="23"/>
      <c r="AW2464" s="23"/>
      <c r="AX2464" s="23"/>
      <c r="AY2464" s="23"/>
      <c r="AZ2464" s="23"/>
      <c r="BA2464" s="23"/>
      <c r="BB2464" s="23"/>
      <c r="BC2464" s="23"/>
      <c r="BD2464" s="23"/>
      <c r="BE2464" s="23"/>
      <c r="BF2464" s="23"/>
      <c r="BG2464" s="23"/>
      <c r="BH2464" s="23"/>
      <c r="BI2464" s="23"/>
      <c r="BJ2464" s="23"/>
      <c r="BK2464" s="23"/>
      <c r="BL2464" s="23"/>
      <c r="BM2464" s="23"/>
      <c r="BN2464" s="23"/>
      <c r="BO2464" s="23"/>
      <c r="BP2464" s="23"/>
      <c r="BQ2464" s="23"/>
      <c r="BR2464" s="23"/>
      <c r="BS2464" s="23"/>
      <c r="BT2464" s="23"/>
      <c r="BU2464" s="23"/>
      <c r="BV2464" s="23"/>
      <c r="BW2464" s="23"/>
      <c r="BX2464" s="23"/>
      <c r="BY2464" s="23"/>
      <c r="BZ2464" s="23"/>
      <c r="CA2464" s="23"/>
      <c r="CB2464" s="23"/>
      <c r="CC2464" s="23"/>
      <c r="CD2464" s="23"/>
      <c r="CE2464" s="23"/>
      <c r="CF2464" s="23"/>
      <c r="CG2464" s="23"/>
      <c r="CH2464" s="23"/>
      <c r="CI2464" s="23"/>
      <c r="CJ2464" s="23"/>
      <c r="CK2464" s="23"/>
      <c r="CL2464" s="23"/>
      <c r="CM2464" s="23"/>
      <c r="CN2464" s="23"/>
      <c r="CO2464" s="23"/>
      <c r="CP2464" s="23"/>
      <c r="CQ2464" s="23"/>
      <c r="CR2464" s="23"/>
      <c r="CS2464" s="23"/>
      <c r="CT2464" s="23"/>
      <c r="CU2464" s="23"/>
      <c r="CV2464" s="23"/>
      <c r="CW2464" s="23"/>
      <c r="CX2464" s="23"/>
      <c r="CY2464" s="23"/>
      <c r="CZ2464" s="23"/>
      <c r="DA2464" s="23"/>
      <c r="DB2464" s="23"/>
      <c r="DC2464" s="23"/>
      <c r="DD2464" s="23"/>
      <c r="DE2464" s="23"/>
      <c r="DF2464" s="23"/>
      <c r="DG2464" s="23"/>
      <c r="DH2464" s="23"/>
      <c r="DI2464" s="23"/>
      <c r="DJ2464" s="23"/>
      <c r="DK2464" s="23"/>
      <c r="DL2464" s="23"/>
      <c r="DM2464" s="23"/>
      <c r="DN2464" s="23"/>
      <c r="DO2464" s="23"/>
      <c r="DP2464" s="23"/>
      <c r="DQ2464" s="23"/>
      <c r="DR2464" s="23"/>
      <c r="DS2464" s="23"/>
      <c r="DT2464" s="23"/>
      <c r="DU2464" s="23"/>
      <c r="DV2464" s="23"/>
      <c r="DW2464" s="23"/>
      <c r="DX2464" s="23"/>
      <c r="DY2464" s="23"/>
    </row>
    <row r="2465" spans="1:129" s="25" customFormat="1" ht="15.75" x14ac:dyDescent="0.25">
      <c r="A2465" s="397"/>
      <c r="B2465" s="183" t="s">
        <v>406</v>
      </c>
      <c r="C2465" s="183"/>
      <c r="D2465" s="190"/>
      <c r="E2465" s="192"/>
      <c r="F2465" s="311"/>
      <c r="G2465" s="192"/>
      <c r="H2465" s="190" t="s">
        <v>34</v>
      </c>
      <c r="I2465" s="78" t="s">
        <v>75</v>
      </c>
      <c r="J2465" s="74">
        <v>2861267.5</v>
      </c>
      <c r="K2465" s="98">
        <f t="shared" si="1227"/>
        <v>2861267.5</v>
      </c>
      <c r="L2465" s="74"/>
      <c r="M2465" s="74"/>
      <c r="N2465" s="74"/>
      <c r="O2465" s="354">
        <f t="shared" si="1217"/>
        <v>2861267.5</v>
      </c>
      <c r="P2465" s="558"/>
      <c r="Q2465" s="24"/>
      <c r="R2465" s="23"/>
      <c r="S2465" s="23"/>
      <c r="T2465" s="23"/>
      <c r="U2465" s="23"/>
      <c r="V2465" s="23"/>
      <c r="W2465" s="23"/>
      <c r="X2465" s="23"/>
      <c r="Y2465" s="23"/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/>
      <c r="AK2465" s="23"/>
      <c r="AL2465" s="23"/>
      <c r="AM2465" s="23"/>
      <c r="AN2465" s="23"/>
      <c r="AO2465" s="23"/>
      <c r="AP2465" s="23"/>
      <c r="AQ2465" s="23"/>
      <c r="AR2465" s="23"/>
      <c r="AS2465" s="23"/>
      <c r="AT2465" s="23"/>
      <c r="AU2465" s="23"/>
      <c r="AV2465" s="23"/>
      <c r="AW2465" s="23"/>
      <c r="AX2465" s="23"/>
      <c r="AY2465" s="23"/>
      <c r="AZ2465" s="23"/>
      <c r="BA2465" s="23"/>
      <c r="BB2465" s="23"/>
      <c r="BC2465" s="23"/>
      <c r="BD2465" s="23"/>
      <c r="BE2465" s="23"/>
      <c r="BF2465" s="23"/>
      <c r="BG2465" s="23"/>
      <c r="BH2465" s="23"/>
      <c r="BI2465" s="23"/>
      <c r="BJ2465" s="23"/>
      <c r="BK2465" s="23"/>
      <c r="BL2465" s="23"/>
      <c r="BM2465" s="23"/>
      <c r="BN2465" s="23"/>
      <c r="BO2465" s="23"/>
      <c r="BP2465" s="23"/>
      <c r="BQ2465" s="23"/>
      <c r="BR2465" s="23"/>
      <c r="BS2465" s="23"/>
      <c r="BT2465" s="23"/>
      <c r="BU2465" s="23"/>
      <c r="BV2465" s="23"/>
      <c r="BW2465" s="23"/>
      <c r="BX2465" s="23"/>
      <c r="BY2465" s="23"/>
      <c r="BZ2465" s="23"/>
      <c r="CA2465" s="23"/>
      <c r="CB2465" s="23"/>
      <c r="CC2465" s="23"/>
      <c r="CD2465" s="23"/>
      <c r="CE2465" s="23"/>
      <c r="CF2465" s="23"/>
      <c r="CG2465" s="23"/>
      <c r="CH2465" s="23"/>
      <c r="CI2465" s="23"/>
      <c r="CJ2465" s="23"/>
      <c r="CK2465" s="23"/>
      <c r="CL2465" s="23"/>
      <c r="CM2465" s="23"/>
      <c r="CN2465" s="23"/>
      <c r="CO2465" s="23"/>
      <c r="CP2465" s="23"/>
      <c r="CQ2465" s="23"/>
      <c r="CR2465" s="23"/>
      <c r="CS2465" s="23"/>
      <c r="CT2465" s="23"/>
      <c r="CU2465" s="23"/>
      <c r="CV2465" s="23"/>
      <c r="CW2465" s="23"/>
      <c r="CX2465" s="23"/>
      <c r="CY2465" s="23"/>
      <c r="CZ2465" s="23"/>
      <c r="DA2465" s="23"/>
      <c r="DB2465" s="23"/>
      <c r="DC2465" s="23"/>
      <c r="DD2465" s="23"/>
      <c r="DE2465" s="23"/>
      <c r="DF2465" s="23"/>
      <c r="DG2465" s="23"/>
      <c r="DH2465" s="23"/>
      <c r="DI2465" s="23"/>
      <c r="DJ2465" s="23"/>
      <c r="DK2465" s="23"/>
      <c r="DL2465" s="23"/>
      <c r="DM2465" s="23"/>
      <c r="DN2465" s="23"/>
      <c r="DO2465" s="23"/>
      <c r="DP2465" s="23"/>
      <c r="DQ2465" s="23"/>
      <c r="DR2465" s="23"/>
      <c r="DS2465" s="23"/>
      <c r="DT2465" s="23"/>
      <c r="DU2465" s="23"/>
      <c r="DV2465" s="23"/>
      <c r="DW2465" s="23"/>
      <c r="DX2465" s="23"/>
      <c r="DY2465" s="23"/>
    </row>
    <row r="2466" spans="1:129" s="25" customFormat="1" ht="15.75" x14ac:dyDescent="0.25">
      <c r="A2466" s="398"/>
      <c r="B2466" s="183" t="s">
        <v>406</v>
      </c>
      <c r="C2466" s="183"/>
      <c r="D2466" s="190"/>
      <c r="E2466" s="192"/>
      <c r="F2466" s="311"/>
      <c r="G2466" s="192"/>
      <c r="H2466" s="190" t="s">
        <v>35</v>
      </c>
      <c r="I2466" s="78" t="s">
        <v>52</v>
      </c>
      <c r="J2466" s="74">
        <f>(J2465+J2464)*2.14%</f>
        <v>180440.67279600003</v>
      </c>
      <c r="K2466" s="98">
        <f t="shared" si="1227"/>
        <v>180440.67279600003</v>
      </c>
      <c r="L2466" s="74"/>
      <c r="M2466" s="74"/>
      <c r="N2466" s="74"/>
      <c r="O2466" s="354">
        <f t="shared" si="1217"/>
        <v>180440.67279600003</v>
      </c>
      <c r="P2466" s="558"/>
      <c r="Q2466" s="24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23"/>
      <c r="AI2466" s="23"/>
      <c r="AJ2466" s="23"/>
      <c r="AK2466" s="23"/>
      <c r="AL2466" s="23"/>
      <c r="AM2466" s="23"/>
      <c r="AN2466" s="23"/>
      <c r="AO2466" s="23"/>
      <c r="AP2466" s="23"/>
      <c r="AQ2466" s="23"/>
      <c r="AR2466" s="23"/>
      <c r="AS2466" s="23"/>
      <c r="AT2466" s="23"/>
      <c r="AU2466" s="23"/>
      <c r="AV2466" s="23"/>
      <c r="AW2466" s="23"/>
      <c r="AX2466" s="23"/>
      <c r="AY2466" s="23"/>
      <c r="AZ2466" s="23"/>
      <c r="BA2466" s="23"/>
      <c r="BB2466" s="23"/>
      <c r="BC2466" s="23"/>
      <c r="BD2466" s="23"/>
      <c r="BE2466" s="23"/>
      <c r="BF2466" s="23"/>
      <c r="BG2466" s="23"/>
      <c r="BH2466" s="23"/>
      <c r="BI2466" s="23"/>
      <c r="BJ2466" s="23"/>
      <c r="BK2466" s="23"/>
      <c r="BL2466" s="23"/>
      <c r="BM2466" s="23"/>
      <c r="BN2466" s="23"/>
      <c r="BO2466" s="23"/>
      <c r="BP2466" s="23"/>
      <c r="BQ2466" s="23"/>
      <c r="BR2466" s="23"/>
      <c r="BS2466" s="23"/>
      <c r="BT2466" s="23"/>
      <c r="BU2466" s="23"/>
      <c r="BV2466" s="23"/>
      <c r="BW2466" s="23"/>
      <c r="BX2466" s="23"/>
      <c r="BY2466" s="23"/>
      <c r="BZ2466" s="23"/>
      <c r="CA2466" s="23"/>
      <c r="CB2466" s="23"/>
      <c r="CC2466" s="23"/>
      <c r="CD2466" s="23"/>
      <c r="CE2466" s="23"/>
      <c r="CF2466" s="23"/>
      <c r="CG2466" s="23"/>
      <c r="CH2466" s="23"/>
      <c r="CI2466" s="23"/>
      <c r="CJ2466" s="23"/>
      <c r="CK2466" s="23"/>
      <c r="CL2466" s="23"/>
      <c r="CM2466" s="23"/>
      <c r="CN2466" s="23"/>
      <c r="CO2466" s="23"/>
      <c r="CP2466" s="23"/>
      <c r="CQ2466" s="23"/>
      <c r="CR2466" s="23"/>
      <c r="CS2466" s="23"/>
      <c r="CT2466" s="23"/>
      <c r="CU2466" s="23"/>
      <c r="CV2466" s="23"/>
      <c r="CW2466" s="23"/>
      <c r="CX2466" s="23"/>
      <c r="CY2466" s="23"/>
      <c r="CZ2466" s="23"/>
      <c r="DA2466" s="23"/>
      <c r="DB2466" s="23"/>
      <c r="DC2466" s="23"/>
      <c r="DD2466" s="23"/>
      <c r="DE2466" s="23"/>
      <c r="DF2466" s="23"/>
      <c r="DG2466" s="23"/>
      <c r="DH2466" s="23"/>
      <c r="DI2466" s="23"/>
      <c r="DJ2466" s="23"/>
      <c r="DK2466" s="23"/>
      <c r="DL2466" s="23"/>
      <c r="DM2466" s="23"/>
      <c r="DN2466" s="23"/>
      <c r="DO2466" s="23"/>
      <c r="DP2466" s="23"/>
      <c r="DQ2466" s="23"/>
      <c r="DR2466" s="23"/>
      <c r="DS2466" s="23"/>
      <c r="DT2466" s="23"/>
      <c r="DU2466" s="23"/>
      <c r="DV2466" s="23"/>
      <c r="DW2466" s="23"/>
      <c r="DX2466" s="23"/>
      <c r="DY2466" s="23"/>
    </row>
    <row r="2467" spans="1:129" s="25" customFormat="1" ht="15.75" x14ac:dyDescent="0.25">
      <c r="A2467" s="396">
        <v>6</v>
      </c>
      <c r="B2467" s="183" t="s">
        <v>406</v>
      </c>
      <c r="C2467" s="183" t="s">
        <v>5</v>
      </c>
      <c r="D2467" s="190" t="s">
        <v>255</v>
      </c>
      <c r="E2467" s="192" t="s">
        <v>272</v>
      </c>
      <c r="F2467" s="311">
        <v>5765.6</v>
      </c>
      <c r="G2467" s="192">
        <v>267</v>
      </c>
      <c r="H2467" s="190" t="s">
        <v>30</v>
      </c>
      <c r="I2467" s="66" t="s">
        <v>1</v>
      </c>
      <c r="J2467" s="74">
        <f>J2468+J2469+J2470</f>
        <v>15059836.252484001</v>
      </c>
      <c r="K2467" s="74">
        <f t="shared" ref="K2467:N2467" si="1228">K2468+K2469+K2470</f>
        <v>15059836.252484001</v>
      </c>
      <c r="L2467" s="74">
        <f t="shared" si="1228"/>
        <v>0</v>
      </c>
      <c r="M2467" s="74">
        <f t="shared" si="1228"/>
        <v>0</v>
      </c>
      <c r="N2467" s="74">
        <f t="shared" si="1228"/>
        <v>0</v>
      </c>
      <c r="O2467" s="354">
        <f t="shared" si="1217"/>
        <v>15059836.252484001</v>
      </c>
      <c r="P2467" s="558"/>
      <c r="Q2467" s="24"/>
      <c r="R2467" s="23"/>
      <c r="S2467" s="23"/>
      <c r="T2467" s="23"/>
      <c r="U2467" s="23"/>
      <c r="V2467" s="23"/>
      <c r="W2467" s="23"/>
      <c r="X2467" s="23"/>
      <c r="Y2467" s="23"/>
      <c r="Z2467" s="23"/>
      <c r="AA2467" s="23"/>
      <c r="AB2467" s="23"/>
      <c r="AC2467" s="23"/>
      <c r="AD2467" s="23"/>
      <c r="AE2467" s="23"/>
      <c r="AF2467" s="23"/>
      <c r="AG2467" s="23"/>
      <c r="AH2467" s="23"/>
      <c r="AI2467" s="23"/>
      <c r="AJ2467" s="23"/>
      <c r="AK2467" s="23"/>
      <c r="AL2467" s="23"/>
      <c r="AM2467" s="23"/>
      <c r="AN2467" s="23"/>
      <c r="AO2467" s="23"/>
      <c r="AP2467" s="23"/>
      <c r="AQ2467" s="23"/>
      <c r="AR2467" s="23"/>
      <c r="AS2467" s="23"/>
      <c r="AT2467" s="23"/>
      <c r="AU2467" s="23"/>
      <c r="AV2467" s="23"/>
      <c r="AW2467" s="23"/>
      <c r="AX2467" s="23"/>
      <c r="AY2467" s="23"/>
      <c r="AZ2467" s="23"/>
      <c r="BA2467" s="23"/>
      <c r="BB2467" s="23"/>
      <c r="BC2467" s="23"/>
      <c r="BD2467" s="23"/>
      <c r="BE2467" s="23"/>
      <c r="BF2467" s="23"/>
      <c r="BG2467" s="23"/>
      <c r="BH2467" s="23"/>
      <c r="BI2467" s="23"/>
      <c r="BJ2467" s="23"/>
      <c r="BK2467" s="23"/>
      <c r="BL2467" s="23"/>
      <c r="BM2467" s="23"/>
      <c r="BN2467" s="23"/>
      <c r="BO2467" s="23"/>
      <c r="BP2467" s="23"/>
      <c r="BQ2467" s="23"/>
      <c r="BR2467" s="23"/>
      <c r="BS2467" s="23"/>
      <c r="BT2467" s="23"/>
      <c r="BU2467" s="23"/>
      <c r="BV2467" s="23"/>
      <c r="BW2467" s="23"/>
      <c r="BX2467" s="23"/>
      <c r="BY2467" s="23"/>
      <c r="BZ2467" s="23"/>
      <c r="CA2467" s="23"/>
      <c r="CB2467" s="23"/>
      <c r="CC2467" s="23"/>
      <c r="CD2467" s="23"/>
      <c r="CE2467" s="23"/>
      <c r="CF2467" s="23"/>
      <c r="CG2467" s="23"/>
      <c r="CH2467" s="23"/>
      <c r="CI2467" s="23"/>
      <c r="CJ2467" s="23"/>
      <c r="CK2467" s="23"/>
      <c r="CL2467" s="23"/>
      <c r="CM2467" s="23"/>
      <c r="CN2467" s="23"/>
      <c r="CO2467" s="23"/>
      <c r="CP2467" s="23"/>
      <c r="CQ2467" s="23"/>
      <c r="CR2467" s="23"/>
      <c r="CS2467" s="23"/>
      <c r="CT2467" s="23"/>
      <c r="CU2467" s="23"/>
      <c r="CV2467" s="23"/>
      <c r="CW2467" s="23"/>
      <c r="CX2467" s="23"/>
      <c r="CY2467" s="23"/>
      <c r="CZ2467" s="23"/>
      <c r="DA2467" s="23"/>
      <c r="DB2467" s="23"/>
      <c r="DC2467" s="23"/>
      <c r="DD2467" s="23"/>
      <c r="DE2467" s="23"/>
      <c r="DF2467" s="23"/>
      <c r="DG2467" s="23"/>
      <c r="DH2467" s="23"/>
      <c r="DI2467" s="23"/>
      <c r="DJ2467" s="23"/>
      <c r="DK2467" s="23"/>
      <c r="DL2467" s="23"/>
      <c r="DM2467" s="23"/>
      <c r="DN2467" s="23"/>
      <c r="DO2467" s="23"/>
      <c r="DP2467" s="23"/>
      <c r="DQ2467" s="23"/>
      <c r="DR2467" s="23"/>
      <c r="DS2467" s="23"/>
      <c r="DT2467" s="23"/>
      <c r="DU2467" s="23"/>
      <c r="DV2467" s="23"/>
      <c r="DW2467" s="23"/>
      <c r="DX2467" s="23"/>
      <c r="DY2467" s="23"/>
    </row>
    <row r="2468" spans="1:129" s="25" customFormat="1" ht="15.75" x14ac:dyDescent="0.25">
      <c r="A2468" s="397"/>
      <c r="B2468" s="183" t="s">
        <v>406</v>
      </c>
      <c r="C2468" s="183"/>
      <c r="D2468" s="190"/>
      <c r="E2468" s="192"/>
      <c r="F2468" s="311"/>
      <c r="G2468" s="192"/>
      <c r="H2468" s="190" t="s">
        <v>36</v>
      </c>
      <c r="I2468" s="78" t="s">
        <v>37</v>
      </c>
      <c r="J2468" s="74">
        <v>9740942.9700000007</v>
      </c>
      <c r="K2468" s="98">
        <f t="shared" ref="K2468:K2470" si="1229">J2468</f>
        <v>9740942.9700000007</v>
      </c>
      <c r="L2468" s="74"/>
      <c r="M2468" s="74"/>
      <c r="N2468" s="74"/>
      <c r="O2468" s="354">
        <f t="shared" si="1217"/>
        <v>9740942.9700000007</v>
      </c>
      <c r="P2468" s="558"/>
      <c r="Q2468" s="24"/>
      <c r="R2468" s="23"/>
      <c r="S2468" s="23"/>
      <c r="T2468" s="23"/>
      <c r="U2468" s="23"/>
      <c r="V2468" s="23"/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23"/>
      <c r="AL2468" s="23"/>
      <c r="AM2468" s="23"/>
      <c r="AN2468" s="23"/>
      <c r="AO2468" s="23"/>
      <c r="AP2468" s="23"/>
      <c r="AQ2468" s="23"/>
      <c r="AR2468" s="23"/>
      <c r="AS2468" s="23"/>
      <c r="AT2468" s="23"/>
      <c r="AU2468" s="23"/>
      <c r="AV2468" s="23"/>
      <c r="AW2468" s="23"/>
      <c r="AX2468" s="23"/>
      <c r="AY2468" s="23"/>
      <c r="AZ2468" s="23"/>
      <c r="BA2468" s="23"/>
      <c r="BB2468" s="23"/>
      <c r="BC2468" s="23"/>
      <c r="BD2468" s="23"/>
      <c r="BE2468" s="23"/>
      <c r="BF2468" s="23"/>
      <c r="BG2468" s="23"/>
      <c r="BH2468" s="23"/>
      <c r="BI2468" s="23"/>
      <c r="BJ2468" s="23"/>
      <c r="BK2468" s="23"/>
      <c r="BL2468" s="23"/>
      <c r="BM2468" s="23"/>
      <c r="BN2468" s="23"/>
      <c r="BO2468" s="23"/>
      <c r="BP2468" s="23"/>
      <c r="BQ2468" s="23"/>
      <c r="BR2468" s="23"/>
      <c r="BS2468" s="23"/>
      <c r="BT2468" s="23"/>
      <c r="BU2468" s="23"/>
      <c r="BV2468" s="23"/>
      <c r="BW2468" s="23"/>
      <c r="BX2468" s="23"/>
      <c r="BY2468" s="23"/>
      <c r="BZ2468" s="23"/>
      <c r="CA2468" s="23"/>
      <c r="CB2468" s="23"/>
      <c r="CC2468" s="23"/>
      <c r="CD2468" s="23"/>
      <c r="CE2468" s="23"/>
      <c r="CF2468" s="23"/>
      <c r="CG2468" s="23"/>
      <c r="CH2468" s="23"/>
      <c r="CI2468" s="23"/>
      <c r="CJ2468" s="23"/>
      <c r="CK2468" s="23"/>
      <c r="CL2468" s="23"/>
      <c r="CM2468" s="23"/>
      <c r="CN2468" s="23"/>
      <c r="CO2468" s="23"/>
      <c r="CP2468" s="23"/>
      <c r="CQ2468" s="23"/>
      <c r="CR2468" s="23"/>
      <c r="CS2468" s="23"/>
      <c r="CT2468" s="23"/>
      <c r="CU2468" s="23"/>
      <c r="CV2468" s="23"/>
      <c r="CW2468" s="23"/>
      <c r="CX2468" s="23"/>
      <c r="CY2468" s="23"/>
      <c r="CZ2468" s="23"/>
      <c r="DA2468" s="23"/>
      <c r="DB2468" s="23"/>
      <c r="DC2468" s="23"/>
      <c r="DD2468" s="23"/>
      <c r="DE2468" s="23"/>
      <c r="DF2468" s="23"/>
      <c r="DG2468" s="23"/>
      <c r="DH2468" s="23"/>
      <c r="DI2468" s="23"/>
      <c r="DJ2468" s="23"/>
      <c r="DK2468" s="23"/>
      <c r="DL2468" s="23"/>
      <c r="DM2468" s="23"/>
      <c r="DN2468" s="23"/>
      <c r="DO2468" s="23"/>
      <c r="DP2468" s="23"/>
      <c r="DQ2468" s="23"/>
      <c r="DR2468" s="23"/>
      <c r="DS2468" s="23"/>
      <c r="DT2468" s="23"/>
      <c r="DU2468" s="23"/>
      <c r="DV2468" s="23"/>
      <c r="DW2468" s="23"/>
      <c r="DX2468" s="23"/>
      <c r="DY2468" s="23"/>
    </row>
    <row r="2469" spans="1:129" s="25" customFormat="1" ht="15.75" x14ac:dyDescent="0.25">
      <c r="A2469" s="397"/>
      <c r="B2469" s="183" t="s">
        <v>406</v>
      </c>
      <c r="C2469" s="183"/>
      <c r="D2469" s="190"/>
      <c r="E2469" s="192"/>
      <c r="F2469" s="189"/>
      <c r="G2469" s="192"/>
      <c r="H2469" s="190" t="s">
        <v>34</v>
      </c>
      <c r="I2469" s="78" t="s">
        <v>75</v>
      </c>
      <c r="J2469" s="74">
        <v>5003365.09</v>
      </c>
      <c r="K2469" s="98">
        <f t="shared" si="1229"/>
        <v>5003365.09</v>
      </c>
      <c r="L2469" s="74"/>
      <c r="M2469" s="74"/>
      <c r="N2469" s="74"/>
      <c r="O2469" s="354">
        <f t="shared" si="1217"/>
        <v>5003365.09</v>
      </c>
      <c r="P2469" s="558"/>
      <c r="Q2469" s="24"/>
      <c r="R2469" s="23"/>
      <c r="S2469" s="23"/>
      <c r="T2469" s="23"/>
      <c r="U2469" s="23"/>
      <c r="V2469" s="23"/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/>
      <c r="AK2469" s="23"/>
      <c r="AL2469" s="23"/>
      <c r="AM2469" s="23"/>
      <c r="AN2469" s="23"/>
      <c r="AO2469" s="23"/>
      <c r="AP2469" s="23"/>
      <c r="AQ2469" s="23"/>
      <c r="AR2469" s="23"/>
      <c r="AS2469" s="23"/>
      <c r="AT2469" s="23"/>
      <c r="AU2469" s="23"/>
      <c r="AV2469" s="23"/>
      <c r="AW2469" s="23"/>
      <c r="AX2469" s="23"/>
      <c r="AY2469" s="23"/>
      <c r="AZ2469" s="23"/>
      <c r="BA2469" s="23"/>
      <c r="BB2469" s="23"/>
      <c r="BC2469" s="23"/>
      <c r="BD2469" s="23"/>
      <c r="BE2469" s="23"/>
      <c r="BF2469" s="23"/>
      <c r="BG2469" s="23"/>
      <c r="BH2469" s="23"/>
      <c r="BI2469" s="23"/>
      <c r="BJ2469" s="23"/>
      <c r="BK2469" s="23"/>
      <c r="BL2469" s="23"/>
      <c r="BM2469" s="23"/>
      <c r="BN2469" s="23"/>
      <c r="BO2469" s="23"/>
      <c r="BP2469" s="23"/>
      <c r="BQ2469" s="23"/>
      <c r="BR2469" s="23"/>
      <c r="BS2469" s="23"/>
      <c r="BT2469" s="23"/>
      <c r="BU2469" s="23"/>
      <c r="BV2469" s="23"/>
      <c r="BW2469" s="23"/>
      <c r="BX2469" s="23"/>
      <c r="BY2469" s="23"/>
      <c r="BZ2469" s="23"/>
      <c r="CA2469" s="23"/>
      <c r="CB2469" s="23"/>
      <c r="CC2469" s="23"/>
      <c r="CD2469" s="23"/>
      <c r="CE2469" s="23"/>
      <c r="CF2469" s="23"/>
      <c r="CG2469" s="23"/>
      <c r="CH2469" s="23"/>
      <c r="CI2469" s="23"/>
      <c r="CJ2469" s="23"/>
      <c r="CK2469" s="23"/>
      <c r="CL2469" s="23"/>
      <c r="CM2469" s="23"/>
      <c r="CN2469" s="23"/>
      <c r="CO2469" s="23"/>
      <c r="CP2469" s="23"/>
      <c r="CQ2469" s="23"/>
      <c r="CR2469" s="23"/>
      <c r="CS2469" s="23"/>
      <c r="CT2469" s="23"/>
      <c r="CU2469" s="23"/>
      <c r="CV2469" s="23"/>
      <c r="CW2469" s="23"/>
      <c r="CX2469" s="23"/>
      <c r="CY2469" s="23"/>
      <c r="CZ2469" s="23"/>
      <c r="DA2469" s="23"/>
      <c r="DB2469" s="23"/>
      <c r="DC2469" s="23"/>
      <c r="DD2469" s="23"/>
      <c r="DE2469" s="23"/>
      <c r="DF2469" s="23"/>
      <c r="DG2469" s="23"/>
      <c r="DH2469" s="23"/>
      <c r="DI2469" s="23"/>
      <c r="DJ2469" s="23"/>
      <c r="DK2469" s="23"/>
      <c r="DL2469" s="23"/>
      <c r="DM2469" s="23"/>
      <c r="DN2469" s="23"/>
      <c r="DO2469" s="23"/>
      <c r="DP2469" s="23"/>
      <c r="DQ2469" s="23"/>
      <c r="DR2469" s="23"/>
      <c r="DS2469" s="23"/>
      <c r="DT2469" s="23"/>
      <c r="DU2469" s="23"/>
      <c r="DV2469" s="23"/>
      <c r="DW2469" s="23"/>
      <c r="DX2469" s="23"/>
      <c r="DY2469" s="23"/>
    </row>
    <row r="2470" spans="1:129" s="25" customFormat="1" ht="15.75" x14ac:dyDescent="0.25">
      <c r="A2470" s="398"/>
      <c r="B2470" s="183" t="s">
        <v>406</v>
      </c>
      <c r="C2470" s="183"/>
      <c r="D2470" s="190"/>
      <c r="E2470" s="192"/>
      <c r="F2470" s="189"/>
      <c r="G2470" s="192"/>
      <c r="H2470" s="190" t="s">
        <v>35</v>
      </c>
      <c r="I2470" s="78" t="s">
        <v>52</v>
      </c>
      <c r="J2470" s="74">
        <f>(J2469+J2468)*2.14%</f>
        <v>315528.19248400006</v>
      </c>
      <c r="K2470" s="98">
        <f t="shared" si="1229"/>
        <v>315528.19248400006</v>
      </c>
      <c r="L2470" s="74"/>
      <c r="M2470" s="74"/>
      <c r="N2470" s="74"/>
      <c r="O2470" s="354">
        <f t="shared" si="1217"/>
        <v>315528.19248400006</v>
      </c>
      <c r="P2470" s="558"/>
      <c r="Q2470" s="24"/>
      <c r="R2470" s="23"/>
      <c r="S2470" s="23"/>
      <c r="T2470" s="23"/>
      <c r="U2470" s="23"/>
      <c r="V2470" s="23"/>
      <c r="W2470" s="23"/>
      <c r="X2470" s="23"/>
      <c r="Y2470" s="23"/>
      <c r="Z2470" s="23"/>
      <c r="AA2470" s="23"/>
      <c r="AB2470" s="23"/>
      <c r="AC2470" s="23"/>
      <c r="AD2470" s="23"/>
      <c r="AE2470" s="23"/>
      <c r="AF2470" s="23"/>
      <c r="AG2470" s="23"/>
      <c r="AH2470" s="23"/>
      <c r="AI2470" s="23"/>
      <c r="AJ2470" s="23"/>
      <c r="AK2470" s="23"/>
      <c r="AL2470" s="23"/>
      <c r="AM2470" s="23"/>
      <c r="AN2470" s="23"/>
      <c r="AO2470" s="23"/>
      <c r="AP2470" s="23"/>
      <c r="AQ2470" s="23"/>
      <c r="AR2470" s="23"/>
      <c r="AS2470" s="23"/>
      <c r="AT2470" s="23"/>
      <c r="AU2470" s="23"/>
      <c r="AV2470" s="23"/>
      <c r="AW2470" s="23"/>
      <c r="AX2470" s="23"/>
      <c r="AY2470" s="23"/>
      <c r="AZ2470" s="23"/>
      <c r="BA2470" s="23"/>
      <c r="BB2470" s="23"/>
      <c r="BC2470" s="23"/>
      <c r="BD2470" s="23"/>
      <c r="BE2470" s="23"/>
      <c r="BF2470" s="23"/>
      <c r="BG2470" s="23"/>
      <c r="BH2470" s="23"/>
      <c r="BI2470" s="23"/>
      <c r="BJ2470" s="23"/>
      <c r="BK2470" s="23"/>
      <c r="BL2470" s="23"/>
      <c r="BM2470" s="23"/>
      <c r="BN2470" s="23"/>
      <c r="BO2470" s="23"/>
      <c r="BP2470" s="23"/>
      <c r="BQ2470" s="23"/>
      <c r="BR2470" s="23"/>
      <c r="BS2470" s="23"/>
      <c r="BT2470" s="23"/>
      <c r="BU2470" s="23"/>
      <c r="BV2470" s="23"/>
      <c r="BW2470" s="23"/>
      <c r="BX2470" s="23"/>
      <c r="BY2470" s="23"/>
      <c r="BZ2470" s="23"/>
      <c r="CA2470" s="23"/>
      <c r="CB2470" s="23"/>
      <c r="CC2470" s="23"/>
      <c r="CD2470" s="23"/>
      <c r="CE2470" s="23"/>
      <c r="CF2470" s="23"/>
      <c r="CG2470" s="23"/>
      <c r="CH2470" s="23"/>
      <c r="CI2470" s="23"/>
      <c r="CJ2470" s="23"/>
      <c r="CK2470" s="23"/>
      <c r="CL2470" s="23"/>
      <c r="CM2470" s="23"/>
      <c r="CN2470" s="23"/>
      <c r="CO2470" s="23"/>
      <c r="CP2470" s="23"/>
      <c r="CQ2470" s="23"/>
      <c r="CR2470" s="23"/>
      <c r="CS2470" s="23"/>
      <c r="CT2470" s="23"/>
      <c r="CU2470" s="23"/>
      <c r="CV2470" s="23"/>
      <c r="CW2470" s="23"/>
      <c r="CX2470" s="23"/>
      <c r="CY2470" s="23"/>
      <c r="CZ2470" s="23"/>
      <c r="DA2470" s="23"/>
      <c r="DB2470" s="23"/>
      <c r="DC2470" s="23"/>
      <c r="DD2470" s="23"/>
      <c r="DE2470" s="23"/>
      <c r="DF2470" s="23"/>
      <c r="DG2470" s="23"/>
      <c r="DH2470" s="23"/>
      <c r="DI2470" s="23"/>
      <c r="DJ2470" s="23"/>
      <c r="DK2470" s="23"/>
      <c r="DL2470" s="23"/>
      <c r="DM2470" s="23"/>
      <c r="DN2470" s="23"/>
      <c r="DO2470" s="23"/>
      <c r="DP2470" s="23"/>
      <c r="DQ2470" s="23"/>
      <c r="DR2470" s="23"/>
      <c r="DS2470" s="23"/>
      <c r="DT2470" s="23"/>
      <c r="DU2470" s="23"/>
      <c r="DV2470" s="23"/>
      <c r="DW2470" s="23"/>
      <c r="DX2470" s="23"/>
      <c r="DY2470" s="23"/>
    </row>
    <row r="2471" spans="1:129" s="25" customFormat="1" ht="15.75" x14ac:dyDescent="0.25">
      <c r="A2471" s="396">
        <v>7</v>
      </c>
      <c r="B2471" s="183" t="s">
        <v>406</v>
      </c>
      <c r="C2471" s="183" t="s">
        <v>5</v>
      </c>
      <c r="D2471" s="190" t="s">
        <v>255</v>
      </c>
      <c r="E2471" s="192" t="s">
        <v>273</v>
      </c>
      <c r="F2471" s="311">
        <v>2489.5</v>
      </c>
      <c r="G2471" s="192">
        <v>103</v>
      </c>
      <c r="H2471" s="190" t="s">
        <v>30</v>
      </c>
      <c r="I2471" s="66" t="s">
        <v>1</v>
      </c>
      <c r="J2471" s="74">
        <f>J2472+J2473+J2474</f>
        <v>6518332.7281999998</v>
      </c>
      <c r="K2471" s="74">
        <f t="shared" ref="K2471:N2471" si="1230">K2472+K2473+K2474</f>
        <v>6518332.7281999998</v>
      </c>
      <c r="L2471" s="74">
        <f t="shared" si="1230"/>
        <v>0</v>
      </c>
      <c r="M2471" s="74">
        <f t="shared" si="1230"/>
        <v>0</v>
      </c>
      <c r="N2471" s="74">
        <f t="shared" si="1230"/>
        <v>0</v>
      </c>
      <c r="O2471" s="354">
        <f t="shared" si="1217"/>
        <v>6518332.7281999998</v>
      </c>
      <c r="P2471" s="558"/>
      <c r="Q2471" s="24"/>
      <c r="R2471" s="23"/>
      <c r="S2471" s="23"/>
      <c r="T2471" s="23"/>
      <c r="U2471" s="23"/>
      <c r="V2471" s="23"/>
      <c r="W2471" s="23"/>
      <c r="X2471" s="23"/>
      <c r="Y2471" s="23"/>
      <c r="Z2471" s="23"/>
      <c r="AA2471" s="23"/>
      <c r="AB2471" s="23"/>
      <c r="AC2471" s="23"/>
      <c r="AD2471" s="23"/>
      <c r="AE2471" s="23"/>
      <c r="AF2471" s="23"/>
      <c r="AG2471" s="23"/>
      <c r="AH2471" s="23"/>
      <c r="AI2471" s="23"/>
      <c r="AJ2471" s="23"/>
      <c r="AK2471" s="23"/>
      <c r="AL2471" s="23"/>
      <c r="AM2471" s="23"/>
      <c r="AN2471" s="23"/>
      <c r="AO2471" s="23"/>
      <c r="AP2471" s="23"/>
      <c r="AQ2471" s="23"/>
      <c r="AR2471" s="23"/>
      <c r="AS2471" s="23"/>
      <c r="AT2471" s="23"/>
      <c r="AU2471" s="23"/>
      <c r="AV2471" s="23"/>
      <c r="AW2471" s="23"/>
      <c r="AX2471" s="23"/>
      <c r="AY2471" s="23"/>
      <c r="AZ2471" s="23"/>
      <c r="BA2471" s="23"/>
      <c r="BB2471" s="23"/>
      <c r="BC2471" s="23"/>
      <c r="BD2471" s="23"/>
      <c r="BE2471" s="23"/>
      <c r="BF2471" s="23"/>
      <c r="BG2471" s="23"/>
      <c r="BH2471" s="23"/>
      <c r="BI2471" s="23"/>
      <c r="BJ2471" s="23"/>
      <c r="BK2471" s="23"/>
      <c r="BL2471" s="23"/>
      <c r="BM2471" s="23"/>
      <c r="BN2471" s="23"/>
      <c r="BO2471" s="23"/>
      <c r="BP2471" s="23"/>
      <c r="BQ2471" s="23"/>
      <c r="BR2471" s="23"/>
      <c r="BS2471" s="23"/>
      <c r="BT2471" s="23"/>
      <c r="BU2471" s="23"/>
      <c r="BV2471" s="23"/>
      <c r="BW2471" s="23"/>
      <c r="BX2471" s="23"/>
      <c r="BY2471" s="23"/>
      <c r="BZ2471" s="23"/>
      <c r="CA2471" s="23"/>
      <c r="CB2471" s="23"/>
      <c r="CC2471" s="23"/>
      <c r="CD2471" s="23"/>
      <c r="CE2471" s="23"/>
      <c r="CF2471" s="23"/>
      <c r="CG2471" s="23"/>
      <c r="CH2471" s="23"/>
      <c r="CI2471" s="23"/>
      <c r="CJ2471" s="23"/>
      <c r="CK2471" s="23"/>
      <c r="CL2471" s="23"/>
      <c r="CM2471" s="23"/>
      <c r="CN2471" s="23"/>
      <c r="CO2471" s="23"/>
      <c r="CP2471" s="23"/>
      <c r="CQ2471" s="23"/>
      <c r="CR2471" s="23"/>
      <c r="CS2471" s="23"/>
      <c r="CT2471" s="23"/>
      <c r="CU2471" s="23"/>
      <c r="CV2471" s="23"/>
      <c r="CW2471" s="23"/>
      <c r="CX2471" s="23"/>
      <c r="CY2471" s="23"/>
      <c r="CZ2471" s="23"/>
      <c r="DA2471" s="23"/>
      <c r="DB2471" s="23"/>
      <c r="DC2471" s="23"/>
      <c r="DD2471" s="23"/>
      <c r="DE2471" s="23"/>
      <c r="DF2471" s="23"/>
      <c r="DG2471" s="23"/>
      <c r="DH2471" s="23"/>
      <c r="DI2471" s="23"/>
      <c r="DJ2471" s="23"/>
      <c r="DK2471" s="23"/>
      <c r="DL2471" s="23"/>
      <c r="DM2471" s="23"/>
      <c r="DN2471" s="23"/>
      <c r="DO2471" s="23"/>
      <c r="DP2471" s="23"/>
      <c r="DQ2471" s="23"/>
      <c r="DR2471" s="23"/>
      <c r="DS2471" s="23"/>
      <c r="DT2471" s="23"/>
      <c r="DU2471" s="23"/>
      <c r="DV2471" s="23"/>
      <c r="DW2471" s="23"/>
      <c r="DX2471" s="23"/>
      <c r="DY2471" s="23"/>
    </row>
    <row r="2472" spans="1:129" s="25" customFormat="1" ht="15.75" x14ac:dyDescent="0.25">
      <c r="A2472" s="397"/>
      <c r="B2472" s="183" t="s">
        <v>406</v>
      </c>
      <c r="C2472" s="183"/>
      <c r="D2472" s="190"/>
      <c r="E2472" s="192"/>
      <c r="F2472" s="311"/>
      <c r="G2472" s="192"/>
      <c r="H2472" s="190" t="s">
        <v>36</v>
      </c>
      <c r="I2472" s="78" t="s">
        <v>37</v>
      </c>
      <c r="J2472" s="74">
        <v>4216161.87</v>
      </c>
      <c r="K2472" s="98">
        <f t="shared" ref="K2472:K2474" si="1231">J2472</f>
        <v>4216161.87</v>
      </c>
      <c r="L2472" s="74"/>
      <c r="M2472" s="74"/>
      <c r="N2472" s="74"/>
      <c r="O2472" s="354">
        <f t="shared" si="1217"/>
        <v>4216161.87</v>
      </c>
      <c r="P2472" s="558"/>
      <c r="Q2472" s="24"/>
      <c r="R2472" s="23"/>
      <c r="S2472" s="23"/>
      <c r="T2472" s="23"/>
      <c r="U2472" s="23"/>
      <c r="V2472" s="23"/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/>
      <c r="AG2472" s="23"/>
      <c r="AH2472" s="23"/>
      <c r="AI2472" s="23"/>
      <c r="AJ2472" s="23"/>
      <c r="AK2472" s="23"/>
      <c r="AL2472" s="23"/>
      <c r="AM2472" s="23"/>
      <c r="AN2472" s="23"/>
      <c r="AO2472" s="23"/>
      <c r="AP2472" s="23"/>
      <c r="AQ2472" s="23"/>
      <c r="AR2472" s="23"/>
      <c r="AS2472" s="23"/>
      <c r="AT2472" s="23"/>
      <c r="AU2472" s="23"/>
      <c r="AV2472" s="23"/>
      <c r="AW2472" s="23"/>
      <c r="AX2472" s="23"/>
      <c r="AY2472" s="23"/>
      <c r="AZ2472" s="23"/>
      <c r="BA2472" s="23"/>
      <c r="BB2472" s="23"/>
      <c r="BC2472" s="23"/>
      <c r="BD2472" s="23"/>
      <c r="BE2472" s="23"/>
      <c r="BF2472" s="23"/>
      <c r="BG2472" s="23"/>
      <c r="BH2472" s="23"/>
      <c r="BI2472" s="23"/>
      <c r="BJ2472" s="23"/>
      <c r="BK2472" s="23"/>
      <c r="BL2472" s="23"/>
      <c r="BM2472" s="23"/>
      <c r="BN2472" s="23"/>
      <c r="BO2472" s="23"/>
      <c r="BP2472" s="23"/>
      <c r="BQ2472" s="23"/>
      <c r="BR2472" s="23"/>
      <c r="BS2472" s="23"/>
      <c r="BT2472" s="23"/>
      <c r="BU2472" s="23"/>
      <c r="BV2472" s="23"/>
      <c r="BW2472" s="23"/>
      <c r="BX2472" s="23"/>
      <c r="BY2472" s="23"/>
      <c r="BZ2472" s="23"/>
      <c r="CA2472" s="23"/>
      <c r="CB2472" s="23"/>
      <c r="CC2472" s="23"/>
      <c r="CD2472" s="23"/>
      <c r="CE2472" s="23"/>
      <c r="CF2472" s="23"/>
      <c r="CG2472" s="23"/>
      <c r="CH2472" s="23"/>
      <c r="CI2472" s="23"/>
      <c r="CJ2472" s="23"/>
      <c r="CK2472" s="23"/>
      <c r="CL2472" s="23"/>
      <c r="CM2472" s="23"/>
      <c r="CN2472" s="23"/>
      <c r="CO2472" s="23"/>
      <c r="CP2472" s="23"/>
      <c r="CQ2472" s="23"/>
      <c r="CR2472" s="23"/>
      <c r="CS2472" s="23"/>
      <c r="CT2472" s="23"/>
      <c r="CU2472" s="23"/>
      <c r="CV2472" s="23"/>
      <c r="CW2472" s="23"/>
      <c r="CX2472" s="23"/>
      <c r="CY2472" s="23"/>
      <c r="CZ2472" s="23"/>
      <c r="DA2472" s="23"/>
      <c r="DB2472" s="23"/>
      <c r="DC2472" s="23"/>
      <c r="DD2472" s="23"/>
      <c r="DE2472" s="23"/>
      <c r="DF2472" s="23"/>
      <c r="DG2472" s="23"/>
      <c r="DH2472" s="23"/>
      <c r="DI2472" s="23"/>
      <c r="DJ2472" s="23"/>
      <c r="DK2472" s="23"/>
      <c r="DL2472" s="23"/>
      <c r="DM2472" s="23"/>
      <c r="DN2472" s="23"/>
      <c r="DO2472" s="23"/>
      <c r="DP2472" s="23"/>
      <c r="DQ2472" s="23"/>
      <c r="DR2472" s="23"/>
      <c r="DS2472" s="23"/>
      <c r="DT2472" s="23"/>
      <c r="DU2472" s="23"/>
      <c r="DV2472" s="23"/>
      <c r="DW2472" s="23"/>
      <c r="DX2472" s="23"/>
      <c r="DY2472" s="23"/>
    </row>
    <row r="2473" spans="1:129" s="25" customFormat="1" ht="15.75" x14ac:dyDescent="0.25">
      <c r="A2473" s="397"/>
      <c r="B2473" s="183" t="s">
        <v>406</v>
      </c>
      <c r="C2473" s="183"/>
      <c r="D2473" s="190"/>
      <c r="E2473" s="192"/>
      <c r="F2473" s="311"/>
      <c r="G2473" s="192"/>
      <c r="H2473" s="190" t="s">
        <v>34</v>
      </c>
      <c r="I2473" s="78" t="s">
        <v>75</v>
      </c>
      <c r="J2473" s="74">
        <v>2165601.13</v>
      </c>
      <c r="K2473" s="98">
        <f t="shared" si="1231"/>
        <v>2165601.13</v>
      </c>
      <c r="L2473" s="74"/>
      <c r="M2473" s="74"/>
      <c r="N2473" s="74"/>
      <c r="O2473" s="354">
        <f t="shared" si="1217"/>
        <v>2165601.13</v>
      </c>
      <c r="P2473" s="558"/>
      <c r="Q2473" s="24"/>
      <c r="R2473" s="23"/>
      <c r="S2473" s="23"/>
      <c r="T2473" s="23"/>
      <c r="U2473" s="23"/>
      <c r="V2473" s="23"/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23"/>
      <c r="AG2473" s="23"/>
      <c r="AH2473" s="23"/>
      <c r="AI2473" s="23"/>
      <c r="AJ2473" s="23"/>
      <c r="AK2473" s="23"/>
      <c r="AL2473" s="23"/>
      <c r="AM2473" s="23"/>
      <c r="AN2473" s="23"/>
      <c r="AO2473" s="23"/>
      <c r="AP2473" s="23"/>
      <c r="AQ2473" s="23"/>
      <c r="AR2473" s="23"/>
      <c r="AS2473" s="23"/>
      <c r="AT2473" s="23"/>
      <c r="AU2473" s="23"/>
      <c r="AV2473" s="23"/>
      <c r="AW2473" s="23"/>
      <c r="AX2473" s="23"/>
      <c r="AY2473" s="23"/>
      <c r="AZ2473" s="23"/>
      <c r="BA2473" s="23"/>
      <c r="BB2473" s="23"/>
      <c r="BC2473" s="23"/>
      <c r="BD2473" s="23"/>
      <c r="BE2473" s="23"/>
      <c r="BF2473" s="23"/>
      <c r="BG2473" s="23"/>
      <c r="BH2473" s="23"/>
      <c r="BI2473" s="23"/>
      <c r="BJ2473" s="23"/>
      <c r="BK2473" s="23"/>
      <c r="BL2473" s="23"/>
      <c r="BM2473" s="23"/>
      <c r="BN2473" s="23"/>
      <c r="BO2473" s="23"/>
      <c r="BP2473" s="23"/>
      <c r="BQ2473" s="23"/>
      <c r="BR2473" s="23"/>
      <c r="BS2473" s="23"/>
      <c r="BT2473" s="23"/>
      <c r="BU2473" s="23"/>
      <c r="BV2473" s="23"/>
      <c r="BW2473" s="23"/>
      <c r="BX2473" s="23"/>
      <c r="BY2473" s="23"/>
      <c r="BZ2473" s="23"/>
      <c r="CA2473" s="23"/>
      <c r="CB2473" s="23"/>
      <c r="CC2473" s="23"/>
      <c r="CD2473" s="23"/>
      <c r="CE2473" s="23"/>
      <c r="CF2473" s="23"/>
      <c r="CG2473" s="23"/>
      <c r="CH2473" s="23"/>
      <c r="CI2473" s="23"/>
      <c r="CJ2473" s="23"/>
      <c r="CK2473" s="23"/>
      <c r="CL2473" s="23"/>
      <c r="CM2473" s="23"/>
      <c r="CN2473" s="23"/>
      <c r="CO2473" s="23"/>
      <c r="CP2473" s="23"/>
      <c r="CQ2473" s="23"/>
      <c r="CR2473" s="23"/>
      <c r="CS2473" s="23"/>
      <c r="CT2473" s="23"/>
      <c r="CU2473" s="23"/>
      <c r="CV2473" s="23"/>
      <c r="CW2473" s="23"/>
      <c r="CX2473" s="23"/>
      <c r="CY2473" s="23"/>
      <c r="CZ2473" s="23"/>
      <c r="DA2473" s="23"/>
      <c r="DB2473" s="23"/>
      <c r="DC2473" s="23"/>
      <c r="DD2473" s="23"/>
      <c r="DE2473" s="23"/>
      <c r="DF2473" s="23"/>
      <c r="DG2473" s="23"/>
      <c r="DH2473" s="23"/>
      <c r="DI2473" s="23"/>
      <c r="DJ2473" s="23"/>
      <c r="DK2473" s="23"/>
      <c r="DL2473" s="23"/>
      <c r="DM2473" s="23"/>
      <c r="DN2473" s="23"/>
      <c r="DO2473" s="23"/>
      <c r="DP2473" s="23"/>
      <c r="DQ2473" s="23"/>
      <c r="DR2473" s="23"/>
      <c r="DS2473" s="23"/>
      <c r="DT2473" s="23"/>
      <c r="DU2473" s="23"/>
      <c r="DV2473" s="23"/>
      <c r="DW2473" s="23"/>
      <c r="DX2473" s="23"/>
      <c r="DY2473" s="23"/>
    </row>
    <row r="2474" spans="1:129" ht="15.75" x14ac:dyDescent="0.25">
      <c r="A2474" s="398"/>
      <c r="B2474" s="183" t="s">
        <v>406</v>
      </c>
      <c r="C2474" s="183"/>
      <c r="D2474" s="184"/>
      <c r="E2474" s="185"/>
      <c r="F2474" s="310"/>
      <c r="G2474" s="187"/>
      <c r="H2474" s="188" t="s">
        <v>35</v>
      </c>
      <c r="I2474" s="78" t="s">
        <v>52</v>
      </c>
      <c r="J2474" s="74">
        <f>(J2473+J2472)*2.14%</f>
        <v>136569.72820000001</v>
      </c>
      <c r="K2474" s="98">
        <f t="shared" si="1231"/>
        <v>136569.72820000001</v>
      </c>
      <c r="L2474" s="74"/>
      <c r="M2474" s="74"/>
      <c r="N2474" s="74"/>
      <c r="O2474" s="354">
        <f t="shared" si="1217"/>
        <v>136569.72820000001</v>
      </c>
      <c r="P2474" s="558"/>
      <c r="Q2474" s="24"/>
    </row>
    <row r="2475" spans="1:129" ht="15.75" x14ac:dyDescent="0.25">
      <c r="A2475" s="396">
        <v>8</v>
      </c>
      <c r="B2475" s="183" t="s">
        <v>406</v>
      </c>
      <c r="C2475" s="183" t="s">
        <v>5</v>
      </c>
      <c r="D2475" s="184" t="s">
        <v>249</v>
      </c>
      <c r="E2475" s="185">
        <v>10</v>
      </c>
      <c r="F2475" s="310">
        <v>4887.1000000000004</v>
      </c>
      <c r="G2475" s="187">
        <v>220</v>
      </c>
      <c r="H2475" s="169" t="s">
        <v>30</v>
      </c>
      <c r="I2475" s="66" t="s">
        <v>1</v>
      </c>
      <c r="J2475" s="74">
        <f>J2476+J2477+J2478</f>
        <v>2635925.8156039999</v>
      </c>
      <c r="K2475" s="74">
        <f t="shared" ref="K2475:N2475" si="1232">K2476+K2477+K2478</f>
        <v>2635925.8156039999</v>
      </c>
      <c r="L2475" s="74">
        <f t="shared" si="1232"/>
        <v>0</v>
      </c>
      <c r="M2475" s="74">
        <f t="shared" si="1232"/>
        <v>0</v>
      </c>
      <c r="N2475" s="74">
        <f t="shared" si="1232"/>
        <v>0</v>
      </c>
      <c r="O2475" s="354">
        <f t="shared" si="1217"/>
        <v>2635925.8156039999</v>
      </c>
      <c r="P2475" s="558"/>
      <c r="Q2475" s="24"/>
    </row>
    <row r="2476" spans="1:129" ht="15.75" x14ac:dyDescent="0.25">
      <c r="A2476" s="397"/>
      <c r="B2476" s="183" t="s">
        <v>406</v>
      </c>
      <c r="C2476" s="183"/>
      <c r="D2476" s="184"/>
      <c r="E2476" s="185"/>
      <c r="F2476" s="310"/>
      <c r="G2476" s="187"/>
      <c r="H2476" s="190" t="s">
        <v>34</v>
      </c>
      <c r="I2476" s="78" t="s">
        <v>75</v>
      </c>
      <c r="J2476" s="74">
        <v>1435518.67</v>
      </c>
      <c r="K2476" s="98">
        <f t="shared" ref="K2476:K2478" si="1233">J2476</f>
        <v>1435518.67</v>
      </c>
      <c r="L2476" s="74"/>
      <c r="M2476" s="74"/>
      <c r="N2476" s="74"/>
      <c r="O2476" s="354">
        <f t="shared" si="1217"/>
        <v>1435518.67</v>
      </c>
      <c r="P2476" s="558"/>
      <c r="Q2476" s="24"/>
    </row>
    <row r="2477" spans="1:129" ht="45.75" x14ac:dyDescent="0.25">
      <c r="A2477" s="397"/>
      <c r="B2477" s="183" t="s">
        <v>406</v>
      </c>
      <c r="C2477" s="183"/>
      <c r="D2477" s="184"/>
      <c r="E2477" s="185"/>
      <c r="F2477" s="310"/>
      <c r="G2477" s="187"/>
      <c r="H2477" s="193" t="s">
        <v>64</v>
      </c>
      <c r="I2477" s="170" t="s">
        <v>65</v>
      </c>
      <c r="J2477" s="74">
        <v>1145180.19</v>
      </c>
      <c r="K2477" s="98">
        <f t="shared" si="1233"/>
        <v>1145180.19</v>
      </c>
      <c r="L2477" s="74"/>
      <c r="M2477" s="74"/>
      <c r="N2477" s="74"/>
      <c r="O2477" s="354">
        <f t="shared" si="1217"/>
        <v>1145180.19</v>
      </c>
      <c r="P2477" s="558"/>
      <c r="Q2477" s="24"/>
    </row>
    <row r="2478" spans="1:129" ht="15.75" x14ac:dyDescent="0.25">
      <c r="A2478" s="397"/>
      <c r="B2478" s="183" t="s">
        <v>406</v>
      </c>
      <c r="C2478" s="183"/>
      <c r="D2478" s="184"/>
      <c r="E2478" s="185"/>
      <c r="F2478" s="310"/>
      <c r="G2478" s="187"/>
      <c r="H2478" s="190" t="s">
        <v>35</v>
      </c>
      <c r="I2478" s="78" t="s">
        <v>52</v>
      </c>
      <c r="J2478" s="74">
        <f>(J2477+J2476)*2.14%</f>
        <v>55226.955604000002</v>
      </c>
      <c r="K2478" s="98">
        <f t="shared" si="1233"/>
        <v>55226.955604000002</v>
      </c>
      <c r="L2478" s="74"/>
      <c r="M2478" s="74"/>
      <c r="N2478" s="74"/>
      <c r="O2478" s="354">
        <f t="shared" si="1217"/>
        <v>55226.955604000002</v>
      </c>
      <c r="P2478" s="558"/>
      <c r="Q2478" s="24"/>
    </row>
    <row r="2479" spans="1:129" ht="15.75" x14ac:dyDescent="0.25">
      <c r="A2479" s="396">
        <v>9</v>
      </c>
      <c r="B2479" s="183" t="s">
        <v>406</v>
      </c>
      <c r="C2479" s="183" t="s">
        <v>5</v>
      </c>
      <c r="D2479" s="190" t="s">
        <v>113</v>
      </c>
      <c r="E2479" s="192" t="s">
        <v>274</v>
      </c>
      <c r="F2479" s="311">
        <v>4826.8</v>
      </c>
      <c r="G2479" s="192">
        <v>199</v>
      </c>
      <c r="H2479" s="190" t="s">
        <v>30</v>
      </c>
      <c r="I2479" s="66" t="s">
        <v>1</v>
      </c>
      <c r="J2479" s="74">
        <f>J2480+J2481+J2482+J2483+J2484+J2485+J2486</f>
        <v>20057018.960668001</v>
      </c>
      <c r="K2479" s="74">
        <f t="shared" ref="K2479:N2479" si="1234">K2480+K2481+K2482+K2483+K2484+K2485+K2486</f>
        <v>20057018.960668001</v>
      </c>
      <c r="L2479" s="74">
        <f t="shared" si="1234"/>
        <v>0</v>
      </c>
      <c r="M2479" s="74">
        <f t="shared" si="1234"/>
        <v>0</v>
      </c>
      <c r="N2479" s="74">
        <f t="shared" si="1234"/>
        <v>0</v>
      </c>
      <c r="O2479" s="354">
        <f t="shared" si="1217"/>
        <v>20057018.960668001</v>
      </c>
      <c r="P2479" s="558"/>
      <c r="Q2479" s="24"/>
    </row>
    <row r="2480" spans="1:129" ht="15.75" x14ac:dyDescent="0.25">
      <c r="A2480" s="397"/>
      <c r="B2480" s="183" t="s">
        <v>406</v>
      </c>
      <c r="C2480" s="183"/>
      <c r="D2480" s="184"/>
      <c r="E2480" s="185"/>
      <c r="F2480" s="186"/>
      <c r="G2480" s="188"/>
      <c r="H2480" s="190" t="s">
        <v>34</v>
      </c>
      <c r="I2480" s="78" t="s">
        <v>75</v>
      </c>
      <c r="J2480" s="74">
        <v>5152687.29</v>
      </c>
      <c r="K2480" s="98">
        <f t="shared" ref="K2480:K2486" si="1235">J2480</f>
        <v>5152687.29</v>
      </c>
      <c r="L2480" s="74"/>
      <c r="M2480" s="74"/>
      <c r="N2480" s="74"/>
      <c r="O2480" s="354">
        <f t="shared" si="1217"/>
        <v>5152687.29</v>
      </c>
      <c r="P2480" s="558"/>
      <c r="Q2480" s="24"/>
    </row>
    <row r="2481" spans="1:17" ht="45" x14ac:dyDescent="0.25">
      <c r="A2481" s="397"/>
      <c r="B2481" s="183" t="s">
        <v>406</v>
      </c>
      <c r="C2481" s="183"/>
      <c r="D2481" s="184"/>
      <c r="E2481" s="185"/>
      <c r="F2481" s="186"/>
      <c r="G2481" s="188"/>
      <c r="H2481" s="190" t="s">
        <v>64</v>
      </c>
      <c r="I2481" s="191" t="s">
        <v>65</v>
      </c>
      <c r="J2481" s="74">
        <v>1589413.34</v>
      </c>
      <c r="K2481" s="98">
        <f t="shared" si="1235"/>
        <v>1589413.34</v>
      </c>
      <c r="L2481" s="74"/>
      <c r="M2481" s="74"/>
      <c r="N2481" s="74"/>
      <c r="O2481" s="354">
        <f t="shared" ref="O2481:O2538" si="1236">K2481+L2481+M2481+N2481</f>
        <v>1589413.34</v>
      </c>
      <c r="P2481" s="558"/>
      <c r="Q2481" s="24"/>
    </row>
    <row r="2482" spans="1:17" ht="30" x14ac:dyDescent="0.25">
      <c r="A2482" s="397"/>
      <c r="B2482" s="183" t="s">
        <v>406</v>
      </c>
      <c r="C2482" s="183"/>
      <c r="D2482" s="184"/>
      <c r="E2482" s="185"/>
      <c r="F2482" s="186"/>
      <c r="G2482" s="188"/>
      <c r="H2482" s="190" t="s">
        <v>38</v>
      </c>
      <c r="I2482" s="105" t="s">
        <v>39</v>
      </c>
      <c r="J2482" s="74">
        <v>1412063.36</v>
      </c>
      <c r="K2482" s="98">
        <f t="shared" si="1235"/>
        <v>1412063.36</v>
      </c>
      <c r="L2482" s="74"/>
      <c r="M2482" s="74"/>
      <c r="N2482" s="74"/>
      <c r="O2482" s="354">
        <f t="shared" si="1236"/>
        <v>1412063.36</v>
      </c>
      <c r="P2482" s="558"/>
      <c r="Q2482" s="24"/>
    </row>
    <row r="2483" spans="1:17" ht="30" x14ac:dyDescent="0.25">
      <c r="A2483" s="397"/>
      <c r="B2483" s="183" t="s">
        <v>406</v>
      </c>
      <c r="C2483" s="183"/>
      <c r="D2483" s="190"/>
      <c r="E2483" s="192"/>
      <c r="F2483" s="189"/>
      <c r="G2483" s="192"/>
      <c r="H2483" s="190" t="s">
        <v>45</v>
      </c>
      <c r="I2483" s="138" t="s">
        <v>129</v>
      </c>
      <c r="J2483" s="74">
        <v>6122142.7199999997</v>
      </c>
      <c r="K2483" s="98">
        <f t="shared" si="1235"/>
        <v>6122142.7199999997</v>
      </c>
      <c r="L2483" s="74"/>
      <c r="M2483" s="74"/>
      <c r="N2483" s="74"/>
      <c r="O2483" s="354">
        <f t="shared" si="1236"/>
        <v>6122142.7199999997</v>
      </c>
      <c r="P2483" s="558"/>
      <c r="Q2483" s="24"/>
    </row>
    <row r="2484" spans="1:17" ht="30.75" x14ac:dyDescent="0.25">
      <c r="A2484" s="397"/>
      <c r="B2484" s="183" t="s">
        <v>406</v>
      </c>
      <c r="C2484" s="183"/>
      <c r="D2484" s="184"/>
      <c r="E2484" s="185"/>
      <c r="F2484" s="186"/>
      <c r="G2484" s="188"/>
      <c r="H2484" s="193" t="s">
        <v>40</v>
      </c>
      <c r="I2484" s="78" t="s">
        <v>41</v>
      </c>
      <c r="J2484" s="74">
        <v>2774603.45</v>
      </c>
      <c r="K2484" s="98">
        <f t="shared" si="1235"/>
        <v>2774603.45</v>
      </c>
      <c r="L2484" s="74"/>
      <c r="M2484" s="74"/>
      <c r="N2484" s="74"/>
      <c r="O2484" s="354">
        <f t="shared" si="1236"/>
        <v>2774603.45</v>
      </c>
      <c r="P2484" s="558"/>
      <c r="Q2484" s="24"/>
    </row>
    <row r="2485" spans="1:17" ht="30" x14ac:dyDescent="0.25">
      <c r="A2485" s="397"/>
      <c r="B2485" s="183" t="s">
        <v>406</v>
      </c>
      <c r="C2485" s="183"/>
      <c r="D2485" s="184"/>
      <c r="E2485" s="185"/>
      <c r="F2485" s="186"/>
      <c r="G2485" s="188"/>
      <c r="H2485" s="190" t="s">
        <v>42</v>
      </c>
      <c r="I2485" s="108" t="s">
        <v>43</v>
      </c>
      <c r="J2485" s="74">
        <v>2585881.46</v>
      </c>
      <c r="K2485" s="98">
        <f t="shared" si="1235"/>
        <v>2585881.46</v>
      </c>
      <c r="L2485" s="74"/>
      <c r="M2485" s="74"/>
      <c r="N2485" s="74"/>
      <c r="O2485" s="354">
        <f t="shared" si="1236"/>
        <v>2585881.46</v>
      </c>
      <c r="P2485" s="558"/>
      <c r="Q2485" s="24"/>
    </row>
    <row r="2486" spans="1:17" ht="15.75" x14ac:dyDescent="0.25">
      <c r="A2486" s="397"/>
      <c r="B2486" s="183" t="s">
        <v>406</v>
      </c>
      <c r="C2486" s="183"/>
      <c r="D2486" s="184"/>
      <c r="E2486" s="185"/>
      <c r="F2486" s="186"/>
      <c r="G2486" s="188"/>
      <c r="H2486" s="190" t="s">
        <v>35</v>
      </c>
      <c r="I2486" s="78" t="s">
        <v>52</v>
      </c>
      <c r="J2486" s="74">
        <f>(J2485+J2484+J2483+J2482+J2481+J2480)*2.14%</f>
        <v>420227.34066799999</v>
      </c>
      <c r="K2486" s="98">
        <f t="shared" si="1235"/>
        <v>420227.34066799999</v>
      </c>
      <c r="L2486" s="74"/>
      <c r="M2486" s="74"/>
      <c r="N2486" s="74"/>
      <c r="O2486" s="354">
        <f t="shared" si="1236"/>
        <v>420227.34066799999</v>
      </c>
      <c r="P2486" s="558"/>
      <c r="Q2486" s="24"/>
    </row>
    <row r="2487" spans="1:17" ht="15.75" x14ac:dyDescent="0.25">
      <c r="A2487" s="396">
        <v>10</v>
      </c>
      <c r="B2487" s="183" t="s">
        <v>406</v>
      </c>
      <c r="C2487" s="183" t="s">
        <v>5</v>
      </c>
      <c r="D2487" s="190" t="s">
        <v>113</v>
      </c>
      <c r="E2487" s="192">
        <v>37</v>
      </c>
      <c r="F2487" s="311">
        <v>2503</v>
      </c>
      <c r="G2487" s="192">
        <v>80</v>
      </c>
      <c r="H2487" s="190" t="s">
        <v>30</v>
      </c>
      <c r="I2487" s="66" t="s">
        <v>1</v>
      </c>
      <c r="J2487" s="74">
        <f>J2488+J2489+J2490</f>
        <v>2127788.467348</v>
      </c>
      <c r="K2487" s="74">
        <f t="shared" ref="K2487:N2487" si="1237">K2488+K2489+K2490</f>
        <v>2127788.467348</v>
      </c>
      <c r="L2487" s="74">
        <f t="shared" si="1237"/>
        <v>0</v>
      </c>
      <c r="M2487" s="74">
        <f t="shared" si="1237"/>
        <v>0</v>
      </c>
      <c r="N2487" s="74">
        <f t="shared" si="1237"/>
        <v>0</v>
      </c>
      <c r="O2487" s="354">
        <f t="shared" si="1236"/>
        <v>2127788.467348</v>
      </c>
      <c r="P2487" s="558"/>
      <c r="Q2487" s="24"/>
    </row>
    <row r="2488" spans="1:17" ht="15.75" x14ac:dyDescent="0.25">
      <c r="A2488" s="397"/>
      <c r="B2488" s="183" t="s">
        <v>406</v>
      </c>
      <c r="C2488" s="183"/>
      <c r="D2488" s="184"/>
      <c r="E2488" s="185"/>
      <c r="F2488" s="310"/>
      <c r="G2488" s="187"/>
      <c r="H2488" s="188" t="s">
        <v>36</v>
      </c>
      <c r="I2488" s="78" t="s">
        <v>37</v>
      </c>
      <c r="J2488" s="74">
        <v>1298001.1599999999</v>
      </c>
      <c r="K2488" s="98">
        <f t="shared" ref="K2488:K2490" si="1238">J2488</f>
        <v>1298001.1599999999</v>
      </c>
      <c r="L2488" s="74"/>
      <c r="M2488" s="74"/>
      <c r="N2488" s="74"/>
      <c r="O2488" s="354">
        <f t="shared" si="1236"/>
        <v>1298001.1599999999</v>
      </c>
      <c r="P2488" s="558"/>
      <c r="Q2488" s="24"/>
    </row>
    <row r="2489" spans="1:17" ht="15.75" x14ac:dyDescent="0.25">
      <c r="A2489" s="397"/>
      <c r="B2489" s="183" t="s">
        <v>406</v>
      </c>
      <c r="C2489" s="183"/>
      <c r="D2489" s="184"/>
      <c r="E2489" s="185"/>
      <c r="F2489" s="310"/>
      <c r="G2489" s="187"/>
      <c r="H2489" s="190" t="s">
        <v>34</v>
      </c>
      <c r="I2489" s="78" t="s">
        <v>75</v>
      </c>
      <c r="J2489" s="74">
        <v>785206.66</v>
      </c>
      <c r="K2489" s="98">
        <f t="shared" si="1238"/>
        <v>785206.66</v>
      </c>
      <c r="L2489" s="74"/>
      <c r="M2489" s="74"/>
      <c r="N2489" s="74"/>
      <c r="O2489" s="354">
        <f t="shared" si="1236"/>
        <v>785206.66</v>
      </c>
      <c r="P2489" s="558"/>
      <c r="Q2489" s="24"/>
    </row>
    <row r="2490" spans="1:17" ht="15.75" x14ac:dyDescent="0.25">
      <c r="A2490" s="397"/>
      <c r="B2490" s="183" t="s">
        <v>406</v>
      </c>
      <c r="C2490" s="183"/>
      <c r="D2490" s="184"/>
      <c r="E2490" s="185"/>
      <c r="F2490" s="310"/>
      <c r="G2490" s="187"/>
      <c r="H2490" s="190" t="s">
        <v>35</v>
      </c>
      <c r="I2490" s="78" t="s">
        <v>52</v>
      </c>
      <c r="J2490" s="74">
        <f>(J2489+J2488)*2.14%</f>
        <v>44580.647347999999</v>
      </c>
      <c r="K2490" s="98">
        <f t="shared" si="1238"/>
        <v>44580.647347999999</v>
      </c>
      <c r="L2490" s="74"/>
      <c r="M2490" s="74"/>
      <c r="N2490" s="74"/>
      <c r="O2490" s="354">
        <f t="shared" si="1236"/>
        <v>44580.647347999999</v>
      </c>
      <c r="P2490" s="558"/>
      <c r="Q2490" s="24"/>
    </row>
    <row r="2491" spans="1:17" ht="15.75" x14ac:dyDescent="0.25">
      <c r="A2491" s="396">
        <v>11</v>
      </c>
      <c r="B2491" s="183" t="s">
        <v>406</v>
      </c>
      <c r="C2491" s="183" t="s">
        <v>5</v>
      </c>
      <c r="D2491" s="190" t="s">
        <v>113</v>
      </c>
      <c r="E2491" s="192">
        <v>50</v>
      </c>
      <c r="F2491" s="311">
        <v>3283</v>
      </c>
      <c r="G2491" s="192">
        <v>157</v>
      </c>
      <c r="H2491" s="190" t="s">
        <v>30</v>
      </c>
      <c r="I2491" s="66" t="s">
        <v>1</v>
      </c>
      <c r="J2491" s="74">
        <f>J2492+J2493</f>
        <v>2908232.4549219999</v>
      </c>
      <c r="K2491" s="74">
        <f t="shared" ref="K2491:N2491" si="1239">K2492+K2493</f>
        <v>2908232.4549219999</v>
      </c>
      <c r="L2491" s="74">
        <f t="shared" si="1239"/>
        <v>0</v>
      </c>
      <c r="M2491" s="74">
        <f t="shared" si="1239"/>
        <v>0</v>
      </c>
      <c r="N2491" s="74">
        <f t="shared" si="1239"/>
        <v>0</v>
      </c>
      <c r="O2491" s="354">
        <f t="shared" si="1236"/>
        <v>2908232.4549219999</v>
      </c>
      <c r="P2491" s="558"/>
      <c r="Q2491" s="24"/>
    </row>
    <row r="2492" spans="1:17" ht="15.75" x14ac:dyDescent="0.25">
      <c r="A2492" s="397"/>
      <c r="B2492" s="183" t="s">
        <v>406</v>
      </c>
      <c r="C2492" s="183"/>
      <c r="D2492" s="184"/>
      <c r="E2492" s="185"/>
      <c r="F2492" s="310"/>
      <c r="G2492" s="187"/>
      <c r="H2492" s="190" t="s">
        <v>34</v>
      </c>
      <c r="I2492" s="78" t="s">
        <v>75</v>
      </c>
      <c r="J2492" s="74">
        <v>2847300.23</v>
      </c>
      <c r="K2492" s="98">
        <f t="shared" ref="K2492:K2493" si="1240">J2492</f>
        <v>2847300.23</v>
      </c>
      <c r="L2492" s="74"/>
      <c r="M2492" s="74"/>
      <c r="N2492" s="74"/>
      <c r="O2492" s="354">
        <f t="shared" si="1236"/>
        <v>2847300.23</v>
      </c>
      <c r="P2492" s="558"/>
      <c r="Q2492" s="24"/>
    </row>
    <row r="2493" spans="1:17" ht="15.75" x14ac:dyDescent="0.25">
      <c r="A2493" s="397"/>
      <c r="B2493" s="183" t="s">
        <v>406</v>
      </c>
      <c r="C2493" s="183"/>
      <c r="D2493" s="184"/>
      <c r="E2493" s="185"/>
      <c r="F2493" s="310"/>
      <c r="G2493" s="187"/>
      <c r="H2493" s="190" t="s">
        <v>35</v>
      </c>
      <c r="I2493" s="78" t="s">
        <v>52</v>
      </c>
      <c r="J2493" s="74">
        <f>(J2492)*2.14%</f>
        <v>60932.224922000009</v>
      </c>
      <c r="K2493" s="98">
        <f t="shared" si="1240"/>
        <v>60932.224922000009</v>
      </c>
      <c r="L2493" s="74"/>
      <c r="M2493" s="74"/>
      <c r="N2493" s="74"/>
      <c r="O2493" s="354">
        <f t="shared" si="1236"/>
        <v>60932.224922000009</v>
      </c>
      <c r="P2493" s="558"/>
      <c r="Q2493" s="24"/>
    </row>
    <row r="2494" spans="1:17" ht="15.75" x14ac:dyDescent="0.25">
      <c r="A2494" s="396">
        <v>12</v>
      </c>
      <c r="B2494" s="183" t="s">
        <v>406</v>
      </c>
      <c r="C2494" s="183" t="s">
        <v>5</v>
      </c>
      <c r="D2494" s="184" t="s">
        <v>113</v>
      </c>
      <c r="E2494" s="185">
        <v>58</v>
      </c>
      <c r="F2494" s="310">
        <v>4864.7</v>
      </c>
      <c r="G2494" s="187">
        <v>247</v>
      </c>
      <c r="H2494" s="190" t="s">
        <v>30</v>
      </c>
      <c r="I2494" s="66" t="s">
        <v>1</v>
      </c>
      <c r="J2494" s="74">
        <f>J2495+J2496</f>
        <v>4307596.1115020001</v>
      </c>
      <c r="K2494" s="74">
        <f t="shared" ref="K2494:N2494" si="1241">K2495+K2496</f>
        <v>4307596.1115020001</v>
      </c>
      <c r="L2494" s="74">
        <f t="shared" si="1241"/>
        <v>0</v>
      </c>
      <c r="M2494" s="74">
        <f t="shared" si="1241"/>
        <v>0</v>
      </c>
      <c r="N2494" s="74">
        <f t="shared" si="1241"/>
        <v>0</v>
      </c>
      <c r="O2494" s="354">
        <f t="shared" si="1236"/>
        <v>4307596.1115020001</v>
      </c>
      <c r="P2494" s="558"/>
      <c r="Q2494" s="24"/>
    </row>
    <row r="2495" spans="1:17" ht="15.75" x14ac:dyDescent="0.25">
      <c r="A2495" s="397"/>
      <c r="B2495" s="183" t="s">
        <v>406</v>
      </c>
      <c r="C2495" s="183"/>
      <c r="D2495" s="190"/>
      <c r="E2495" s="192"/>
      <c r="F2495" s="311"/>
      <c r="G2495" s="192"/>
      <c r="H2495" s="190" t="s">
        <v>34</v>
      </c>
      <c r="I2495" s="78" t="s">
        <v>75</v>
      </c>
      <c r="J2495" s="74">
        <v>4217344.93</v>
      </c>
      <c r="K2495" s="98">
        <f t="shared" ref="K2495:K2496" si="1242">J2495</f>
        <v>4217344.93</v>
      </c>
      <c r="L2495" s="74"/>
      <c r="M2495" s="74"/>
      <c r="N2495" s="74"/>
      <c r="O2495" s="354">
        <f t="shared" si="1236"/>
        <v>4217344.93</v>
      </c>
      <c r="P2495" s="558"/>
      <c r="Q2495" s="24"/>
    </row>
    <row r="2496" spans="1:17" ht="15.75" x14ac:dyDescent="0.25">
      <c r="A2496" s="398"/>
      <c r="B2496" s="183" t="s">
        <v>406</v>
      </c>
      <c r="C2496" s="183"/>
      <c r="D2496" s="184"/>
      <c r="E2496" s="185"/>
      <c r="F2496" s="310"/>
      <c r="G2496" s="187"/>
      <c r="H2496" s="188" t="s">
        <v>35</v>
      </c>
      <c r="I2496" s="78" t="s">
        <v>52</v>
      </c>
      <c r="J2496" s="74">
        <f>(J2495)*2.14%</f>
        <v>90251.181502000007</v>
      </c>
      <c r="K2496" s="98">
        <f t="shared" si="1242"/>
        <v>90251.181502000007</v>
      </c>
      <c r="L2496" s="74"/>
      <c r="M2496" s="74"/>
      <c r="N2496" s="74"/>
      <c r="O2496" s="354">
        <f t="shared" si="1236"/>
        <v>90251.181502000007</v>
      </c>
      <c r="P2496" s="558"/>
      <c r="Q2496" s="24"/>
    </row>
    <row r="2497" spans="1:17" ht="15.75" x14ac:dyDescent="0.25">
      <c r="A2497" s="396">
        <v>13</v>
      </c>
      <c r="B2497" s="183" t="s">
        <v>406</v>
      </c>
      <c r="C2497" s="183" t="s">
        <v>5</v>
      </c>
      <c r="D2497" s="184" t="s">
        <v>113</v>
      </c>
      <c r="E2497" s="185">
        <v>66</v>
      </c>
      <c r="F2497" s="310">
        <v>4935.6000000000004</v>
      </c>
      <c r="G2497" s="187">
        <v>251</v>
      </c>
      <c r="H2497" s="190" t="s">
        <v>30</v>
      </c>
      <c r="I2497" s="66" t="s">
        <v>1</v>
      </c>
      <c r="J2497" s="74">
        <f>J2498+J2499</f>
        <v>4357773.6734660007</v>
      </c>
      <c r="K2497" s="74">
        <f t="shared" ref="K2497:N2497" si="1243">K2498+K2499</f>
        <v>4357773.6734660007</v>
      </c>
      <c r="L2497" s="74">
        <f t="shared" si="1243"/>
        <v>0</v>
      </c>
      <c r="M2497" s="74">
        <f t="shared" si="1243"/>
        <v>0</v>
      </c>
      <c r="N2497" s="74">
        <f t="shared" si="1243"/>
        <v>0</v>
      </c>
      <c r="O2497" s="354">
        <f t="shared" si="1236"/>
        <v>4357773.6734660007</v>
      </c>
      <c r="P2497" s="558"/>
      <c r="Q2497" s="24"/>
    </row>
    <row r="2498" spans="1:17" ht="15.75" x14ac:dyDescent="0.25">
      <c r="A2498" s="397"/>
      <c r="B2498" s="183" t="s">
        <v>406</v>
      </c>
      <c r="C2498" s="183"/>
      <c r="D2498" s="184"/>
      <c r="E2498" s="185"/>
      <c r="F2498" s="310"/>
      <c r="G2498" s="187"/>
      <c r="H2498" s="190" t="s">
        <v>34</v>
      </c>
      <c r="I2498" s="78" t="s">
        <v>75</v>
      </c>
      <c r="J2498" s="74">
        <v>4266471.1900000004</v>
      </c>
      <c r="K2498" s="98">
        <f t="shared" ref="K2498:K2499" si="1244">J2498</f>
        <v>4266471.1900000004</v>
      </c>
      <c r="L2498" s="74"/>
      <c r="M2498" s="74"/>
      <c r="N2498" s="74"/>
      <c r="O2498" s="354">
        <f t="shared" si="1236"/>
        <v>4266471.1900000004</v>
      </c>
      <c r="P2498" s="558"/>
      <c r="Q2498" s="24"/>
    </row>
    <row r="2499" spans="1:17" ht="15.75" x14ac:dyDescent="0.25">
      <c r="A2499" s="398"/>
      <c r="B2499" s="183" t="s">
        <v>406</v>
      </c>
      <c r="C2499" s="183"/>
      <c r="D2499" s="190"/>
      <c r="E2499" s="192"/>
      <c r="F2499" s="311"/>
      <c r="G2499" s="192"/>
      <c r="H2499" s="190" t="s">
        <v>35</v>
      </c>
      <c r="I2499" s="78" t="s">
        <v>52</v>
      </c>
      <c r="J2499" s="74">
        <f>(J2498)*2.14%</f>
        <v>91302.48346600002</v>
      </c>
      <c r="K2499" s="98">
        <f t="shared" si="1244"/>
        <v>91302.48346600002</v>
      </c>
      <c r="L2499" s="74"/>
      <c r="M2499" s="74"/>
      <c r="N2499" s="74"/>
      <c r="O2499" s="354">
        <f t="shared" si="1236"/>
        <v>91302.48346600002</v>
      </c>
      <c r="P2499" s="558"/>
      <c r="Q2499" s="24"/>
    </row>
    <row r="2500" spans="1:17" ht="15.75" x14ac:dyDescent="0.25">
      <c r="A2500" s="397">
        <v>14</v>
      </c>
      <c r="B2500" s="183" t="s">
        <v>406</v>
      </c>
      <c r="C2500" s="183" t="s">
        <v>5</v>
      </c>
      <c r="D2500" s="190" t="s">
        <v>113</v>
      </c>
      <c r="E2500" s="192" t="s">
        <v>275</v>
      </c>
      <c r="F2500" s="311">
        <v>9276.7999999999993</v>
      </c>
      <c r="G2500" s="192">
        <v>448</v>
      </c>
      <c r="H2500" s="190" t="s">
        <v>30</v>
      </c>
      <c r="I2500" s="66" t="s">
        <v>1</v>
      </c>
      <c r="J2500" s="74">
        <f>J2501+J2502+J2503</f>
        <v>7626232.5100580007</v>
      </c>
      <c r="K2500" s="74">
        <f t="shared" ref="K2500:N2500" si="1245">K2501+K2502+K2503</f>
        <v>7626232.5100580007</v>
      </c>
      <c r="L2500" s="74">
        <f t="shared" si="1245"/>
        <v>0</v>
      </c>
      <c r="M2500" s="74">
        <f t="shared" si="1245"/>
        <v>0</v>
      </c>
      <c r="N2500" s="74">
        <f t="shared" si="1245"/>
        <v>0</v>
      </c>
      <c r="O2500" s="354">
        <f t="shared" si="1236"/>
        <v>7626232.5100580007</v>
      </c>
      <c r="P2500" s="558"/>
      <c r="Q2500" s="24"/>
    </row>
    <row r="2501" spans="1:17" ht="15.75" x14ac:dyDescent="0.25">
      <c r="A2501" s="397"/>
      <c r="B2501" s="183" t="s">
        <v>406</v>
      </c>
      <c r="C2501" s="183"/>
      <c r="D2501" s="190"/>
      <c r="E2501" s="192"/>
      <c r="F2501" s="311"/>
      <c r="G2501" s="192"/>
      <c r="H2501" s="190" t="s">
        <v>36</v>
      </c>
      <c r="I2501" s="78" t="s">
        <v>37</v>
      </c>
      <c r="J2501" s="74">
        <v>4652181.74</v>
      </c>
      <c r="K2501" s="98">
        <f t="shared" ref="K2501:K2503" si="1246">J2501</f>
        <v>4652181.74</v>
      </c>
      <c r="L2501" s="74"/>
      <c r="M2501" s="74"/>
      <c r="N2501" s="74"/>
      <c r="O2501" s="354">
        <f t="shared" si="1236"/>
        <v>4652181.74</v>
      </c>
      <c r="P2501" s="558"/>
      <c r="Q2501" s="24"/>
    </row>
    <row r="2502" spans="1:17" ht="15.75" x14ac:dyDescent="0.25">
      <c r="A2502" s="397"/>
      <c r="B2502" s="183" t="s">
        <v>406</v>
      </c>
      <c r="C2502" s="183"/>
      <c r="D2502" s="190"/>
      <c r="E2502" s="192"/>
      <c r="F2502" s="311"/>
      <c r="G2502" s="192"/>
      <c r="H2502" s="190" t="s">
        <v>34</v>
      </c>
      <c r="I2502" s="78" t="s">
        <v>75</v>
      </c>
      <c r="J2502" s="74">
        <v>2814268.73</v>
      </c>
      <c r="K2502" s="98">
        <f t="shared" si="1246"/>
        <v>2814268.73</v>
      </c>
      <c r="L2502" s="74"/>
      <c r="M2502" s="74"/>
      <c r="N2502" s="74"/>
      <c r="O2502" s="354">
        <f t="shared" si="1236"/>
        <v>2814268.73</v>
      </c>
      <c r="P2502" s="558"/>
      <c r="Q2502" s="24"/>
    </row>
    <row r="2503" spans="1:17" ht="15.75" x14ac:dyDescent="0.25">
      <c r="A2503" s="397"/>
      <c r="B2503" s="183" t="s">
        <v>406</v>
      </c>
      <c r="C2503" s="183"/>
      <c r="D2503" s="190"/>
      <c r="E2503" s="192"/>
      <c r="F2503" s="311"/>
      <c r="G2503" s="192"/>
      <c r="H2503" s="190" t="s">
        <v>35</v>
      </c>
      <c r="I2503" s="78" t="s">
        <v>52</v>
      </c>
      <c r="J2503" s="74">
        <f>(J2502+J2501)*2.14%</f>
        <v>159782.04005800004</v>
      </c>
      <c r="K2503" s="98">
        <f t="shared" si="1246"/>
        <v>159782.04005800004</v>
      </c>
      <c r="L2503" s="74"/>
      <c r="M2503" s="74"/>
      <c r="N2503" s="74"/>
      <c r="O2503" s="354">
        <f t="shared" si="1236"/>
        <v>159782.04005800004</v>
      </c>
      <c r="P2503" s="558"/>
      <c r="Q2503" s="24"/>
    </row>
    <row r="2504" spans="1:17" ht="15.75" x14ac:dyDescent="0.25">
      <c r="A2504" s="396">
        <v>15</v>
      </c>
      <c r="B2504" s="183" t="s">
        <v>406</v>
      </c>
      <c r="C2504" s="183" t="s">
        <v>5</v>
      </c>
      <c r="D2504" s="184" t="s">
        <v>251</v>
      </c>
      <c r="E2504" s="185" t="s">
        <v>268</v>
      </c>
      <c r="F2504" s="310">
        <v>918.19</v>
      </c>
      <c r="G2504" s="187">
        <v>51</v>
      </c>
      <c r="H2504" s="188" t="s">
        <v>30</v>
      </c>
      <c r="I2504" s="66" t="s">
        <v>1</v>
      </c>
      <c r="J2504" s="74">
        <f>J2505+J2506+J2507</f>
        <v>7566926.5328700012</v>
      </c>
      <c r="K2504" s="74">
        <f t="shared" ref="K2504:N2504" si="1247">K2505+K2506+K2507</f>
        <v>7566926.5328700012</v>
      </c>
      <c r="L2504" s="74">
        <f t="shared" si="1247"/>
        <v>0</v>
      </c>
      <c r="M2504" s="74">
        <f t="shared" si="1247"/>
        <v>0</v>
      </c>
      <c r="N2504" s="74">
        <f t="shared" si="1247"/>
        <v>0</v>
      </c>
      <c r="O2504" s="354">
        <f t="shared" si="1236"/>
        <v>7566926.5328700012</v>
      </c>
      <c r="P2504" s="558"/>
      <c r="Q2504" s="24"/>
    </row>
    <row r="2505" spans="1:17" ht="15.75" x14ac:dyDescent="0.25">
      <c r="A2505" s="397"/>
      <c r="B2505" s="183" t="s">
        <v>406</v>
      </c>
      <c r="C2505" s="183"/>
      <c r="D2505" s="184"/>
      <c r="E2505" s="185"/>
      <c r="F2505" s="186"/>
      <c r="G2505" s="188"/>
      <c r="H2505" s="190" t="s">
        <v>36</v>
      </c>
      <c r="I2505" s="78" t="s">
        <v>37</v>
      </c>
      <c r="J2505" s="74">
        <v>3884535.45</v>
      </c>
      <c r="K2505" s="98">
        <f t="shared" ref="K2505:K2507" si="1248">J2505</f>
        <v>3884535.45</v>
      </c>
      <c r="L2505" s="74"/>
      <c r="M2505" s="74"/>
      <c r="N2505" s="74"/>
      <c r="O2505" s="354">
        <f t="shared" si="1236"/>
        <v>3884535.45</v>
      </c>
      <c r="P2505" s="558"/>
      <c r="Q2505" s="24"/>
    </row>
    <row r="2506" spans="1:17" ht="15.75" x14ac:dyDescent="0.25">
      <c r="A2506" s="397"/>
      <c r="B2506" s="183" t="s">
        <v>406</v>
      </c>
      <c r="C2506" s="183"/>
      <c r="D2506" s="184"/>
      <c r="E2506" s="185"/>
      <c r="F2506" s="186"/>
      <c r="G2506" s="188"/>
      <c r="H2506" s="190" t="s">
        <v>34</v>
      </c>
      <c r="I2506" s="78" t="s">
        <v>75</v>
      </c>
      <c r="J2506" s="74">
        <v>3523851.6</v>
      </c>
      <c r="K2506" s="98">
        <f t="shared" si="1248"/>
        <v>3523851.6</v>
      </c>
      <c r="L2506" s="74"/>
      <c r="M2506" s="74"/>
      <c r="N2506" s="74"/>
      <c r="O2506" s="354">
        <f t="shared" si="1236"/>
        <v>3523851.6</v>
      </c>
      <c r="P2506" s="558"/>
      <c r="Q2506" s="24"/>
    </row>
    <row r="2507" spans="1:17" ht="15.75" x14ac:dyDescent="0.25">
      <c r="A2507" s="397"/>
      <c r="B2507" s="183" t="s">
        <v>406</v>
      </c>
      <c r="C2507" s="183"/>
      <c r="D2507" s="190"/>
      <c r="E2507" s="192"/>
      <c r="F2507" s="189"/>
      <c r="G2507" s="192"/>
      <c r="H2507" s="190" t="s">
        <v>35</v>
      </c>
      <c r="I2507" s="78" t="s">
        <v>52</v>
      </c>
      <c r="J2507" s="74">
        <f>(J2506+J2505)*2.14%</f>
        <v>158539.48287000004</v>
      </c>
      <c r="K2507" s="98">
        <f t="shared" si="1248"/>
        <v>158539.48287000004</v>
      </c>
      <c r="L2507" s="74"/>
      <c r="M2507" s="74"/>
      <c r="N2507" s="74"/>
      <c r="O2507" s="354">
        <f t="shared" si="1236"/>
        <v>158539.48287000004</v>
      </c>
      <c r="P2507" s="558"/>
      <c r="Q2507" s="24"/>
    </row>
    <row r="2508" spans="1:17" ht="15.75" x14ac:dyDescent="0.25">
      <c r="A2508" s="396">
        <v>16</v>
      </c>
      <c r="B2508" s="183" t="s">
        <v>406</v>
      </c>
      <c r="C2508" s="183" t="s">
        <v>5</v>
      </c>
      <c r="D2508" s="184" t="s">
        <v>251</v>
      </c>
      <c r="E2508" s="185">
        <v>111</v>
      </c>
      <c r="F2508" s="310">
        <v>5762.3</v>
      </c>
      <c r="G2508" s="187">
        <v>282</v>
      </c>
      <c r="H2508" s="188" t="s">
        <v>30</v>
      </c>
      <c r="I2508" s="66" t="s">
        <v>1</v>
      </c>
      <c r="J2508" s="74">
        <f>J2509+J2510+J2511+J2512</f>
        <v>17796233.039203998</v>
      </c>
      <c r="K2508" s="74">
        <f t="shared" ref="K2508:N2508" si="1249">K2509+K2510+K2511+K2512</f>
        <v>17796233.039203998</v>
      </c>
      <c r="L2508" s="74">
        <f t="shared" si="1249"/>
        <v>0</v>
      </c>
      <c r="M2508" s="74">
        <f t="shared" si="1249"/>
        <v>0</v>
      </c>
      <c r="N2508" s="74">
        <f t="shared" si="1249"/>
        <v>0</v>
      </c>
      <c r="O2508" s="354">
        <f t="shared" si="1236"/>
        <v>17796233.039203998</v>
      </c>
      <c r="P2508" s="558"/>
      <c r="Q2508" s="24"/>
    </row>
    <row r="2509" spans="1:17" ht="15.75" x14ac:dyDescent="0.25">
      <c r="A2509" s="397"/>
      <c r="B2509" s="183" t="s">
        <v>406</v>
      </c>
      <c r="C2509" s="183"/>
      <c r="D2509" s="184"/>
      <c r="E2509" s="185"/>
      <c r="F2509" s="310"/>
      <c r="G2509" s="187"/>
      <c r="H2509" s="190" t="s">
        <v>36</v>
      </c>
      <c r="I2509" s="78" t="s">
        <v>37</v>
      </c>
      <c r="J2509" s="74">
        <v>9712625.1899999995</v>
      </c>
      <c r="K2509" s="98">
        <f t="shared" ref="K2509:K2512" si="1250">J2509</f>
        <v>9712625.1899999995</v>
      </c>
      <c r="L2509" s="74"/>
      <c r="M2509" s="74"/>
      <c r="N2509" s="74"/>
      <c r="O2509" s="354">
        <f t="shared" si="1236"/>
        <v>9712625.1899999995</v>
      </c>
      <c r="P2509" s="558"/>
      <c r="Q2509" s="24"/>
    </row>
    <row r="2510" spans="1:17" ht="15.75" x14ac:dyDescent="0.25">
      <c r="A2510" s="397"/>
      <c r="B2510" s="183" t="s">
        <v>406</v>
      </c>
      <c r="C2510" s="183"/>
      <c r="D2510" s="184"/>
      <c r="E2510" s="185"/>
      <c r="F2510" s="310"/>
      <c r="G2510" s="187"/>
      <c r="H2510" s="190" t="s">
        <v>34</v>
      </c>
      <c r="I2510" s="78" t="s">
        <v>75</v>
      </c>
      <c r="J2510" s="74">
        <v>4988819.87</v>
      </c>
      <c r="K2510" s="98">
        <f t="shared" si="1250"/>
        <v>4988819.87</v>
      </c>
      <c r="L2510" s="74"/>
      <c r="M2510" s="74"/>
      <c r="N2510" s="74"/>
      <c r="O2510" s="354">
        <f t="shared" si="1236"/>
        <v>4988819.87</v>
      </c>
      <c r="P2510" s="558"/>
      <c r="Q2510" s="24"/>
    </row>
    <row r="2511" spans="1:17" ht="45" x14ac:dyDescent="0.25">
      <c r="A2511" s="397"/>
      <c r="B2511" s="183" t="s">
        <v>406</v>
      </c>
      <c r="C2511" s="183"/>
      <c r="D2511" s="190"/>
      <c r="E2511" s="192"/>
      <c r="F2511" s="311"/>
      <c r="G2511" s="192"/>
      <c r="H2511" s="190" t="s">
        <v>64</v>
      </c>
      <c r="I2511" s="191" t="s">
        <v>65</v>
      </c>
      <c r="J2511" s="74">
        <v>2721927.8</v>
      </c>
      <c r="K2511" s="98">
        <f t="shared" si="1250"/>
        <v>2721927.8</v>
      </c>
      <c r="L2511" s="74"/>
      <c r="M2511" s="74"/>
      <c r="N2511" s="74"/>
      <c r="O2511" s="354">
        <f t="shared" si="1236"/>
        <v>2721927.8</v>
      </c>
      <c r="P2511" s="558"/>
      <c r="Q2511" s="24"/>
    </row>
    <row r="2512" spans="1:17" ht="15.75" x14ac:dyDescent="0.25">
      <c r="A2512" s="398"/>
      <c r="B2512" s="183" t="s">
        <v>406</v>
      </c>
      <c r="C2512" s="183"/>
      <c r="D2512" s="184"/>
      <c r="E2512" s="261"/>
      <c r="F2512" s="310"/>
      <c r="G2512" s="187"/>
      <c r="H2512" s="188" t="s">
        <v>35</v>
      </c>
      <c r="I2512" s="78" t="s">
        <v>52</v>
      </c>
      <c r="J2512" s="74">
        <f>(J2511+J2510+J2509)*2.14%</f>
        <v>372860.17920400004</v>
      </c>
      <c r="K2512" s="98">
        <f t="shared" si="1250"/>
        <v>372860.17920400004</v>
      </c>
      <c r="L2512" s="74"/>
      <c r="M2512" s="74"/>
      <c r="N2512" s="74"/>
      <c r="O2512" s="354">
        <f t="shared" si="1236"/>
        <v>372860.17920400004</v>
      </c>
      <c r="P2512" s="558"/>
      <c r="Q2512" s="24"/>
    </row>
    <row r="2513" spans="1:17" ht="15.75" x14ac:dyDescent="0.25">
      <c r="A2513" s="397">
        <v>17</v>
      </c>
      <c r="B2513" s="183" t="s">
        <v>406</v>
      </c>
      <c r="C2513" s="183" t="s">
        <v>5</v>
      </c>
      <c r="D2513" s="184" t="s">
        <v>172</v>
      </c>
      <c r="E2513" s="185">
        <v>26</v>
      </c>
      <c r="F2513" s="310">
        <v>2216</v>
      </c>
      <c r="G2513" s="187">
        <v>105</v>
      </c>
      <c r="H2513" s="190" t="s">
        <v>30</v>
      </c>
      <c r="I2513" s="66" t="s">
        <v>1</v>
      </c>
      <c r="J2513" s="74">
        <f>J2514+J2515</f>
        <v>554029.62652000005</v>
      </c>
      <c r="K2513" s="74">
        <f t="shared" ref="K2513:N2513" si="1251">K2514+K2515</f>
        <v>554029.62652000005</v>
      </c>
      <c r="L2513" s="74">
        <f t="shared" si="1251"/>
        <v>0</v>
      </c>
      <c r="M2513" s="74">
        <f t="shared" si="1251"/>
        <v>0</v>
      </c>
      <c r="N2513" s="74">
        <f t="shared" si="1251"/>
        <v>0</v>
      </c>
      <c r="O2513" s="354">
        <f t="shared" si="1236"/>
        <v>554029.62652000005</v>
      </c>
      <c r="P2513" s="558"/>
      <c r="Q2513" s="24"/>
    </row>
    <row r="2514" spans="1:17" ht="45" x14ac:dyDescent="0.25">
      <c r="A2514" s="397"/>
      <c r="B2514" s="183" t="s">
        <v>406</v>
      </c>
      <c r="C2514" s="183"/>
      <c r="D2514" s="184"/>
      <c r="E2514" s="185"/>
      <c r="F2514" s="310"/>
      <c r="G2514" s="187"/>
      <c r="H2514" s="190" t="s">
        <v>64</v>
      </c>
      <c r="I2514" s="191" t="s">
        <v>65</v>
      </c>
      <c r="J2514" s="74">
        <v>542421.80000000005</v>
      </c>
      <c r="K2514" s="98">
        <f t="shared" ref="K2514:K2515" si="1252">J2514</f>
        <v>542421.80000000005</v>
      </c>
      <c r="L2514" s="74"/>
      <c r="M2514" s="74"/>
      <c r="N2514" s="74"/>
      <c r="O2514" s="354">
        <f t="shared" si="1236"/>
        <v>542421.80000000005</v>
      </c>
      <c r="P2514" s="558"/>
      <c r="Q2514" s="24"/>
    </row>
    <row r="2515" spans="1:17" ht="15.75" x14ac:dyDescent="0.25">
      <c r="A2515" s="397"/>
      <c r="B2515" s="183" t="s">
        <v>406</v>
      </c>
      <c r="C2515" s="183"/>
      <c r="D2515" s="190"/>
      <c r="E2515" s="192"/>
      <c r="F2515" s="311"/>
      <c r="G2515" s="192"/>
      <c r="H2515" s="190" t="s">
        <v>35</v>
      </c>
      <c r="I2515" s="78" t="s">
        <v>52</v>
      </c>
      <c r="J2515" s="74">
        <f>(J2514)*2.14%</f>
        <v>11607.826520000002</v>
      </c>
      <c r="K2515" s="98">
        <f t="shared" si="1252"/>
        <v>11607.826520000002</v>
      </c>
      <c r="L2515" s="74"/>
      <c r="M2515" s="74"/>
      <c r="N2515" s="74"/>
      <c r="O2515" s="354">
        <f t="shared" si="1236"/>
        <v>11607.826520000002</v>
      </c>
      <c r="P2515" s="558"/>
      <c r="Q2515" s="24"/>
    </row>
    <row r="2516" spans="1:17" ht="15.75" x14ac:dyDescent="0.25">
      <c r="A2516" s="396">
        <v>18</v>
      </c>
      <c r="B2516" s="183" t="s">
        <v>406</v>
      </c>
      <c r="C2516" s="183" t="s">
        <v>5</v>
      </c>
      <c r="D2516" s="184" t="s">
        <v>149</v>
      </c>
      <c r="E2516" s="185">
        <v>70</v>
      </c>
      <c r="F2516" s="310">
        <v>5742.7</v>
      </c>
      <c r="G2516" s="187">
        <v>211</v>
      </c>
      <c r="H2516" s="188" t="s">
        <v>30</v>
      </c>
      <c r="I2516" s="66" t="s">
        <v>1</v>
      </c>
      <c r="J2516" s="74">
        <f>J2517+J2518+J2519</f>
        <v>14800633.807461999</v>
      </c>
      <c r="K2516" s="74">
        <f t="shared" ref="K2516:M2516" si="1253">K2517+K2518+K2519</f>
        <v>14800633.807461999</v>
      </c>
      <c r="L2516" s="74">
        <f t="shared" si="1253"/>
        <v>0</v>
      </c>
      <c r="M2516" s="74">
        <f t="shared" si="1253"/>
        <v>0</v>
      </c>
      <c r="N2516" s="74">
        <v>0</v>
      </c>
      <c r="O2516" s="354">
        <f t="shared" si="1236"/>
        <v>14800633.807461999</v>
      </c>
      <c r="P2516" s="558"/>
      <c r="Q2516" s="24"/>
    </row>
    <row r="2517" spans="1:17" ht="15.75" x14ac:dyDescent="0.25">
      <c r="A2517" s="397"/>
      <c r="B2517" s="183" t="s">
        <v>406</v>
      </c>
      <c r="C2517" s="183"/>
      <c r="D2517" s="184"/>
      <c r="E2517" s="185"/>
      <c r="F2517" s="310"/>
      <c r="G2517" s="187"/>
      <c r="H2517" s="190" t="s">
        <v>36</v>
      </c>
      <c r="I2517" s="78" t="s">
        <v>37</v>
      </c>
      <c r="J2517" s="74">
        <v>9573286.6799999997</v>
      </c>
      <c r="K2517" s="98">
        <f t="shared" ref="K2517:K2519" si="1254">J2517</f>
        <v>9573286.6799999997</v>
      </c>
      <c r="L2517" s="74"/>
      <c r="M2517" s="74"/>
      <c r="N2517" s="74"/>
      <c r="O2517" s="354">
        <f t="shared" si="1236"/>
        <v>9573286.6799999997</v>
      </c>
      <c r="P2517" s="558"/>
      <c r="Q2517" s="24"/>
    </row>
    <row r="2518" spans="1:17" ht="15.75" x14ac:dyDescent="0.25">
      <c r="A2518" s="397"/>
      <c r="B2518" s="183" t="s">
        <v>406</v>
      </c>
      <c r="C2518" s="183"/>
      <c r="D2518" s="184"/>
      <c r="E2518" s="185"/>
      <c r="F2518" s="310"/>
      <c r="G2518" s="187"/>
      <c r="H2518" s="190" t="s">
        <v>34</v>
      </c>
      <c r="I2518" s="78" t="s">
        <v>75</v>
      </c>
      <c r="J2518" s="74">
        <v>4917249.6500000004</v>
      </c>
      <c r="K2518" s="98">
        <f t="shared" si="1254"/>
        <v>4917249.6500000004</v>
      </c>
      <c r="L2518" s="74"/>
      <c r="M2518" s="74"/>
      <c r="N2518" s="74"/>
      <c r="O2518" s="354">
        <f t="shared" si="1236"/>
        <v>4917249.6500000004</v>
      </c>
      <c r="P2518" s="558"/>
      <c r="Q2518" s="24"/>
    </row>
    <row r="2519" spans="1:17" ht="15.75" x14ac:dyDescent="0.25">
      <c r="A2519" s="397"/>
      <c r="B2519" s="183" t="s">
        <v>406</v>
      </c>
      <c r="C2519" s="183"/>
      <c r="D2519" s="184"/>
      <c r="E2519" s="185"/>
      <c r="F2519" s="310"/>
      <c r="G2519" s="187"/>
      <c r="H2519" s="190" t="s">
        <v>35</v>
      </c>
      <c r="I2519" s="78" t="s">
        <v>52</v>
      </c>
      <c r="J2519" s="74">
        <f>(J2518+J2517)*2.14%</f>
        <v>310097.47746200004</v>
      </c>
      <c r="K2519" s="98">
        <f t="shared" si="1254"/>
        <v>310097.47746200004</v>
      </c>
      <c r="L2519" s="74"/>
      <c r="M2519" s="74"/>
      <c r="N2519" s="74"/>
      <c r="O2519" s="354">
        <f t="shared" si="1236"/>
        <v>310097.47746200004</v>
      </c>
      <c r="P2519" s="558"/>
      <c r="Q2519" s="24"/>
    </row>
    <row r="2520" spans="1:17" ht="15.75" x14ac:dyDescent="0.25">
      <c r="A2520" s="396">
        <v>19</v>
      </c>
      <c r="B2520" s="183" t="s">
        <v>406</v>
      </c>
      <c r="C2520" s="183" t="s">
        <v>5</v>
      </c>
      <c r="D2520" s="190" t="s">
        <v>149</v>
      </c>
      <c r="E2520" s="192">
        <v>83</v>
      </c>
      <c r="F2520" s="311">
        <v>2659</v>
      </c>
      <c r="G2520" s="192">
        <v>139</v>
      </c>
      <c r="H2520" s="190" t="s">
        <v>30</v>
      </c>
      <c r="I2520" s="66" t="s">
        <v>1</v>
      </c>
      <c r="J2520" s="74">
        <f>J2521+J2522+J2523+J2524</f>
        <v>8025159.2474560002</v>
      </c>
      <c r="K2520" s="74">
        <f t="shared" ref="K2520:N2520" si="1255">K2521+K2522+K2523+K2524</f>
        <v>8025159.2474560002</v>
      </c>
      <c r="L2520" s="74">
        <f t="shared" si="1255"/>
        <v>0</v>
      </c>
      <c r="M2520" s="74">
        <f t="shared" si="1255"/>
        <v>0</v>
      </c>
      <c r="N2520" s="74">
        <f t="shared" si="1255"/>
        <v>0</v>
      </c>
      <c r="O2520" s="354">
        <f t="shared" si="1236"/>
        <v>8025159.2474560002</v>
      </c>
      <c r="P2520" s="558"/>
      <c r="Q2520" s="24"/>
    </row>
    <row r="2521" spans="1:17" ht="15.75" x14ac:dyDescent="0.25">
      <c r="A2521" s="397"/>
      <c r="B2521" s="183" t="s">
        <v>406</v>
      </c>
      <c r="C2521" s="183"/>
      <c r="D2521" s="184"/>
      <c r="E2521" s="185"/>
      <c r="F2521" s="310"/>
      <c r="G2521" s="187"/>
      <c r="H2521" s="188" t="s">
        <v>36</v>
      </c>
      <c r="I2521" s="78" t="s">
        <v>37</v>
      </c>
      <c r="J2521" s="74">
        <v>4379879.93</v>
      </c>
      <c r="K2521" s="98">
        <f t="shared" ref="K2521:K2524" si="1256">J2521</f>
        <v>4379879.93</v>
      </c>
      <c r="L2521" s="74"/>
      <c r="M2521" s="74"/>
      <c r="N2521" s="74"/>
      <c r="O2521" s="354">
        <f t="shared" si="1236"/>
        <v>4379879.93</v>
      </c>
      <c r="P2521" s="558"/>
      <c r="Q2521" s="24"/>
    </row>
    <row r="2522" spans="1:17" ht="15.75" x14ac:dyDescent="0.25">
      <c r="A2522" s="397"/>
      <c r="B2522" s="183" t="s">
        <v>406</v>
      </c>
      <c r="C2522" s="183"/>
      <c r="D2522" s="184"/>
      <c r="E2522" s="185"/>
      <c r="F2522" s="310"/>
      <c r="G2522" s="187"/>
      <c r="H2522" s="190" t="s">
        <v>34</v>
      </c>
      <c r="I2522" s="78" t="s">
        <v>75</v>
      </c>
      <c r="J2522" s="74">
        <v>2249693.73</v>
      </c>
      <c r="K2522" s="98">
        <f t="shared" si="1256"/>
        <v>2249693.73</v>
      </c>
      <c r="L2522" s="74"/>
      <c r="M2522" s="74"/>
      <c r="N2522" s="74"/>
      <c r="O2522" s="354">
        <f t="shared" si="1236"/>
        <v>2249693.73</v>
      </c>
      <c r="P2522" s="558"/>
      <c r="Q2522" s="24"/>
    </row>
    <row r="2523" spans="1:17" ht="45" x14ac:dyDescent="0.25">
      <c r="A2523" s="397"/>
      <c r="B2523" s="183" t="s">
        <v>406</v>
      </c>
      <c r="C2523" s="183"/>
      <c r="D2523" s="184"/>
      <c r="E2523" s="185"/>
      <c r="F2523" s="310"/>
      <c r="G2523" s="187"/>
      <c r="H2523" s="190" t="s">
        <v>64</v>
      </c>
      <c r="I2523" s="191" t="s">
        <v>65</v>
      </c>
      <c r="J2523" s="74">
        <v>1227445.3799999999</v>
      </c>
      <c r="K2523" s="98">
        <f t="shared" si="1256"/>
        <v>1227445.3799999999</v>
      </c>
      <c r="L2523" s="74"/>
      <c r="M2523" s="74"/>
      <c r="N2523" s="74"/>
      <c r="O2523" s="354">
        <f t="shared" si="1236"/>
        <v>1227445.3799999999</v>
      </c>
      <c r="P2523" s="558"/>
      <c r="Q2523" s="24"/>
    </row>
    <row r="2524" spans="1:17" ht="15.75" x14ac:dyDescent="0.25">
      <c r="A2524" s="398"/>
      <c r="B2524" s="183" t="s">
        <v>406</v>
      </c>
      <c r="C2524" s="183"/>
      <c r="D2524" s="184"/>
      <c r="E2524" s="185"/>
      <c r="F2524" s="310"/>
      <c r="G2524" s="187"/>
      <c r="H2524" s="190" t="s">
        <v>35</v>
      </c>
      <c r="I2524" s="78" t="s">
        <v>52</v>
      </c>
      <c r="J2524" s="74">
        <f>(J2523+J2522+J2521)*2.14%</f>
        <v>168140.207456</v>
      </c>
      <c r="K2524" s="98">
        <f t="shared" si="1256"/>
        <v>168140.207456</v>
      </c>
      <c r="L2524" s="74"/>
      <c r="M2524" s="74"/>
      <c r="N2524" s="74"/>
      <c r="O2524" s="354">
        <f t="shared" si="1236"/>
        <v>168140.207456</v>
      </c>
      <c r="P2524" s="558"/>
      <c r="Q2524" s="24"/>
    </row>
    <row r="2525" spans="1:17" ht="15.75" x14ac:dyDescent="0.25">
      <c r="A2525" s="396">
        <v>20</v>
      </c>
      <c r="B2525" s="183" t="s">
        <v>406</v>
      </c>
      <c r="C2525" s="183" t="s">
        <v>5</v>
      </c>
      <c r="D2525" s="184" t="s">
        <v>252</v>
      </c>
      <c r="E2525" s="185">
        <v>16</v>
      </c>
      <c r="F2525" s="310">
        <v>5755.3</v>
      </c>
      <c r="G2525" s="187">
        <v>247</v>
      </c>
      <c r="H2525" s="188" t="s">
        <v>30</v>
      </c>
      <c r="I2525" s="66" t="s">
        <v>1</v>
      </c>
      <c r="J2525" s="74">
        <f>J2526+J2527</f>
        <v>9243926.9535980001</v>
      </c>
      <c r="K2525" s="74">
        <f t="shared" ref="K2525:N2525" si="1257">K2526+K2527</f>
        <v>9243926.9535980001</v>
      </c>
      <c r="L2525" s="74">
        <f t="shared" si="1257"/>
        <v>0</v>
      </c>
      <c r="M2525" s="74">
        <f t="shared" si="1257"/>
        <v>0</v>
      </c>
      <c r="N2525" s="74">
        <f t="shared" si="1257"/>
        <v>0</v>
      </c>
      <c r="O2525" s="354">
        <f t="shared" si="1236"/>
        <v>9243926.9535980001</v>
      </c>
      <c r="P2525" s="558"/>
      <c r="Q2525" s="24"/>
    </row>
    <row r="2526" spans="1:17" ht="15.75" x14ac:dyDescent="0.25">
      <c r="A2526" s="397"/>
      <c r="B2526" s="183" t="s">
        <v>406</v>
      </c>
      <c r="C2526" s="183"/>
      <c r="D2526" s="184"/>
      <c r="E2526" s="185"/>
      <c r="F2526" s="186"/>
      <c r="G2526" s="188"/>
      <c r="H2526" s="190" t="s">
        <v>36</v>
      </c>
      <c r="I2526" s="78" t="s">
        <v>37</v>
      </c>
      <c r="J2526" s="74">
        <v>9050251.5700000003</v>
      </c>
      <c r="K2526" s="98">
        <f t="shared" ref="K2526:K2527" si="1258">J2526</f>
        <v>9050251.5700000003</v>
      </c>
      <c r="L2526" s="74"/>
      <c r="M2526" s="74"/>
      <c r="N2526" s="74"/>
      <c r="O2526" s="354">
        <f t="shared" si="1236"/>
        <v>9050251.5700000003</v>
      </c>
      <c r="P2526" s="558"/>
      <c r="Q2526" s="24"/>
    </row>
    <row r="2527" spans="1:17" ht="15.75" x14ac:dyDescent="0.25">
      <c r="A2527" s="397"/>
      <c r="B2527" s="183" t="s">
        <v>406</v>
      </c>
      <c r="C2527" s="183"/>
      <c r="D2527" s="184"/>
      <c r="E2527" s="185"/>
      <c r="F2527" s="186"/>
      <c r="G2527" s="188"/>
      <c r="H2527" s="190" t="s">
        <v>35</v>
      </c>
      <c r="I2527" s="78" t="s">
        <v>52</v>
      </c>
      <c r="J2527" s="74">
        <f>(J2526)*2.14%</f>
        <v>193675.38359800001</v>
      </c>
      <c r="K2527" s="98">
        <f t="shared" si="1258"/>
        <v>193675.38359800001</v>
      </c>
      <c r="L2527" s="74"/>
      <c r="M2527" s="74"/>
      <c r="N2527" s="74"/>
      <c r="O2527" s="354">
        <f t="shared" si="1236"/>
        <v>193675.38359800001</v>
      </c>
      <c r="P2527" s="558"/>
      <c r="Q2527" s="24"/>
    </row>
    <row r="2528" spans="1:17" ht="15.75" x14ac:dyDescent="0.25">
      <c r="A2528" s="396">
        <v>21</v>
      </c>
      <c r="B2528" s="183" t="s">
        <v>406</v>
      </c>
      <c r="C2528" s="183" t="s">
        <v>5</v>
      </c>
      <c r="D2528" s="184" t="s">
        <v>264</v>
      </c>
      <c r="E2528" s="185">
        <v>62</v>
      </c>
      <c r="F2528" s="310">
        <v>653.70000000000005</v>
      </c>
      <c r="G2528" s="187">
        <v>35</v>
      </c>
      <c r="H2528" s="190" t="s">
        <v>30</v>
      </c>
      <c r="I2528" s="66" t="s">
        <v>1</v>
      </c>
      <c r="J2528" s="74">
        <f>J2529+J2530</f>
        <v>681695.38285000005</v>
      </c>
      <c r="K2528" s="74">
        <f t="shared" ref="K2528:N2528" si="1259">K2529+K2530</f>
        <v>681695.38285000005</v>
      </c>
      <c r="L2528" s="74">
        <f t="shared" si="1259"/>
        <v>0</v>
      </c>
      <c r="M2528" s="74">
        <f t="shared" si="1259"/>
        <v>0</v>
      </c>
      <c r="N2528" s="74">
        <f t="shared" si="1259"/>
        <v>0</v>
      </c>
      <c r="O2528" s="354">
        <f t="shared" si="1236"/>
        <v>681695.38285000005</v>
      </c>
      <c r="P2528" s="558"/>
      <c r="Q2528" s="24"/>
    </row>
    <row r="2529" spans="1:129" ht="15.75" x14ac:dyDescent="0.25">
      <c r="A2529" s="397"/>
      <c r="B2529" s="183" t="s">
        <v>406</v>
      </c>
      <c r="C2529" s="183"/>
      <c r="D2529" s="184"/>
      <c r="E2529" s="185"/>
      <c r="F2529" s="310"/>
      <c r="G2529" s="187"/>
      <c r="H2529" s="190" t="s">
        <v>34</v>
      </c>
      <c r="I2529" s="78" t="s">
        <v>75</v>
      </c>
      <c r="J2529" s="74">
        <v>667412.75</v>
      </c>
      <c r="K2529" s="98">
        <f t="shared" ref="K2529:K2530" si="1260">J2529</f>
        <v>667412.75</v>
      </c>
      <c r="L2529" s="74"/>
      <c r="M2529" s="74"/>
      <c r="N2529" s="74"/>
      <c r="O2529" s="354">
        <f t="shared" si="1236"/>
        <v>667412.75</v>
      </c>
      <c r="P2529" s="558"/>
      <c r="Q2529" s="24"/>
    </row>
    <row r="2530" spans="1:129" ht="15.75" x14ac:dyDescent="0.25">
      <c r="A2530" s="397"/>
      <c r="B2530" s="183" t="s">
        <v>406</v>
      </c>
      <c r="C2530" s="183"/>
      <c r="D2530" s="184"/>
      <c r="E2530" s="185"/>
      <c r="F2530" s="310"/>
      <c r="G2530" s="187"/>
      <c r="H2530" s="188" t="s">
        <v>35</v>
      </c>
      <c r="I2530" s="78" t="s">
        <v>52</v>
      </c>
      <c r="J2530" s="74">
        <f>(J2529)*2.14%</f>
        <v>14282.632850000002</v>
      </c>
      <c r="K2530" s="98">
        <f t="shared" si="1260"/>
        <v>14282.632850000002</v>
      </c>
      <c r="L2530" s="74"/>
      <c r="M2530" s="74"/>
      <c r="N2530" s="74"/>
      <c r="O2530" s="354">
        <f t="shared" si="1236"/>
        <v>14282.632850000002</v>
      </c>
      <c r="P2530" s="558"/>
      <c r="Q2530" s="24"/>
    </row>
    <row r="2531" spans="1:129" ht="15.75" x14ac:dyDescent="0.25">
      <c r="A2531" s="396">
        <v>22</v>
      </c>
      <c r="B2531" s="183" t="s">
        <v>406</v>
      </c>
      <c r="C2531" s="183" t="s">
        <v>5</v>
      </c>
      <c r="D2531" s="184" t="s">
        <v>253</v>
      </c>
      <c r="E2531" s="185" t="s">
        <v>276</v>
      </c>
      <c r="F2531" s="310">
        <v>1011.7</v>
      </c>
      <c r="G2531" s="187">
        <v>43</v>
      </c>
      <c r="H2531" s="190" t="s">
        <v>30</v>
      </c>
      <c r="I2531" s="66" t="s">
        <v>1</v>
      </c>
      <c r="J2531" s="74">
        <f>J2532+J2533+J2534+J2535</f>
        <v>5312485.0987899993</v>
      </c>
      <c r="K2531" s="74">
        <f t="shared" ref="K2531:N2531" si="1261">K2532+K2533+K2534+K2535</f>
        <v>5312485.0987899993</v>
      </c>
      <c r="L2531" s="74">
        <f t="shared" si="1261"/>
        <v>0</v>
      </c>
      <c r="M2531" s="74">
        <f t="shared" si="1261"/>
        <v>0</v>
      </c>
      <c r="N2531" s="74">
        <f t="shared" si="1261"/>
        <v>0</v>
      </c>
      <c r="O2531" s="354">
        <f t="shared" si="1236"/>
        <v>5312485.0987899993</v>
      </c>
      <c r="P2531" s="558"/>
      <c r="Q2531" s="24"/>
    </row>
    <row r="2532" spans="1:129" ht="15.75" x14ac:dyDescent="0.25">
      <c r="A2532" s="397"/>
      <c r="B2532" s="183" t="s">
        <v>406</v>
      </c>
      <c r="C2532" s="183"/>
      <c r="D2532" s="184"/>
      <c r="E2532" s="185"/>
      <c r="F2532" s="310"/>
      <c r="G2532" s="187"/>
      <c r="H2532" s="190" t="s">
        <v>36</v>
      </c>
      <c r="I2532" s="78" t="s">
        <v>37</v>
      </c>
      <c r="J2532" s="74">
        <v>3105076.44</v>
      </c>
      <c r="K2532" s="98">
        <f t="shared" ref="K2532:K2535" si="1262">J2532</f>
        <v>3105076.44</v>
      </c>
      <c r="L2532" s="74"/>
      <c r="M2532" s="74"/>
      <c r="N2532" s="74"/>
      <c r="O2532" s="354">
        <f t="shared" si="1236"/>
        <v>3105076.44</v>
      </c>
      <c r="P2532" s="558"/>
      <c r="Q2532" s="24"/>
    </row>
    <row r="2533" spans="1:129" ht="15.75" x14ac:dyDescent="0.25">
      <c r="A2533" s="397"/>
      <c r="B2533" s="183" t="s">
        <v>406</v>
      </c>
      <c r="C2533" s="183"/>
      <c r="D2533" s="184"/>
      <c r="E2533" s="185"/>
      <c r="F2533" s="310"/>
      <c r="G2533" s="187"/>
      <c r="H2533" s="190" t="s">
        <v>34</v>
      </c>
      <c r="I2533" s="78" t="s">
        <v>75</v>
      </c>
      <c r="J2533" s="74">
        <v>975030.06</v>
      </c>
      <c r="K2533" s="98">
        <f t="shared" si="1262"/>
        <v>975030.06</v>
      </c>
      <c r="L2533" s="74"/>
      <c r="M2533" s="74"/>
      <c r="N2533" s="74"/>
      <c r="O2533" s="354">
        <f t="shared" si="1236"/>
        <v>975030.06</v>
      </c>
      <c r="P2533" s="558"/>
      <c r="Q2533" s="24"/>
    </row>
    <row r="2534" spans="1:129" ht="45" x14ac:dyDescent="0.25">
      <c r="A2534" s="397"/>
      <c r="B2534" s="183" t="s">
        <v>406</v>
      </c>
      <c r="C2534" s="183"/>
      <c r="D2534" s="184"/>
      <c r="E2534" s="185"/>
      <c r="F2534" s="310"/>
      <c r="G2534" s="187"/>
      <c r="H2534" s="190" t="s">
        <v>64</v>
      </c>
      <c r="I2534" s="191" t="s">
        <v>65</v>
      </c>
      <c r="J2534" s="74">
        <v>1121073.3500000001</v>
      </c>
      <c r="K2534" s="98">
        <f t="shared" si="1262"/>
        <v>1121073.3500000001</v>
      </c>
      <c r="L2534" s="74"/>
      <c r="M2534" s="74"/>
      <c r="N2534" s="74"/>
      <c r="O2534" s="354">
        <f t="shared" si="1236"/>
        <v>1121073.3500000001</v>
      </c>
      <c r="P2534" s="558"/>
      <c r="Q2534" s="24"/>
    </row>
    <row r="2535" spans="1:129" ht="15.75" x14ac:dyDescent="0.25">
      <c r="A2535" s="397"/>
      <c r="B2535" s="183" t="s">
        <v>406</v>
      </c>
      <c r="C2535" s="183"/>
      <c r="D2535" s="184"/>
      <c r="E2535" s="185"/>
      <c r="F2535" s="310"/>
      <c r="G2535" s="187"/>
      <c r="H2535" s="190" t="s">
        <v>35</v>
      </c>
      <c r="I2535" s="78" t="s">
        <v>52</v>
      </c>
      <c r="J2535" s="74">
        <f>(J2534+J2533+J2532)*2.14%</f>
        <v>111305.24879</v>
      </c>
      <c r="K2535" s="98">
        <f t="shared" si="1262"/>
        <v>111305.24879</v>
      </c>
      <c r="L2535" s="74"/>
      <c r="M2535" s="74"/>
      <c r="N2535" s="74"/>
      <c r="O2535" s="354">
        <f t="shared" si="1236"/>
        <v>111305.24879</v>
      </c>
      <c r="P2535" s="558"/>
      <c r="Q2535" s="24"/>
    </row>
    <row r="2536" spans="1:129" ht="15.75" x14ac:dyDescent="0.25">
      <c r="A2536" s="396">
        <v>23</v>
      </c>
      <c r="B2536" s="183" t="s">
        <v>406</v>
      </c>
      <c r="C2536" s="183" t="s">
        <v>5</v>
      </c>
      <c r="D2536" s="184" t="s">
        <v>253</v>
      </c>
      <c r="E2536" s="185" t="s">
        <v>277</v>
      </c>
      <c r="F2536" s="310">
        <v>3268</v>
      </c>
      <c r="G2536" s="187">
        <v>138</v>
      </c>
      <c r="H2536" s="190" t="s">
        <v>30</v>
      </c>
      <c r="I2536" s="66" t="s">
        <v>1</v>
      </c>
      <c r="J2536" s="74">
        <f>J2537+J2538+J2539+J2540</f>
        <v>10116064.572672</v>
      </c>
      <c r="K2536" s="74">
        <f t="shared" ref="K2536:N2536" si="1263">K2537+K2538+K2539+K2540</f>
        <v>10116064.572672</v>
      </c>
      <c r="L2536" s="74">
        <f t="shared" si="1263"/>
        <v>0</v>
      </c>
      <c r="M2536" s="74">
        <f t="shared" si="1263"/>
        <v>0</v>
      </c>
      <c r="N2536" s="74">
        <f t="shared" si="1263"/>
        <v>0</v>
      </c>
      <c r="O2536" s="354">
        <f t="shared" si="1236"/>
        <v>10116064.572672</v>
      </c>
      <c r="P2536" s="558"/>
      <c r="Q2536" s="24"/>
    </row>
    <row r="2537" spans="1:129" ht="15.75" x14ac:dyDescent="0.25">
      <c r="A2537" s="397"/>
      <c r="B2537" s="183" t="s">
        <v>406</v>
      </c>
      <c r="C2537" s="183"/>
      <c r="D2537" s="184"/>
      <c r="E2537" s="185"/>
      <c r="F2537" s="310"/>
      <c r="G2537" s="188"/>
      <c r="H2537" s="188" t="s">
        <v>36</v>
      </c>
      <c r="I2537" s="78" t="s">
        <v>37</v>
      </c>
      <c r="J2537" s="74">
        <v>5521030.4000000004</v>
      </c>
      <c r="K2537" s="98">
        <f t="shared" ref="K2537:K2540" si="1264">J2537</f>
        <v>5521030.4000000004</v>
      </c>
      <c r="L2537" s="74"/>
      <c r="M2537" s="74"/>
      <c r="N2537" s="74"/>
      <c r="O2537" s="354">
        <f t="shared" si="1236"/>
        <v>5521030.4000000004</v>
      </c>
      <c r="P2537" s="558"/>
      <c r="Q2537" s="24"/>
    </row>
    <row r="2538" spans="1:129" ht="15.75" x14ac:dyDescent="0.25">
      <c r="A2538" s="397"/>
      <c r="B2538" s="183" t="s">
        <v>406</v>
      </c>
      <c r="C2538" s="183"/>
      <c r="D2538" s="184"/>
      <c r="E2538" s="185"/>
      <c r="F2538" s="186"/>
      <c r="G2538" s="188"/>
      <c r="H2538" s="190" t="s">
        <v>34</v>
      </c>
      <c r="I2538" s="78" t="s">
        <v>75</v>
      </c>
      <c r="J2538" s="74">
        <v>2835837.44</v>
      </c>
      <c r="K2538" s="98">
        <f t="shared" si="1264"/>
        <v>2835837.44</v>
      </c>
      <c r="L2538" s="74"/>
      <c r="M2538" s="74"/>
      <c r="N2538" s="74"/>
      <c r="O2538" s="354">
        <f t="shared" si="1236"/>
        <v>2835837.44</v>
      </c>
      <c r="P2538" s="558"/>
      <c r="Q2538" s="24"/>
    </row>
    <row r="2539" spans="1:129" s="22" customFormat="1" ht="45" x14ac:dyDescent="0.25">
      <c r="A2539" s="397"/>
      <c r="B2539" s="183" t="s">
        <v>406</v>
      </c>
      <c r="C2539" s="183"/>
      <c r="D2539" s="184"/>
      <c r="E2539" s="185"/>
      <c r="F2539" s="189"/>
      <c r="G2539" s="192"/>
      <c r="H2539" s="72" t="s">
        <v>64</v>
      </c>
      <c r="I2539" s="191" t="s">
        <v>65</v>
      </c>
      <c r="J2539" s="74">
        <v>1547248.6399999999</v>
      </c>
      <c r="K2539" s="98">
        <f t="shared" si="1264"/>
        <v>1547248.6399999999</v>
      </c>
      <c r="L2539" s="74"/>
      <c r="M2539" s="74"/>
      <c r="N2539" s="74"/>
      <c r="O2539" s="354">
        <f t="shared" ref="O2539:O2600" si="1265">K2539+L2539+M2539+N2539</f>
        <v>1547248.6399999999</v>
      </c>
      <c r="P2539" s="469"/>
      <c r="Q2539" s="24"/>
      <c r="R2539" s="23"/>
      <c r="S2539" s="23"/>
      <c r="T2539" s="23"/>
      <c r="U2539" s="23"/>
      <c r="V2539" s="23"/>
      <c r="W2539" s="23"/>
      <c r="X2539" s="23"/>
      <c r="Y2539" s="23"/>
      <c r="Z2539" s="23"/>
      <c r="AA2539" s="23"/>
      <c r="AB2539" s="23"/>
      <c r="AC2539" s="23"/>
      <c r="AD2539" s="23"/>
      <c r="AE2539" s="23"/>
      <c r="AF2539" s="23"/>
      <c r="AG2539" s="23"/>
      <c r="AH2539" s="23"/>
      <c r="AI2539" s="23"/>
      <c r="AJ2539" s="23"/>
      <c r="AK2539" s="23"/>
      <c r="AL2539" s="23"/>
      <c r="AM2539" s="23"/>
      <c r="AN2539" s="23"/>
      <c r="AO2539" s="23"/>
      <c r="AP2539" s="23"/>
      <c r="AQ2539" s="23"/>
      <c r="AR2539" s="23"/>
      <c r="AS2539" s="23"/>
      <c r="AT2539" s="23"/>
      <c r="AU2539" s="23"/>
      <c r="AV2539" s="23"/>
      <c r="AW2539" s="23"/>
      <c r="AX2539" s="23"/>
      <c r="AY2539" s="23"/>
      <c r="AZ2539" s="23"/>
      <c r="BA2539" s="23"/>
      <c r="BB2539" s="23"/>
      <c r="BC2539" s="23"/>
      <c r="BD2539" s="23"/>
      <c r="BE2539" s="23"/>
      <c r="BF2539" s="23"/>
      <c r="BG2539" s="23"/>
      <c r="BH2539" s="23"/>
      <c r="BI2539" s="23"/>
      <c r="BJ2539" s="23"/>
      <c r="BK2539" s="23"/>
      <c r="BL2539" s="23"/>
      <c r="BM2539" s="23"/>
      <c r="BN2539" s="23"/>
      <c r="BO2539" s="23"/>
      <c r="BP2539" s="23"/>
      <c r="BQ2539" s="23"/>
      <c r="BR2539" s="23"/>
      <c r="BS2539" s="23"/>
      <c r="BT2539" s="23"/>
      <c r="BU2539" s="23"/>
      <c r="BV2539" s="23"/>
      <c r="BW2539" s="23"/>
      <c r="BX2539" s="23"/>
      <c r="BY2539" s="23"/>
      <c r="BZ2539" s="23"/>
      <c r="CA2539" s="23"/>
      <c r="CB2539" s="23"/>
      <c r="CC2539" s="23"/>
      <c r="CD2539" s="23"/>
      <c r="CE2539" s="23"/>
      <c r="CF2539" s="23"/>
      <c r="CG2539" s="23"/>
      <c r="CH2539" s="23"/>
      <c r="CI2539" s="23"/>
      <c r="CJ2539" s="23"/>
      <c r="CK2539" s="23"/>
      <c r="CL2539" s="23"/>
      <c r="CM2539" s="23"/>
      <c r="CN2539" s="23"/>
      <c r="CO2539" s="23"/>
      <c r="CP2539" s="23"/>
      <c r="CQ2539" s="23"/>
      <c r="CR2539" s="23"/>
      <c r="CS2539" s="23"/>
      <c r="CT2539" s="23"/>
      <c r="CU2539" s="23"/>
      <c r="CV2539" s="23"/>
      <c r="CW2539" s="23"/>
      <c r="CX2539" s="23"/>
      <c r="CY2539" s="23"/>
      <c r="CZ2539" s="23"/>
      <c r="DA2539" s="23"/>
      <c r="DB2539" s="23"/>
      <c r="DC2539" s="23"/>
      <c r="DD2539" s="23"/>
      <c r="DE2539" s="23"/>
      <c r="DF2539" s="23"/>
      <c r="DG2539" s="23"/>
      <c r="DH2539" s="23"/>
      <c r="DI2539" s="23"/>
      <c r="DJ2539" s="23"/>
      <c r="DK2539" s="23"/>
      <c r="DL2539" s="23"/>
      <c r="DM2539" s="23"/>
      <c r="DN2539" s="23"/>
      <c r="DO2539" s="23"/>
      <c r="DP2539" s="23"/>
      <c r="DQ2539" s="23"/>
      <c r="DR2539" s="23"/>
      <c r="DS2539" s="23"/>
      <c r="DT2539" s="23"/>
      <c r="DU2539" s="23"/>
      <c r="DV2539" s="23"/>
      <c r="DW2539" s="23"/>
      <c r="DX2539" s="23"/>
      <c r="DY2539" s="23"/>
    </row>
    <row r="2540" spans="1:129" s="22" customFormat="1" ht="15.75" x14ac:dyDescent="0.25">
      <c r="A2540" s="398"/>
      <c r="B2540" s="183" t="s">
        <v>406</v>
      </c>
      <c r="C2540" s="183"/>
      <c r="D2540" s="184"/>
      <c r="E2540" s="185"/>
      <c r="F2540" s="189"/>
      <c r="G2540" s="192"/>
      <c r="H2540" s="72" t="s">
        <v>35</v>
      </c>
      <c r="I2540" s="78" t="s">
        <v>52</v>
      </c>
      <c r="J2540" s="74">
        <f>(J2539+J2538+J2537)*2.14%</f>
        <v>211948.09267200003</v>
      </c>
      <c r="K2540" s="98">
        <f t="shared" si="1264"/>
        <v>211948.09267200003</v>
      </c>
      <c r="L2540" s="74"/>
      <c r="M2540" s="74"/>
      <c r="N2540" s="74"/>
      <c r="O2540" s="354">
        <f t="shared" si="1265"/>
        <v>211948.09267200003</v>
      </c>
      <c r="P2540" s="469"/>
      <c r="Q2540" s="24"/>
      <c r="R2540" s="23"/>
      <c r="S2540" s="23"/>
      <c r="T2540" s="23"/>
      <c r="U2540" s="23"/>
      <c r="V2540" s="23"/>
      <c r="W2540" s="23"/>
      <c r="X2540" s="23"/>
      <c r="Y2540" s="23"/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/>
      <c r="AK2540" s="23"/>
      <c r="AL2540" s="23"/>
      <c r="AM2540" s="23"/>
      <c r="AN2540" s="23"/>
      <c r="AO2540" s="23"/>
      <c r="AP2540" s="23"/>
      <c r="AQ2540" s="23"/>
      <c r="AR2540" s="23"/>
      <c r="AS2540" s="23"/>
      <c r="AT2540" s="23"/>
      <c r="AU2540" s="23"/>
      <c r="AV2540" s="23"/>
      <c r="AW2540" s="23"/>
      <c r="AX2540" s="23"/>
      <c r="AY2540" s="23"/>
      <c r="AZ2540" s="23"/>
      <c r="BA2540" s="23"/>
      <c r="BB2540" s="23"/>
      <c r="BC2540" s="23"/>
      <c r="BD2540" s="23"/>
      <c r="BE2540" s="23"/>
      <c r="BF2540" s="23"/>
      <c r="BG2540" s="23"/>
      <c r="BH2540" s="23"/>
      <c r="BI2540" s="23"/>
      <c r="BJ2540" s="23"/>
      <c r="BK2540" s="23"/>
      <c r="BL2540" s="23"/>
      <c r="BM2540" s="23"/>
      <c r="BN2540" s="23"/>
      <c r="BO2540" s="23"/>
      <c r="BP2540" s="23"/>
      <c r="BQ2540" s="23"/>
      <c r="BR2540" s="23"/>
      <c r="BS2540" s="23"/>
      <c r="BT2540" s="23"/>
      <c r="BU2540" s="23"/>
      <c r="BV2540" s="23"/>
      <c r="BW2540" s="23"/>
      <c r="BX2540" s="23"/>
      <c r="BY2540" s="23"/>
      <c r="BZ2540" s="23"/>
      <c r="CA2540" s="23"/>
      <c r="CB2540" s="23"/>
      <c r="CC2540" s="23"/>
      <c r="CD2540" s="23"/>
      <c r="CE2540" s="23"/>
      <c r="CF2540" s="23"/>
      <c r="CG2540" s="23"/>
      <c r="CH2540" s="23"/>
      <c r="CI2540" s="23"/>
      <c r="CJ2540" s="23"/>
      <c r="CK2540" s="23"/>
      <c r="CL2540" s="23"/>
      <c r="CM2540" s="23"/>
      <c r="CN2540" s="23"/>
      <c r="CO2540" s="23"/>
      <c r="CP2540" s="23"/>
      <c r="CQ2540" s="23"/>
      <c r="CR2540" s="23"/>
      <c r="CS2540" s="23"/>
      <c r="CT2540" s="23"/>
      <c r="CU2540" s="23"/>
      <c r="CV2540" s="23"/>
      <c r="CW2540" s="23"/>
      <c r="CX2540" s="23"/>
      <c r="CY2540" s="23"/>
      <c r="CZ2540" s="23"/>
      <c r="DA2540" s="23"/>
      <c r="DB2540" s="23"/>
      <c r="DC2540" s="23"/>
      <c r="DD2540" s="23"/>
      <c r="DE2540" s="23"/>
      <c r="DF2540" s="23"/>
      <c r="DG2540" s="23"/>
      <c r="DH2540" s="23"/>
      <c r="DI2540" s="23"/>
      <c r="DJ2540" s="23"/>
      <c r="DK2540" s="23"/>
      <c r="DL2540" s="23"/>
      <c r="DM2540" s="23"/>
      <c r="DN2540" s="23"/>
      <c r="DO2540" s="23"/>
      <c r="DP2540" s="23"/>
      <c r="DQ2540" s="23"/>
      <c r="DR2540" s="23"/>
      <c r="DS2540" s="23"/>
      <c r="DT2540" s="23"/>
      <c r="DU2540" s="23"/>
      <c r="DV2540" s="23"/>
      <c r="DW2540" s="23"/>
      <c r="DX2540" s="23"/>
      <c r="DY2540" s="23"/>
    </row>
    <row r="2541" spans="1:129" s="22" customFormat="1" ht="15.75" x14ac:dyDescent="0.25">
      <c r="A2541" s="397">
        <v>24</v>
      </c>
      <c r="B2541" s="183" t="s">
        <v>406</v>
      </c>
      <c r="C2541" s="183" t="s">
        <v>5</v>
      </c>
      <c r="D2541" s="184" t="s">
        <v>286</v>
      </c>
      <c r="E2541" s="185" t="s">
        <v>108</v>
      </c>
      <c r="F2541" s="310">
        <v>3286.6</v>
      </c>
      <c r="G2541" s="187">
        <v>166</v>
      </c>
      <c r="H2541" s="188" t="s">
        <v>30</v>
      </c>
      <c r="I2541" s="66" t="s">
        <v>1</v>
      </c>
      <c r="J2541" s="74">
        <f>J2542+J2543</f>
        <v>345250</v>
      </c>
      <c r="K2541" s="74">
        <f t="shared" ref="K2541:N2541" si="1266">K2542+K2543</f>
        <v>45250</v>
      </c>
      <c r="L2541" s="74">
        <f t="shared" si="1266"/>
        <v>0</v>
      </c>
      <c r="M2541" s="74">
        <f t="shared" si="1266"/>
        <v>285000</v>
      </c>
      <c r="N2541" s="74">
        <f t="shared" si="1266"/>
        <v>15000</v>
      </c>
      <c r="O2541" s="354">
        <f t="shared" si="1265"/>
        <v>345250</v>
      </c>
      <c r="P2541" s="469"/>
      <c r="Q2541" s="24"/>
      <c r="R2541" s="23"/>
      <c r="S2541" s="23"/>
      <c r="T2541" s="23"/>
      <c r="U2541" s="23"/>
      <c r="V2541" s="23"/>
      <c r="W2541" s="23"/>
      <c r="X2541" s="23"/>
      <c r="Y2541" s="23"/>
      <c r="Z2541" s="23"/>
      <c r="AA2541" s="23"/>
      <c r="AB2541" s="23"/>
      <c r="AC2541" s="23"/>
      <c r="AD2541" s="23"/>
      <c r="AE2541" s="23"/>
      <c r="AF2541" s="23"/>
      <c r="AG2541" s="23"/>
      <c r="AH2541" s="23"/>
      <c r="AI2541" s="23"/>
      <c r="AJ2541" s="23"/>
      <c r="AK2541" s="23"/>
      <c r="AL2541" s="23"/>
      <c r="AM2541" s="23"/>
      <c r="AN2541" s="23"/>
      <c r="AO2541" s="23"/>
      <c r="AP2541" s="23"/>
      <c r="AQ2541" s="23"/>
      <c r="AR2541" s="23"/>
      <c r="AS2541" s="23"/>
      <c r="AT2541" s="23"/>
      <c r="AU2541" s="23"/>
      <c r="AV2541" s="23"/>
      <c r="AW2541" s="23"/>
      <c r="AX2541" s="23"/>
      <c r="AY2541" s="23"/>
      <c r="AZ2541" s="23"/>
      <c r="BA2541" s="23"/>
      <c r="BB2541" s="23"/>
      <c r="BC2541" s="23"/>
      <c r="BD2541" s="23"/>
      <c r="BE2541" s="23"/>
      <c r="BF2541" s="23"/>
      <c r="BG2541" s="23"/>
      <c r="BH2541" s="23"/>
      <c r="BI2541" s="23"/>
      <c r="BJ2541" s="23"/>
      <c r="BK2541" s="23"/>
      <c r="BL2541" s="23"/>
      <c r="BM2541" s="23"/>
      <c r="BN2541" s="23"/>
      <c r="BO2541" s="23"/>
      <c r="BP2541" s="23"/>
      <c r="BQ2541" s="23"/>
      <c r="BR2541" s="23"/>
      <c r="BS2541" s="23"/>
      <c r="BT2541" s="23"/>
      <c r="BU2541" s="23"/>
      <c r="BV2541" s="23"/>
      <c r="BW2541" s="23"/>
      <c r="BX2541" s="23"/>
      <c r="BY2541" s="23"/>
      <c r="BZ2541" s="23"/>
      <c r="CA2541" s="23"/>
      <c r="CB2541" s="23"/>
      <c r="CC2541" s="23"/>
      <c r="CD2541" s="23"/>
      <c r="CE2541" s="23"/>
      <c r="CF2541" s="23"/>
      <c r="CG2541" s="23"/>
      <c r="CH2541" s="23"/>
      <c r="CI2541" s="23"/>
      <c r="CJ2541" s="23"/>
      <c r="CK2541" s="23"/>
      <c r="CL2541" s="23"/>
      <c r="CM2541" s="23"/>
      <c r="CN2541" s="23"/>
      <c r="CO2541" s="23"/>
      <c r="CP2541" s="23"/>
      <c r="CQ2541" s="23"/>
      <c r="CR2541" s="23"/>
      <c r="CS2541" s="23"/>
      <c r="CT2541" s="23"/>
      <c r="CU2541" s="23"/>
      <c r="CV2541" s="23"/>
      <c r="CW2541" s="23"/>
      <c r="CX2541" s="23"/>
      <c r="CY2541" s="23"/>
      <c r="CZ2541" s="23"/>
      <c r="DA2541" s="23"/>
      <c r="DB2541" s="23"/>
      <c r="DC2541" s="23"/>
      <c r="DD2541" s="23"/>
      <c r="DE2541" s="23"/>
      <c r="DF2541" s="23"/>
      <c r="DG2541" s="23"/>
      <c r="DH2541" s="23"/>
      <c r="DI2541" s="23"/>
      <c r="DJ2541" s="23"/>
      <c r="DK2541" s="23"/>
      <c r="DL2541" s="23"/>
      <c r="DM2541" s="23"/>
      <c r="DN2541" s="23"/>
      <c r="DO2541" s="23"/>
      <c r="DP2541" s="23"/>
      <c r="DQ2541" s="23"/>
      <c r="DR2541" s="23"/>
      <c r="DS2541" s="23"/>
      <c r="DT2541" s="23"/>
      <c r="DU2541" s="23"/>
      <c r="DV2541" s="23"/>
      <c r="DW2541" s="23"/>
      <c r="DX2541" s="23"/>
      <c r="DY2541" s="23"/>
    </row>
    <row r="2542" spans="1:129" s="22" customFormat="1" ht="45" x14ac:dyDescent="0.25">
      <c r="A2542" s="397"/>
      <c r="B2542" s="183" t="s">
        <v>406</v>
      </c>
      <c r="C2542" s="183"/>
      <c r="D2542" s="184"/>
      <c r="E2542" s="185"/>
      <c r="F2542" s="311"/>
      <c r="G2542" s="192"/>
      <c r="H2542" s="72" t="s">
        <v>58</v>
      </c>
      <c r="I2542" s="78" t="s">
        <v>31</v>
      </c>
      <c r="J2542" s="74">
        <v>300000</v>
      </c>
      <c r="K2542" s="74"/>
      <c r="L2542" s="74"/>
      <c r="M2542" s="74">
        <f>J2542*0.95</f>
        <v>285000</v>
      </c>
      <c r="N2542" s="74">
        <f>J2542*0.05</f>
        <v>15000</v>
      </c>
      <c r="O2542" s="354">
        <f t="shared" si="1265"/>
        <v>300000</v>
      </c>
      <c r="P2542" s="469"/>
      <c r="Q2542" s="24"/>
      <c r="R2542" s="23"/>
      <c r="S2542" s="23"/>
      <c r="T2542" s="23"/>
      <c r="U2542" s="23"/>
      <c r="V2542" s="23"/>
      <c r="W2542" s="23"/>
      <c r="X2542" s="23"/>
      <c r="Y2542" s="23"/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23"/>
      <c r="AL2542" s="23"/>
      <c r="AM2542" s="23"/>
      <c r="AN2542" s="23"/>
      <c r="AO2542" s="23"/>
      <c r="AP2542" s="23"/>
      <c r="AQ2542" s="23"/>
      <c r="AR2542" s="23"/>
      <c r="AS2542" s="23"/>
      <c r="AT2542" s="23"/>
      <c r="AU2542" s="23"/>
      <c r="AV2542" s="23"/>
      <c r="AW2542" s="23"/>
      <c r="AX2542" s="23"/>
      <c r="AY2542" s="23"/>
      <c r="AZ2542" s="23"/>
      <c r="BA2542" s="23"/>
      <c r="BB2542" s="23"/>
      <c r="BC2542" s="23"/>
      <c r="BD2542" s="23"/>
      <c r="BE2542" s="23"/>
      <c r="BF2542" s="23"/>
      <c r="BG2542" s="23"/>
      <c r="BH2542" s="23"/>
      <c r="BI2542" s="23"/>
      <c r="BJ2542" s="23"/>
      <c r="BK2542" s="23"/>
      <c r="BL2542" s="23"/>
      <c r="BM2542" s="23"/>
      <c r="BN2542" s="23"/>
      <c r="BO2542" s="23"/>
      <c r="BP2542" s="23"/>
      <c r="BQ2542" s="23"/>
      <c r="BR2542" s="23"/>
      <c r="BS2542" s="23"/>
      <c r="BT2542" s="23"/>
      <c r="BU2542" s="23"/>
      <c r="BV2542" s="23"/>
      <c r="BW2542" s="23"/>
      <c r="BX2542" s="23"/>
      <c r="BY2542" s="23"/>
      <c r="BZ2542" s="23"/>
      <c r="CA2542" s="23"/>
      <c r="CB2542" s="23"/>
      <c r="CC2542" s="23"/>
      <c r="CD2542" s="23"/>
      <c r="CE2542" s="23"/>
      <c r="CF2542" s="23"/>
      <c r="CG2542" s="23"/>
      <c r="CH2542" s="23"/>
      <c r="CI2542" s="23"/>
      <c r="CJ2542" s="23"/>
      <c r="CK2542" s="23"/>
      <c r="CL2542" s="23"/>
      <c r="CM2542" s="23"/>
      <c r="CN2542" s="23"/>
      <c r="CO2542" s="23"/>
      <c r="CP2542" s="23"/>
      <c r="CQ2542" s="23"/>
      <c r="CR2542" s="23"/>
      <c r="CS2542" s="23"/>
      <c r="CT2542" s="23"/>
      <c r="CU2542" s="23"/>
      <c r="CV2542" s="23"/>
      <c r="CW2542" s="23"/>
      <c r="CX2542" s="23"/>
      <c r="CY2542" s="23"/>
      <c r="CZ2542" s="23"/>
      <c r="DA2542" s="23"/>
      <c r="DB2542" s="23"/>
      <c r="DC2542" s="23"/>
      <c r="DD2542" s="23"/>
      <c r="DE2542" s="23"/>
      <c r="DF2542" s="23"/>
      <c r="DG2542" s="23"/>
      <c r="DH2542" s="23"/>
      <c r="DI2542" s="23"/>
      <c r="DJ2542" s="23"/>
      <c r="DK2542" s="23"/>
      <c r="DL2542" s="23"/>
      <c r="DM2542" s="23"/>
      <c r="DN2542" s="23"/>
      <c r="DO2542" s="23"/>
      <c r="DP2542" s="23"/>
      <c r="DQ2542" s="23"/>
      <c r="DR2542" s="23"/>
      <c r="DS2542" s="23"/>
      <c r="DT2542" s="23"/>
      <c r="DU2542" s="23"/>
      <c r="DV2542" s="23"/>
      <c r="DW2542" s="23"/>
      <c r="DX2542" s="23"/>
      <c r="DY2542" s="23"/>
    </row>
    <row r="2543" spans="1:129" s="22" customFormat="1" ht="75" x14ac:dyDescent="0.25">
      <c r="A2543" s="398"/>
      <c r="B2543" s="183" t="s">
        <v>406</v>
      </c>
      <c r="C2543" s="183"/>
      <c r="D2543" s="184"/>
      <c r="E2543" s="185"/>
      <c r="F2543" s="311"/>
      <c r="G2543" s="192"/>
      <c r="H2543" s="72" t="s">
        <v>57</v>
      </c>
      <c r="I2543" s="78" t="s">
        <v>136</v>
      </c>
      <c r="J2543" s="83">
        <v>45250</v>
      </c>
      <c r="K2543" s="123">
        <f>J2543</f>
        <v>45250</v>
      </c>
      <c r="L2543" s="74"/>
      <c r="M2543" s="74"/>
      <c r="N2543" s="74"/>
      <c r="O2543" s="354">
        <f t="shared" si="1265"/>
        <v>45250</v>
      </c>
      <c r="P2543" s="469"/>
      <c r="Q2543" s="24"/>
      <c r="R2543" s="23"/>
      <c r="S2543" s="23"/>
      <c r="T2543" s="23"/>
      <c r="U2543" s="23"/>
      <c r="V2543" s="23"/>
      <c r="W2543" s="23"/>
      <c r="X2543" s="23"/>
      <c r="Y2543" s="23"/>
      <c r="Z2543" s="23"/>
      <c r="AA2543" s="23"/>
      <c r="AB2543" s="23"/>
      <c r="AC2543" s="23"/>
      <c r="AD2543" s="23"/>
      <c r="AE2543" s="23"/>
      <c r="AF2543" s="23"/>
      <c r="AG2543" s="23"/>
      <c r="AH2543" s="23"/>
      <c r="AI2543" s="23"/>
      <c r="AJ2543" s="23"/>
      <c r="AK2543" s="23"/>
      <c r="AL2543" s="23"/>
      <c r="AM2543" s="23"/>
      <c r="AN2543" s="23"/>
      <c r="AO2543" s="23"/>
      <c r="AP2543" s="23"/>
      <c r="AQ2543" s="23"/>
      <c r="AR2543" s="23"/>
      <c r="AS2543" s="23"/>
      <c r="AT2543" s="23"/>
      <c r="AU2543" s="23"/>
      <c r="AV2543" s="23"/>
      <c r="AW2543" s="23"/>
      <c r="AX2543" s="23"/>
      <c r="AY2543" s="23"/>
      <c r="AZ2543" s="23"/>
      <c r="BA2543" s="23"/>
      <c r="BB2543" s="23"/>
      <c r="BC2543" s="23"/>
      <c r="BD2543" s="23"/>
      <c r="BE2543" s="23"/>
      <c r="BF2543" s="23"/>
      <c r="BG2543" s="23"/>
      <c r="BH2543" s="23"/>
      <c r="BI2543" s="23"/>
      <c r="BJ2543" s="23"/>
      <c r="BK2543" s="23"/>
      <c r="BL2543" s="23"/>
      <c r="BM2543" s="23"/>
      <c r="BN2543" s="23"/>
      <c r="BO2543" s="23"/>
      <c r="BP2543" s="23"/>
      <c r="BQ2543" s="23"/>
      <c r="BR2543" s="23"/>
      <c r="BS2543" s="23"/>
      <c r="BT2543" s="23"/>
      <c r="BU2543" s="23"/>
      <c r="BV2543" s="23"/>
      <c r="BW2543" s="23"/>
      <c r="BX2543" s="23"/>
      <c r="BY2543" s="23"/>
      <c r="BZ2543" s="23"/>
      <c r="CA2543" s="23"/>
      <c r="CB2543" s="23"/>
      <c r="CC2543" s="23"/>
      <c r="CD2543" s="23"/>
      <c r="CE2543" s="23"/>
      <c r="CF2543" s="23"/>
      <c r="CG2543" s="23"/>
      <c r="CH2543" s="23"/>
      <c r="CI2543" s="23"/>
      <c r="CJ2543" s="23"/>
      <c r="CK2543" s="23"/>
      <c r="CL2543" s="23"/>
      <c r="CM2543" s="23"/>
      <c r="CN2543" s="23"/>
      <c r="CO2543" s="23"/>
      <c r="CP2543" s="23"/>
      <c r="CQ2543" s="23"/>
      <c r="CR2543" s="23"/>
      <c r="CS2543" s="23"/>
      <c r="CT2543" s="23"/>
      <c r="CU2543" s="23"/>
      <c r="CV2543" s="23"/>
      <c r="CW2543" s="23"/>
      <c r="CX2543" s="23"/>
      <c r="CY2543" s="23"/>
      <c r="CZ2543" s="23"/>
      <c r="DA2543" s="23"/>
      <c r="DB2543" s="23"/>
      <c r="DC2543" s="23"/>
      <c r="DD2543" s="23"/>
      <c r="DE2543" s="23"/>
      <c r="DF2543" s="23"/>
      <c r="DG2543" s="23"/>
      <c r="DH2543" s="23"/>
      <c r="DI2543" s="23"/>
      <c r="DJ2543" s="23"/>
      <c r="DK2543" s="23"/>
      <c r="DL2543" s="23"/>
      <c r="DM2543" s="23"/>
      <c r="DN2543" s="23"/>
      <c r="DO2543" s="23"/>
      <c r="DP2543" s="23"/>
      <c r="DQ2543" s="23"/>
      <c r="DR2543" s="23"/>
      <c r="DS2543" s="23"/>
      <c r="DT2543" s="23"/>
      <c r="DU2543" s="23"/>
      <c r="DV2543" s="23"/>
      <c r="DW2543" s="23"/>
      <c r="DX2543" s="23"/>
      <c r="DY2543" s="23"/>
    </row>
    <row r="2544" spans="1:129" s="22" customFormat="1" ht="15.75" x14ac:dyDescent="0.25">
      <c r="A2544" s="396">
        <v>25</v>
      </c>
      <c r="B2544" s="183" t="s">
        <v>406</v>
      </c>
      <c r="C2544" s="183" t="s">
        <v>5</v>
      </c>
      <c r="D2544" s="184" t="s">
        <v>286</v>
      </c>
      <c r="E2544" s="185" t="s">
        <v>287</v>
      </c>
      <c r="F2544" s="310">
        <v>3230.2</v>
      </c>
      <c r="G2544" s="187">
        <v>167</v>
      </c>
      <c r="H2544" s="188" t="s">
        <v>30</v>
      </c>
      <c r="I2544" s="66" t="s">
        <v>1</v>
      </c>
      <c r="J2544" s="74">
        <f>J2545+J2546</f>
        <v>345250</v>
      </c>
      <c r="K2544" s="74">
        <f t="shared" ref="K2544" si="1267">K2545+K2546</f>
        <v>45250</v>
      </c>
      <c r="L2544" s="74">
        <f t="shared" ref="L2544" si="1268">L2545+L2546</f>
        <v>0</v>
      </c>
      <c r="M2544" s="74">
        <f t="shared" ref="M2544" si="1269">M2545+M2546</f>
        <v>285000</v>
      </c>
      <c r="N2544" s="74">
        <f t="shared" ref="N2544" si="1270">N2545+N2546</f>
        <v>15000</v>
      </c>
      <c r="O2544" s="354">
        <f t="shared" si="1265"/>
        <v>345250</v>
      </c>
      <c r="P2544" s="469"/>
      <c r="Q2544" s="24"/>
      <c r="R2544" s="23"/>
      <c r="S2544" s="23"/>
      <c r="T2544" s="23"/>
      <c r="U2544" s="23"/>
      <c r="V2544" s="23"/>
      <c r="W2544" s="23"/>
      <c r="X2544" s="23"/>
      <c r="Y2544" s="23"/>
      <c r="Z2544" s="23"/>
      <c r="AA2544" s="23"/>
      <c r="AB2544" s="23"/>
      <c r="AC2544" s="23"/>
      <c r="AD2544" s="23"/>
      <c r="AE2544" s="23"/>
      <c r="AF2544" s="23"/>
      <c r="AG2544" s="23"/>
      <c r="AH2544" s="23"/>
      <c r="AI2544" s="23"/>
      <c r="AJ2544" s="23"/>
      <c r="AK2544" s="23"/>
      <c r="AL2544" s="23"/>
      <c r="AM2544" s="23"/>
      <c r="AN2544" s="23"/>
      <c r="AO2544" s="23"/>
      <c r="AP2544" s="23"/>
      <c r="AQ2544" s="23"/>
      <c r="AR2544" s="23"/>
      <c r="AS2544" s="23"/>
      <c r="AT2544" s="23"/>
      <c r="AU2544" s="23"/>
      <c r="AV2544" s="23"/>
      <c r="AW2544" s="23"/>
      <c r="AX2544" s="23"/>
      <c r="AY2544" s="23"/>
      <c r="AZ2544" s="23"/>
      <c r="BA2544" s="23"/>
      <c r="BB2544" s="23"/>
      <c r="BC2544" s="23"/>
      <c r="BD2544" s="23"/>
      <c r="BE2544" s="23"/>
      <c r="BF2544" s="23"/>
      <c r="BG2544" s="23"/>
      <c r="BH2544" s="23"/>
      <c r="BI2544" s="23"/>
      <c r="BJ2544" s="23"/>
      <c r="BK2544" s="23"/>
      <c r="BL2544" s="23"/>
      <c r="BM2544" s="23"/>
      <c r="BN2544" s="23"/>
      <c r="BO2544" s="23"/>
      <c r="BP2544" s="23"/>
      <c r="BQ2544" s="23"/>
      <c r="BR2544" s="23"/>
      <c r="BS2544" s="23"/>
      <c r="BT2544" s="23"/>
      <c r="BU2544" s="23"/>
      <c r="BV2544" s="23"/>
      <c r="BW2544" s="23"/>
      <c r="BX2544" s="23"/>
      <c r="BY2544" s="23"/>
      <c r="BZ2544" s="23"/>
      <c r="CA2544" s="23"/>
      <c r="CB2544" s="23"/>
      <c r="CC2544" s="23"/>
      <c r="CD2544" s="23"/>
      <c r="CE2544" s="23"/>
      <c r="CF2544" s="23"/>
      <c r="CG2544" s="23"/>
      <c r="CH2544" s="23"/>
      <c r="CI2544" s="23"/>
      <c r="CJ2544" s="23"/>
      <c r="CK2544" s="23"/>
      <c r="CL2544" s="23"/>
      <c r="CM2544" s="23"/>
      <c r="CN2544" s="23"/>
      <c r="CO2544" s="23"/>
      <c r="CP2544" s="23"/>
      <c r="CQ2544" s="23"/>
      <c r="CR2544" s="23"/>
      <c r="CS2544" s="23"/>
      <c r="CT2544" s="23"/>
      <c r="CU2544" s="23"/>
      <c r="CV2544" s="23"/>
      <c r="CW2544" s="23"/>
      <c r="CX2544" s="23"/>
      <c r="CY2544" s="23"/>
      <c r="CZ2544" s="23"/>
      <c r="DA2544" s="23"/>
      <c r="DB2544" s="23"/>
      <c r="DC2544" s="23"/>
      <c r="DD2544" s="23"/>
      <c r="DE2544" s="23"/>
      <c r="DF2544" s="23"/>
      <c r="DG2544" s="23"/>
      <c r="DH2544" s="23"/>
      <c r="DI2544" s="23"/>
      <c r="DJ2544" s="23"/>
      <c r="DK2544" s="23"/>
      <c r="DL2544" s="23"/>
      <c r="DM2544" s="23"/>
      <c r="DN2544" s="23"/>
      <c r="DO2544" s="23"/>
      <c r="DP2544" s="23"/>
      <c r="DQ2544" s="23"/>
      <c r="DR2544" s="23"/>
      <c r="DS2544" s="23"/>
      <c r="DT2544" s="23"/>
      <c r="DU2544" s="23"/>
      <c r="DV2544" s="23"/>
      <c r="DW2544" s="23"/>
      <c r="DX2544" s="23"/>
      <c r="DY2544" s="23"/>
    </row>
    <row r="2545" spans="1:129" s="22" customFormat="1" ht="45" x14ac:dyDescent="0.25">
      <c r="A2545" s="397"/>
      <c r="B2545" s="183" t="s">
        <v>406</v>
      </c>
      <c r="C2545" s="183"/>
      <c r="D2545" s="184"/>
      <c r="E2545" s="185"/>
      <c r="F2545" s="311"/>
      <c r="G2545" s="192"/>
      <c r="H2545" s="72" t="s">
        <v>58</v>
      </c>
      <c r="I2545" s="78" t="s">
        <v>31</v>
      </c>
      <c r="J2545" s="74">
        <v>300000</v>
      </c>
      <c r="K2545" s="74"/>
      <c r="L2545" s="74"/>
      <c r="M2545" s="74">
        <f>J2545*0.95</f>
        <v>285000</v>
      </c>
      <c r="N2545" s="74">
        <f>J2545*0.05</f>
        <v>15000</v>
      </c>
      <c r="O2545" s="354">
        <f t="shared" si="1265"/>
        <v>300000</v>
      </c>
      <c r="P2545" s="469"/>
      <c r="Q2545" s="24"/>
      <c r="R2545" s="23"/>
      <c r="S2545" s="23"/>
      <c r="T2545" s="23"/>
      <c r="U2545" s="23"/>
      <c r="V2545" s="23"/>
      <c r="W2545" s="23"/>
      <c r="X2545" s="23"/>
      <c r="Y2545" s="23"/>
      <c r="Z2545" s="23"/>
      <c r="AA2545" s="23"/>
      <c r="AB2545" s="23"/>
      <c r="AC2545" s="23"/>
      <c r="AD2545" s="23"/>
      <c r="AE2545" s="23"/>
      <c r="AF2545" s="23"/>
      <c r="AG2545" s="23"/>
      <c r="AH2545" s="23"/>
      <c r="AI2545" s="23"/>
      <c r="AJ2545" s="23"/>
      <c r="AK2545" s="23"/>
      <c r="AL2545" s="23"/>
      <c r="AM2545" s="23"/>
      <c r="AN2545" s="23"/>
      <c r="AO2545" s="23"/>
      <c r="AP2545" s="23"/>
      <c r="AQ2545" s="23"/>
      <c r="AR2545" s="23"/>
      <c r="AS2545" s="23"/>
      <c r="AT2545" s="23"/>
      <c r="AU2545" s="23"/>
      <c r="AV2545" s="23"/>
      <c r="AW2545" s="23"/>
      <c r="AX2545" s="23"/>
      <c r="AY2545" s="23"/>
      <c r="AZ2545" s="23"/>
      <c r="BA2545" s="23"/>
      <c r="BB2545" s="23"/>
      <c r="BC2545" s="23"/>
      <c r="BD2545" s="23"/>
      <c r="BE2545" s="23"/>
      <c r="BF2545" s="23"/>
      <c r="BG2545" s="23"/>
      <c r="BH2545" s="23"/>
      <c r="BI2545" s="23"/>
      <c r="BJ2545" s="23"/>
      <c r="BK2545" s="23"/>
      <c r="BL2545" s="23"/>
      <c r="BM2545" s="23"/>
      <c r="BN2545" s="23"/>
      <c r="BO2545" s="23"/>
      <c r="BP2545" s="23"/>
      <c r="BQ2545" s="23"/>
      <c r="BR2545" s="23"/>
      <c r="BS2545" s="23"/>
      <c r="BT2545" s="23"/>
      <c r="BU2545" s="23"/>
      <c r="BV2545" s="23"/>
      <c r="BW2545" s="23"/>
      <c r="BX2545" s="23"/>
      <c r="BY2545" s="23"/>
      <c r="BZ2545" s="23"/>
      <c r="CA2545" s="23"/>
      <c r="CB2545" s="23"/>
      <c r="CC2545" s="23"/>
      <c r="CD2545" s="23"/>
      <c r="CE2545" s="23"/>
      <c r="CF2545" s="23"/>
      <c r="CG2545" s="23"/>
      <c r="CH2545" s="23"/>
      <c r="CI2545" s="23"/>
      <c r="CJ2545" s="23"/>
      <c r="CK2545" s="23"/>
      <c r="CL2545" s="23"/>
      <c r="CM2545" s="23"/>
      <c r="CN2545" s="23"/>
      <c r="CO2545" s="23"/>
      <c r="CP2545" s="23"/>
      <c r="CQ2545" s="23"/>
      <c r="CR2545" s="23"/>
      <c r="CS2545" s="23"/>
      <c r="CT2545" s="23"/>
      <c r="CU2545" s="23"/>
      <c r="CV2545" s="23"/>
      <c r="CW2545" s="23"/>
      <c r="CX2545" s="23"/>
      <c r="CY2545" s="23"/>
      <c r="CZ2545" s="23"/>
      <c r="DA2545" s="23"/>
      <c r="DB2545" s="23"/>
      <c r="DC2545" s="23"/>
      <c r="DD2545" s="23"/>
      <c r="DE2545" s="23"/>
      <c r="DF2545" s="23"/>
      <c r="DG2545" s="23"/>
      <c r="DH2545" s="23"/>
      <c r="DI2545" s="23"/>
      <c r="DJ2545" s="23"/>
      <c r="DK2545" s="23"/>
      <c r="DL2545" s="23"/>
      <c r="DM2545" s="23"/>
      <c r="DN2545" s="23"/>
      <c r="DO2545" s="23"/>
      <c r="DP2545" s="23"/>
      <c r="DQ2545" s="23"/>
      <c r="DR2545" s="23"/>
      <c r="DS2545" s="23"/>
      <c r="DT2545" s="23"/>
      <c r="DU2545" s="23"/>
      <c r="DV2545" s="23"/>
      <c r="DW2545" s="23"/>
      <c r="DX2545" s="23"/>
      <c r="DY2545" s="23"/>
    </row>
    <row r="2546" spans="1:129" s="22" customFormat="1" ht="75" x14ac:dyDescent="0.25">
      <c r="A2546" s="398"/>
      <c r="B2546" s="183" t="s">
        <v>406</v>
      </c>
      <c r="C2546" s="183"/>
      <c r="D2546" s="184"/>
      <c r="E2546" s="185"/>
      <c r="F2546" s="311"/>
      <c r="G2546" s="192"/>
      <c r="H2546" s="72" t="s">
        <v>57</v>
      </c>
      <c r="I2546" s="78" t="s">
        <v>136</v>
      </c>
      <c r="J2546" s="83">
        <v>45250</v>
      </c>
      <c r="K2546" s="123">
        <f>J2546</f>
        <v>45250</v>
      </c>
      <c r="L2546" s="74"/>
      <c r="M2546" s="74"/>
      <c r="N2546" s="74"/>
      <c r="O2546" s="354">
        <f t="shared" si="1265"/>
        <v>45250</v>
      </c>
      <c r="P2546" s="469"/>
      <c r="Q2546" s="24"/>
      <c r="R2546" s="23"/>
      <c r="S2546" s="23"/>
      <c r="T2546" s="23"/>
      <c r="U2546" s="23"/>
      <c r="V2546" s="23"/>
      <c r="W2546" s="23"/>
      <c r="X2546" s="23"/>
      <c r="Y2546" s="23"/>
      <c r="Z2546" s="23"/>
      <c r="AA2546" s="23"/>
      <c r="AB2546" s="23"/>
      <c r="AC2546" s="23"/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/>
      <c r="AP2546" s="23"/>
      <c r="AQ2546" s="23"/>
      <c r="AR2546" s="23"/>
      <c r="AS2546" s="23"/>
      <c r="AT2546" s="23"/>
      <c r="AU2546" s="23"/>
      <c r="AV2546" s="23"/>
      <c r="AW2546" s="23"/>
      <c r="AX2546" s="23"/>
      <c r="AY2546" s="23"/>
      <c r="AZ2546" s="23"/>
      <c r="BA2546" s="23"/>
      <c r="BB2546" s="23"/>
      <c r="BC2546" s="23"/>
      <c r="BD2546" s="23"/>
      <c r="BE2546" s="23"/>
      <c r="BF2546" s="23"/>
      <c r="BG2546" s="23"/>
      <c r="BH2546" s="23"/>
      <c r="BI2546" s="23"/>
      <c r="BJ2546" s="23"/>
      <c r="BK2546" s="23"/>
      <c r="BL2546" s="23"/>
      <c r="BM2546" s="23"/>
      <c r="BN2546" s="23"/>
      <c r="BO2546" s="23"/>
      <c r="BP2546" s="23"/>
      <c r="BQ2546" s="23"/>
      <c r="BR2546" s="23"/>
      <c r="BS2546" s="23"/>
      <c r="BT2546" s="23"/>
      <c r="BU2546" s="23"/>
      <c r="BV2546" s="23"/>
      <c r="BW2546" s="23"/>
      <c r="BX2546" s="23"/>
      <c r="BY2546" s="23"/>
      <c r="BZ2546" s="23"/>
      <c r="CA2546" s="23"/>
      <c r="CB2546" s="23"/>
      <c r="CC2546" s="23"/>
      <c r="CD2546" s="23"/>
      <c r="CE2546" s="23"/>
      <c r="CF2546" s="23"/>
      <c r="CG2546" s="23"/>
      <c r="CH2546" s="23"/>
      <c r="CI2546" s="23"/>
      <c r="CJ2546" s="23"/>
      <c r="CK2546" s="23"/>
      <c r="CL2546" s="23"/>
      <c r="CM2546" s="23"/>
      <c r="CN2546" s="23"/>
      <c r="CO2546" s="23"/>
      <c r="CP2546" s="23"/>
      <c r="CQ2546" s="23"/>
      <c r="CR2546" s="23"/>
      <c r="CS2546" s="23"/>
      <c r="CT2546" s="23"/>
      <c r="CU2546" s="23"/>
      <c r="CV2546" s="23"/>
      <c r="CW2546" s="23"/>
      <c r="CX2546" s="23"/>
      <c r="CY2546" s="23"/>
      <c r="CZ2546" s="23"/>
      <c r="DA2546" s="23"/>
      <c r="DB2546" s="23"/>
      <c r="DC2546" s="23"/>
      <c r="DD2546" s="23"/>
      <c r="DE2546" s="23"/>
      <c r="DF2546" s="23"/>
      <c r="DG2546" s="23"/>
      <c r="DH2546" s="23"/>
      <c r="DI2546" s="23"/>
      <c r="DJ2546" s="23"/>
      <c r="DK2546" s="23"/>
      <c r="DL2546" s="23"/>
      <c r="DM2546" s="23"/>
      <c r="DN2546" s="23"/>
      <c r="DO2546" s="23"/>
      <c r="DP2546" s="23"/>
      <c r="DQ2546" s="23"/>
      <c r="DR2546" s="23"/>
      <c r="DS2546" s="23"/>
      <c r="DT2546" s="23"/>
      <c r="DU2546" s="23"/>
      <c r="DV2546" s="23"/>
      <c r="DW2546" s="23"/>
      <c r="DX2546" s="23"/>
      <c r="DY2546" s="23"/>
    </row>
    <row r="2547" spans="1:129" s="22" customFormat="1" ht="15.75" x14ac:dyDescent="0.25">
      <c r="A2547" s="396">
        <v>26</v>
      </c>
      <c r="B2547" s="183" t="s">
        <v>406</v>
      </c>
      <c r="C2547" s="183" t="s">
        <v>5</v>
      </c>
      <c r="D2547" s="184" t="s">
        <v>286</v>
      </c>
      <c r="E2547" s="185" t="s">
        <v>288</v>
      </c>
      <c r="F2547" s="310">
        <v>2484.1999999999998</v>
      </c>
      <c r="G2547" s="187">
        <v>141</v>
      </c>
      <c r="H2547" s="188" t="s">
        <v>30</v>
      </c>
      <c r="I2547" s="66" t="s">
        <v>1</v>
      </c>
      <c r="J2547" s="74">
        <f>J2548+J2549</f>
        <v>345250</v>
      </c>
      <c r="K2547" s="74">
        <f t="shared" ref="K2547" si="1271">K2548+K2549</f>
        <v>45250</v>
      </c>
      <c r="L2547" s="74">
        <f t="shared" ref="L2547" si="1272">L2548+L2549</f>
        <v>0</v>
      </c>
      <c r="M2547" s="74">
        <f t="shared" ref="M2547" si="1273">M2548+M2549</f>
        <v>285000</v>
      </c>
      <c r="N2547" s="74">
        <f t="shared" ref="N2547" si="1274">N2548+N2549</f>
        <v>15000</v>
      </c>
      <c r="O2547" s="354">
        <f t="shared" si="1265"/>
        <v>345250</v>
      </c>
      <c r="P2547" s="469"/>
      <c r="Q2547" s="24"/>
      <c r="R2547" s="23"/>
      <c r="S2547" s="23"/>
      <c r="T2547" s="23"/>
      <c r="U2547" s="23"/>
      <c r="V2547" s="23"/>
      <c r="W2547" s="23"/>
      <c r="X2547" s="23"/>
      <c r="Y2547" s="23"/>
      <c r="Z2547" s="23"/>
      <c r="AA2547" s="23"/>
      <c r="AB2547" s="23"/>
      <c r="AC2547" s="23"/>
      <c r="AD2547" s="23"/>
      <c r="AE2547" s="23"/>
      <c r="AF2547" s="23"/>
      <c r="AG2547" s="23"/>
      <c r="AH2547" s="23"/>
      <c r="AI2547" s="23"/>
      <c r="AJ2547" s="23"/>
      <c r="AK2547" s="23"/>
      <c r="AL2547" s="23"/>
      <c r="AM2547" s="23"/>
      <c r="AN2547" s="23"/>
      <c r="AO2547" s="23"/>
      <c r="AP2547" s="23"/>
      <c r="AQ2547" s="23"/>
      <c r="AR2547" s="23"/>
      <c r="AS2547" s="23"/>
      <c r="AT2547" s="23"/>
      <c r="AU2547" s="23"/>
      <c r="AV2547" s="23"/>
      <c r="AW2547" s="23"/>
      <c r="AX2547" s="23"/>
      <c r="AY2547" s="23"/>
      <c r="AZ2547" s="23"/>
      <c r="BA2547" s="23"/>
      <c r="BB2547" s="23"/>
      <c r="BC2547" s="23"/>
      <c r="BD2547" s="23"/>
      <c r="BE2547" s="23"/>
      <c r="BF2547" s="23"/>
      <c r="BG2547" s="23"/>
      <c r="BH2547" s="23"/>
      <c r="BI2547" s="23"/>
      <c r="BJ2547" s="23"/>
      <c r="BK2547" s="23"/>
      <c r="BL2547" s="23"/>
      <c r="BM2547" s="23"/>
      <c r="BN2547" s="23"/>
      <c r="BO2547" s="23"/>
      <c r="BP2547" s="23"/>
      <c r="BQ2547" s="23"/>
      <c r="BR2547" s="23"/>
      <c r="BS2547" s="23"/>
      <c r="BT2547" s="23"/>
      <c r="BU2547" s="23"/>
      <c r="BV2547" s="23"/>
      <c r="BW2547" s="23"/>
      <c r="BX2547" s="23"/>
      <c r="BY2547" s="23"/>
      <c r="BZ2547" s="23"/>
      <c r="CA2547" s="23"/>
      <c r="CB2547" s="23"/>
      <c r="CC2547" s="23"/>
      <c r="CD2547" s="23"/>
      <c r="CE2547" s="23"/>
      <c r="CF2547" s="23"/>
      <c r="CG2547" s="23"/>
      <c r="CH2547" s="23"/>
      <c r="CI2547" s="23"/>
      <c r="CJ2547" s="23"/>
      <c r="CK2547" s="23"/>
      <c r="CL2547" s="23"/>
      <c r="CM2547" s="23"/>
      <c r="CN2547" s="23"/>
      <c r="CO2547" s="23"/>
      <c r="CP2547" s="23"/>
      <c r="CQ2547" s="23"/>
      <c r="CR2547" s="23"/>
      <c r="CS2547" s="23"/>
      <c r="CT2547" s="23"/>
      <c r="CU2547" s="23"/>
      <c r="CV2547" s="23"/>
      <c r="CW2547" s="23"/>
      <c r="CX2547" s="23"/>
      <c r="CY2547" s="23"/>
      <c r="CZ2547" s="23"/>
      <c r="DA2547" s="23"/>
      <c r="DB2547" s="23"/>
      <c r="DC2547" s="23"/>
      <c r="DD2547" s="23"/>
      <c r="DE2547" s="23"/>
      <c r="DF2547" s="23"/>
      <c r="DG2547" s="23"/>
      <c r="DH2547" s="23"/>
      <c r="DI2547" s="23"/>
      <c r="DJ2547" s="23"/>
      <c r="DK2547" s="23"/>
      <c r="DL2547" s="23"/>
      <c r="DM2547" s="23"/>
      <c r="DN2547" s="23"/>
      <c r="DO2547" s="23"/>
      <c r="DP2547" s="23"/>
      <c r="DQ2547" s="23"/>
      <c r="DR2547" s="23"/>
      <c r="DS2547" s="23"/>
      <c r="DT2547" s="23"/>
      <c r="DU2547" s="23"/>
      <c r="DV2547" s="23"/>
      <c r="DW2547" s="23"/>
      <c r="DX2547" s="23"/>
      <c r="DY2547" s="23"/>
    </row>
    <row r="2548" spans="1:129" s="22" customFormat="1" ht="45" x14ac:dyDescent="0.25">
      <c r="A2548" s="397"/>
      <c r="B2548" s="183" t="s">
        <v>406</v>
      </c>
      <c r="C2548" s="183"/>
      <c r="D2548" s="184"/>
      <c r="E2548" s="185"/>
      <c r="F2548" s="311"/>
      <c r="G2548" s="192"/>
      <c r="H2548" s="72" t="s">
        <v>58</v>
      </c>
      <c r="I2548" s="78" t="s">
        <v>31</v>
      </c>
      <c r="J2548" s="74">
        <v>300000</v>
      </c>
      <c r="K2548" s="74"/>
      <c r="L2548" s="74"/>
      <c r="M2548" s="74">
        <f>J2548*0.95</f>
        <v>285000</v>
      </c>
      <c r="N2548" s="74">
        <f>J2548*0.05</f>
        <v>15000</v>
      </c>
      <c r="O2548" s="354">
        <f t="shared" si="1265"/>
        <v>300000</v>
      </c>
      <c r="P2548" s="469"/>
      <c r="Q2548" s="24"/>
      <c r="R2548" s="23"/>
      <c r="S2548" s="23"/>
      <c r="T2548" s="23"/>
      <c r="U2548" s="23"/>
      <c r="V2548" s="23"/>
      <c r="W2548" s="23"/>
      <c r="X2548" s="23"/>
      <c r="Y2548" s="23"/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/>
      <c r="AL2548" s="23"/>
      <c r="AM2548" s="23"/>
      <c r="AN2548" s="23"/>
      <c r="AO2548" s="23"/>
      <c r="AP2548" s="23"/>
      <c r="AQ2548" s="23"/>
      <c r="AR2548" s="23"/>
      <c r="AS2548" s="23"/>
      <c r="AT2548" s="23"/>
      <c r="AU2548" s="23"/>
      <c r="AV2548" s="23"/>
      <c r="AW2548" s="23"/>
      <c r="AX2548" s="23"/>
      <c r="AY2548" s="23"/>
      <c r="AZ2548" s="23"/>
      <c r="BA2548" s="23"/>
      <c r="BB2548" s="23"/>
      <c r="BC2548" s="23"/>
      <c r="BD2548" s="23"/>
      <c r="BE2548" s="23"/>
      <c r="BF2548" s="23"/>
      <c r="BG2548" s="23"/>
      <c r="BH2548" s="23"/>
      <c r="BI2548" s="23"/>
      <c r="BJ2548" s="23"/>
      <c r="BK2548" s="23"/>
      <c r="BL2548" s="23"/>
      <c r="BM2548" s="23"/>
      <c r="BN2548" s="23"/>
      <c r="BO2548" s="23"/>
      <c r="BP2548" s="23"/>
      <c r="BQ2548" s="23"/>
      <c r="BR2548" s="23"/>
      <c r="BS2548" s="23"/>
      <c r="BT2548" s="23"/>
      <c r="BU2548" s="23"/>
      <c r="BV2548" s="23"/>
      <c r="BW2548" s="23"/>
      <c r="BX2548" s="23"/>
      <c r="BY2548" s="23"/>
      <c r="BZ2548" s="23"/>
      <c r="CA2548" s="23"/>
      <c r="CB2548" s="23"/>
      <c r="CC2548" s="23"/>
      <c r="CD2548" s="23"/>
      <c r="CE2548" s="23"/>
      <c r="CF2548" s="23"/>
      <c r="CG2548" s="23"/>
      <c r="CH2548" s="23"/>
      <c r="CI2548" s="23"/>
      <c r="CJ2548" s="23"/>
      <c r="CK2548" s="23"/>
      <c r="CL2548" s="23"/>
      <c r="CM2548" s="23"/>
      <c r="CN2548" s="23"/>
      <c r="CO2548" s="23"/>
      <c r="CP2548" s="23"/>
      <c r="CQ2548" s="23"/>
      <c r="CR2548" s="23"/>
      <c r="CS2548" s="23"/>
      <c r="CT2548" s="23"/>
      <c r="CU2548" s="23"/>
      <c r="CV2548" s="23"/>
      <c r="CW2548" s="23"/>
      <c r="CX2548" s="23"/>
      <c r="CY2548" s="23"/>
      <c r="CZ2548" s="23"/>
      <c r="DA2548" s="23"/>
      <c r="DB2548" s="23"/>
      <c r="DC2548" s="23"/>
      <c r="DD2548" s="23"/>
      <c r="DE2548" s="23"/>
      <c r="DF2548" s="23"/>
      <c r="DG2548" s="23"/>
      <c r="DH2548" s="23"/>
      <c r="DI2548" s="23"/>
      <c r="DJ2548" s="23"/>
      <c r="DK2548" s="23"/>
      <c r="DL2548" s="23"/>
      <c r="DM2548" s="23"/>
      <c r="DN2548" s="23"/>
      <c r="DO2548" s="23"/>
      <c r="DP2548" s="23"/>
      <c r="DQ2548" s="23"/>
      <c r="DR2548" s="23"/>
      <c r="DS2548" s="23"/>
      <c r="DT2548" s="23"/>
      <c r="DU2548" s="23"/>
      <c r="DV2548" s="23"/>
      <c r="DW2548" s="23"/>
      <c r="DX2548" s="23"/>
      <c r="DY2548" s="23"/>
    </row>
    <row r="2549" spans="1:129" s="22" customFormat="1" ht="75" x14ac:dyDescent="0.25">
      <c r="A2549" s="398"/>
      <c r="B2549" s="183" t="s">
        <v>406</v>
      </c>
      <c r="C2549" s="183"/>
      <c r="D2549" s="184"/>
      <c r="E2549" s="185"/>
      <c r="F2549" s="189"/>
      <c r="G2549" s="192"/>
      <c r="H2549" s="72" t="s">
        <v>57</v>
      </c>
      <c r="I2549" s="78" t="s">
        <v>136</v>
      </c>
      <c r="J2549" s="83">
        <v>45250</v>
      </c>
      <c r="K2549" s="123">
        <f>J2549</f>
        <v>45250</v>
      </c>
      <c r="L2549" s="74"/>
      <c r="M2549" s="74"/>
      <c r="N2549" s="74"/>
      <c r="O2549" s="354">
        <f t="shared" si="1265"/>
        <v>45250</v>
      </c>
      <c r="P2549" s="469"/>
      <c r="Q2549" s="24"/>
      <c r="R2549" s="23"/>
      <c r="S2549" s="23"/>
      <c r="T2549" s="23"/>
      <c r="U2549" s="23"/>
      <c r="V2549" s="23"/>
      <c r="W2549" s="23"/>
      <c r="X2549" s="23"/>
      <c r="Y2549" s="23"/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/>
      <c r="AK2549" s="23"/>
      <c r="AL2549" s="23"/>
      <c r="AM2549" s="23"/>
      <c r="AN2549" s="23"/>
      <c r="AO2549" s="23"/>
      <c r="AP2549" s="23"/>
      <c r="AQ2549" s="23"/>
      <c r="AR2549" s="23"/>
      <c r="AS2549" s="23"/>
      <c r="AT2549" s="23"/>
      <c r="AU2549" s="23"/>
      <c r="AV2549" s="23"/>
      <c r="AW2549" s="23"/>
      <c r="AX2549" s="23"/>
      <c r="AY2549" s="23"/>
      <c r="AZ2549" s="23"/>
      <c r="BA2549" s="23"/>
      <c r="BB2549" s="23"/>
      <c r="BC2549" s="23"/>
      <c r="BD2549" s="23"/>
      <c r="BE2549" s="23"/>
      <c r="BF2549" s="23"/>
      <c r="BG2549" s="23"/>
      <c r="BH2549" s="23"/>
      <c r="BI2549" s="23"/>
      <c r="BJ2549" s="23"/>
      <c r="BK2549" s="23"/>
      <c r="BL2549" s="23"/>
      <c r="BM2549" s="23"/>
      <c r="BN2549" s="23"/>
      <c r="BO2549" s="23"/>
      <c r="BP2549" s="23"/>
      <c r="BQ2549" s="23"/>
      <c r="BR2549" s="23"/>
      <c r="BS2549" s="23"/>
      <c r="BT2549" s="23"/>
      <c r="BU2549" s="23"/>
      <c r="BV2549" s="23"/>
      <c r="BW2549" s="23"/>
      <c r="BX2549" s="23"/>
      <c r="BY2549" s="23"/>
      <c r="BZ2549" s="23"/>
      <c r="CA2549" s="23"/>
      <c r="CB2549" s="23"/>
      <c r="CC2549" s="23"/>
      <c r="CD2549" s="23"/>
      <c r="CE2549" s="23"/>
      <c r="CF2549" s="23"/>
      <c r="CG2549" s="23"/>
      <c r="CH2549" s="23"/>
      <c r="CI2549" s="23"/>
      <c r="CJ2549" s="23"/>
      <c r="CK2549" s="23"/>
      <c r="CL2549" s="23"/>
      <c r="CM2549" s="23"/>
      <c r="CN2549" s="23"/>
      <c r="CO2549" s="23"/>
      <c r="CP2549" s="23"/>
      <c r="CQ2549" s="23"/>
      <c r="CR2549" s="23"/>
      <c r="CS2549" s="23"/>
      <c r="CT2549" s="23"/>
      <c r="CU2549" s="23"/>
      <c r="CV2549" s="23"/>
      <c r="CW2549" s="23"/>
      <c r="CX2549" s="23"/>
      <c r="CY2549" s="23"/>
      <c r="CZ2549" s="23"/>
      <c r="DA2549" s="23"/>
      <c r="DB2549" s="23"/>
      <c r="DC2549" s="23"/>
      <c r="DD2549" s="23"/>
      <c r="DE2549" s="23"/>
      <c r="DF2549" s="23"/>
      <c r="DG2549" s="23"/>
      <c r="DH2549" s="23"/>
      <c r="DI2549" s="23"/>
      <c r="DJ2549" s="23"/>
      <c r="DK2549" s="23"/>
      <c r="DL2549" s="23"/>
      <c r="DM2549" s="23"/>
      <c r="DN2549" s="23"/>
      <c r="DO2549" s="23"/>
      <c r="DP2549" s="23"/>
      <c r="DQ2549" s="23"/>
      <c r="DR2549" s="23"/>
      <c r="DS2549" s="23"/>
      <c r="DT2549" s="23"/>
      <c r="DU2549" s="23"/>
      <c r="DV2549" s="23"/>
      <c r="DW2549" s="23"/>
      <c r="DX2549" s="23"/>
      <c r="DY2549" s="23"/>
    </row>
    <row r="2550" spans="1:129" s="22" customFormat="1" ht="15.75" x14ac:dyDescent="0.25">
      <c r="A2550" s="396">
        <v>27</v>
      </c>
      <c r="B2550" s="183" t="s">
        <v>406</v>
      </c>
      <c r="C2550" s="183" t="s">
        <v>5</v>
      </c>
      <c r="D2550" s="184" t="s">
        <v>286</v>
      </c>
      <c r="E2550" s="185" t="s">
        <v>289</v>
      </c>
      <c r="F2550" s="310">
        <v>2473.1999999999998</v>
      </c>
      <c r="G2550" s="187">
        <v>139</v>
      </c>
      <c r="H2550" s="188" t="s">
        <v>30</v>
      </c>
      <c r="I2550" s="66" t="s">
        <v>1</v>
      </c>
      <c r="J2550" s="74">
        <f>J2551+J2552</f>
        <v>345250</v>
      </c>
      <c r="K2550" s="74">
        <f t="shared" ref="K2550" si="1275">K2551+K2552</f>
        <v>45250</v>
      </c>
      <c r="L2550" s="74">
        <f t="shared" ref="L2550" si="1276">L2551+L2552</f>
        <v>0</v>
      </c>
      <c r="M2550" s="74">
        <f t="shared" ref="M2550" si="1277">M2551+M2552</f>
        <v>285000</v>
      </c>
      <c r="N2550" s="74">
        <f t="shared" ref="N2550" si="1278">N2551+N2552</f>
        <v>15000</v>
      </c>
      <c r="O2550" s="354">
        <f t="shared" si="1265"/>
        <v>345250</v>
      </c>
      <c r="P2550" s="469"/>
      <c r="Q2550" s="24"/>
      <c r="R2550" s="23"/>
      <c r="S2550" s="23"/>
      <c r="T2550" s="23"/>
      <c r="U2550" s="23"/>
      <c r="V2550" s="23"/>
      <c r="W2550" s="23"/>
      <c r="X2550" s="23"/>
      <c r="Y2550" s="23"/>
      <c r="Z2550" s="23"/>
      <c r="AA2550" s="23"/>
      <c r="AB2550" s="23"/>
      <c r="AC2550" s="23"/>
      <c r="AD2550" s="23"/>
      <c r="AE2550" s="23"/>
      <c r="AF2550" s="23"/>
      <c r="AG2550" s="23"/>
      <c r="AH2550" s="23"/>
      <c r="AI2550" s="23"/>
      <c r="AJ2550" s="23"/>
      <c r="AK2550" s="23"/>
      <c r="AL2550" s="23"/>
      <c r="AM2550" s="23"/>
      <c r="AN2550" s="23"/>
      <c r="AO2550" s="23"/>
      <c r="AP2550" s="23"/>
      <c r="AQ2550" s="23"/>
      <c r="AR2550" s="23"/>
      <c r="AS2550" s="23"/>
      <c r="AT2550" s="23"/>
      <c r="AU2550" s="23"/>
      <c r="AV2550" s="23"/>
      <c r="AW2550" s="23"/>
      <c r="AX2550" s="23"/>
      <c r="AY2550" s="23"/>
      <c r="AZ2550" s="23"/>
      <c r="BA2550" s="23"/>
      <c r="BB2550" s="23"/>
      <c r="BC2550" s="23"/>
      <c r="BD2550" s="23"/>
      <c r="BE2550" s="23"/>
      <c r="BF2550" s="23"/>
      <c r="BG2550" s="23"/>
      <c r="BH2550" s="23"/>
      <c r="BI2550" s="23"/>
      <c r="BJ2550" s="23"/>
      <c r="BK2550" s="23"/>
      <c r="BL2550" s="23"/>
      <c r="BM2550" s="23"/>
      <c r="BN2550" s="23"/>
      <c r="BO2550" s="23"/>
      <c r="BP2550" s="23"/>
      <c r="BQ2550" s="23"/>
      <c r="BR2550" s="23"/>
      <c r="BS2550" s="23"/>
      <c r="BT2550" s="23"/>
      <c r="BU2550" s="23"/>
      <c r="BV2550" s="23"/>
      <c r="BW2550" s="23"/>
      <c r="BX2550" s="23"/>
      <c r="BY2550" s="23"/>
      <c r="BZ2550" s="23"/>
      <c r="CA2550" s="23"/>
      <c r="CB2550" s="23"/>
      <c r="CC2550" s="23"/>
      <c r="CD2550" s="23"/>
      <c r="CE2550" s="23"/>
      <c r="CF2550" s="23"/>
      <c r="CG2550" s="23"/>
      <c r="CH2550" s="23"/>
      <c r="CI2550" s="23"/>
      <c r="CJ2550" s="23"/>
      <c r="CK2550" s="23"/>
      <c r="CL2550" s="23"/>
      <c r="CM2550" s="23"/>
      <c r="CN2550" s="23"/>
      <c r="CO2550" s="23"/>
      <c r="CP2550" s="23"/>
      <c r="CQ2550" s="23"/>
      <c r="CR2550" s="23"/>
      <c r="CS2550" s="23"/>
      <c r="CT2550" s="23"/>
      <c r="CU2550" s="23"/>
      <c r="CV2550" s="23"/>
      <c r="CW2550" s="23"/>
      <c r="CX2550" s="23"/>
      <c r="CY2550" s="23"/>
      <c r="CZ2550" s="23"/>
      <c r="DA2550" s="23"/>
      <c r="DB2550" s="23"/>
      <c r="DC2550" s="23"/>
      <c r="DD2550" s="23"/>
      <c r="DE2550" s="23"/>
      <c r="DF2550" s="23"/>
      <c r="DG2550" s="23"/>
      <c r="DH2550" s="23"/>
      <c r="DI2550" s="23"/>
      <c r="DJ2550" s="23"/>
      <c r="DK2550" s="23"/>
      <c r="DL2550" s="23"/>
      <c r="DM2550" s="23"/>
      <c r="DN2550" s="23"/>
      <c r="DO2550" s="23"/>
      <c r="DP2550" s="23"/>
      <c r="DQ2550" s="23"/>
      <c r="DR2550" s="23"/>
      <c r="DS2550" s="23"/>
      <c r="DT2550" s="23"/>
      <c r="DU2550" s="23"/>
      <c r="DV2550" s="23"/>
      <c r="DW2550" s="23"/>
      <c r="DX2550" s="23"/>
      <c r="DY2550" s="23"/>
    </row>
    <row r="2551" spans="1:129" s="22" customFormat="1" ht="45" x14ac:dyDescent="0.25">
      <c r="A2551" s="397"/>
      <c r="B2551" s="183" t="s">
        <v>406</v>
      </c>
      <c r="C2551" s="183"/>
      <c r="D2551" s="184"/>
      <c r="E2551" s="185"/>
      <c r="F2551" s="311"/>
      <c r="G2551" s="192"/>
      <c r="H2551" s="72" t="s">
        <v>58</v>
      </c>
      <c r="I2551" s="78" t="s">
        <v>31</v>
      </c>
      <c r="J2551" s="74">
        <v>300000</v>
      </c>
      <c r="K2551" s="74"/>
      <c r="L2551" s="74"/>
      <c r="M2551" s="74">
        <f>J2551*0.95</f>
        <v>285000</v>
      </c>
      <c r="N2551" s="74">
        <f>J2551*0.05</f>
        <v>15000</v>
      </c>
      <c r="O2551" s="354">
        <f t="shared" si="1265"/>
        <v>300000</v>
      </c>
      <c r="P2551" s="469"/>
      <c r="Q2551" s="24"/>
      <c r="R2551" s="23"/>
      <c r="S2551" s="23"/>
      <c r="T2551" s="23"/>
      <c r="U2551" s="23"/>
      <c r="V2551" s="23"/>
      <c r="W2551" s="23"/>
      <c r="X2551" s="23"/>
      <c r="Y2551" s="23"/>
      <c r="Z2551" s="23"/>
      <c r="AA2551" s="23"/>
      <c r="AB2551" s="23"/>
      <c r="AC2551" s="23"/>
      <c r="AD2551" s="23"/>
      <c r="AE2551" s="23"/>
      <c r="AF2551" s="23"/>
      <c r="AG2551" s="23"/>
      <c r="AH2551" s="23"/>
      <c r="AI2551" s="23"/>
      <c r="AJ2551" s="23"/>
      <c r="AK2551" s="23"/>
      <c r="AL2551" s="23"/>
      <c r="AM2551" s="23"/>
      <c r="AN2551" s="23"/>
      <c r="AO2551" s="23"/>
      <c r="AP2551" s="23"/>
      <c r="AQ2551" s="23"/>
      <c r="AR2551" s="23"/>
      <c r="AS2551" s="23"/>
      <c r="AT2551" s="23"/>
      <c r="AU2551" s="23"/>
      <c r="AV2551" s="23"/>
      <c r="AW2551" s="23"/>
      <c r="AX2551" s="23"/>
      <c r="AY2551" s="23"/>
      <c r="AZ2551" s="23"/>
      <c r="BA2551" s="23"/>
      <c r="BB2551" s="23"/>
      <c r="BC2551" s="23"/>
      <c r="BD2551" s="23"/>
      <c r="BE2551" s="23"/>
      <c r="BF2551" s="23"/>
      <c r="BG2551" s="23"/>
      <c r="BH2551" s="23"/>
      <c r="BI2551" s="23"/>
      <c r="BJ2551" s="23"/>
      <c r="BK2551" s="23"/>
      <c r="BL2551" s="23"/>
      <c r="BM2551" s="23"/>
      <c r="BN2551" s="23"/>
      <c r="BO2551" s="23"/>
      <c r="BP2551" s="23"/>
      <c r="BQ2551" s="23"/>
      <c r="BR2551" s="23"/>
      <c r="BS2551" s="23"/>
      <c r="BT2551" s="23"/>
      <c r="BU2551" s="23"/>
      <c r="BV2551" s="23"/>
      <c r="BW2551" s="23"/>
      <c r="BX2551" s="23"/>
      <c r="BY2551" s="23"/>
      <c r="BZ2551" s="23"/>
      <c r="CA2551" s="23"/>
      <c r="CB2551" s="23"/>
      <c r="CC2551" s="23"/>
      <c r="CD2551" s="23"/>
      <c r="CE2551" s="23"/>
      <c r="CF2551" s="23"/>
      <c r="CG2551" s="23"/>
      <c r="CH2551" s="23"/>
      <c r="CI2551" s="23"/>
      <c r="CJ2551" s="23"/>
      <c r="CK2551" s="23"/>
      <c r="CL2551" s="23"/>
      <c r="CM2551" s="23"/>
      <c r="CN2551" s="23"/>
      <c r="CO2551" s="23"/>
      <c r="CP2551" s="23"/>
      <c r="CQ2551" s="23"/>
      <c r="CR2551" s="23"/>
      <c r="CS2551" s="23"/>
      <c r="CT2551" s="23"/>
      <c r="CU2551" s="23"/>
      <c r="CV2551" s="23"/>
      <c r="CW2551" s="23"/>
      <c r="CX2551" s="23"/>
      <c r="CY2551" s="23"/>
      <c r="CZ2551" s="23"/>
      <c r="DA2551" s="23"/>
      <c r="DB2551" s="23"/>
      <c r="DC2551" s="23"/>
      <c r="DD2551" s="23"/>
      <c r="DE2551" s="23"/>
      <c r="DF2551" s="23"/>
      <c r="DG2551" s="23"/>
      <c r="DH2551" s="23"/>
      <c r="DI2551" s="23"/>
      <c r="DJ2551" s="23"/>
      <c r="DK2551" s="23"/>
      <c r="DL2551" s="23"/>
      <c r="DM2551" s="23"/>
      <c r="DN2551" s="23"/>
      <c r="DO2551" s="23"/>
      <c r="DP2551" s="23"/>
      <c r="DQ2551" s="23"/>
      <c r="DR2551" s="23"/>
      <c r="DS2551" s="23"/>
      <c r="DT2551" s="23"/>
      <c r="DU2551" s="23"/>
      <c r="DV2551" s="23"/>
      <c r="DW2551" s="23"/>
      <c r="DX2551" s="23"/>
      <c r="DY2551" s="23"/>
    </row>
    <row r="2552" spans="1:129" s="22" customFormat="1" ht="75" x14ac:dyDescent="0.25">
      <c r="A2552" s="398"/>
      <c r="B2552" s="183" t="s">
        <v>406</v>
      </c>
      <c r="C2552" s="183"/>
      <c r="D2552" s="184"/>
      <c r="E2552" s="185"/>
      <c r="F2552" s="311"/>
      <c r="G2552" s="192"/>
      <c r="H2552" s="72" t="s">
        <v>57</v>
      </c>
      <c r="I2552" s="78" t="s">
        <v>136</v>
      </c>
      <c r="J2552" s="83">
        <v>45250</v>
      </c>
      <c r="K2552" s="123">
        <f>J2552</f>
        <v>45250</v>
      </c>
      <c r="L2552" s="74"/>
      <c r="M2552" s="74"/>
      <c r="N2552" s="74"/>
      <c r="O2552" s="354">
        <f t="shared" si="1265"/>
        <v>45250</v>
      </c>
      <c r="P2552" s="469"/>
      <c r="Q2552" s="24"/>
      <c r="R2552" s="23"/>
      <c r="S2552" s="23"/>
      <c r="T2552" s="23"/>
      <c r="U2552" s="23"/>
      <c r="V2552" s="23"/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/>
      <c r="AL2552" s="23"/>
      <c r="AM2552" s="23"/>
      <c r="AN2552" s="23"/>
      <c r="AO2552" s="23"/>
      <c r="AP2552" s="23"/>
      <c r="AQ2552" s="23"/>
      <c r="AR2552" s="23"/>
      <c r="AS2552" s="23"/>
      <c r="AT2552" s="23"/>
      <c r="AU2552" s="23"/>
      <c r="AV2552" s="23"/>
      <c r="AW2552" s="23"/>
      <c r="AX2552" s="23"/>
      <c r="AY2552" s="23"/>
      <c r="AZ2552" s="23"/>
      <c r="BA2552" s="23"/>
      <c r="BB2552" s="23"/>
      <c r="BC2552" s="23"/>
      <c r="BD2552" s="23"/>
      <c r="BE2552" s="23"/>
      <c r="BF2552" s="23"/>
      <c r="BG2552" s="23"/>
      <c r="BH2552" s="23"/>
      <c r="BI2552" s="23"/>
      <c r="BJ2552" s="23"/>
      <c r="BK2552" s="23"/>
      <c r="BL2552" s="23"/>
      <c r="BM2552" s="23"/>
      <c r="BN2552" s="23"/>
      <c r="BO2552" s="23"/>
      <c r="BP2552" s="23"/>
      <c r="BQ2552" s="23"/>
      <c r="BR2552" s="23"/>
      <c r="BS2552" s="23"/>
      <c r="BT2552" s="23"/>
      <c r="BU2552" s="23"/>
      <c r="BV2552" s="23"/>
      <c r="BW2552" s="23"/>
      <c r="BX2552" s="23"/>
      <c r="BY2552" s="23"/>
      <c r="BZ2552" s="23"/>
      <c r="CA2552" s="23"/>
      <c r="CB2552" s="23"/>
      <c r="CC2552" s="23"/>
      <c r="CD2552" s="23"/>
      <c r="CE2552" s="23"/>
      <c r="CF2552" s="23"/>
      <c r="CG2552" s="23"/>
      <c r="CH2552" s="23"/>
      <c r="CI2552" s="23"/>
      <c r="CJ2552" s="23"/>
      <c r="CK2552" s="23"/>
      <c r="CL2552" s="23"/>
      <c r="CM2552" s="23"/>
      <c r="CN2552" s="23"/>
      <c r="CO2552" s="23"/>
      <c r="CP2552" s="23"/>
      <c r="CQ2552" s="23"/>
      <c r="CR2552" s="23"/>
      <c r="CS2552" s="23"/>
      <c r="CT2552" s="23"/>
      <c r="CU2552" s="23"/>
      <c r="CV2552" s="23"/>
      <c r="CW2552" s="23"/>
      <c r="CX2552" s="23"/>
      <c r="CY2552" s="23"/>
      <c r="CZ2552" s="23"/>
      <c r="DA2552" s="23"/>
      <c r="DB2552" s="23"/>
      <c r="DC2552" s="23"/>
      <c r="DD2552" s="23"/>
      <c r="DE2552" s="23"/>
      <c r="DF2552" s="23"/>
      <c r="DG2552" s="23"/>
      <c r="DH2552" s="23"/>
      <c r="DI2552" s="23"/>
      <c r="DJ2552" s="23"/>
      <c r="DK2552" s="23"/>
      <c r="DL2552" s="23"/>
      <c r="DM2552" s="23"/>
      <c r="DN2552" s="23"/>
      <c r="DO2552" s="23"/>
      <c r="DP2552" s="23"/>
      <c r="DQ2552" s="23"/>
      <c r="DR2552" s="23"/>
      <c r="DS2552" s="23"/>
      <c r="DT2552" s="23"/>
      <c r="DU2552" s="23"/>
      <c r="DV2552" s="23"/>
      <c r="DW2552" s="23"/>
      <c r="DX2552" s="23"/>
      <c r="DY2552" s="23"/>
    </row>
    <row r="2553" spans="1:129" s="22" customFormat="1" ht="15.75" x14ac:dyDescent="0.25">
      <c r="A2553" s="396">
        <v>28</v>
      </c>
      <c r="B2553" s="183" t="s">
        <v>406</v>
      </c>
      <c r="C2553" s="183" t="s">
        <v>5</v>
      </c>
      <c r="D2553" s="184" t="s">
        <v>286</v>
      </c>
      <c r="E2553" s="185">
        <v>7</v>
      </c>
      <c r="F2553" s="310">
        <v>3286</v>
      </c>
      <c r="G2553" s="187">
        <v>151</v>
      </c>
      <c r="H2553" s="188" t="s">
        <v>30</v>
      </c>
      <c r="I2553" s="66" t="s">
        <v>1</v>
      </c>
      <c r="J2553" s="74">
        <f>J2554+J2555</f>
        <v>345250</v>
      </c>
      <c r="K2553" s="74">
        <f t="shared" ref="K2553" si="1279">K2554+K2555</f>
        <v>45250</v>
      </c>
      <c r="L2553" s="74">
        <f t="shared" ref="L2553" si="1280">L2554+L2555</f>
        <v>0</v>
      </c>
      <c r="M2553" s="74">
        <f t="shared" ref="M2553" si="1281">M2554+M2555</f>
        <v>285000</v>
      </c>
      <c r="N2553" s="74">
        <f t="shared" ref="N2553" si="1282">N2554+N2555</f>
        <v>15000</v>
      </c>
      <c r="O2553" s="354">
        <f t="shared" si="1265"/>
        <v>345250</v>
      </c>
      <c r="P2553" s="469"/>
      <c r="Q2553" s="24"/>
      <c r="R2553" s="23"/>
      <c r="S2553" s="23"/>
      <c r="T2553" s="23"/>
      <c r="U2553" s="23"/>
      <c r="V2553" s="23"/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/>
      <c r="AL2553" s="23"/>
      <c r="AM2553" s="23"/>
      <c r="AN2553" s="23"/>
      <c r="AO2553" s="23"/>
      <c r="AP2553" s="23"/>
      <c r="AQ2553" s="23"/>
      <c r="AR2553" s="23"/>
      <c r="AS2553" s="23"/>
      <c r="AT2553" s="23"/>
      <c r="AU2553" s="23"/>
      <c r="AV2553" s="23"/>
      <c r="AW2553" s="23"/>
      <c r="AX2553" s="23"/>
      <c r="AY2553" s="23"/>
      <c r="AZ2553" s="23"/>
      <c r="BA2553" s="23"/>
      <c r="BB2553" s="23"/>
      <c r="BC2553" s="23"/>
      <c r="BD2553" s="23"/>
      <c r="BE2553" s="23"/>
      <c r="BF2553" s="23"/>
      <c r="BG2553" s="23"/>
      <c r="BH2553" s="23"/>
      <c r="BI2553" s="23"/>
      <c r="BJ2553" s="23"/>
      <c r="BK2553" s="23"/>
      <c r="BL2553" s="23"/>
      <c r="BM2553" s="23"/>
      <c r="BN2553" s="23"/>
      <c r="BO2553" s="23"/>
      <c r="BP2553" s="23"/>
      <c r="BQ2553" s="23"/>
      <c r="BR2553" s="23"/>
      <c r="BS2553" s="23"/>
      <c r="BT2553" s="23"/>
      <c r="BU2553" s="23"/>
      <c r="BV2553" s="23"/>
      <c r="BW2553" s="23"/>
      <c r="BX2553" s="23"/>
      <c r="BY2553" s="23"/>
      <c r="BZ2553" s="23"/>
      <c r="CA2553" s="23"/>
      <c r="CB2553" s="23"/>
      <c r="CC2553" s="23"/>
      <c r="CD2553" s="23"/>
      <c r="CE2553" s="23"/>
      <c r="CF2553" s="23"/>
      <c r="CG2553" s="23"/>
      <c r="CH2553" s="23"/>
      <c r="CI2553" s="23"/>
      <c r="CJ2553" s="23"/>
      <c r="CK2553" s="23"/>
      <c r="CL2553" s="23"/>
      <c r="CM2553" s="23"/>
      <c r="CN2553" s="23"/>
      <c r="CO2553" s="23"/>
      <c r="CP2553" s="23"/>
      <c r="CQ2553" s="23"/>
      <c r="CR2553" s="23"/>
      <c r="CS2553" s="23"/>
      <c r="CT2553" s="23"/>
      <c r="CU2553" s="23"/>
      <c r="CV2553" s="23"/>
      <c r="CW2553" s="23"/>
      <c r="CX2553" s="23"/>
      <c r="CY2553" s="23"/>
      <c r="CZ2553" s="23"/>
      <c r="DA2553" s="23"/>
      <c r="DB2553" s="23"/>
      <c r="DC2553" s="23"/>
      <c r="DD2553" s="23"/>
      <c r="DE2553" s="23"/>
      <c r="DF2553" s="23"/>
      <c r="DG2553" s="23"/>
      <c r="DH2553" s="23"/>
      <c r="DI2553" s="23"/>
      <c r="DJ2553" s="23"/>
      <c r="DK2553" s="23"/>
      <c r="DL2553" s="23"/>
      <c r="DM2553" s="23"/>
      <c r="DN2553" s="23"/>
      <c r="DO2553" s="23"/>
      <c r="DP2553" s="23"/>
      <c r="DQ2553" s="23"/>
      <c r="DR2553" s="23"/>
      <c r="DS2553" s="23"/>
      <c r="DT2553" s="23"/>
      <c r="DU2553" s="23"/>
      <c r="DV2553" s="23"/>
      <c r="DW2553" s="23"/>
      <c r="DX2553" s="23"/>
      <c r="DY2553" s="23"/>
    </row>
    <row r="2554" spans="1:129" s="22" customFormat="1" ht="45" x14ac:dyDescent="0.25">
      <c r="A2554" s="397"/>
      <c r="B2554" s="183" t="s">
        <v>406</v>
      </c>
      <c r="C2554" s="183"/>
      <c r="D2554" s="184"/>
      <c r="E2554" s="185"/>
      <c r="F2554" s="311"/>
      <c r="G2554" s="192"/>
      <c r="H2554" s="72" t="s">
        <v>58</v>
      </c>
      <c r="I2554" s="78" t="s">
        <v>31</v>
      </c>
      <c r="J2554" s="74">
        <v>300000</v>
      </c>
      <c r="K2554" s="74"/>
      <c r="L2554" s="74"/>
      <c r="M2554" s="74">
        <f>J2554*0.95</f>
        <v>285000</v>
      </c>
      <c r="N2554" s="74">
        <f>J2554*0.05</f>
        <v>15000</v>
      </c>
      <c r="O2554" s="354">
        <f t="shared" si="1265"/>
        <v>300000</v>
      </c>
      <c r="P2554" s="469"/>
      <c r="Q2554" s="24"/>
      <c r="R2554" s="23"/>
      <c r="S2554" s="23"/>
      <c r="T2554" s="23"/>
      <c r="U2554" s="23"/>
      <c r="V2554" s="23"/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/>
      <c r="AL2554" s="23"/>
      <c r="AM2554" s="23"/>
      <c r="AN2554" s="23"/>
      <c r="AO2554" s="23"/>
      <c r="AP2554" s="23"/>
      <c r="AQ2554" s="23"/>
      <c r="AR2554" s="23"/>
      <c r="AS2554" s="23"/>
      <c r="AT2554" s="23"/>
      <c r="AU2554" s="23"/>
      <c r="AV2554" s="23"/>
      <c r="AW2554" s="23"/>
      <c r="AX2554" s="23"/>
      <c r="AY2554" s="23"/>
      <c r="AZ2554" s="23"/>
      <c r="BA2554" s="23"/>
      <c r="BB2554" s="23"/>
      <c r="BC2554" s="23"/>
      <c r="BD2554" s="23"/>
      <c r="BE2554" s="23"/>
      <c r="BF2554" s="23"/>
      <c r="BG2554" s="23"/>
      <c r="BH2554" s="23"/>
      <c r="BI2554" s="23"/>
      <c r="BJ2554" s="23"/>
      <c r="BK2554" s="23"/>
      <c r="BL2554" s="23"/>
      <c r="BM2554" s="23"/>
      <c r="BN2554" s="23"/>
      <c r="BO2554" s="23"/>
      <c r="BP2554" s="23"/>
      <c r="BQ2554" s="23"/>
      <c r="BR2554" s="23"/>
      <c r="BS2554" s="23"/>
      <c r="BT2554" s="23"/>
      <c r="BU2554" s="23"/>
      <c r="BV2554" s="23"/>
      <c r="BW2554" s="23"/>
      <c r="BX2554" s="23"/>
      <c r="BY2554" s="23"/>
      <c r="BZ2554" s="23"/>
      <c r="CA2554" s="23"/>
      <c r="CB2554" s="23"/>
      <c r="CC2554" s="23"/>
      <c r="CD2554" s="23"/>
      <c r="CE2554" s="23"/>
      <c r="CF2554" s="23"/>
      <c r="CG2554" s="23"/>
      <c r="CH2554" s="23"/>
      <c r="CI2554" s="23"/>
      <c r="CJ2554" s="23"/>
      <c r="CK2554" s="23"/>
      <c r="CL2554" s="23"/>
      <c r="CM2554" s="23"/>
      <c r="CN2554" s="23"/>
      <c r="CO2554" s="23"/>
      <c r="CP2554" s="23"/>
      <c r="CQ2554" s="23"/>
      <c r="CR2554" s="23"/>
      <c r="CS2554" s="23"/>
      <c r="CT2554" s="23"/>
      <c r="CU2554" s="23"/>
      <c r="CV2554" s="23"/>
      <c r="CW2554" s="23"/>
      <c r="CX2554" s="23"/>
      <c r="CY2554" s="23"/>
      <c r="CZ2554" s="23"/>
      <c r="DA2554" s="23"/>
      <c r="DB2554" s="23"/>
      <c r="DC2554" s="23"/>
      <c r="DD2554" s="23"/>
      <c r="DE2554" s="23"/>
      <c r="DF2554" s="23"/>
      <c r="DG2554" s="23"/>
      <c r="DH2554" s="23"/>
      <c r="DI2554" s="23"/>
      <c r="DJ2554" s="23"/>
      <c r="DK2554" s="23"/>
      <c r="DL2554" s="23"/>
      <c r="DM2554" s="23"/>
      <c r="DN2554" s="23"/>
      <c r="DO2554" s="23"/>
      <c r="DP2554" s="23"/>
      <c r="DQ2554" s="23"/>
      <c r="DR2554" s="23"/>
      <c r="DS2554" s="23"/>
      <c r="DT2554" s="23"/>
      <c r="DU2554" s="23"/>
      <c r="DV2554" s="23"/>
      <c r="DW2554" s="23"/>
      <c r="DX2554" s="23"/>
      <c r="DY2554" s="23"/>
    </row>
    <row r="2555" spans="1:129" s="22" customFormat="1" ht="75" x14ac:dyDescent="0.25">
      <c r="A2555" s="398"/>
      <c r="B2555" s="183" t="s">
        <v>406</v>
      </c>
      <c r="C2555" s="183"/>
      <c r="D2555" s="184"/>
      <c r="E2555" s="185"/>
      <c r="F2555" s="311"/>
      <c r="G2555" s="192"/>
      <c r="H2555" s="72" t="s">
        <v>57</v>
      </c>
      <c r="I2555" s="78" t="s">
        <v>136</v>
      </c>
      <c r="J2555" s="83">
        <v>45250</v>
      </c>
      <c r="K2555" s="123">
        <f>J2555</f>
        <v>45250</v>
      </c>
      <c r="L2555" s="74"/>
      <c r="M2555" s="74"/>
      <c r="N2555" s="74"/>
      <c r="O2555" s="354">
        <f t="shared" si="1265"/>
        <v>45250</v>
      </c>
      <c r="P2555" s="469"/>
      <c r="Q2555" s="24"/>
      <c r="R2555" s="23"/>
      <c r="S2555" s="23"/>
      <c r="T2555" s="23"/>
      <c r="U2555" s="23"/>
      <c r="V2555" s="23"/>
      <c r="W2555" s="23"/>
      <c r="X2555" s="23"/>
      <c r="Y2555" s="23"/>
      <c r="Z2555" s="23"/>
      <c r="AA2555" s="23"/>
      <c r="AB2555" s="23"/>
      <c r="AC2555" s="23"/>
      <c r="AD2555" s="23"/>
      <c r="AE2555" s="23"/>
      <c r="AF2555" s="23"/>
      <c r="AG2555" s="23"/>
      <c r="AH2555" s="23"/>
      <c r="AI2555" s="23"/>
      <c r="AJ2555" s="23"/>
      <c r="AK2555" s="23"/>
      <c r="AL2555" s="23"/>
      <c r="AM2555" s="23"/>
      <c r="AN2555" s="23"/>
      <c r="AO2555" s="23"/>
      <c r="AP2555" s="23"/>
      <c r="AQ2555" s="23"/>
      <c r="AR2555" s="23"/>
      <c r="AS2555" s="23"/>
      <c r="AT2555" s="23"/>
      <c r="AU2555" s="23"/>
      <c r="AV2555" s="23"/>
      <c r="AW2555" s="23"/>
      <c r="AX2555" s="23"/>
      <c r="AY2555" s="23"/>
      <c r="AZ2555" s="23"/>
      <c r="BA2555" s="23"/>
      <c r="BB2555" s="23"/>
      <c r="BC2555" s="23"/>
      <c r="BD2555" s="23"/>
      <c r="BE2555" s="23"/>
      <c r="BF2555" s="23"/>
      <c r="BG2555" s="23"/>
      <c r="BH2555" s="23"/>
      <c r="BI2555" s="23"/>
      <c r="BJ2555" s="23"/>
      <c r="BK2555" s="23"/>
      <c r="BL2555" s="23"/>
      <c r="BM2555" s="23"/>
      <c r="BN2555" s="23"/>
      <c r="BO2555" s="23"/>
      <c r="BP2555" s="23"/>
      <c r="BQ2555" s="23"/>
      <c r="BR2555" s="23"/>
      <c r="BS2555" s="23"/>
      <c r="BT2555" s="23"/>
      <c r="BU2555" s="23"/>
      <c r="BV2555" s="23"/>
      <c r="BW2555" s="23"/>
      <c r="BX2555" s="23"/>
      <c r="BY2555" s="23"/>
      <c r="BZ2555" s="23"/>
      <c r="CA2555" s="23"/>
      <c r="CB2555" s="23"/>
      <c r="CC2555" s="23"/>
      <c r="CD2555" s="23"/>
      <c r="CE2555" s="23"/>
      <c r="CF2555" s="23"/>
      <c r="CG2555" s="23"/>
      <c r="CH2555" s="23"/>
      <c r="CI2555" s="23"/>
      <c r="CJ2555" s="23"/>
      <c r="CK2555" s="23"/>
      <c r="CL2555" s="23"/>
      <c r="CM2555" s="23"/>
      <c r="CN2555" s="23"/>
      <c r="CO2555" s="23"/>
      <c r="CP2555" s="23"/>
      <c r="CQ2555" s="23"/>
      <c r="CR2555" s="23"/>
      <c r="CS2555" s="23"/>
      <c r="CT2555" s="23"/>
      <c r="CU2555" s="23"/>
      <c r="CV2555" s="23"/>
      <c r="CW2555" s="23"/>
      <c r="CX2555" s="23"/>
      <c r="CY2555" s="23"/>
      <c r="CZ2555" s="23"/>
      <c r="DA2555" s="23"/>
      <c r="DB2555" s="23"/>
      <c r="DC2555" s="23"/>
      <c r="DD2555" s="23"/>
      <c r="DE2555" s="23"/>
      <c r="DF2555" s="23"/>
      <c r="DG2555" s="23"/>
      <c r="DH2555" s="23"/>
      <c r="DI2555" s="23"/>
      <c r="DJ2555" s="23"/>
      <c r="DK2555" s="23"/>
      <c r="DL2555" s="23"/>
      <c r="DM2555" s="23"/>
      <c r="DN2555" s="23"/>
      <c r="DO2555" s="23"/>
      <c r="DP2555" s="23"/>
      <c r="DQ2555" s="23"/>
      <c r="DR2555" s="23"/>
      <c r="DS2555" s="23"/>
      <c r="DT2555" s="23"/>
      <c r="DU2555" s="23"/>
      <c r="DV2555" s="23"/>
      <c r="DW2555" s="23"/>
      <c r="DX2555" s="23"/>
      <c r="DY2555" s="23"/>
    </row>
    <row r="2556" spans="1:129" s="22" customFormat="1" ht="15.75" x14ac:dyDescent="0.25">
      <c r="A2556" s="396">
        <v>29</v>
      </c>
      <c r="B2556" s="183" t="s">
        <v>406</v>
      </c>
      <c r="C2556" s="183" t="s">
        <v>5</v>
      </c>
      <c r="D2556" s="184" t="s">
        <v>286</v>
      </c>
      <c r="E2556" s="185">
        <v>9</v>
      </c>
      <c r="F2556" s="310">
        <v>4782.7</v>
      </c>
      <c r="G2556" s="187">
        <v>204</v>
      </c>
      <c r="H2556" s="188" t="s">
        <v>30</v>
      </c>
      <c r="I2556" s="66" t="s">
        <v>1</v>
      </c>
      <c r="J2556" s="74">
        <f>J2557+J2558</f>
        <v>345250</v>
      </c>
      <c r="K2556" s="74">
        <f t="shared" ref="K2556" si="1283">K2557+K2558</f>
        <v>45250</v>
      </c>
      <c r="L2556" s="74">
        <f t="shared" ref="L2556" si="1284">L2557+L2558</f>
        <v>0</v>
      </c>
      <c r="M2556" s="74">
        <f t="shared" ref="M2556" si="1285">M2557+M2558</f>
        <v>285000</v>
      </c>
      <c r="N2556" s="74">
        <f t="shared" ref="N2556" si="1286">N2557+N2558</f>
        <v>15000</v>
      </c>
      <c r="O2556" s="354">
        <f t="shared" si="1265"/>
        <v>345250</v>
      </c>
      <c r="P2556" s="469"/>
      <c r="Q2556" s="24"/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/>
      <c r="AP2556" s="23"/>
      <c r="AQ2556" s="23"/>
      <c r="AR2556" s="23"/>
      <c r="AS2556" s="23"/>
      <c r="AT2556" s="23"/>
      <c r="AU2556" s="23"/>
      <c r="AV2556" s="23"/>
      <c r="AW2556" s="23"/>
      <c r="AX2556" s="23"/>
      <c r="AY2556" s="23"/>
      <c r="AZ2556" s="23"/>
      <c r="BA2556" s="23"/>
      <c r="BB2556" s="23"/>
      <c r="BC2556" s="23"/>
      <c r="BD2556" s="23"/>
      <c r="BE2556" s="23"/>
      <c r="BF2556" s="23"/>
      <c r="BG2556" s="23"/>
      <c r="BH2556" s="23"/>
      <c r="BI2556" s="23"/>
      <c r="BJ2556" s="23"/>
      <c r="BK2556" s="23"/>
      <c r="BL2556" s="23"/>
      <c r="BM2556" s="23"/>
      <c r="BN2556" s="23"/>
      <c r="BO2556" s="23"/>
      <c r="BP2556" s="23"/>
      <c r="BQ2556" s="23"/>
      <c r="BR2556" s="23"/>
      <c r="BS2556" s="23"/>
      <c r="BT2556" s="23"/>
      <c r="BU2556" s="23"/>
      <c r="BV2556" s="23"/>
      <c r="BW2556" s="23"/>
      <c r="BX2556" s="23"/>
      <c r="BY2556" s="23"/>
      <c r="BZ2556" s="23"/>
      <c r="CA2556" s="23"/>
      <c r="CB2556" s="23"/>
      <c r="CC2556" s="23"/>
      <c r="CD2556" s="23"/>
      <c r="CE2556" s="23"/>
      <c r="CF2556" s="23"/>
      <c r="CG2556" s="23"/>
      <c r="CH2556" s="23"/>
      <c r="CI2556" s="23"/>
      <c r="CJ2556" s="23"/>
      <c r="CK2556" s="23"/>
      <c r="CL2556" s="23"/>
      <c r="CM2556" s="23"/>
      <c r="CN2556" s="23"/>
      <c r="CO2556" s="23"/>
      <c r="CP2556" s="23"/>
      <c r="CQ2556" s="23"/>
      <c r="CR2556" s="23"/>
      <c r="CS2556" s="23"/>
      <c r="CT2556" s="23"/>
      <c r="CU2556" s="23"/>
      <c r="CV2556" s="23"/>
      <c r="CW2556" s="23"/>
      <c r="CX2556" s="23"/>
      <c r="CY2556" s="23"/>
      <c r="CZ2556" s="23"/>
      <c r="DA2556" s="23"/>
      <c r="DB2556" s="23"/>
      <c r="DC2556" s="23"/>
      <c r="DD2556" s="23"/>
      <c r="DE2556" s="23"/>
      <c r="DF2556" s="23"/>
      <c r="DG2556" s="23"/>
      <c r="DH2556" s="23"/>
      <c r="DI2556" s="23"/>
      <c r="DJ2556" s="23"/>
      <c r="DK2556" s="23"/>
      <c r="DL2556" s="23"/>
      <c r="DM2556" s="23"/>
      <c r="DN2556" s="23"/>
      <c r="DO2556" s="23"/>
      <c r="DP2556" s="23"/>
      <c r="DQ2556" s="23"/>
      <c r="DR2556" s="23"/>
      <c r="DS2556" s="23"/>
      <c r="DT2556" s="23"/>
      <c r="DU2556" s="23"/>
      <c r="DV2556" s="23"/>
      <c r="DW2556" s="23"/>
      <c r="DX2556" s="23"/>
      <c r="DY2556" s="23"/>
    </row>
    <row r="2557" spans="1:129" s="22" customFormat="1" ht="45" x14ac:dyDescent="0.25">
      <c r="A2557" s="397"/>
      <c r="B2557" s="183" t="s">
        <v>406</v>
      </c>
      <c r="C2557" s="183"/>
      <c r="D2557" s="184"/>
      <c r="E2557" s="185"/>
      <c r="F2557" s="311"/>
      <c r="G2557" s="192"/>
      <c r="H2557" s="72" t="s">
        <v>58</v>
      </c>
      <c r="I2557" s="78" t="s">
        <v>31</v>
      </c>
      <c r="J2557" s="74">
        <v>300000</v>
      </c>
      <c r="K2557" s="74"/>
      <c r="L2557" s="74"/>
      <c r="M2557" s="74">
        <f>J2557*0.95</f>
        <v>285000</v>
      </c>
      <c r="N2557" s="74">
        <f>J2557*0.05</f>
        <v>15000</v>
      </c>
      <c r="O2557" s="354">
        <f t="shared" si="1265"/>
        <v>300000</v>
      </c>
      <c r="P2557" s="469"/>
      <c r="Q2557" s="24"/>
      <c r="R2557" s="23"/>
      <c r="S2557" s="23"/>
      <c r="T2557" s="23"/>
      <c r="U2557" s="23"/>
      <c r="V2557" s="23"/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/>
      <c r="AO2557" s="23"/>
      <c r="AP2557" s="23"/>
      <c r="AQ2557" s="23"/>
      <c r="AR2557" s="23"/>
      <c r="AS2557" s="23"/>
      <c r="AT2557" s="23"/>
      <c r="AU2557" s="23"/>
      <c r="AV2557" s="23"/>
      <c r="AW2557" s="23"/>
      <c r="AX2557" s="23"/>
      <c r="AY2557" s="23"/>
      <c r="AZ2557" s="23"/>
      <c r="BA2557" s="23"/>
      <c r="BB2557" s="23"/>
      <c r="BC2557" s="23"/>
      <c r="BD2557" s="23"/>
      <c r="BE2557" s="23"/>
      <c r="BF2557" s="23"/>
      <c r="BG2557" s="23"/>
      <c r="BH2557" s="23"/>
      <c r="BI2557" s="23"/>
      <c r="BJ2557" s="23"/>
      <c r="BK2557" s="23"/>
      <c r="BL2557" s="23"/>
      <c r="BM2557" s="23"/>
      <c r="BN2557" s="23"/>
      <c r="BO2557" s="23"/>
      <c r="BP2557" s="23"/>
      <c r="BQ2557" s="23"/>
      <c r="BR2557" s="23"/>
      <c r="BS2557" s="23"/>
      <c r="BT2557" s="23"/>
      <c r="BU2557" s="23"/>
      <c r="BV2557" s="23"/>
      <c r="BW2557" s="23"/>
      <c r="BX2557" s="23"/>
      <c r="BY2557" s="23"/>
      <c r="BZ2557" s="23"/>
      <c r="CA2557" s="23"/>
      <c r="CB2557" s="23"/>
      <c r="CC2557" s="23"/>
      <c r="CD2557" s="23"/>
      <c r="CE2557" s="23"/>
      <c r="CF2557" s="23"/>
      <c r="CG2557" s="23"/>
      <c r="CH2557" s="23"/>
      <c r="CI2557" s="23"/>
      <c r="CJ2557" s="23"/>
      <c r="CK2557" s="23"/>
      <c r="CL2557" s="23"/>
      <c r="CM2557" s="23"/>
      <c r="CN2557" s="23"/>
      <c r="CO2557" s="23"/>
      <c r="CP2557" s="23"/>
      <c r="CQ2557" s="23"/>
      <c r="CR2557" s="23"/>
      <c r="CS2557" s="23"/>
      <c r="CT2557" s="23"/>
      <c r="CU2557" s="23"/>
      <c r="CV2557" s="23"/>
      <c r="CW2557" s="23"/>
      <c r="CX2557" s="23"/>
      <c r="CY2557" s="23"/>
      <c r="CZ2557" s="23"/>
      <c r="DA2557" s="23"/>
      <c r="DB2557" s="23"/>
      <c r="DC2557" s="23"/>
      <c r="DD2557" s="23"/>
      <c r="DE2557" s="23"/>
      <c r="DF2557" s="23"/>
      <c r="DG2557" s="23"/>
      <c r="DH2557" s="23"/>
      <c r="DI2557" s="23"/>
      <c r="DJ2557" s="23"/>
      <c r="DK2557" s="23"/>
      <c r="DL2557" s="23"/>
      <c r="DM2557" s="23"/>
      <c r="DN2557" s="23"/>
      <c r="DO2557" s="23"/>
      <c r="DP2557" s="23"/>
      <c r="DQ2557" s="23"/>
      <c r="DR2557" s="23"/>
      <c r="DS2557" s="23"/>
      <c r="DT2557" s="23"/>
      <c r="DU2557" s="23"/>
      <c r="DV2557" s="23"/>
      <c r="DW2557" s="23"/>
      <c r="DX2557" s="23"/>
      <c r="DY2557" s="23"/>
    </row>
    <row r="2558" spans="1:129" s="22" customFormat="1" ht="75" x14ac:dyDescent="0.25">
      <c r="A2558" s="398"/>
      <c r="B2558" s="183" t="s">
        <v>406</v>
      </c>
      <c r="C2558" s="183"/>
      <c r="D2558" s="184"/>
      <c r="E2558" s="185"/>
      <c r="F2558" s="311"/>
      <c r="G2558" s="192"/>
      <c r="H2558" s="72" t="s">
        <v>57</v>
      </c>
      <c r="I2558" s="78" t="s">
        <v>136</v>
      </c>
      <c r="J2558" s="83">
        <v>45250</v>
      </c>
      <c r="K2558" s="123">
        <f>J2558</f>
        <v>45250</v>
      </c>
      <c r="L2558" s="74"/>
      <c r="M2558" s="74"/>
      <c r="N2558" s="74"/>
      <c r="O2558" s="354">
        <f t="shared" si="1265"/>
        <v>45250</v>
      </c>
      <c r="P2558" s="469"/>
      <c r="Q2558" s="24"/>
      <c r="R2558" s="23"/>
      <c r="S2558" s="23"/>
      <c r="T2558" s="23"/>
      <c r="U2558" s="23"/>
      <c r="V2558" s="23"/>
      <c r="W2558" s="23"/>
      <c r="X2558" s="23"/>
      <c r="Y2558" s="23"/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23"/>
      <c r="AL2558" s="23"/>
      <c r="AM2558" s="23"/>
      <c r="AN2558" s="23"/>
      <c r="AO2558" s="23"/>
      <c r="AP2558" s="23"/>
      <c r="AQ2558" s="23"/>
      <c r="AR2558" s="23"/>
      <c r="AS2558" s="23"/>
      <c r="AT2558" s="23"/>
      <c r="AU2558" s="23"/>
      <c r="AV2558" s="23"/>
      <c r="AW2558" s="23"/>
      <c r="AX2558" s="23"/>
      <c r="AY2558" s="23"/>
      <c r="AZ2558" s="23"/>
      <c r="BA2558" s="23"/>
      <c r="BB2558" s="23"/>
      <c r="BC2558" s="23"/>
      <c r="BD2558" s="23"/>
      <c r="BE2558" s="23"/>
      <c r="BF2558" s="23"/>
      <c r="BG2558" s="23"/>
      <c r="BH2558" s="23"/>
      <c r="BI2558" s="23"/>
      <c r="BJ2558" s="23"/>
      <c r="BK2558" s="23"/>
      <c r="BL2558" s="23"/>
      <c r="BM2558" s="23"/>
      <c r="BN2558" s="23"/>
      <c r="BO2558" s="23"/>
      <c r="BP2558" s="23"/>
      <c r="BQ2558" s="23"/>
      <c r="BR2558" s="23"/>
      <c r="BS2558" s="23"/>
      <c r="BT2558" s="23"/>
      <c r="BU2558" s="23"/>
      <c r="BV2558" s="23"/>
      <c r="BW2558" s="23"/>
      <c r="BX2558" s="23"/>
      <c r="BY2558" s="23"/>
      <c r="BZ2558" s="23"/>
      <c r="CA2558" s="23"/>
      <c r="CB2558" s="23"/>
      <c r="CC2558" s="23"/>
      <c r="CD2558" s="23"/>
      <c r="CE2558" s="23"/>
      <c r="CF2558" s="23"/>
      <c r="CG2558" s="23"/>
      <c r="CH2558" s="23"/>
      <c r="CI2558" s="23"/>
      <c r="CJ2558" s="23"/>
      <c r="CK2558" s="23"/>
      <c r="CL2558" s="23"/>
      <c r="CM2558" s="23"/>
      <c r="CN2558" s="23"/>
      <c r="CO2558" s="23"/>
      <c r="CP2558" s="23"/>
      <c r="CQ2558" s="23"/>
      <c r="CR2558" s="23"/>
      <c r="CS2558" s="23"/>
      <c r="CT2558" s="23"/>
      <c r="CU2558" s="23"/>
      <c r="CV2558" s="23"/>
      <c r="CW2558" s="23"/>
      <c r="CX2558" s="23"/>
      <c r="CY2558" s="23"/>
      <c r="CZ2558" s="23"/>
      <c r="DA2558" s="23"/>
      <c r="DB2558" s="23"/>
      <c r="DC2558" s="23"/>
      <c r="DD2558" s="23"/>
      <c r="DE2558" s="23"/>
      <c r="DF2558" s="23"/>
      <c r="DG2558" s="23"/>
      <c r="DH2558" s="23"/>
      <c r="DI2558" s="23"/>
      <c r="DJ2558" s="23"/>
      <c r="DK2558" s="23"/>
      <c r="DL2558" s="23"/>
      <c r="DM2558" s="23"/>
      <c r="DN2558" s="23"/>
      <c r="DO2558" s="23"/>
      <c r="DP2558" s="23"/>
      <c r="DQ2558" s="23"/>
      <c r="DR2558" s="23"/>
      <c r="DS2558" s="23"/>
      <c r="DT2558" s="23"/>
      <c r="DU2558" s="23"/>
      <c r="DV2558" s="23"/>
      <c r="DW2558" s="23"/>
      <c r="DX2558" s="23"/>
      <c r="DY2558" s="23"/>
    </row>
    <row r="2559" spans="1:129" s="22" customFormat="1" ht="15.75" x14ac:dyDescent="0.25">
      <c r="A2559" s="396">
        <v>30</v>
      </c>
      <c r="B2559" s="183" t="s">
        <v>406</v>
      </c>
      <c r="C2559" s="183" t="s">
        <v>5</v>
      </c>
      <c r="D2559" s="184" t="s">
        <v>286</v>
      </c>
      <c r="E2559" s="185" t="s">
        <v>290</v>
      </c>
      <c r="F2559" s="310">
        <v>3301.9</v>
      </c>
      <c r="G2559" s="187">
        <v>158</v>
      </c>
      <c r="H2559" s="188" t="s">
        <v>30</v>
      </c>
      <c r="I2559" s="66" t="s">
        <v>1</v>
      </c>
      <c r="J2559" s="74">
        <f>J2560+J2561</f>
        <v>345250</v>
      </c>
      <c r="K2559" s="74">
        <f t="shared" ref="K2559" si="1287">K2560+K2561</f>
        <v>45250</v>
      </c>
      <c r="L2559" s="74">
        <f t="shared" ref="L2559" si="1288">L2560+L2561</f>
        <v>0</v>
      </c>
      <c r="M2559" s="74">
        <f t="shared" ref="M2559" si="1289">M2560+M2561</f>
        <v>285000</v>
      </c>
      <c r="N2559" s="74">
        <f t="shared" ref="N2559" si="1290">N2560+N2561</f>
        <v>15000</v>
      </c>
      <c r="O2559" s="354">
        <f t="shared" si="1265"/>
        <v>345250</v>
      </c>
      <c r="P2559" s="469"/>
      <c r="Q2559" s="24"/>
      <c r="R2559" s="23"/>
      <c r="S2559" s="23"/>
      <c r="T2559" s="23"/>
      <c r="U2559" s="23"/>
      <c r="V2559" s="23"/>
      <c r="W2559" s="23"/>
      <c r="X2559" s="23"/>
      <c r="Y2559" s="23"/>
      <c r="Z2559" s="23"/>
      <c r="AA2559" s="23"/>
      <c r="AB2559" s="23"/>
      <c r="AC2559" s="23"/>
      <c r="AD2559" s="23"/>
      <c r="AE2559" s="23"/>
      <c r="AF2559" s="23"/>
      <c r="AG2559" s="23"/>
      <c r="AH2559" s="23"/>
      <c r="AI2559" s="23"/>
      <c r="AJ2559" s="23"/>
      <c r="AK2559" s="23"/>
      <c r="AL2559" s="23"/>
      <c r="AM2559" s="23"/>
      <c r="AN2559" s="23"/>
      <c r="AO2559" s="23"/>
      <c r="AP2559" s="23"/>
      <c r="AQ2559" s="23"/>
      <c r="AR2559" s="23"/>
      <c r="AS2559" s="23"/>
      <c r="AT2559" s="23"/>
      <c r="AU2559" s="23"/>
      <c r="AV2559" s="23"/>
      <c r="AW2559" s="23"/>
      <c r="AX2559" s="23"/>
      <c r="AY2559" s="23"/>
      <c r="AZ2559" s="23"/>
      <c r="BA2559" s="23"/>
      <c r="BB2559" s="23"/>
      <c r="BC2559" s="23"/>
      <c r="BD2559" s="23"/>
      <c r="BE2559" s="23"/>
      <c r="BF2559" s="23"/>
      <c r="BG2559" s="23"/>
      <c r="BH2559" s="23"/>
      <c r="BI2559" s="23"/>
      <c r="BJ2559" s="23"/>
      <c r="BK2559" s="23"/>
      <c r="BL2559" s="23"/>
      <c r="BM2559" s="23"/>
      <c r="BN2559" s="23"/>
      <c r="BO2559" s="23"/>
      <c r="BP2559" s="23"/>
      <c r="BQ2559" s="23"/>
      <c r="BR2559" s="23"/>
      <c r="BS2559" s="23"/>
      <c r="BT2559" s="23"/>
      <c r="BU2559" s="23"/>
      <c r="BV2559" s="23"/>
      <c r="BW2559" s="23"/>
      <c r="BX2559" s="23"/>
      <c r="BY2559" s="23"/>
      <c r="BZ2559" s="23"/>
      <c r="CA2559" s="23"/>
      <c r="CB2559" s="23"/>
      <c r="CC2559" s="23"/>
      <c r="CD2559" s="23"/>
      <c r="CE2559" s="23"/>
      <c r="CF2559" s="23"/>
      <c r="CG2559" s="23"/>
      <c r="CH2559" s="23"/>
      <c r="CI2559" s="23"/>
      <c r="CJ2559" s="23"/>
      <c r="CK2559" s="23"/>
      <c r="CL2559" s="23"/>
      <c r="CM2559" s="23"/>
      <c r="CN2559" s="23"/>
      <c r="CO2559" s="23"/>
      <c r="CP2559" s="23"/>
      <c r="CQ2559" s="23"/>
      <c r="CR2559" s="23"/>
      <c r="CS2559" s="23"/>
      <c r="CT2559" s="23"/>
      <c r="CU2559" s="23"/>
      <c r="CV2559" s="23"/>
      <c r="CW2559" s="23"/>
      <c r="CX2559" s="23"/>
      <c r="CY2559" s="23"/>
      <c r="CZ2559" s="23"/>
      <c r="DA2559" s="23"/>
      <c r="DB2559" s="23"/>
      <c r="DC2559" s="23"/>
      <c r="DD2559" s="23"/>
      <c r="DE2559" s="23"/>
      <c r="DF2559" s="23"/>
      <c r="DG2559" s="23"/>
      <c r="DH2559" s="23"/>
      <c r="DI2559" s="23"/>
      <c r="DJ2559" s="23"/>
      <c r="DK2559" s="23"/>
      <c r="DL2559" s="23"/>
      <c r="DM2559" s="23"/>
      <c r="DN2559" s="23"/>
      <c r="DO2559" s="23"/>
      <c r="DP2559" s="23"/>
      <c r="DQ2559" s="23"/>
      <c r="DR2559" s="23"/>
      <c r="DS2559" s="23"/>
      <c r="DT2559" s="23"/>
      <c r="DU2559" s="23"/>
      <c r="DV2559" s="23"/>
      <c r="DW2559" s="23"/>
      <c r="DX2559" s="23"/>
      <c r="DY2559" s="23"/>
    </row>
    <row r="2560" spans="1:129" s="22" customFormat="1" ht="45" x14ac:dyDescent="0.25">
      <c r="A2560" s="397"/>
      <c r="B2560" s="183" t="s">
        <v>406</v>
      </c>
      <c r="C2560" s="183"/>
      <c r="D2560" s="184"/>
      <c r="E2560" s="192"/>
      <c r="F2560" s="189"/>
      <c r="G2560" s="192"/>
      <c r="H2560" s="72" t="s">
        <v>58</v>
      </c>
      <c r="I2560" s="78" t="s">
        <v>31</v>
      </c>
      <c r="J2560" s="74">
        <v>300000</v>
      </c>
      <c r="K2560" s="74"/>
      <c r="L2560" s="74"/>
      <c r="M2560" s="74">
        <f>J2560*0.95</f>
        <v>285000</v>
      </c>
      <c r="N2560" s="74">
        <f>J2560*0.05</f>
        <v>15000</v>
      </c>
      <c r="O2560" s="354">
        <f t="shared" si="1265"/>
        <v>300000</v>
      </c>
      <c r="P2560" s="469"/>
      <c r="Q2560" s="24"/>
      <c r="R2560" s="23"/>
      <c r="S2560" s="23"/>
      <c r="T2560" s="23"/>
      <c r="U2560" s="23"/>
      <c r="V2560" s="23"/>
      <c r="W2560" s="23"/>
      <c r="X2560" s="23"/>
      <c r="Y2560" s="23"/>
      <c r="Z2560" s="23"/>
      <c r="AA2560" s="23"/>
      <c r="AB2560" s="23"/>
      <c r="AC2560" s="23"/>
      <c r="AD2560" s="23"/>
      <c r="AE2560" s="23"/>
      <c r="AF2560" s="23"/>
      <c r="AG2560" s="23"/>
      <c r="AH2560" s="23"/>
      <c r="AI2560" s="23"/>
      <c r="AJ2560" s="23"/>
      <c r="AK2560" s="23"/>
      <c r="AL2560" s="23"/>
      <c r="AM2560" s="23"/>
      <c r="AN2560" s="23"/>
      <c r="AO2560" s="23"/>
      <c r="AP2560" s="23"/>
      <c r="AQ2560" s="23"/>
      <c r="AR2560" s="23"/>
      <c r="AS2560" s="23"/>
      <c r="AT2560" s="23"/>
      <c r="AU2560" s="23"/>
      <c r="AV2560" s="23"/>
      <c r="AW2560" s="23"/>
      <c r="AX2560" s="23"/>
      <c r="AY2560" s="23"/>
      <c r="AZ2560" s="23"/>
      <c r="BA2560" s="23"/>
      <c r="BB2560" s="23"/>
      <c r="BC2560" s="23"/>
      <c r="BD2560" s="23"/>
      <c r="BE2560" s="23"/>
      <c r="BF2560" s="23"/>
      <c r="BG2560" s="23"/>
      <c r="BH2560" s="23"/>
      <c r="BI2560" s="23"/>
      <c r="BJ2560" s="23"/>
      <c r="BK2560" s="23"/>
      <c r="BL2560" s="23"/>
      <c r="BM2560" s="23"/>
      <c r="BN2560" s="23"/>
      <c r="BO2560" s="23"/>
      <c r="BP2560" s="23"/>
      <c r="BQ2560" s="23"/>
      <c r="BR2560" s="23"/>
      <c r="BS2560" s="23"/>
      <c r="BT2560" s="23"/>
      <c r="BU2560" s="23"/>
      <c r="BV2560" s="23"/>
      <c r="BW2560" s="23"/>
      <c r="BX2560" s="23"/>
      <c r="BY2560" s="23"/>
      <c r="BZ2560" s="23"/>
      <c r="CA2560" s="23"/>
      <c r="CB2560" s="23"/>
      <c r="CC2560" s="23"/>
      <c r="CD2560" s="23"/>
      <c r="CE2560" s="23"/>
      <c r="CF2560" s="23"/>
      <c r="CG2560" s="23"/>
      <c r="CH2560" s="23"/>
      <c r="CI2560" s="23"/>
      <c r="CJ2560" s="23"/>
      <c r="CK2560" s="23"/>
      <c r="CL2560" s="23"/>
      <c r="CM2560" s="23"/>
      <c r="CN2560" s="23"/>
      <c r="CO2560" s="23"/>
      <c r="CP2560" s="23"/>
      <c r="CQ2560" s="23"/>
      <c r="CR2560" s="23"/>
      <c r="CS2560" s="23"/>
      <c r="CT2560" s="23"/>
      <c r="CU2560" s="23"/>
      <c r="CV2560" s="23"/>
      <c r="CW2560" s="23"/>
      <c r="CX2560" s="23"/>
      <c r="CY2560" s="23"/>
      <c r="CZ2560" s="23"/>
      <c r="DA2560" s="23"/>
      <c r="DB2560" s="23"/>
      <c r="DC2560" s="23"/>
      <c r="DD2560" s="23"/>
      <c r="DE2560" s="23"/>
      <c r="DF2560" s="23"/>
      <c r="DG2560" s="23"/>
      <c r="DH2560" s="23"/>
      <c r="DI2560" s="23"/>
      <c r="DJ2560" s="23"/>
      <c r="DK2560" s="23"/>
      <c r="DL2560" s="23"/>
      <c r="DM2560" s="23"/>
      <c r="DN2560" s="23"/>
      <c r="DO2560" s="23"/>
      <c r="DP2560" s="23"/>
      <c r="DQ2560" s="23"/>
      <c r="DR2560" s="23"/>
      <c r="DS2560" s="23"/>
      <c r="DT2560" s="23"/>
      <c r="DU2560" s="23"/>
      <c r="DV2560" s="23"/>
      <c r="DW2560" s="23"/>
      <c r="DX2560" s="23"/>
      <c r="DY2560" s="23"/>
    </row>
    <row r="2561" spans="1:129" s="22" customFormat="1" ht="75" x14ac:dyDescent="0.25">
      <c r="A2561" s="398"/>
      <c r="B2561" s="183" t="s">
        <v>406</v>
      </c>
      <c r="C2561" s="183"/>
      <c r="D2561" s="184"/>
      <c r="E2561" s="192"/>
      <c r="F2561" s="189"/>
      <c r="G2561" s="192"/>
      <c r="H2561" s="72" t="s">
        <v>57</v>
      </c>
      <c r="I2561" s="78" t="s">
        <v>136</v>
      </c>
      <c r="J2561" s="83">
        <v>45250</v>
      </c>
      <c r="K2561" s="123">
        <f>J2561</f>
        <v>45250</v>
      </c>
      <c r="L2561" s="74"/>
      <c r="M2561" s="74"/>
      <c r="N2561" s="74"/>
      <c r="O2561" s="354">
        <f t="shared" si="1265"/>
        <v>45250</v>
      </c>
      <c r="P2561" s="469"/>
      <c r="Q2561" s="24"/>
      <c r="R2561" s="23"/>
      <c r="S2561" s="23"/>
      <c r="T2561" s="23"/>
      <c r="U2561" s="23"/>
      <c r="V2561" s="23"/>
      <c r="W2561" s="23"/>
      <c r="X2561" s="23"/>
      <c r="Y2561" s="23"/>
      <c r="Z2561" s="23"/>
      <c r="AA2561" s="23"/>
      <c r="AB2561" s="23"/>
      <c r="AC2561" s="23"/>
      <c r="AD2561" s="23"/>
      <c r="AE2561" s="23"/>
      <c r="AF2561" s="23"/>
      <c r="AG2561" s="23"/>
      <c r="AH2561" s="23"/>
      <c r="AI2561" s="23"/>
      <c r="AJ2561" s="23"/>
      <c r="AK2561" s="23"/>
      <c r="AL2561" s="23"/>
      <c r="AM2561" s="23"/>
      <c r="AN2561" s="23"/>
      <c r="AO2561" s="23"/>
      <c r="AP2561" s="23"/>
      <c r="AQ2561" s="23"/>
      <c r="AR2561" s="23"/>
      <c r="AS2561" s="23"/>
      <c r="AT2561" s="23"/>
      <c r="AU2561" s="23"/>
      <c r="AV2561" s="23"/>
      <c r="AW2561" s="23"/>
      <c r="AX2561" s="23"/>
      <c r="AY2561" s="23"/>
      <c r="AZ2561" s="23"/>
      <c r="BA2561" s="23"/>
      <c r="BB2561" s="23"/>
      <c r="BC2561" s="23"/>
      <c r="BD2561" s="23"/>
      <c r="BE2561" s="23"/>
      <c r="BF2561" s="23"/>
      <c r="BG2561" s="23"/>
      <c r="BH2561" s="23"/>
      <c r="BI2561" s="23"/>
      <c r="BJ2561" s="23"/>
      <c r="BK2561" s="23"/>
      <c r="BL2561" s="23"/>
      <c r="BM2561" s="23"/>
      <c r="BN2561" s="23"/>
      <c r="BO2561" s="23"/>
      <c r="BP2561" s="23"/>
      <c r="BQ2561" s="23"/>
      <c r="BR2561" s="23"/>
      <c r="BS2561" s="23"/>
      <c r="BT2561" s="23"/>
      <c r="BU2561" s="23"/>
      <c r="BV2561" s="23"/>
      <c r="BW2561" s="23"/>
      <c r="BX2561" s="23"/>
      <c r="BY2561" s="23"/>
      <c r="BZ2561" s="23"/>
      <c r="CA2561" s="23"/>
      <c r="CB2561" s="23"/>
      <c r="CC2561" s="23"/>
      <c r="CD2561" s="23"/>
      <c r="CE2561" s="23"/>
      <c r="CF2561" s="23"/>
      <c r="CG2561" s="23"/>
      <c r="CH2561" s="23"/>
      <c r="CI2561" s="23"/>
      <c r="CJ2561" s="23"/>
      <c r="CK2561" s="23"/>
      <c r="CL2561" s="23"/>
      <c r="CM2561" s="23"/>
      <c r="CN2561" s="23"/>
      <c r="CO2561" s="23"/>
      <c r="CP2561" s="23"/>
      <c r="CQ2561" s="23"/>
      <c r="CR2561" s="23"/>
      <c r="CS2561" s="23"/>
      <c r="CT2561" s="23"/>
      <c r="CU2561" s="23"/>
      <c r="CV2561" s="23"/>
      <c r="CW2561" s="23"/>
      <c r="CX2561" s="23"/>
      <c r="CY2561" s="23"/>
      <c r="CZ2561" s="23"/>
      <c r="DA2561" s="23"/>
      <c r="DB2561" s="23"/>
      <c r="DC2561" s="23"/>
      <c r="DD2561" s="23"/>
      <c r="DE2561" s="23"/>
      <c r="DF2561" s="23"/>
      <c r="DG2561" s="23"/>
      <c r="DH2561" s="23"/>
      <c r="DI2561" s="23"/>
      <c r="DJ2561" s="23"/>
      <c r="DK2561" s="23"/>
      <c r="DL2561" s="23"/>
      <c r="DM2561" s="23"/>
      <c r="DN2561" s="23"/>
      <c r="DO2561" s="23"/>
      <c r="DP2561" s="23"/>
      <c r="DQ2561" s="23"/>
      <c r="DR2561" s="23"/>
      <c r="DS2561" s="23"/>
      <c r="DT2561" s="23"/>
      <c r="DU2561" s="23"/>
      <c r="DV2561" s="23"/>
      <c r="DW2561" s="23"/>
      <c r="DX2561" s="23"/>
      <c r="DY2561" s="23"/>
    </row>
    <row r="2562" spans="1:129" s="22" customFormat="1" ht="15.75" x14ac:dyDescent="0.25">
      <c r="A2562" s="396">
        <v>31</v>
      </c>
      <c r="B2562" s="183" t="s">
        <v>406</v>
      </c>
      <c r="C2562" s="183" t="s">
        <v>5</v>
      </c>
      <c r="D2562" s="184" t="s">
        <v>286</v>
      </c>
      <c r="E2562" s="185" t="s">
        <v>291</v>
      </c>
      <c r="F2562" s="310">
        <v>2477.3000000000002</v>
      </c>
      <c r="G2562" s="187">
        <v>122</v>
      </c>
      <c r="H2562" s="188" t="s">
        <v>30</v>
      </c>
      <c r="I2562" s="66" t="s">
        <v>1</v>
      </c>
      <c r="J2562" s="74">
        <f>J2563+J2564</f>
        <v>345250</v>
      </c>
      <c r="K2562" s="74">
        <f t="shared" ref="K2562" si="1291">K2563+K2564</f>
        <v>45250</v>
      </c>
      <c r="L2562" s="74">
        <f t="shared" ref="L2562" si="1292">L2563+L2564</f>
        <v>0</v>
      </c>
      <c r="M2562" s="74">
        <f t="shared" ref="M2562" si="1293">M2563+M2564</f>
        <v>285000</v>
      </c>
      <c r="N2562" s="74">
        <f t="shared" ref="N2562" si="1294">N2563+N2564</f>
        <v>15000</v>
      </c>
      <c r="O2562" s="354">
        <f t="shared" si="1265"/>
        <v>345250</v>
      </c>
      <c r="P2562" s="469"/>
      <c r="Q2562" s="24"/>
      <c r="R2562" s="23"/>
      <c r="S2562" s="23"/>
      <c r="T2562" s="23"/>
      <c r="U2562" s="23"/>
      <c r="V2562" s="23"/>
      <c r="W2562" s="23"/>
      <c r="X2562" s="23"/>
      <c r="Y2562" s="23"/>
      <c r="Z2562" s="23"/>
      <c r="AA2562" s="23"/>
      <c r="AB2562" s="23"/>
      <c r="AC2562" s="23"/>
      <c r="AD2562" s="23"/>
      <c r="AE2562" s="23"/>
      <c r="AF2562" s="23"/>
      <c r="AG2562" s="23"/>
      <c r="AH2562" s="23"/>
      <c r="AI2562" s="23"/>
      <c r="AJ2562" s="23"/>
      <c r="AK2562" s="23"/>
      <c r="AL2562" s="23"/>
      <c r="AM2562" s="23"/>
      <c r="AN2562" s="23"/>
      <c r="AO2562" s="23"/>
      <c r="AP2562" s="23"/>
      <c r="AQ2562" s="23"/>
      <c r="AR2562" s="23"/>
      <c r="AS2562" s="23"/>
      <c r="AT2562" s="23"/>
      <c r="AU2562" s="23"/>
      <c r="AV2562" s="23"/>
      <c r="AW2562" s="23"/>
      <c r="AX2562" s="23"/>
      <c r="AY2562" s="23"/>
      <c r="AZ2562" s="23"/>
      <c r="BA2562" s="23"/>
      <c r="BB2562" s="23"/>
      <c r="BC2562" s="23"/>
      <c r="BD2562" s="23"/>
      <c r="BE2562" s="23"/>
      <c r="BF2562" s="23"/>
      <c r="BG2562" s="23"/>
      <c r="BH2562" s="23"/>
      <c r="BI2562" s="23"/>
      <c r="BJ2562" s="23"/>
      <c r="BK2562" s="23"/>
      <c r="BL2562" s="23"/>
      <c r="BM2562" s="23"/>
      <c r="BN2562" s="23"/>
      <c r="BO2562" s="23"/>
      <c r="BP2562" s="23"/>
      <c r="BQ2562" s="23"/>
      <c r="BR2562" s="23"/>
      <c r="BS2562" s="23"/>
      <c r="BT2562" s="23"/>
      <c r="BU2562" s="23"/>
      <c r="BV2562" s="23"/>
      <c r="BW2562" s="23"/>
      <c r="BX2562" s="23"/>
      <c r="BY2562" s="23"/>
      <c r="BZ2562" s="23"/>
      <c r="CA2562" s="23"/>
      <c r="CB2562" s="23"/>
      <c r="CC2562" s="23"/>
      <c r="CD2562" s="23"/>
      <c r="CE2562" s="23"/>
      <c r="CF2562" s="23"/>
      <c r="CG2562" s="23"/>
      <c r="CH2562" s="23"/>
      <c r="CI2562" s="23"/>
      <c r="CJ2562" s="23"/>
      <c r="CK2562" s="23"/>
      <c r="CL2562" s="23"/>
      <c r="CM2562" s="23"/>
      <c r="CN2562" s="23"/>
      <c r="CO2562" s="23"/>
      <c r="CP2562" s="23"/>
      <c r="CQ2562" s="23"/>
      <c r="CR2562" s="23"/>
      <c r="CS2562" s="23"/>
      <c r="CT2562" s="23"/>
      <c r="CU2562" s="23"/>
      <c r="CV2562" s="23"/>
      <c r="CW2562" s="23"/>
      <c r="CX2562" s="23"/>
      <c r="CY2562" s="23"/>
      <c r="CZ2562" s="23"/>
      <c r="DA2562" s="23"/>
      <c r="DB2562" s="23"/>
      <c r="DC2562" s="23"/>
      <c r="DD2562" s="23"/>
      <c r="DE2562" s="23"/>
      <c r="DF2562" s="23"/>
      <c r="DG2562" s="23"/>
      <c r="DH2562" s="23"/>
      <c r="DI2562" s="23"/>
      <c r="DJ2562" s="23"/>
      <c r="DK2562" s="23"/>
      <c r="DL2562" s="23"/>
      <c r="DM2562" s="23"/>
      <c r="DN2562" s="23"/>
      <c r="DO2562" s="23"/>
      <c r="DP2562" s="23"/>
      <c r="DQ2562" s="23"/>
      <c r="DR2562" s="23"/>
      <c r="DS2562" s="23"/>
      <c r="DT2562" s="23"/>
      <c r="DU2562" s="23"/>
      <c r="DV2562" s="23"/>
      <c r="DW2562" s="23"/>
      <c r="DX2562" s="23"/>
      <c r="DY2562" s="23"/>
    </row>
    <row r="2563" spans="1:129" s="22" customFormat="1" ht="45" x14ac:dyDescent="0.25">
      <c r="A2563" s="397"/>
      <c r="B2563" s="183" t="s">
        <v>406</v>
      </c>
      <c r="C2563" s="183"/>
      <c r="D2563" s="184"/>
      <c r="E2563" s="185"/>
      <c r="F2563" s="311"/>
      <c r="G2563" s="192"/>
      <c r="H2563" s="72" t="s">
        <v>58</v>
      </c>
      <c r="I2563" s="78" t="s">
        <v>31</v>
      </c>
      <c r="J2563" s="74">
        <v>300000</v>
      </c>
      <c r="K2563" s="74"/>
      <c r="L2563" s="74"/>
      <c r="M2563" s="74">
        <f>J2563*0.95</f>
        <v>285000</v>
      </c>
      <c r="N2563" s="74">
        <f>J2563*0.05</f>
        <v>15000</v>
      </c>
      <c r="O2563" s="354">
        <f t="shared" si="1265"/>
        <v>300000</v>
      </c>
      <c r="P2563" s="469"/>
      <c r="Q2563" s="24"/>
      <c r="R2563" s="23"/>
      <c r="S2563" s="23"/>
      <c r="T2563" s="23"/>
      <c r="U2563" s="23"/>
      <c r="V2563" s="23"/>
      <c r="W2563" s="23"/>
      <c r="X2563" s="23"/>
      <c r="Y2563" s="23"/>
      <c r="Z2563" s="23"/>
      <c r="AA2563" s="23"/>
      <c r="AB2563" s="23"/>
      <c r="AC2563" s="23"/>
      <c r="AD2563" s="23"/>
      <c r="AE2563" s="23"/>
      <c r="AF2563" s="23"/>
      <c r="AG2563" s="23"/>
      <c r="AH2563" s="23"/>
      <c r="AI2563" s="23"/>
      <c r="AJ2563" s="23"/>
      <c r="AK2563" s="23"/>
      <c r="AL2563" s="23"/>
      <c r="AM2563" s="23"/>
      <c r="AN2563" s="23"/>
      <c r="AO2563" s="23"/>
      <c r="AP2563" s="23"/>
      <c r="AQ2563" s="23"/>
      <c r="AR2563" s="23"/>
      <c r="AS2563" s="23"/>
      <c r="AT2563" s="23"/>
      <c r="AU2563" s="23"/>
      <c r="AV2563" s="23"/>
      <c r="AW2563" s="23"/>
      <c r="AX2563" s="23"/>
      <c r="AY2563" s="23"/>
      <c r="AZ2563" s="23"/>
      <c r="BA2563" s="23"/>
      <c r="BB2563" s="23"/>
      <c r="BC2563" s="23"/>
      <c r="BD2563" s="23"/>
      <c r="BE2563" s="23"/>
      <c r="BF2563" s="23"/>
      <c r="BG2563" s="23"/>
      <c r="BH2563" s="23"/>
      <c r="BI2563" s="23"/>
      <c r="BJ2563" s="23"/>
      <c r="BK2563" s="23"/>
      <c r="BL2563" s="23"/>
      <c r="BM2563" s="23"/>
      <c r="BN2563" s="23"/>
      <c r="BO2563" s="23"/>
      <c r="BP2563" s="23"/>
      <c r="BQ2563" s="23"/>
      <c r="BR2563" s="23"/>
      <c r="BS2563" s="23"/>
      <c r="BT2563" s="23"/>
      <c r="BU2563" s="23"/>
      <c r="BV2563" s="23"/>
      <c r="BW2563" s="23"/>
      <c r="BX2563" s="23"/>
      <c r="BY2563" s="23"/>
      <c r="BZ2563" s="23"/>
      <c r="CA2563" s="23"/>
      <c r="CB2563" s="23"/>
      <c r="CC2563" s="23"/>
      <c r="CD2563" s="23"/>
      <c r="CE2563" s="23"/>
      <c r="CF2563" s="23"/>
      <c r="CG2563" s="23"/>
      <c r="CH2563" s="23"/>
      <c r="CI2563" s="23"/>
      <c r="CJ2563" s="23"/>
      <c r="CK2563" s="23"/>
      <c r="CL2563" s="23"/>
      <c r="CM2563" s="23"/>
      <c r="CN2563" s="23"/>
      <c r="CO2563" s="23"/>
      <c r="CP2563" s="23"/>
      <c r="CQ2563" s="23"/>
      <c r="CR2563" s="23"/>
      <c r="CS2563" s="23"/>
      <c r="CT2563" s="23"/>
      <c r="CU2563" s="23"/>
      <c r="CV2563" s="23"/>
      <c r="CW2563" s="23"/>
      <c r="CX2563" s="23"/>
      <c r="CY2563" s="23"/>
      <c r="CZ2563" s="23"/>
      <c r="DA2563" s="23"/>
      <c r="DB2563" s="23"/>
      <c r="DC2563" s="23"/>
      <c r="DD2563" s="23"/>
      <c r="DE2563" s="23"/>
      <c r="DF2563" s="23"/>
      <c r="DG2563" s="23"/>
      <c r="DH2563" s="23"/>
      <c r="DI2563" s="23"/>
      <c r="DJ2563" s="23"/>
      <c r="DK2563" s="23"/>
      <c r="DL2563" s="23"/>
      <c r="DM2563" s="23"/>
      <c r="DN2563" s="23"/>
      <c r="DO2563" s="23"/>
      <c r="DP2563" s="23"/>
      <c r="DQ2563" s="23"/>
      <c r="DR2563" s="23"/>
      <c r="DS2563" s="23"/>
      <c r="DT2563" s="23"/>
      <c r="DU2563" s="23"/>
      <c r="DV2563" s="23"/>
      <c r="DW2563" s="23"/>
      <c r="DX2563" s="23"/>
      <c r="DY2563" s="23"/>
    </row>
    <row r="2564" spans="1:129" s="22" customFormat="1" ht="75" x14ac:dyDescent="0.25">
      <c r="A2564" s="398"/>
      <c r="B2564" s="183" t="s">
        <v>406</v>
      </c>
      <c r="C2564" s="183"/>
      <c r="D2564" s="184"/>
      <c r="E2564" s="185"/>
      <c r="F2564" s="311"/>
      <c r="G2564" s="192"/>
      <c r="H2564" s="72" t="s">
        <v>57</v>
      </c>
      <c r="I2564" s="78" t="s">
        <v>136</v>
      </c>
      <c r="J2564" s="83">
        <v>45250</v>
      </c>
      <c r="K2564" s="123">
        <f>J2564</f>
        <v>45250</v>
      </c>
      <c r="L2564" s="74"/>
      <c r="M2564" s="74"/>
      <c r="N2564" s="74"/>
      <c r="O2564" s="354">
        <f t="shared" si="1265"/>
        <v>45250</v>
      </c>
      <c r="P2564" s="469"/>
      <c r="Q2564" s="24"/>
      <c r="R2564" s="23"/>
      <c r="S2564" s="23"/>
      <c r="T2564" s="23"/>
      <c r="U2564" s="23"/>
      <c r="V2564" s="23"/>
      <c r="W2564" s="23"/>
      <c r="X2564" s="23"/>
      <c r="Y2564" s="23"/>
      <c r="Z2564" s="23"/>
      <c r="AA2564" s="23"/>
      <c r="AB2564" s="23"/>
      <c r="AC2564" s="23"/>
      <c r="AD2564" s="23"/>
      <c r="AE2564" s="23"/>
      <c r="AF2564" s="23"/>
      <c r="AG2564" s="23"/>
      <c r="AH2564" s="23"/>
      <c r="AI2564" s="23"/>
      <c r="AJ2564" s="23"/>
      <c r="AK2564" s="23"/>
      <c r="AL2564" s="23"/>
      <c r="AM2564" s="23"/>
      <c r="AN2564" s="23"/>
      <c r="AO2564" s="23"/>
      <c r="AP2564" s="23"/>
      <c r="AQ2564" s="23"/>
      <c r="AR2564" s="23"/>
      <c r="AS2564" s="23"/>
      <c r="AT2564" s="23"/>
      <c r="AU2564" s="23"/>
      <c r="AV2564" s="23"/>
      <c r="AW2564" s="23"/>
      <c r="AX2564" s="23"/>
      <c r="AY2564" s="23"/>
      <c r="AZ2564" s="23"/>
      <c r="BA2564" s="23"/>
      <c r="BB2564" s="23"/>
      <c r="BC2564" s="23"/>
      <c r="BD2564" s="23"/>
      <c r="BE2564" s="23"/>
      <c r="BF2564" s="23"/>
      <c r="BG2564" s="23"/>
      <c r="BH2564" s="23"/>
      <c r="BI2564" s="23"/>
      <c r="BJ2564" s="23"/>
      <c r="BK2564" s="23"/>
      <c r="BL2564" s="23"/>
      <c r="BM2564" s="23"/>
      <c r="BN2564" s="23"/>
      <c r="BO2564" s="23"/>
      <c r="BP2564" s="23"/>
      <c r="BQ2564" s="23"/>
      <c r="BR2564" s="23"/>
      <c r="BS2564" s="23"/>
      <c r="BT2564" s="23"/>
      <c r="BU2564" s="23"/>
      <c r="BV2564" s="23"/>
      <c r="BW2564" s="23"/>
      <c r="BX2564" s="23"/>
      <c r="BY2564" s="23"/>
      <c r="BZ2564" s="23"/>
      <c r="CA2564" s="23"/>
      <c r="CB2564" s="23"/>
      <c r="CC2564" s="23"/>
      <c r="CD2564" s="23"/>
      <c r="CE2564" s="23"/>
      <c r="CF2564" s="23"/>
      <c r="CG2564" s="23"/>
      <c r="CH2564" s="23"/>
      <c r="CI2564" s="23"/>
      <c r="CJ2564" s="23"/>
      <c r="CK2564" s="23"/>
      <c r="CL2564" s="23"/>
      <c r="CM2564" s="23"/>
      <c r="CN2564" s="23"/>
      <c r="CO2564" s="23"/>
      <c r="CP2564" s="23"/>
      <c r="CQ2564" s="23"/>
      <c r="CR2564" s="23"/>
      <c r="CS2564" s="23"/>
      <c r="CT2564" s="23"/>
      <c r="CU2564" s="23"/>
      <c r="CV2564" s="23"/>
      <c r="CW2564" s="23"/>
      <c r="CX2564" s="23"/>
      <c r="CY2564" s="23"/>
      <c r="CZ2564" s="23"/>
      <c r="DA2564" s="23"/>
      <c r="DB2564" s="23"/>
      <c r="DC2564" s="23"/>
      <c r="DD2564" s="23"/>
      <c r="DE2564" s="23"/>
      <c r="DF2564" s="23"/>
      <c r="DG2564" s="23"/>
      <c r="DH2564" s="23"/>
      <c r="DI2564" s="23"/>
      <c r="DJ2564" s="23"/>
      <c r="DK2564" s="23"/>
      <c r="DL2564" s="23"/>
      <c r="DM2564" s="23"/>
      <c r="DN2564" s="23"/>
      <c r="DO2564" s="23"/>
      <c r="DP2564" s="23"/>
      <c r="DQ2564" s="23"/>
      <c r="DR2564" s="23"/>
      <c r="DS2564" s="23"/>
      <c r="DT2564" s="23"/>
      <c r="DU2564" s="23"/>
      <c r="DV2564" s="23"/>
      <c r="DW2564" s="23"/>
      <c r="DX2564" s="23"/>
      <c r="DY2564" s="23"/>
    </row>
    <row r="2565" spans="1:129" s="22" customFormat="1" ht="15.75" x14ac:dyDescent="0.25">
      <c r="A2565" s="396">
        <v>32</v>
      </c>
      <c r="B2565" s="183" t="s">
        <v>406</v>
      </c>
      <c r="C2565" s="183" t="s">
        <v>5</v>
      </c>
      <c r="D2565" s="184" t="s">
        <v>286</v>
      </c>
      <c r="E2565" s="185" t="s">
        <v>292</v>
      </c>
      <c r="F2565" s="310">
        <v>4967.3</v>
      </c>
      <c r="G2565" s="187">
        <v>238</v>
      </c>
      <c r="H2565" s="188" t="s">
        <v>30</v>
      </c>
      <c r="I2565" s="66" t="s">
        <v>1</v>
      </c>
      <c r="J2565" s="74">
        <f>J2566+J2567</f>
        <v>345250</v>
      </c>
      <c r="K2565" s="74">
        <f t="shared" ref="K2565" si="1295">K2566+K2567</f>
        <v>45250</v>
      </c>
      <c r="L2565" s="74">
        <f t="shared" ref="L2565" si="1296">L2566+L2567</f>
        <v>0</v>
      </c>
      <c r="M2565" s="74">
        <f t="shared" ref="M2565" si="1297">M2566+M2567</f>
        <v>285000</v>
      </c>
      <c r="N2565" s="74">
        <f t="shared" ref="N2565" si="1298">N2566+N2567</f>
        <v>15000</v>
      </c>
      <c r="O2565" s="354">
        <f t="shared" si="1265"/>
        <v>345250</v>
      </c>
      <c r="P2565" s="469"/>
      <c r="Q2565" s="24"/>
      <c r="R2565" s="23"/>
      <c r="S2565" s="23"/>
      <c r="T2565" s="23"/>
      <c r="U2565" s="23"/>
      <c r="V2565" s="23"/>
      <c r="W2565" s="23"/>
      <c r="X2565" s="23"/>
      <c r="Y2565" s="23"/>
      <c r="Z2565" s="23"/>
      <c r="AA2565" s="23"/>
      <c r="AB2565" s="23"/>
      <c r="AC2565" s="23"/>
      <c r="AD2565" s="23"/>
      <c r="AE2565" s="23"/>
      <c r="AF2565" s="23"/>
      <c r="AG2565" s="23"/>
      <c r="AH2565" s="23"/>
      <c r="AI2565" s="23"/>
      <c r="AJ2565" s="23"/>
      <c r="AK2565" s="23"/>
      <c r="AL2565" s="23"/>
      <c r="AM2565" s="23"/>
      <c r="AN2565" s="23"/>
      <c r="AO2565" s="23"/>
      <c r="AP2565" s="23"/>
      <c r="AQ2565" s="23"/>
      <c r="AR2565" s="23"/>
      <c r="AS2565" s="23"/>
      <c r="AT2565" s="23"/>
      <c r="AU2565" s="23"/>
      <c r="AV2565" s="23"/>
      <c r="AW2565" s="23"/>
      <c r="AX2565" s="23"/>
      <c r="AY2565" s="23"/>
      <c r="AZ2565" s="23"/>
      <c r="BA2565" s="23"/>
      <c r="BB2565" s="23"/>
      <c r="BC2565" s="23"/>
      <c r="BD2565" s="23"/>
      <c r="BE2565" s="23"/>
      <c r="BF2565" s="23"/>
      <c r="BG2565" s="23"/>
      <c r="BH2565" s="23"/>
      <c r="BI2565" s="23"/>
      <c r="BJ2565" s="23"/>
      <c r="BK2565" s="23"/>
      <c r="BL2565" s="23"/>
      <c r="BM2565" s="23"/>
      <c r="BN2565" s="23"/>
      <c r="BO2565" s="23"/>
      <c r="BP2565" s="23"/>
      <c r="BQ2565" s="23"/>
      <c r="BR2565" s="23"/>
      <c r="BS2565" s="23"/>
      <c r="BT2565" s="23"/>
      <c r="BU2565" s="23"/>
      <c r="BV2565" s="23"/>
      <c r="BW2565" s="23"/>
      <c r="BX2565" s="23"/>
      <c r="BY2565" s="23"/>
      <c r="BZ2565" s="23"/>
      <c r="CA2565" s="23"/>
      <c r="CB2565" s="23"/>
      <c r="CC2565" s="23"/>
      <c r="CD2565" s="23"/>
      <c r="CE2565" s="23"/>
      <c r="CF2565" s="23"/>
      <c r="CG2565" s="23"/>
      <c r="CH2565" s="23"/>
      <c r="CI2565" s="23"/>
      <c r="CJ2565" s="23"/>
      <c r="CK2565" s="23"/>
      <c r="CL2565" s="23"/>
      <c r="CM2565" s="23"/>
      <c r="CN2565" s="23"/>
      <c r="CO2565" s="23"/>
      <c r="CP2565" s="23"/>
      <c r="CQ2565" s="23"/>
      <c r="CR2565" s="23"/>
      <c r="CS2565" s="23"/>
      <c r="CT2565" s="23"/>
      <c r="CU2565" s="23"/>
      <c r="CV2565" s="23"/>
      <c r="CW2565" s="23"/>
      <c r="CX2565" s="23"/>
      <c r="CY2565" s="23"/>
      <c r="CZ2565" s="23"/>
      <c r="DA2565" s="23"/>
      <c r="DB2565" s="23"/>
      <c r="DC2565" s="23"/>
      <c r="DD2565" s="23"/>
      <c r="DE2565" s="23"/>
      <c r="DF2565" s="23"/>
      <c r="DG2565" s="23"/>
      <c r="DH2565" s="23"/>
      <c r="DI2565" s="23"/>
      <c r="DJ2565" s="23"/>
      <c r="DK2565" s="23"/>
      <c r="DL2565" s="23"/>
      <c r="DM2565" s="23"/>
      <c r="DN2565" s="23"/>
      <c r="DO2565" s="23"/>
      <c r="DP2565" s="23"/>
      <c r="DQ2565" s="23"/>
      <c r="DR2565" s="23"/>
      <c r="DS2565" s="23"/>
      <c r="DT2565" s="23"/>
      <c r="DU2565" s="23"/>
      <c r="DV2565" s="23"/>
      <c r="DW2565" s="23"/>
      <c r="DX2565" s="23"/>
      <c r="DY2565" s="23"/>
    </row>
    <row r="2566" spans="1:129" s="22" customFormat="1" ht="45" x14ac:dyDescent="0.25">
      <c r="A2566" s="397"/>
      <c r="B2566" s="183" t="s">
        <v>406</v>
      </c>
      <c r="C2566" s="183"/>
      <c r="D2566" s="184"/>
      <c r="E2566" s="185"/>
      <c r="F2566" s="311"/>
      <c r="G2566" s="192"/>
      <c r="H2566" s="72" t="s">
        <v>58</v>
      </c>
      <c r="I2566" s="78" t="s">
        <v>31</v>
      </c>
      <c r="J2566" s="74">
        <v>300000</v>
      </c>
      <c r="K2566" s="74"/>
      <c r="L2566" s="74"/>
      <c r="M2566" s="74">
        <f>J2566*0.95</f>
        <v>285000</v>
      </c>
      <c r="N2566" s="74">
        <f>J2566*0.05</f>
        <v>15000</v>
      </c>
      <c r="O2566" s="354">
        <f t="shared" si="1265"/>
        <v>300000</v>
      </c>
      <c r="P2566" s="469"/>
      <c r="Q2566" s="24"/>
      <c r="R2566" s="23"/>
      <c r="S2566" s="23"/>
      <c r="T2566" s="23"/>
      <c r="U2566" s="23"/>
      <c r="V2566" s="23"/>
      <c r="W2566" s="23"/>
      <c r="X2566" s="23"/>
      <c r="Y2566" s="23"/>
      <c r="Z2566" s="23"/>
      <c r="AA2566" s="23"/>
      <c r="AB2566" s="23"/>
      <c r="AC2566" s="23"/>
      <c r="AD2566" s="23"/>
      <c r="AE2566" s="23"/>
      <c r="AF2566" s="23"/>
      <c r="AG2566" s="23"/>
      <c r="AH2566" s="23"/>
      <c r="AI2566" s="23"/>
      <c r="AJ2566" s="23"/>
      <c r="AK2566" s="23"/>
      <c r="AL2566" s="23"/>
      <c r="AM2566" s="23"/>
      <c r="AN2566" s="23"/>
      <c r="AO2566" s="23"/>
      <c r="AP2566" s="23"/>
      <c r="AQ2566" s="23"/>
      <c r="AR2566" s="23"/>
      <c r="AS2566" s="23"/>
      <c r="AT2566" s="23"/>
      <c r="AU2566" s="23"/>
      <c r="AV2566" s="23"/>
      <c r="AW2566" s="23"/>
      <c r="AX2566" s="23"/>
      <c r="AY2566" s="23"/>
      <c r="AZ2566" s="23"/>
      <c r="BA2566" s="23"/>
      <c r="BB2566" s="23"/>
      <c r="BC2566" s="23"/>
      <c r="BD2566" s="23"/>
      <c r="BE2566" s="23"/>
      <c r="BF2566" s="23"/>
      <c r="BG2566" s="23"/>
      <c r="BH2566" s="23"/>
      <c r="BI2566" s="23"/>
      <c r="BJ2566" s="23"/>
      <c r="BK2566" s="23"/>
      <c r="BL2566" s="23"/>
      <c r="BM2566" s="23"/>
      <c r="BN2566" s="23"/>
      <c r="BO2566" s="23"/>
      <c r="BP2566" s="23"/>
      <c r="BQ2566" s="23"/>
      <c r="BR2566" s="23"/>
      <c r="BS2566" s="23"/>
      <c r="BT2566" s="23"/>
      <c r="BU2566" s="23"/>
      <c r="BV2566" s="23"/>
      <c r="BW2566" s="23"/>
      <c r="BX2566" s="23"/>
      <c r="BY2566" s="23"/>
      <c r="BZ2566" s="23"/>
      <c r="CA2566" s="23"/>
      <c r="CB2566" s="23"/>
      <c r="CC2566" s="23"/>
      <c r="CD2566" s="23"/>
      <c r="CE2566" s="23"/>
      <c r="CF2566" s="23"/>
      <c r="CG2566" s="23"/>
      <c r="CH2566" s="23"/>
      <c r="CI2566" s="23"/>
      <c r="CJ2566" s="23"/>
      <c r="CK2566" s="23"/>
      <c r="CL2566" s="23"/>
      <c r="CM2566" s="23"/>
      <c r="CN2566" s="23"/>
      <c r="CO2566" s="23"/>
      <c r="CP2566" s="23"/>
      <c r="CQ2566" s="23"/>
      <c r="CR2566" s="23"/>
      <c r="CS2566" s="23"/>
      <c r="CT2566" s="23"/>
      <c r="CU2566" s="23"/>
      <c r="CV2566" s="23"/>
      <c r="CW2566" s="23"/>
      <c r="CX2566" s="23"/>
      <c r="CY2566" s="23"/>
      <c r="CZ2566" s="23"/>
      <c r="DA2566" s="23"/>
      <c r="DB2566" s="23"/>
      <c r="DC2566" s="23"/>
      <c r="DD2566" s="23"/>
      <c r="DE2566" s="23"/>
      <c r="DF2566" s="23"/>
      <c r="DG2566" s="23"/>
      <c r="DH2566" s="23"/>
      <c r="DI2566" s="23"/>
      <c r="DJ2566" s="23"/>
      <c r="DK2566" s="23"/>
      <c r="DL2566" s="23"/>
      <c r="DM2566" s="23"/>
      <c r="DN2566" s="23"/>
      <c r="DO2566" s="23"/>
      <c r="DP2566" s="23"/>
      <c r="DQ2566" s="23"/>
      <c r="DR2566" s="23"/>
      <c r="DS2566" s="23"/>
      <c r="DT2566" s="23"/>
      <c r="DU2566" s="23"/>
      <c r="DV2566" s="23"/>
      <c r="DW2566" s="23"/>
      <c r="DX2566" s="23"/>
      <c r="DY2566" s="23"/>
    </row>
    <row r="2567" spans="1:129" s="22" customFormat="1" ht="75" x14ac:dyDescent="0.25">
      <c r="A2567" s="398"/>
      <c r="B2567" s="183" t="s">
        <v>406</v>
      </c>
      <c r="C2567" s="183"/>
      <c r="D2567" s="184"/>
      <c r="E2567" s="185"/>
      <c r="F2567" s="311"/>
      <c r="G2567" s="192"/>
      <c r="H2567" s="72" t="s">
        <v>57</v>
      </c>
      <c r="I2567" s="78" t="s">
        <v>136</v>
      </c>
      <c r="J2567" s="83">
        <v>45250</v>
      </c>
      <c r="K2567" s="123">
        <f>J2567</f>
        <v>45250</v>
      </c>
      <c r="L2567" s="74"/>
      <c r="M2567" s="74"/>
      <c r="N2567" s="74"/>
      <c r="O2567" s="354">
        <f t="shared" si="1265"/>
        <v>45250</v>
      </c>
      <c r="P2567" s="469"/>
      <c r="Q2567" s="24"/>
      <c r="R2567" s="23"/>
      <c r="S2567" s="23"/>
      <c r="T2567" s="23"/>
      <c r="U2567" s="23"/>
      <c r="V2567" s="23"/>
      <c r="W2567" s="23"/>
      <c r="X2567" s="23"/>
      <c r="Y2567" s="23"/>
      <c r="Z2567" s="23"/>
      <c r="AA2567" s="23"/>
      <c r="AB2567" s="23"/>
      <c r="AC2567" s="23"/>
      <c r="AD2567" s="23"/>
      <c r="AE2567" s="23"/>
      <c r="AF2567" s="23"/>
      <c r="AG2567" s="23"/>
      <c r="AH2567" s="23"/>
      <c r="AI2567" s="23"/>
      <c r="AJ2567" s="23"/>
      <c r="AK2567" s="23"/>
      <c r="AL2567" s="23"/>
      <c r="AM2567" s="23"/>
      <c r="AN2567" s="23"/>
      <c r="AO2567" s="23"/>
      <c r="AP2567" s="23"/>
      <c r="AQ2567" s="23"/>
      <c r="AR2567" s="23"/>
      <c r="AS2567" s="23"/>
      <c r="AT2567" s="23"/>
      <c r="AU2567" s="23"/>
      <c r="AV2567" s="23"/>
      <c r="AW2567" s="23"/>
      <c r="AX2567" s="23"/>
      <c r="AY2567" s="23"/>
      <c r="AZ2567" s="23"/>
      <c r="BA2567" s="23"/>
      <c r="BB2567" s="23"/>
      <c r="BC2567" s="23"/>
      <c r="BD2567" s="23"/>
      <c r="BE2567" s="23"/>
      <c r="BF2567" s="23"/>
      <c r="BG2567" s="23"/>
      <c r="BH2567" s="23"/>
      <c r="BI2567" s="23"/>
      <c r="BJ2567" s="23"/>
      <c r="BK2567" s="23"/>
      <c r="BL2567" s="23"/>
      <c r="BM2567" s="23"/>
      <c r="BN2567" s="23"/>
      <c r="BO2567" s="23"/>
      <c r="BP2567" s="23"/>
      <c r="BQ2567" s="23"/>
      <c r="BR2567" s="23"/>
      <c r="BS2567" s="23"/>
      <c r="BT2567" s="23"/>
      <c r="BU2567" s="23"/>
      <c r="BV2567" s="23"/>
      <c r="BW2567" s="23"/>
      <c r="BX2567" s="23"/>
      <c r="BY2567" s="23"/>
      <c r="BZ2567" s="23"/>
      <c r="CA2567" s="23"/>
      <c r="CB2567" s="23"/>
      <c r="CC2567" s="23"/>
      <c r="CD2567" s="23"/>
      <c r="CE2567" s="23"/>
      <c r="CF2567" s="23"/>
      <c r="CG2567" s="23"/>
      <c r="CH2567" s="23"/>
      <c r="CI2567" s="23"/>
      <c r="CJ2567" s="23"/>
      <c r="CK2567" s="23"/>
      <c r="CL2567" s="23"/>
      <c r="CM2567" s="23"/>
      <c r="CN2567" s="23"/>
      <c r="CO2567" s="23"/>
      <c r="CP2567" s="23"/>
      <c r="CQ2567" s="23"/>
      <c r="CR2567" s="23"/>
      <c r="CS2567" s="23"/>
      <c r="CT2567" s="23"/>
      <c r="CU2567" s="23"/>
      <c r="CV2567" s="23"/>
      <c r="CW2567" s="23"/>
      <c r="CX2567" s="23"/>
      <c r="CY2567" s="23"/>
      <c r="CZ2567" s="23"/>
      <c r="DA2567" s="23"/>
      <c r="DB2567" s="23"/>
      <c r="DC2567" s="23"/>
      <c r="DD2567" s="23"/>
      <c r="DE2567" s="23"/>
      <c r="DF2567" s="23"/>
      <c r="DG2567" s="23"/>
      <c r="DH2567" s="23"/>
      <c r="DI2567" s="23"/>
      <c r="DJ2567" s="23"/>
      <c r="DK2567" s="23"/>
      <c r="DL2567" s="23"/>
      <c r="DM2567" s="23"/>
      <c r="DN2567" s="23"/>
      <c r="DO2567" s="23"/>
      <c r="DP2567" s="23"/>
      <c r="DQ2567" s="23"/>
      <c r="DR2567" s="23"/>
      <c r="DS2567" s="23"/>
      <c r="DT2567" s="23"/>
      <c r="DU2567" s="23"/>
      <c r="DV2567" s="23"/>
      <c r="DW2567" s="23"/>
      <c r="DX2567" s="23"/>
      <c r="DY2567" s="23"/>
    </row>
    <row r="2568" spans="1:129" s="22" customFormat="1" ht="15.75" x14ac:dyDescent="0.25">
      <c r="A2568" s="396">
        <v>33</v>
      </c>
      <c r="B2568" s="183" t="s">
        <v>406</v>
      </c>
      <c r="C2568" s="183" t="s">
        <v>5</v>
      </c>
      <c r="D2568" s="184" t="s">
        <v>286</v>
      </c>
      <c r="E2568" s="185">
        <v>13</v>
      </c>
      <c r="F2568" s="310">
        <v>3967.2</v>
      </c>
      <c r="G2568" s="187">
        <v>190</v>
      </c>
      <c r="H2568" s="188" t="s">
        <v>30</v>
      </c>
      <c r="I2568" s="66" t="s">
        <v>1</v>
      </c>
      <c r="J2568" s="74">
        <f>J2569+J2570</f>
        <v>345250</v>
      </c>
      <c r="K2568" s="74">
        <f t="shared" ref="K2568" si="1299">K2569+K2570</f>
        <v>45250</v>
      </c>
      <c r="L2568" s="74">
        <f t="shared" ref="L2568" si="1300">L2569+L2570</f>
        <v>0</v>
      </c>
      <c r="M2568" s="74">
        <f t="shared" ref="M2568" si="1301">M2569+M2570</f>
        <v>285000</v>
      </c>
      <c r="N2568" s="74">
        <f t="shared" ref="N2568" si="1302">N2569+N2570</f>
        <v>15000</v>
      </c>
      <c r="O2568" s="354">
        <f t="shared" si="1265"/>
        <v>345250</v>
      </c>
      <c r="P2568" s="469"/>
      <c r="Q2568" s="24"/>
      <c r="R2568" s="23"/>
      <c r="S2568" s="23"/>
      <c r="T2568" s="23"/>
      <c r="U2568" s="23"/>
      <c r="V2568" s="23"/>
      <c r="W2568" s="23"/>
      <c r="X2568" s="23"/>
      <c r="Y2568" s="23"/>
      <c r="Z2568" s="23"/>
      <c r="AA2568" s="23"/>
      <c r="AB2568" s="23"/>
      <c r="AC2568" s="23"/>
      <c r="AD2568" s="23"/>
      <c r="AE2568" s="23"/>
      <c r="AF2568" s="23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</row>
    <row r="2569" spans="1:129" s="22" customFormat="1" ht="45" x14ac:dyDescent="0.25">
      <c r="A2569" s="397"/>
      <c r="B2569" s="183" t="s">
        <v>406</v>
      </c>
      <c r="C2569" s="183"/>
      <c r="D2569" s="184"/>
      <c r="E2569" s="185"/>
      <c r="F2569" s="189"/>
      <c r="G2569" s="192"/>
      <c r="H2569" s="72" t="s">
        <v>58</v>
      </c>
      <c r="I2569" s="78" t="s">
        <v>31</v>
      </c>
      <c r="J2569" s="74">
        <v>300000</v>
      </c>
      <c r="K2569" s="74"/>
      <c r="L2569" s="74"/>
      <c r="M2569" s="74">
        <f>J2569*0.95</f>
        <v>285000</v>
      </c>
      <c r="N2569" s="74">
        <f>J2569*0.05</f>
        <v>15000</v>
      </c>
      <c r="O2569" s="354">
        <f t="shared" si="1265"/>
        <v>300000</v>
      </c>
      <c r="P2569" s="469"/>
      <c r="Q2569" s="24"/>
      <c r="R2569" s="23"/>
      <c r="S2569" s="23"/>
      <c r="T2569" s="23"/>
      <c r="U2569" s="23"/>
      <c r="V2569" s="23"/>
      <c r="W2569" s="23"/>
      <c r="X2569" s="23"/>
      <c r="Y2569" s="23"/>
      <c r="Z2569" s="23"/>
      <c r="AA2569" s="23"/>
      <c r="AB2569" s="23"/>
      <c r="AC2569" s="23"/>
      <c r="AD2569" s="23"/>
      <c r="AE2569" s="23"/>
      <c r="AF2569" s="23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</row>
    <row r="2570" spans="1:129" s="22" customFormat="1" ht="75" x14ac:dyDescent="0.25">
      <c r="A2570" s="398"/>
      <c r="B2570" s="183" t="s">
        <v>406</v>
      </c>
      <c r="C2570" s="183"/>
      <c r="D2570" s="184"/>
      <c r="E2570" s="185"/>
      <c r="F2570" s="189"/>
      <c r="G2570" s="192"/>
      <c r="H2570" s="72" t="s">
        <v>57</v>
      </c>
      <c r="I2570" s="78" t="s">
        <v>136</v>
      </c>
      <c r="J2570" s="83">
        <v>45250</v>
      </c>
      <c r="K2570" s="123">
        <f>J2570</f>
        <v>45250</v>
      </c>
      <c r="L2570" s="74"/>
      <c r="M2570" s="74"/>
      <c r="N2570" s="74"/>
      <c r="O2570" s="354">
        <f t="shared" si="1265"/>
        <v>45250</v>
      </c>
      <c r="P2570" s="469"/>
      <c r="Q2570" s="24"/>
      <c r="R2570" s="23"/>
      <c r="S2570" s="23"/>
      <c r="T2570" s="23"/>
      <c r="U2570" s="23"/>
      <c r="V2570" s="23"/>
      <c r="W2570" s="23"/>
      <c r="X2570" s="23"/>
      <c r="Y2570" s="23"/>
      <c r="Z2570" s="23"/>
      <c r="AA2570" s="23"/>
      <c r="AB2570" s="23"/>
      <c r="AC2570" s="23"/>
      <c r="AD2570" s="23"/>
      <c r="AE2570" s="23"/>
      <c r="AF2570" s="23"/>
      <c r="AG2570" s="23"/>
      <c r="AH2570" s="23"/>
      <c r="AI2570" s="23"/>
      <c r="AJ2570" s="23"/>
      <c r="AK2570" s="23"/>
      <c r="AL2570" s="23"/>
      <c r="AM2570" s="23"/>
      <c r="AN2570" s="23"/>
      <c r="AO2570" s="23"/>
      <c r="AP2570" s="23"/>
      <c r="AQ2570" s="23"/>
      <c r="AR2570" s="23"/>
      <c r="AS2570" s="23"/>
      <c r="AT2570" s="23"/>
      <c r="AU2570" s="23"/>
      <c r="AV2570" s="23"/>
      <c r="AW2570" s="23"/>
      <c r="AX2570" s="23"/>
      <c r="AY2570" s="23"/>
      <c r="AZ2570" s="23"/>
      <c r="BA2570" s="23"/>
      <c r="BB2570" s="23"/>
      <c r="BC2570" s="23"/>
      <c r="BD2570" s="23"/>
      <c r="BE2570" s="23"/>
      <c r="BF2570" s="23"/>
      <c r="BG2570" s="23"/>
      <c r="BH2570" s="23"/>
      <c r="BI2570" s="23"/>
      <c r="BJ2570" s="23"/>
      <c r="BK2570" s="23"/>
      <c r="BL2570" s="23"/>
      <c r="BM2570" s="23"/>
      <c r="BN2570" s="23"/>
      <c r="BO2570" s="23"/>
      <c r="BP2570" s="23"/>
      <c r="BQ2570" s="23"/>
      <c r="BR2570" s="23"/>
      <c r="BS2570" s="23"/>
      <c r="BT2570" s="23"/>
      <c r="BU2570" s="23"/>
      <c r="BV2570" s="23"/>
      <c r="BW2570" s="23"/>
      <c r="BX2570" s="23"/>
      <c r="BY2570" s="23"/>
      <c r="BZ2570" s="23"/>
      <c r="CA2570" s="23"/>
      <c r="CB2570" s="23"/>
      <c r="CC2570" s="23"/>
      <c r="CD2570" s="23"/>
      <c r="CE2570" s="23"/>
      <c r="CF2570" s="23"/>
      <c r="CG2570" s="23"/>
      <c r="CH2570" s="23"/>
      <c r="CI2570" s="23"/>
      <c r="CJ2570" s="23"/>
      <c r="CK2570" s="23"/>
      <c r="CL2570" s="23"/>
      <c r="CM2570" s="23"/>
      <c r="CN2570" s="23"/>
      <c r="CO2570" s="23"/>
      <c r="CP2570" s="23"/>
      <c r="CQ2570" s="23"/>
      <c r="CR2570" s="23"/>
      <c r="CS2570" s="23"/>
      <c r="CT2570" s="23"/>
      <c r="CU2570" s="23"/>
      <c r="CV2570" s="23"/>
      <c r="CW2570" s="23"/>
      <c r="CX2570" s="23"/>
      <c r="CY2570" s="23"/>
      <c r="CZ2570" s="23"/>
      <c r="DA2570" s="23"/>
      <c r="DB2570" s="23"/>
      <c r="DC2570" s="23"/>
      <c r="DD2570" s="23"/>
      <c r="DE2570" s="23"/>
      <c r="DF2570" s="23"/>
      <c r="DG2570" s="23"/>
      <c r="DH2570" s="23"/>
      <c r="DI2570" s="23"/>
      <c r="DJ2570" s="23"/>
      <c r="DK2570" s="23"/>
      <c r="DL2570" s="23"/>
      <c r="DM2570" s="23"/>
      <c r="DN2570" s="23"/>
      <c r="DO2570" s="23"/>
      <c r="DP2570" s="23"/>
      <c r="DQ2570" s="23"/>
      <c r="DR2570" s="23"/>
      <c r="DS2570" s="23"/>
      <c r="DT2570" s="23"/>
      <c r="DU2570" s="23"/>
      <c r="DV2570" s="23"/>
      <c r="DW2570" s="23"/>
      <c r="DX2570" s="23"/>
      <c r="DY2570" s="23"/>
    </row>
    <row r="2571" spans="1:129" s="22" customFormat="1" ht="15.75" x14ac:dyDescent="0.25">
      <c r="A2571" s="396">
        <v>34</v>
      </c>
      <c r="B2571" s="183" t="s">
        <v>406</v>
      </c>
      <c r="C2571" s="183" t="s">
        <v>5</v>
      </c>
      <c r="D2571" s="184" t="s">
        <v>286</v>
      </c>
      <c r="E2571" s="185" t="s">
        <v>293</v>
      </c>
      <c r="F2571" s="310">
        <v>3291.2</v>
      </c>
      <c r="G2571" s="187">
        <v>178</v>
      </c>
      <c r="H2571" s="188" t="s">
        <v>30</v>
      </c>
      <c r="I2571" s="66" t="s">
        <v>1</v>
      </c>
      <c r="J2571" s="74">
        <f>J2572+J2573</f>
        <v>345250</v>
      </c>
      <c r="K2571" s="74">
        <f t="shared" ref="K2571" si="1303">K2572+K2573</f>
        <v>45250</v>
      </c>
      <c r="L2571" s="74">
        <f t="shared" ref="L2571" si="1304">L2572+L2573</f>
        <v>0</v>
      </c>
      <c r="M2571" s="74">
        <f t="shared" ref="M2571" si="1305">M2572+M2573</f>
        <v>285000</v>
      </c>
      <c r="N2571" s="74">
        <f t="shared" ref="N2571" si="1306">N2572+N2573</f>
        <v>15000</v>
      </c>
      <c r="O2571" s="354">
        <f t="shared" si="1265"/>
        <v>345250</v>
      </c>
      <c r="P2571" s="469"/>
      <c r="Q2571" s="24"/>
      <c r="R2571" s="23"/>
      <c r="S2571" s="23"/>
      <c r="T2571" s="23"/>
      <c r="U2571" s="23"/>
      <c r="V2571" s="23"/>
      <c r="W2571" s="23"/>
      <c r="X2571" s="23"/>
      <c r="Y2571" s="23"/>
      <c r="Z2571" s="23"/>
      <c r="AA2571" s="23"/>
      <c r="AB2571" s="23"/>
      <c r="AC2571" s="23"/>
      <c r="AD2571" s="23"/>
      <c r="AE2571" s="23"/>
      <c r="AF2571" s="23"/>
      <c r="AG2571" s="23"/>
      <c r="AH2571" s="23"/>
      <c r="AI2571" s="23"/>
      <c r="AJ2571" s="23"/>
      <c r="AK2571" s="23"/>
      <c r="AL2571" s="23"/>
      <c r="AM2571" s="23"/>
      <c r="AN2571" s="23"/>
      <c r="AO2571" s="23"/>
      <c r="AP2571" s="23"/>
      <c r="AQ2571" s="23"/>
      <c r="AR2571" s="23"/>
      <c r="AS2571" s="23"/>
      <c r="AT2571" s="23"/>
      <c r="AU2571" s="23"/>
      <c r="AV2571" s="23"/>
      <c r="AW2571" s="23"/>
      <c r="AX2571" s="23"/>
      <c r="AY2571" s="23"/>
      <c r="AZ2571" s="23"/>
      <c r="BA2571" s="23"/>
      <c r="BB2571" s="23"/>
      <c r="BC2571" s="23"/>
      <c r="BD2571" s="23"/>
      <c r="BE2571" s="23"/>
      <c r="BF2571" s="23"/>
      <c r="BG2571" s="23"/>
      <c r="BH2571" s="23"/>
      <c r="BI2571" s="23"/>
      <c r="BJ2571" s="23"/>
      <c r="BK2571" s="23"/>
      <c r="BL2571" s="23"/>
      <c r="BM2571" s="23"/>
      <c r="BN2571" s="23"/>
      <c r="BO2571" s="23"/>
      <c r="BP2571" s="23"/>
      <c r="BQ2571" s="23"/>
      <c r="BR2571" s="23"/>
      <c r="BS2571" s="23"/>
      <c r="BT2571" s="23"/>
      <c r="BU2571" s="23"/>
      <c r="BV2571" s="23"/>
      <c r="BW2571" s="23"/>
      <c r="BX2571" s="23"/>
      <c r="BY2571" s="23"/>
      <c r="BZ2571" s="23"/>
      <c r="CA2571" s="23"/>
      <c r="CB2571" s="23"/>
      <c r="CC2571" s="23"/>
      <c r="CD2571" s="23"/>
      <c r="CE2571" s="23"/>
      <c r="CF2571" s="23"/>
      <c r="CG2571" s="23"/>
      <c r="CH2571" s="23"/>
      <c r="CI2571" s="23"/>
      <c r="CJ2571" s="23"/>
      <c r="CK2571" s="23"/>
      <c r="CL2571" s="23"/>
      <c r="CM2571" s="23"/>
      <c r="CN2571" s="23"/>
      <c r="CO2571" s="23"/>
      <c r="CP2571" s="23"/>
      <c r="CQ2571" s="23"/>
      <c r="CR2571" s="23"/>
      <c r="CS2571" s="23"/>
      <c r="CT2571" s="23"/>
      <c r="CU2571" s="23"/>
      <c r="CV2571" s="23"/>
      <c r="CW2571" s="23"/>
      <c r="CX2571" s="23"/>
      <c r="CY2571" s="23"/>
      <c r="CZ2571" s="23"/>
      <c r="DA2571" s="23"/>
      <c r="DB2571" s="23"/>
      <c r="DC2571" s="23"/>
      <c r="DD2571" s="23"/>
      <c r="DE2571" s="23"/>
      <c r="DF2571" s="23"/>
      <c r="DG2571" s="23"/>
      <c r="DH2571" s="23"/>
      <c r="DI2571" s="23"/>
      <c r="DJ2571" s="23"/>
      <c r="DK2571" s="23"/>
      <c r="DL2571" s="23"/>
      <c r="DM2571" s="23"/>
      <c r="DN2571" s="23"/>
      <c r="DO2571" s="23"/>
      <c r="DP2571" s="23"/>
      <c r="DQ2571" s="23"/>
      <c r="DR2571" s="23"/>
      <c r="DS2571" s="23"/>
      <c r="DT2571" s="23"/>
      <c r="DU2571" s="23"/>
      <c r="DV2571" s="23"/>
      <c r="DW2571" s="23"/>
      <c r="DX2571" s="23"/>
      <c r="DY2571" s="23"/>
    </row>
    <row r="2572" spans="1:129" s="22" customFormat="1" ht="45" x14ac:dyDescent="0.25">
      <c r="A2572" s="397"/>
      <c r="B2572" s="183" t="s">
        <v>406</v>
      </c>
      <c r="C2572" s="183"/>
      <c r="D2572" s="184"/>
      <c r="E2572" s="185"/>
      <c r="F2572" s="311"/>
      <c r="G2572" s="192"/>
      <c r="H2572" s="72" t="s">
        <v>58</v>
      </c>
      <c r="I2572" s="78" t="s">
        <v>31</v>
      </c>
      <c r="J2572" s="74">
        <v>300000</v>
      </c>
      <c r="K2572" s="74"/>
      <c r="L2572" s="74"/>
      <c r="M2572" s="74">
        <f>J2572*0.95</f>
        <v>285000</v>
      </c>
      <c r="N2572" s="74">
        <f>J2572*0.05</f>
        <v>15000</v>
      </c>
      <c r="O2572" s="354">
        <f t="shared" si="1265"/>
        <v>300000</v>
      </c>
      <c r="P2572" s="469"/>
      <c r="Q2572" s="24"/>
      <c r="R2572" s="23"/>
      <c r="S2572" s="23"/>
      <c r="T2572" s="23"/>
      <c r="U2572" s="23"/>
      <c r="V2572" s="23"/>
      <c r="W2572" s="23"/>
      <c r="X2572" s="23"/>
      <c r="Y2572" s="23"/>
      <c r="Z2572" s="23"/>
      <c r="AA2572" s="23"/>
      <c r="AB2572" s="23"/>
      <c r="AC2572" s="23"/>
      <c r="AD2572" s="23"/>
      <c r="AE2572" s="23"/>
      <c r="AF2572" s="23"/>
      <c r="AG2572" s="23"/>
      <c r="AH2572" s="23"/>
      <c r="AI2572" s="23"/>
      <c r="AJ2572" s="23"/>
      <c r="AK2572" s="23"/>
      <c r="AL2572" s="23"/>
      <c r="AM2572" s="23"/>
      <c r="AN2572" s="23"/>
      <c r="AO2572" s="23"/>
      <c r="AP2572" s="23"/>
      <c r="AQ2572" s="23"/>
      <c r="AR2572" s="23"/>
      <c r="AS2572" s="23"/>
      <c r="AT2572" s="23"/>
      <c r="AU2572" s="23"/>
      <c r="AV2572" s="23"/>
      <c r="AW2572" s="23"/>
      <c r="AX2572" s="23"/>
      <c r="AY2572" s="23"/>
      <c r="AZ2572" s="23"/>
      <c r="BA2572" s="23"/>
      <c r="BB2572" s="23"/>
      <c r="BC2572" s="23"/>
      <c r="BD2572" s="23"/>
      <c r="BE2572" s="23"/>
      <c r="BF2572" s="23"/>
      <c r="BG2572" s="23"/>
      <c r="BH2572" s="23"/>
      <c r="BI2572" s="23"/>
      <c r="BJ2572" s="23"/>
      <c r="BK2572" s="23"/>
      <c r="BL2572" s="23"/>
      <c r="BM2572" s="23"/>
      <c r="BN2572" s="23"/>
      <c r="BO2572" s="23"/>
      <c r="BP2572" s="23"/>
      <c r="BQ2572" s="23"/>
      <c r="BR2572" s="23"/>
      <c r="BS2572" s="23"/>
      <c r="BT2572" s="23"/>
      <c r="BU2572" s="23"/>
      <c r="BV2572" s="23"/>
      <c r="BW2572" s="23"/>
      <c r="BX2572" s="23"/>
      <c r="BY2572" s="23"/>
      <c r="BZ2572" s="23"/>
      <c r="CA2572" s="23"/>
      <c r="CB2572" s="23"/>
      <c r="CC2572" s="23"/>
      <c r="CD2572" s="23"/>
      <c r="CE2572" s="23"/>
      <c r="CF2572" s="23"/>
      <c r="CG2572" s="23"/>
      <c r="CH2572" s="23"/>
      <c r="CI2572" s="23"/>
      <c r="CJ2572" s="23"/>
      <c r="CK2572" s="23"/>
      <c r="CL2572" s="23"/>
      <c r="CM2572" s="23"/>
      <c r="CN2572" s="23"/>
      <c r="CO2572" s="23"/>
      <c r="CP2572" s="23"/>
      <c r="CQ2572" s="23"/>
      <c r="CR2572" s="23"/>
      <c r="CS2572" s="23"/>
      <c r="CT2572" s="23"/>
      <c r="CU2572" s="23"/>
      <c r="CV2572" s="23"/>
      <c r="CW2572" s="23"/>
      <c r="CX2572" s="23"/>
      <c r="CY2572" s="23"/>
      <c r="CZ2572" s="23"/>
      <c r="DA2572" s="23"/>
      <c r="DB2572" s="23"/>
      <c r="DC2572" s="23"/>
      <c r="DD2572" s="23"/>
      <c r="DE2572" s="23"/>
      <c r="DF2572" s="23"/>
      <c r="DG2572" s="23"/>
      <c r="DH2572" s="23"/>
      <c r="DI2572" s="23"/>
      <c r="DJ2572" s="23"/>
      <c r="DK2572" s="23"/>
      <c r="DL2572" s="23"/>
      <c r="DM2572" s="23"/>
      <c r="DN2572" s="23"/>
      <c r="DO2572" s="23"/>
      <c r="DP2572" s="23"/>
      <c r="DQ2572" s="23"/>
      <c r="DR2572" s="23"/>
      <c r="DS2572" s="23"/>
      <c r="DT2572" s="23"/>
      <c r="DU2572" s="23"/>
      <c r="DV2572" s="23"/>
      <c r="DW2572" s="23"/>
      <c r="DX2572" s="23"/>
      <c r="DY2572" s="23"/>
    </row>
    <row r="2573" spans="1:129" s="22" customFormat="1" ht="75" x14ac:dyDescent="0.25">
      <c r="A2573" s="398"/>
      <c r="B2573" s="183" t="s">
        <v>406</v>
      </c>
      <c r="C2573" s="183"/>
      <c r="D2573" s="184"/>
      <c r="E2573" s="185"/>
      <c r="F2573" s="311"/>
      <c r="G2573" s="192"/>
      <c r="H2573" s="72" t="s">
        <v>57</v>
      </c>
      <c r="I2573" s="78" t="s">
        <v>136</v>
      </c>
      <c r="J2573" s="83">
        <v>45250</v>
      </c>
      <c r="K2573" s="123">
        <f>J2573</f>
        <v>45250</v>
      </c>
      <c r="L2573" s="74"/>
      <c r="M2573" s="74"/>
      <c r="N2573" s="74"/>
      <c r="O2573" s="354">
        <f t="shared" si="1265"/>
        <v>45250</v>
      </c>
      <c r="P2573" s="469"/>
      <c r="Q2573" s="24"/>
      <c r="R2573" s="23"/>
      <c r="S2573" s="23"/>
      <c r="T2573" s="23"/>
      <c r="U2573" s="23"/>
      <c r="V2573" s="23"/>
      <c r="W2573" s="23"/>
      <c r="X2573" s="23"/>
      <c r="Y2573" s="23"/>
      <c r="Z2573" s="23"/>
      <c r="AA2573" s="23"/>
      <c r="AB2573" s="23"/>
      <c r="AC2573" s="23"/>
      <c r="AD2573" s="23"/>
      <c r="AE2573" s="23"/>
      <c r="AF2573" s="23"/>
      <c r="AG2573" s="23"/>
      <c r="AH2573" s="23"/>
      <c r="AI2573" s="23"/>
      <c r="AJ2573" s="23"/>
      <c r="AK2573" s="23"/>
      <c r="AL2573" s="23"/>
      <c r="AM2573" s="23"/>
      <c r="AN2573" s="23"/>
      <c r="AO2573" s="23"/>
      <c r="AP2573" s="23"/>
      <c r="AQ2573" s="23"/>
      <c r="AR2573" s="23"/>
      <c r="AS2573" s="23"/>
      <c r="AT2573" s="23"/>
      <c r="AU2573" s="23"/>
      <c r="AV2573" s="23"/>
      <c r="AW2573" s="23"/>
      <c r="AX2573" s="23"/>
      <c r="AY2573" s="23"/>
      <c r="AZ2573" s="23"/>
      <c r="BA2573" s="23"/>
      <c r="BB2573" s="23"/>
      <c r="BC2573" s="23"/>
      <c r="BD2573" s="23"/>
      <c r="BE2573" s="23"/>
      <c r="BF2573" s="23"/>
      <c r="BG2573" s="23"/>
      <c r="BH2573" s="23"/>
      <c r="BI2573" s="23"/>
      <c r="BJ2573" s="23"/>
      <c r="BK2573" s="23"/>
      <c r="BL2573" s="23"/>
      <c r="BM2573" s="23"/>
      <c r="BN2573" s="23"/>
      <c r="BO2573" s="23"/>
      <c r="BP2573" s="23"/>
      <c r="BQ2573" s="23"/>
      <c r="BR2573" s="23"/>
      <c r="BS2573" s="23"/>
      <c r="BT2573" s="23"/>
      <c r="BU2573" s="23"/>
      <c r="BV2573" s="23"/>
      <c r="BW2573" s="23"/>
      <c r="BX2573" s="23"/>
      <c r="BY2573" s="23"/>
      <c r="BZ2573" s="23"/>
      <c r="CA2573" s="23"/>
      <c r="CB2573" s="23"/>
      <c r="CC2573" s="23"/>
      <c r="CD2573" s="23"/>
      <c r="CE2573" s="23"/>
      <c r="CF2573" s="23"/>
      <c r="CG2573" s="23"/>
      <c r="CH2573" s="23"/>
      <c r="CI2573" s="23"/>
      <c r="CJ2573" s="23"/>
      <c r="CK2573" s="23"/>
      <c r="CL2573" s="23"/>
      <c r="CM2573" s="23"/>
      <c r="CN2573" s="23"/>
      <c r="CO2573" s="23"/>
      <c r="CP2573" s="23"/>
      <c r="CQ2573" s="23"/>
      <c r="CR2573" s="23"/>
      <c r="CS2573" s="23"/>
      <c r="CT2573" s="23"/>
      <c r="CU2573" s="23"/>
      <c r="CV2573" s="23"/>
      <c r="CW2573" s="23"/>
      <c r="CX2573" s="23"/>
      <c r="CY2573" s="23"/>
      <c r="CZ2573" s="23"/>
      <c r="DA2573" s="23"/>
      <c r="DB2573" s="23"/>
      <c r="DC2573" s="23"/>
      <c r="DD2573" s="23"/>
      <c r="DE2573" s="23"/>
      <c r="DF2573" s="23"/>
      <c r="DG2573" s="23"/>
      <c r="DH2573" s="23"/>
      <c r="DI2573" s="23"/>
      <c r="DJ2573" s="23"/>
      <c r="DK2573" s="23"/>
      <c r="DL2573" s="23"/>
      <c r="DM2573" s="23"/>
      <c r="DN2573" s="23"/>
      <c r="DO2573" s="23"/>
      <c r="DP2573" s="23"/>
      <c r="DQ2573" s="23"/>
      <c r="DR2573" s="23"/>
      <c r="DS2573" s="23"/>
      <c r="DT2573" s="23"/>
      <c r="DU2573" s="23"/>
      <c r="DV2573" s="23"/>
      <c r="DW2573" s="23"/>
      <c r="DX2573" s="23"/>
      <c r="DY2573" s="23"/>
    </row>
    <row r="2574" spans="1:129" s="22" customFormat="1" ht="15.75" x14ac:dyDescent="0.25">
      <c r="A2574" s="396">
        <v>35</v>
      </c>
      <c r="B2574" s="183" t="s">
        <v>406</v>
      </c>
      <c r="C2574" s="183" t="s">
        <v>5</v>
      </c>
      <c r="D2574" s="184" t="s">
        <v>286</v>
      </c>
      <c r="E2574" s="185">
        <v>17</v>
      </c>
      <c r="F2574" s="310">
        <v>3997.9</v>
      </c>
      <c r="G2574" s="187">
        <v>176</v>
      </c>
      <c r="H2574" s="188" t="s">
        <v>30</v>
      </c>
      <c r="I2574" s="66" t="s">
        <v>1</v>
      </c>
      <c r="J2574" s="74">
        <f>J2575+J2576</f>
        <v>345250</v>
      </c>
      <c r="K2574" s="74">
        <f t="shared" ref="K2574" si="1307">K2575+K2576</f>
        <v>45250</v>
      </c>
      <c r="L2574" s="74">
        <f t="shared" ref="L2574" si="1308">L2575+L2576</f>
        <v>0</v>
      </c>
      <c r="M2574" s="74">
        <f t="shared" ref="M2574" si="1309">M2575+M2576</f>
        <v>285000</v>
      </c>
      <c r="N2574" s="74">
        <f t="shared" ref="N2574" si="1310">N2575+N2576</f>
        <v>15000</v>
      </c>
      <c r="O2574" s="354">
        <f t="shared" si="1265"/>
        <v>345250</v>
      </c>
      <c r="P2574" s="469"/>
      <c r="Q2574" s="24"/>
      <c r="R2574" s="23"/>
      <c r="S2574" s="23"/>
      <c r="T2574" s="23"/>
      <c r="U2574" s="23"/>
      <c r="V2574" s="23"/>
      <c r="W2574" s="23"/>
      <c r="X2574" s="23"/>
      <c r="Y2574" s="23"/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/>
      <c r="AK2574" s="23"/>
      <c r="AL2574" s="23"/>
      <c r="AM2574" s="23"/>
      <c r="AN2574" s="23"/>
      <c r="AO2574" s="23"/>
      <c r="AP2574" s="23"/>
      <c r="AQ2574" s="23"/>
      <c r="AR2574" s="23"/>
      <c r="AS2574" s="23"/>
      <c r="AT2574" s="23"/>
      <c r="AU2574" s="23"/>
      <c r="AV2574" s="23"/>
      <c r="AW2574" s="23"/>
      <c r="AX2574" s="23"/>
      <c r="AY2574" s="23"/>
      <c r="AZ2574" s="23"/>
      <c r="BA2574" s="23"/>
      <c r="BB2574" s="23"/>
      <c r="BC2574" s="23"/>
      <c r="BD2574" s="23"/>
      <c r="BE2574" s="23"/>
      <c r="BF2574" s="23"/>
      <c r="BG2574" s="23"/>
      <c r="BH2574" s="23"/>
      <c r="BI2574" s="23"/>
      <c r="BJ2574" s="23"/>
      <c r="BK2574" s="23"/>
      <c r="BL2574" s="23"/>
      <c r="BM2574" s="23"/>
      <c r="BN2574" s="23"/>
      <c r="BO2574" s="23"/>
      <c r="BP2574" s="23"/>
      <c r="BQ2574" s="23"/>
      <c r="BR2574" s="23"/>
      <c r="BS2574" s="23"/>
      <c r="BT2574" s="23"/>
      <c r="BU2574" s="23"/>
      <c r="BV2574" s="23"/>
      <c r="BW2574" s="23"/>
      <c r="BX2574" s="23"/>
      <c r="BY2574" s="23"/>
      <c r="BZ2574" s="23"/>
      <c r="CA2574" s="23"/>
      <c r="CB2574" s="23"/>
      <c r="CC2574" s="23"/>
      <c r="CD2574" s="23"/>
      <c r="CE2574" s="23"/>
      <c r="CF2574" s="23"/>
      <c r="CG2574" s="23"/>
      <c r="CH2574" s="23"/>
      <c r="CI2574" s="23"/>
      <c r="CJ2574" s="23"/>
      <c r="CK2574" s="23"/>
      <c r="CL2574" s="23"/>
      <c r="CM2574" s="23"/>
      <c r="CN2574" s="23"/>
      <c r="CO2574" s="23"/>
      <c r="CP2574" s="23"/>
      <c r="CQ2574" s="23"/>
      <c r="CR2574" s="23"/>
      <c r="CS2574" s="23"/>
      <c r="CT2574" s="23"/>
      <c r="CU2574" s="23"/>
      <c r="CV2574" s="23"/>
      <c r="CW2574" s="23"/>
      <c r="CX2574" s="23"/>
      <c r="CY2574" s="23"/>
      <c r="CZ2574" s="23"/>
      <c r="DA2574" s="23"/>
      <c r="DB2574" s="23"/>
      <c r="DC2574" s="23"/>
      <c r="DD2574" s="23"/>
      <c r="DE2574" s="23"/>
      <c r="DF2574" s="23"/>
      <c r="DG2574" s="23"/>
      <c r="DH2574" s="23"/>
      <c r="DI2574" s="23"/>
      <c r="DJ2574" s="23"/>
      <c r="DK2574" s="23"/>
      <c r="DL2574" s="23"/>
      <c r="DM2574" s="23"/>
      <c r="DN2574" s="23"/>
      <c r="DO2574" s="23"/>
      <c r="DP2574" s="23"/>
      <c r="DQ2574" s="23"/>
      <c r="DR2574" s="23"/>
      <c r="DS2574" s="23"/>
      <c r="DT2574" s="23"/>
      <c r="DU2574" s="23"/>
      <c r="DV2574" s="23"/>
      <c r="DW2574" s="23"/>
      <c r="DX2574" s="23"/>
      <c r="DY2574" s="23"/>
    </row>
    <row r="2575" spans="1:129" s="22" customFormat="1" ht="45" x14ac:dyDescent="0.25">
      <c r="A2575" s="397"/>
      <c r="B2575" s="183" t="s">
        <v>406</v>
      </c>
      <c r="C2575" s="183"/>
      <c r="D2575" s="184"/>
      <c r="E2575" s="185"/>
      <c r="F2575" s="311"/>
      <c r="G2575" s="192"/>
      <c r="H2575" s="72" t="s">
        <v>58</v>
      </c>
      <c r="I2575" s="78" t="s">
        <v>31</v>
      </c>
      <c r="J2575" s="74">
        <v>300000</v>
      </c>
      <c r="K2575" s="74"/>
      <c r="L2575" s="74"/>
      <c r="M2575" s="74">
        <f>J2575*0.95</f>
        <v>285000</v>
      </c>
      <c r="N2575" s="74">
        <f>J2575*0.05</f>
        <v>15000</v>
      </c>
      <c r="O2575" s="354">
        <f t="shared" si="1265"/>
        <v>300000</v>
      </c>
      <c r="P2575" s="469"/>
      <c r="Q2575" s="24"/>
      <c r="R2575" s="23"/>
      <c r="S2575" s="23"/>
      <c r="T2575" s="23"/>
      <c r="U2575" s="23"/>
      <c r="V2575" s="23"/>
      <c r="W2575" s="23"/>
      <c r="X2575" s="23"/>
      <c r="Y2575" s="23"/>
      <c r="Z2575" s="23"/>
      <c r="AA2575" s="23"/>
      <c r="AB2575" s="23"/>
      <c r="AC2575" s="23"/>
      <c r="AD2575" s="23"/>
      <c r="AE2575" s="23"/>
      <c r="AF2575" s="23"/>
      <c r="AG2575" s="23"/>
      <c r="AH2575" s="23"/>
      <c r="AI2575" s="23"/>
      <c r="AJ2575" s="23"/>
      <c r="AK2575" s="23"/>
      <c r="AL2575" s="23"/>
      <c r="AM2575" s="23"/>
      <c r="AN2575" s="23"/>
      <c r="AO2575" s="23"/>
      <c r="AP2575" s="23"/>
      <c r="AQ2575" s="23"/>
      <c r="AR2575" s="23"/>
      <c r="AS2575" s="23"/>
      <c r="AT2575" s="23"/>
      <c r="AU2575" s="23"/>
      <c r="AV2575" s="23"/>
      <c r="AW2575" s="23"/>
      <c r="AX2575" s="23"/>
      <c r="AY2575" s="23"/>
      <c r="AZ2575" s="23"/>
      <c r="BA2575" s="23"/>
      <c r="BB2575" s="23"/>
      <c r="BC2575" s="23"/>
      <c r="BD2575" s="23"/>
      <c r="BE2575" s="23"/>
      <c r="BF2575" s="23"/>
      <c r="BG2575" s="23"/>
      <c r="BH2575" s="23"/>
      <c r="BI2575" s="23"/>
      <c r="BJ2575" s="23"/>
      <c r="BK2575" s="23"/>
      <c r="BL2575" s="23"/>
      <c r="BM2575" s="23"/>
      <c r="BN2575" s="23"/>
      <c r="BO2575" s="23"/>
      <c r="BP2575" s="23"/>
      <c r="BQ2575" s="23"/>
      <c r="BR2575" s="23"/>
      <c r="BS2575" s="23"/>
      <c r="BT2575" s="23"/>
      <c r="BU2575" s="23"/>
      <c r="BV2575" s="23"/>
      <c r="BW2575" s="23"/>
      <c r="BX2575" s="23"/>
      <c r="BY2575" s="23"/>
      <c r="BZ2575" s="23"/>
      <c r="CA2575" s="23"/>
      <c r="CB2575" s="23"/>
      <c r="CC2575" s="23"/>
      <c r="CD2575" s="23"/>
      <c r="CE2575" s="23"/>
      <c r="CF2575" s="23"/>
      <c r="CG2575" s="23"/>
      <c r="CH2575" s="23"/>
      <c r="CI2575" s="23"/>
      <c r="CJ2575" s="23"/>
      <c r="CK2575" s="23"/>
      <c r="CL2575" s="23"/>
      <c r="CM2575" s="23"/>
      <c r="CN2575" s="23"/>
      <c r="CO2575" s="23"/>
      <c r="CP2575" s="23"/>
      <c r="CQ2575" s="23"/>
      <c r="CR2575" s="23"/>
      <c r="CS2575" s="23"/>
      <c r="CT2575" s="23"/>
      <c r="CU2575" s="23"/>
      <c r="CV2575" s="23"/>
      <c r="CW2575" s="23"/>
      <c r="CX2575" s="23"/>
      <c r="CY2575" s="23"/>
      <c r="CZ2575" s="23"/>
      <c r="DA2575" s="23"/>
      <c r="DB2575" s="23"/>
      <c r="DC2575" s="23"/>
      <c r="DD2575" s="23"/>
      <c r="DE2575" s="23"/>
      <c r="DF2575" s="23"/>
      <c r="DG2575" s="23"/>
      <c r="DH2575" s="23"/>
      <c r="DI2575" s="23"/>
      <c r="DJ2575" s="23"/>
      <c r="DK2575" s="23"/>
      <c r="DL2575" s="23"/>
      <c r="DM2575" s="23"/>
      <c r="DN2575" s="23"/>
      <c r="DO2575" s="23"/>
      <c r="DP2575" s="23"/>
      <c r="DQ2575" s="23"/>
      <c r="DR2575" s="23"/>
      <c r="DS2575" s="23"/>
      <c r="DT2575" s="23"/>
      <c r="DU2575" s="23"/>
      <c r="DV2575" s="23"/>
      <c r="DW2575" s="23"/>
      <c r="DX2575" s="23"/>
      <c r="DY2575" s="23"/>
    </row>
    <row r="2576" spans="1:129" s="25" customFormat="1" ht="75" x14ac:dyDescent="0.25">
      <c r="A2576" s="397"/>
      <c r="B2576" s="183" t="s">
        <v>406</v>
      </c>
      <c r="C2576" s="183"/>
      <c r="D2576" s="184"/>
      <c r="E2576" s="185"/>
      <c r="F2576" s="311"/>
      <c r="G2576" s="192"/>
      <c r="H2576" s="72" t="s">
        <v>57</v>
      </c>
      <c r="I2576" s="78" t="s">
        <v>136</v>
      </c>
      <c r="J2576" s="83">
        <v>45250</v>
      </c>
      <c r="K2576" s="123">
        <f>J2576</f>
        <v>45250</v>
      </c>
      <c r="L2576" s="74"/>
      <c r="M2576" s="74"/>
      <c r="N2576" s="74"/>
      <c r="O2576" s="354">
        <f t="shared" si="1265"/>
        <v>45250</v>
      </c>
      <c r="P2576" s="469"/>
      <c r="Q2576" s="24"/>
      <c r="R2576" s="23"/>
      <c r="S2576" s="23"/>
      <c r="T2576" s="23"/>
      <c r="U2576" s="23"/>
      <c r="V2576" s="23"/>
      <c r="W2576" s="23"/>
      <c r="X2576" s="23"/>
      <c r="Y2576" s="23"/>
      <c r="Z2576" s="23"/>
      <c r="AA2576" s="23"/>
      <c r="AB2576" s="23"/>
      <c r="AC2576" s="23"/>
      <c r="AD2576" s="23"/>
      <c r="AE2576" s="23"/>
      <c r="AF2576" s="23"/>
      <c r="AG2576" s="23"/>
      <c r="AH2576" s="23"/>
      <c r="AI2576" s="23"/>
      <c r="AJ2576" s="23"/>
      <c r="AK2576" s="23"/>
      <c r="AL2576" s="23"/>
      <c r="AM2576" s="23"/>
      <c r="AN2576" s="23"/>
      <c r="AO2576" s="23"/>
      <c r="AP2576" s="23"/>
      <c r="AQ2576" s="23"/>
      <c r="AR2576" s="23"/>
      <c r="AS2576" s="23"/>
      <c r="AT2576" s="23"/>
      <c r="AU2576" s="23"/>
      <c r="AV2576" s="23"/>
      <c r="AW2576" s="23"/>
      <c r="AX2576" s="23"/>
      <c r="AY2576" s="23"/>
      <c r="AZ2576" s="23"/>
      <c r="BA2576" s="23"/>
      <c r="BB2576" s="23"/>
      <c r="BC2576" s="23"/>
      <c r="BD2576" s="23"/>
      <c r="BE2576" s="23"/>
      <c r="BF2576" s="23"/>
      <c r="BG2576" s="23"/>
      <c r="BH2576" s="23"/>
      <c r="BI2576" s="23"/>
      <c r="BJ2576" s="23"/>
      <c r="BK2576" s="23"/>
      <c r="BL2576" s="23"/>
      <c r="BM2576" s="23"/>
      <c r="BN2576" s="23"/>
      <c r="BO2576" s="23"/>
      <c r="BP2576" s="23"/>
      <c r="BQ2576" s="23"/>
      <c r="BR2576" s="23"/>
      <c r="BS2576" s="23"/>
      <c r="BT2576" s="23"/>
      <c r="BU2576" s="23"/>
      <c r="BV2576" s="23"/>
      <c r="BW2576" s="23"/>
      <c r="BX2576" s="23"/>
      <c r="BY2576" s="23"/>
      <c r="BZ2576" s="23"/>
      <c r="CA2576" s="23"/>
      <c r="CB2576" s="23"/>
      <c r="CC2576" s="23"/>
      <c r="CD2576" s="23"/>
      <c r="CE2576" s="23"/>
      <c r="CF2576" s="23"/>
      <c r="CG2576" s="23"/>
      <c r="CH2576" s="23"/>
      <c r="CI2576" s="23"/>
      <c r="CJ2576" s="23"/>
      <c r="CK2576" s="23"/>
      <c r="CL2576" s="23"/>
      <c r="CM2576" s="23"/>
      <c r="CN2576" s="23"/>
      <c r="CO2576" s="23"/>
      <c r="CP2576" s="23"/>
      <c r="CQ2576" s="23"/>
      <c r="CR2576" s="23"/>
      <c r="CS2576" s="23"/>
      <c r="CT2576" s="23"/>
      <c r="CU2576" s="23"/>
      <c r="CV2576" s="23"/>
      <c r="CW2576" s="23"/>
      <c r="CX2576" s="23"/>
      <c r="CY2576" s="23"/>
      <c r="CZ2576" s="23"/>
      <c r="DA2576" s="23"/>
      <c r="DB2576" s="23"/>
      <c r="DC2576" s="23"/>
      <c r="DD2576" s="23"/>
      <c r="DE2576" s="23"/>
      <c r="DF2576" s="23"/>
      <c r="DG2576" s="23"/>
      <c r="DH2576" s="23"/>
      <c r="DI2576" s="23"/>
      <c r="DJ2576" s="23"/>
      <c r="DK2576" s="23"/>
      <c r="DL2576" s="23"/>
      <c r="DM2576" s="23"/>
      <c r="DN2576" s="23"/>
      <c r="DO2576" s="23"/>
      <c r="DP2576" s="23"/>
      <c r="DQ2576" s="23"/>
      <c r="DR2576" s="23"/>
      <c r="DS2576" s="23"/>
      <c r="DT2576" s="23"/>
      <c r="DU2576" s="23"/>
      <c r="DV2576" s="23"/>
      <c r="DW2576" s="23"/>
      <c r="DX2576" s="23"/>
      <c r="DY2576" s="23"/>
    </row>
    <row r="2577" spans="1:129" s="25" customFormat="1" ht="15.75" x14ac:dyDescent="0.25">
      <c r="A2577" s="396">
        <v>36</v>
      </c>
      <c r="B2577" s="183" t="s">
        <v>406</v>
      </c>
      <c r="C2577" s="183" t="s">
        <v>5</v>
      </c>
      <c r="D2577" s="184" t="s">
        <v>286</v>
      </c>
      <c r="E2577" s="185" t="s">
        <v>294</v>
      </c>
      <c r="F2577" s="311">
        <v>2411.9</v>
      </c>
      <c r="G2577" s="192">
        <v>105</v>
      </c>
      <c r="H2577" s="72" t="s">
        <v>30</v>
      </c>
      <c r="I2577" s="66" t="s">
        <v>1</v>
      </c>
      <c r="J2577" s="74">
        <f>J2578+J2579</f>
        <v>345250</v>
      </c>
      <c r="K2577" s="74">
        <f t="shared" ref="K2577" si="1311">K2578+K2579</f>
        <v>45250</v>
      </c>
      <c r="L2577" s="74">
        <f t="shared" ref="L2577" si="1312">L2578+L2579</f>
        <v>0</v>
      </c>
      <c r="M2577" s="74">
        <f t="shared" ref="M2577" si="1313">M2578+M2579</f>
        <v>285000</v>
      </c>
      <c r="N2577" s="74">
        <f t="shared" ref="N2577" si="1314">N2578+N2579</f>
        <v>15000</v>
      </c>
      <c r="O2577" s="354">
        <f t="shared" si="1265"/>
        <v>345250</v>
      </c>
      <c r="P2577" s="469"/>
      <c r="Q2577" s="24"/>
      <c r="R2577" s="23"/>
      <c r="S2577" s="23"/>
      <c r="T2577" s="23"/>
      <c r="U2577" s="23"/>
      <c r="V2577" s="23"/>
      <c r="W2577" s="23"/>
      <c r="X2577" s="23"/>
      <c r="Y2577" s="23"/>
      <c r="Z2577" s="23"/>
      <c r="AA2577" s="23"/>
      <c r="AB2577" s="23"/>
      <c r="AC2577" s="23"/>
      <c r="AD2577" s="23"/>
      <c r="AE2577" s="23"/>
      <c r="AF2577" s="23"/>
      <c r="AG2577" s="23"/>
      <c r="AH2577" s="23"/>
      <c r="AI2577" s="23"/>
      <c r="AJ2577" s="23"/>
      <c r="AK2577" s="23"/>
      <c r="AL2577" s="23"/>
      <c r="AM2577" s="23"/>
      <c r="AN2577" s="23"/>
      <c r="AO2577" s="23"/>
      <c r="AP2577" s="23"/>
      <c r="AQ2577" s="23"/>
      <c r="AR2577" s="23"/>
      <c r="AS2577" s="23"/>
      <c r="AT2577" s="23"/>
      <c r="AU2577" s="23"/>
      <c r="AV2577" s="23"/>
      <c r="AW2577" s="23"/>
      <c r="AX2577" s="23"/>
      <c r="AY2577" s="23"/>
      <c r="AZ2577" s="23"/>
      <c r="BA2577" s="23"/>
      <c r="BB2577" s="23"/>
      <c r="BC2577" s="23"/>
      <c r="BD2577" s="23"/>
      <c r="BE2577" s="23"/>
      <c r="BF2577" s="23"/>
      <c r="BG2577" s="23"/>
      <c r="BH2577" s="23"/>
      <c r="BI2577" s="23"/>
      <c r="BJ2577" s="23"/>
      <c r="BK2577" s="23"/>
      <c r="BL2577" s="23"/>
      <c r="BM2577" s="23"/>
      <c r="BN2577" s="23"/>
      <c r="BO2577" s="23"/>
      <c r="BP2577" s="23"/>
      <c r="BQ2577" s="23"/>
      <c r="BR2577" s="23"/>
      <c r="BS2577" s="23"/>
      <c r="BT2577" s="23"/>
      <c r="BU2577" s="23"/>
      <c r="BV2577" s="23"/>
      <c r="BW2577" s="23"/>
      <c r="BX2577" s="23"/>
      <c r="BY2577" s="23"/>
      <c r="BZ2577" s="23"/>
      <c r="CA2577" s="23"/>
      <c r="CB2577" s="23"/>
      <c r="CC2577" s="23"/>
      <c r="CD2577" s="23"/>
      <c r="CE2577" s="23"/>
      <c r="CF2577" s="23"/>
      <c r="CG2577" s="23"/>
      <c r="CH2577" s="23"/>
      <c r="CI2577" s="23"/>
      <c r="CJ2577" s="23"/>
      <c r="CK2577" s="23"/>
      <c r="CL2577" s="23"/>
      <c r="CM2577" s="23"/>
      <c r="CN2577" s="23"/>
      <c r="CO2577" s="23"/>
      <c r="CP2577" s="23"/>
      <c r="CQ2577" s="23"/>
      <c r="CR2577" s="23"/>
      <c r="CS2577" s="23"/>
      <c r="CT2577" s="23"/>
      <c r="CU2577" s="23"/>
      <c r="CV2577" s="23"/>
      <c r="CW2577" s="23"/>
      <c r="CX2577" s="23"/>
      <c r="CY2577" s="23"/>
      <c r="CZ2577" s="23"/>
      <c r="DA2577" s="23"/>
      <c r="DB2577" s="23"/>
      <c r="DC2577" s="23"/>
      <c r="DD2577" s="23"/>
      <c r="DE2577" s="23"/>
      <c r="DF2577" s="23"/>
      <c r="DG2577" s="23"/>
      <c r="DH2577" s="23"/>
      <c r="DI2577" s="23"/>
      <c r="DJ2577" s="23"/>
      <c r="DK2577" s="23"/>
      <c r="DL2577" s="23"/>
      <c r="DM2577" s="23"/>
      <c r="DN2577" s="23"/>
      <c r="DO2577" s="23"/>
      <c r="DP2577" s="23"/>
      <c r="DQ2577" s="23"/>
      <c r="DR2577" s="23"/>
      <c r="DS2577" s="23"/>
      <c r="DT2577" s="23"/>
      <c r="DU2577" s="23"/>
      <c r="DV2577" s="23"/>
      <c r="DW2577" s="23"/>
      <c r="DX2577" s="23"/>
      <c r="DY2577" s="23"/>
    </row>
    <row r="2578" spans="1:129" s="25" customFormat="1" ht="45" x14ac:dyDescent="0.25">
      <c r="A2578" s="397"/>
      <c r="B2578" s="183" t="s">
        <v>406</v>
      </c>
      <c r="C2578" s="183"/>
      <c r="D2578" s="184"/>
      <c r="E2578" s="185"/>
      <c r="F2578" s="189"/>
      <c r="G2578" s="192"/>
      <c r="H2578" s="72" t="s">
        <v>58</v>
      </c>
      <c r="I2578" s="78" t="s">
        <v>31</v>
      </c>
      <c r="J2578" s="74">
        <v>300000</v>
      </c>
      <c r="K2578" s="74"/>
      <c r="L2578" s="74"/>
      <c r="M2578" s="74">
        <f>J2578*0.95</f>
        <v>285000</v>
      </c>
      <c r="N2578" s="74">
        <f>J2578*0.05</f>
        <v>15000</v>
      </c>
      <c r="O2578" s="354">
        <f t="shared" si="1265"/>
        <v>300000</v>
      </c>
      <c r="P2578" s="469"/>
      <c r="Q2578" s="24"/>
      <c r="R2578" s="23"/>
      <c r="S2578" s="23"/>
      <c r="T2578" s="23"/>
      <c r="U2578" s="23"/>
      <c r="V2578" s="23"/>
      <c r="W2578" s="23"/>
      <c r="X2578" s="23"/>
      <c r="Y2578" s="23"/>
      <c r="Z2578" s="23"/>
      <c r="AA2578" s="23"/>
      <c r="AB2578" s="23"/>
      <c r="AC2578" s="23"/>
      <c r="AD2578" s="23"/>
      <c r="AE2578" s="23"/>
      <c r="AF2578" s="23"/>
      <c r="AG2578" s="23"/>
      <c r="AH2578" s="23"/>
      <c r="AI2578" s="23"/>
      <c r="AJ2578" s="23"/>
      <c r="AK2578" s="23"/>
      <c r="AL2578" s="23"/>
      <c r="AM2578" s="23"/>
      <c r="AN2578" s="23"/>
      <c r="AO2578" s="23"/>
      <c r="AP2578" s="23"/>
      <c r="AQ2578" s="23"/>
      <c r="AR2578" s="23"/>
      <c r="AS2578" s="23"/>
      <c r="AT2578" s="23"/>
      <c r="AU2578" s="23"/>
      <c r="AV2578" s="23"/>
      <c r="AW2578" s="23"/>
      <c r="AX2578" s="23"/>
      <c r="AY2578" s="23"/>
      <c r="AZ2578" s="23"/>
      <c r="BA2578" s="23"/>
      <c r="BB2578" s="23"/>
      <c r="BC2578" s="23"/>
      <c r="BD2578" s="23"/>
      <c r="BE2578" s="23"/>
      <c r="BF2578" s="23"/>
      <c r="BG2578" s="23"/>
      <c r="BH2578" s="23"/>
      <c r="BI2578" s="23"/>
      <c r="BJ2578" s="23"/>
      <c r="BK2578" s="23"/>
      <c r="BL2578" s="23"/>
      <c r="BM2578" s="23"/>
      <c r="BN2578" s="23"/>
      <c r="BO2578" s="23"/>
      <c r="BP2578" s="23"/>
      <c r="BQ2578" s="23"/>
      <c r="BR2578" s="23"/>
      <c r="BS2578" s="23"/>
      <c r="BT2578" s="23"/>
      <c r="BU2578" s="23"/>
      <c r="BV2578" s="23"/>
      <c r="BW2578" s="23"/>
      <c r="BX2578" s="23"/>
      <c r="BY2578" s="23"/>
      <c r="BZ2578" s="23"/>
      <c r="CA2578" s="23"/>
      <c r="CB2578" s="23"/>
      <c r="CC2578" s="23"/>
      <c r="CD2578" s="23"/>
      <c r="CE2578" s="23"/>
      <c r="CF2578" s="23"/>
      <c r="CG2578" s="23"/>
      <c r="CH2578" s="23"/>
      <c r="CI2578" s="23"/>
      <c r="CJ2578" s="23"/>
      <c r="CK2578" s="23"/>
      <c r="CL2578" s="23"/>
      <c r="CM2578" s="23"/>
      <c r="CN2578" s="23"/>
      <c r="CO2578" s="23"/>
      <c r="CP2578" s="23"/>
      <c r="CQ2578" s="23"/>
      <c r="CR2578" s="23"/>
      <c r="CS2578" s="23"/>
      <c r="CT2578" s="23"/>
      <c r="CU2578" s="23"/>
      <c r="CV2578" s="23"/>
      <c r="CW2578" s="23"/>
      <c r="CX2578" s="23"/>
      <c r="CY2578" s="23"/>
      <c r="CZ2578" s="23"/>
      <c r="DA2578" s="23"/>
      <c r="DB2578" s="23"/>
      <c r="DC2578" s="23"/>
      <c r="DD2578" s="23"/>
      <c r="DE2578" s="23"/>
      <c r="DF2578" s="23"/>
      <c r="DG2578" s="23"/>
      <c r="DH2578" s="23"/>
      <c r="DI2578" s="23"/>
      <c r="DJ2578" s="23"/>
      <c r="DK2578" s="23"/>
      <c r="DL2578" s="23"/>
      <c r="DM2578" s="23"/>
      <c r="DN2578" s="23"/>
      <c r="DO2578" s="23"/>
      <c r="DP2578" s="23"/>
      <c r="DQ2578" s="23"/>
      <c r="DR2578" s="23"/>
      <c r="DS2578" s="23"/>
      <c r="DT2578" s="23"/>
      <c r="DU2578" s="23"/>
      <c r="DV2578" s="23"/>
      <c r="DW2578" s="23"/>
      <c r="DX2578" s="23"/>
      <c r="DY2578" s="23"/>
    </row>
    <row r="2579" spans="1:129" s="25" customFormat="1" ht="75" x14ac:dyDescent="0.25">
      <c r="A2579" s="398"/>
      <c r="B2579" s="183" t="s">
        <v>406</v>
      </c>
      <c r="C2579" s="183"/>
      <c r="D2579" s="184"/>
      <c r="E2579" s="185"/>
      <c r="F2579" s="189"/>
      <c r="G2579" s="192"/>
      <c r="H2579" s="72" t="s">
        <v>57</v>
      </c>
      <c r="I2579" s="78" t="s">
        <v>136</v>
      </c>
      <c r="J2579" s="83">
        <v>45250</v>
      </c>
      <c r="K2579" s="123">
        <f>J2579</f>
        <v>45250</v>
      </c>
      <c r="L2579" s="74"/>
      <c r="M2579" s="74"/>
      <c r="N2579" s="74"/>
      <c r="O2579" s="354">
        <f t="shared" si="1265"/>
        <v>45250</v>
      </c>
      <c r="P2579" s="469"/>
      <c r="Q2579" s="24"/>
      <c r="R2579" s="23"/>
      <c r="S2579" s="23"/>
      <c r="T2579" s="23"/>
      <c r="U2579" s="23"/>
      <c r="V2579" s="23"/>
      <c r="W2579" s="23"/>
      <c r="X2579" s="23"/>
      <c r="Y2579" s="23"/>
      <c r="Z2579" s="23"/>
      <c r="AA2579" s="23"/>
      <c r="AB2579" s="23"/>
      <c r="AC2579" s="23"/>
      <c r="AD2579" s="23"/>
      <c r="AE2579" s="23"/>
      <c r="AF2579" s="23"/>
      <c r="AG2579" s="23"/>
      <c r="AH2579" s="23"/>
      <c r="AI2579" s="23"/>
      <c r="AJ2579" s="23"/>
      <c r="AK2579" s="23"/>
      <c r="AL2579" s="23"/>
      <c r="AM2579" s="23"/>
      <c r="AN2579" s="23"/>
      <c r="AO2579" s="23"/>
      <c r="AP2579" s="23"/>
      <c r="AQ2579" s="23"/>
      <c r="AR2579" s="23"/>
      <c r="AS2579" s="23"/>
      <c r="AT2579" s="23"/>
      <c r="AU2579" s="23"/>
      <c r="AV2579" s="23"/>
      <c r="AW2579" s="23"/>
      <c r="AX2579" s="23"/>
      <c r="AY2579" s="23"/>
      <c r="AZ2579" s="23"/>
      <c r="BA2579" s="23"/>
      <c r="BB2579" s="23"/>
      <c r="BC2579" s="23"/>
      <c r="BD2579" s="23"/>
      <c r="BE2579" s="23"/>
      <c r="BF2579" s="23"/>
      <c r="BG2579" s="23"/>
      <c r="BH2579" s="23"/>
      <c r="BI2579" s="23"/>
      <c r="BJ2579" s="23"/>
      <c r="BK2579" s="23"/>
      <c r="BL2579" s="23"/>
      <c r="BM2579" s="23"/>
      <c r="BN2579" s="23"/>
      <c r="BO2579" s="23"/>
      <c r="BP2579" s="23"/>
      <c r="BQ2579" s="23"/>
      <c r="BR2579" s="23"/>
      <c r="BS2579" s="23"/>
      <c r="BT2579" s="23"/>
      <c r="BU2579" s="23"/>
      <c r="BV2579" s="23"/>
      <c r="BW2579" s="23"/>
      <c r="BX2579" s="23"/>
      <c r="BY2579" s="23"/>
      <c r="BZ2579" s="23"/>
      <c r="CA2579" s="23"/>
      <c r="CB2579" s="23"/>
      <c r="CC2579" s="23"/>
      <c r="CD2579" s="23"/>
      <c r="CE2579" s="23"/>
      <c r="CF2579" s="23"/>
      <c r="CG2579" s="23"/>
      <c r="CH2579" s="23"/>
      <c r="CI2579" s="23"/>
      <c r="CJ2579" s="23"/>
      <c r="CK2579" s="23"/>
      <c r="CL2579" s="23"/>
      <c r="CM2579" s="23"/>
      <c r="CN2579" s="23"/>
      <c r="CO2579" s="23"/>
      <c r="CP2579" s="23"/>
      <c r="CQ2579" s="23"/>
      <c r="CR2579" s="23"/>
      <c r="CS2579" s="23"/>
      <c r="CT2579" s="23"/>
      <c r="CU2579" s="23"/>
      <c r="CV2579" s="23"/>
      <c r="CW2579" s="23"/>
      <c r="CX2579" s="23"/>
      <c r="CY2579" s="23"/>
      <c r="CZ2579" s="23"/>
      <c r="DA2579" s="23"/>
      <c r="DB2579" s="23"/>
      <c r="DC2579" s="23"/>
      <c r="DD2579" s="23"/>
      <c r="DE2579" s="23"/>
      <c r="DF2579" s="23"/>
      <c r="DG2579" s="23"/>
      <c r="DH2579" s="23"/>
      <c r="DI2579" s="23"/>
      <c r="DJ2579" s="23"/>
      <c r="DK2579" s="23"/>
      <c r="DL2579" s="23"/>
      <c r="DM2579" s="23"/>
      <c r="DN2579" s="23"/>
      <c r="DO2579" s="23"/>
      <c r="DP2579" s="23"/>
      <c r="DQ2579" s="23"/>
      <c r="DR2579" s="23"/>
      <c r="DS2579" s="23"/>
      <c r="DT2579" s="23"/>
      <c r="DU2579" s="23"/>
      <c r="DV2579" s="23"/>
      <c r="DW2579" s="23"/>
      <c r="DX2579" s="23"/>
      <c r="DY2579" s="23"/>
    </row>
    <row r="2580" spans="1:129" s="25" customFormat="1" ht="15.75" x14ac:dyDescent="0.25">
      <c r="A2580" s="397">
        <v>37</v>
      </c>
      <c r="B2580" s="183" t="s">
        <v>406</v>
      </c>
      <c r="C2580" s="183" t="s">
        <v>5</v>
      </c>
      <c r="D2580" s="184" t="s">
        <v>270</v>
      </c>
      <c r="E2580" s="185">
        <v>3</v>
      </c>
      <c r="F2580" s="311">
        <v>2350.4</v>
      </c>
      <c r="G2580" s="192">
        <v>100</v>
      </c>
      <c r="H2580" s="72" t="s">
        <v>30</v>
      </c>
      <c r="I2580" s="66" t="s">
        <v>1</v>
      </c>
      <c r="J2580" s="74">
        <f>J2581+J2582</f>
        <v>345250</v>
      </c>
      <c r="K2580" s="74">
        <f t="shared" ref="K2580" si="1315">K2581+K2582</f>
        <v>45250</v>
      </c>
      <c r="L2580" s="74">
        <f t="shared" ref="L2580" si="1316">L2581+L2582</f>
        <v>0</v>
      </c>
      <c r="M2580" s="74">
        <f t="shared" ref="M2580" si="1317">M2581+M2582</f>
        <v>285000</v>
      </c>
      <c r="N2580" s="74">
        <f t="shared" ref="N2580" si="1318">N2581+N2582</f>
        <v>15000</v>
      </c>
      <c r="O2580" s="354">
        <f t="shared" si="1265"/>
        <v>345250</v>
      </c>
      <c r="P2580" s="469"/>
      <c r="Q2580" s="24"/>
      <c r="R2580" s="23"/>
      <c r="S2580" s="23"/>
      <c r="T2580" s="23"/>
      <c r="U2580" s="23"/>
      <c r="V2580" s="23"/>
      <c r="W2580" s="23"/>
      <c r="X2580" s="23"/>
      <c r="Y2580" s="23"/>
      <c r="Z2580" s="23"/>
      <c r="AA2580" s="23"/>
      <c r="AB2580" s="23"/>
      <c r="AC2580" s="23"/>
      <c r="AD2580" s="23"/>
      <c r="AE2580" s="23"/>
      <c r="AF2580" s="23"/>
      <c r="AG2580" s="23"/>
      <c r="AH2580" s="23"/>
      <c r="AI2580" s="23"/>
      <c r="AJ2580" s="23"/>
      <c r="AK2580" s="23"/>
      <c r="AL2580" s="23"/>
      <c r="AM2580" s="23"/>
      <c r="AN2580" s="23"/>
      <c r="AO2580" s="23"/>
      <c r="AP2580" s="23"/>
      <c r="AQ2580" s="23"/>
      <c r="AR2580" s="23"/>
      <c r="AS2580" s="23"/>
      <c r="AT2580" s="23"/>
      <c r="AU2580" s="23"/>
      <c r="AV2580" s="23"/>
      <c r="AW2580" s="23"/>
      <c r="AX2580" s="23"/>
      <c r="AY2580" s="23"/>
      <c r="AZ2580" s="23"/>
      <c r="BA2580" s="23"/>
      <c r="BB2580" s="23"/>
      <c r="BC2580" s="23"/>
      <c r="BD2580" s="23"/>
      <c r="BE2580" s="23"/>
      <c r="BF2580" s="23"/>
      <c r="BG2580" s="23"/>
      <c r="BH2580" s="23"/>
      <c r="BI2580" s="23"/>
      <c r="BJ2580" s="23"/>
      <c r="BK2580" s="23"/>
      <c r="BL2580" s="23"/>
      <c r="BM2580" s="23"/>
      <c r="BN2580" s="23"/>
      <c r="BO2580" s="23"/>
      <c r="BP2580" s="23"/>
      <c r="BQ2580" s="23"/>
      <c r="BR2580" s="23"/>
      <c r="BS2580" s="23"/>
      <c r="BT2580" s="23"/>
      <c r="BU2580" s="23"/>
      <c r="BV2580" s="23"/>
      <c r="BW2580" s="23"/>
      <c r="BX2580" s="23"/>
      <c r="BY2580" s="23"/>
      <c r="BZ2580" s="23"/>
      <c r="CA2580" s="23"/>
      <c r="CB2580" s="23"/>
      <c r="CC2580" s="23"/>
      <c r="CD2580" s="23"/>
      <c r="CE2580" s="23"/>
      <c r="CF2580" s="23"/>
      <c r="CG2580" s="23"/>
      <c r="CH2580" s="23"/>
      <c r="CI2580" s="23"/>
      <c r="CJ2580" s="23"/>
      <c r="CK2580" s="23"/>
      <c r="CL2580" s="23"/>
      <c r="CM2580" s="23"/>
      <c r="CN2580" s="23"/>
      <c r="CO2580" s="23"/>
      <c r="CP2580" s="23"/>
      <c r="CQ2580" s="23"/>
      <c r="CR2580" s="23"/>
      <c r="CS2580" s="23"/>
      <c r="CT2580" s="23"/>
      <c r="CU2580" s="23"/>
      <c r="CV2580" s="23"/>
      <c r="CW2580" s="23"/>
      <c r="CX2580" s="23"/>
      <c r="CY2580" s="23"/>
      <c r="CZ2580" s="23"/>
      <c r="DA2580" s="23"/>
      <c r="DB2580" s="23"/>
      <c r="DC2580" s="23"/>
      <c r="DD2580" s="23"/>
      <c r="DE2580" s="23"/>
      <c r="DF2580" s="23"/>
      <c r="DG2580" s="23"/>
      <c r="DH2580" s="23"/>
      <c r="DI2580" s="23"/>
      <c r="DJ2580" s="23"/>
      <c r="DK2580" s="23"/>
      <c r="DL2580" s="23"/>
      <c r="DM2580" s="23"/>
      <c r="DN2580" s="23"/>
      <c r="DO2580" s="23"/>
      <c r="DP2580" s="23"/>
      <c r="DQ2580" s="23"/>
      <c r="DR2580" s="23"/>
      <c r="DS2580" s="23"/>
      <c r="DT2580" s="23"/>
      <c r="DU2580" s="23"/>
      <c r="DV2580" s="23"/>
      <c r="DW2580" s="23"/>
      <c r="DX2580" s="23"/>
      <c r="DY2580" s="23"/>
    </row>
    <row r="2581" spans="1:129" s="25" customFormat="1" ht="45" x14ac:dyDescent="0.25">
      <c r="A2581" s="397"/>
      <c r="B2581" s="183" t="s">
        <v>406</v>
      </c>
      <c r="C2581" s="183"/>
      <c r="D2581" s="184"/>
      <c r="E2581" s="185"/>
      <c r="F2581" s="311"/>
      <c r="G2581" s="192"/>
      <c r="H2581" s="72" t="s">
        <v>58</v>
      </c>
      <c r="I2581" s="78" t="s">
        <v>31</v>
      </c>
      <c r="J2581" s="74">
        <v>300000</v>
      </c>
      <c r="K2581" s="74"/>
      <c r="L2581" s="74"/>
      <c r="M2581" s="74">
        <f>J2581*0.95</f>
        <v>285000</v>
      </c>
      <c r="N2581" s="74">
        <f>J2581*0.05</f>
        <v>15000</v>
      </c>
      <c r="O2581" s="354">
        <f t="shared" si="1265"/>
        <v>300000</v>
      </c>
      <c r="P2581" s="469"/>
      <c r="Q2581" s="24"/>
      <c r="R2581" s="23"/>
      <c r="S2581" s="23"/>
      <c r="T2581" s="23"/>
      <c r="U2581" s="23"/>
      <c r="V2581" s="23"/>
      <c r="W2581" s="23"/>
      <c r="X2581" s="23"/>
      <c r="Y2581" s="23"/>
      <c r="Z2581" s="23"/>
      <c r="AA2581" s="23"/>
      <c r="AB2581" s="23"/>
      <c r="AC2581" s="23"/>
      <c r="AD2581" s="23"/>
      <c r="AE2581" s="23"/>
      <c r="AF2581" s="23"/>
      <c r="AG2581" s="23"/>
      <c r="AH2581" s="23"/>
      <c r="AI2581" s="23"/>
      <c r="AJ2581" s="23"/>
      <c r="AK2581" s="23"/>
      <c r="AL2581" s="23"/>
      <c r="AM2581" s="23"/>
      <c r="AN2581" s="23"/>
      <c r="AO2581" s="23"/>
      <c r="AP2581" s="23"/>
      <c r="AQ2581" s="23"/>
      <c r="AR2581" s="23"/>
      <c r="AS2581" s="23"/>
      <c r="AT2581" s="23"/>
      <c r="AU2581" s="23"/>
      <c r="AV2581" s="23"/>
      <c r="AW2581" s="23"/>
      <c r="AX2581" s="23"/>
      <c r="AY2581" s="23"/>
      <c r="AZ2581" s="23"/>
      <c r="BA2581" s="23"/>
      <c r="BB2581" s="23"/>
      <c r="BC2581" s="23"/>
      <c r="BD2581" s="23"/>
      <c r="BE2581" s="23"/>
      <c r="BF2581" s="23"/>
      <c r="BG2581" s="23"/>
      <c r="BH2581" s="23"/>
      <c r="BI2581" s="23"/>
      <c r="BJ2581" s="23"/>
      <c r="BK2581" s="23"/>
      <c r="BL2581" s="23"/>
      <c r="BM2581" s="23"/>
      <c r="BN2581" s="23"/>
      <c r="BO2581" s="23"/>
      <c r="BP2581" s="23"/>
      <c r="BQ2581" s="23"/>
      <c r="BR2581" s="23"/>
      <c r="BS2581" s="23"/>
      <c r="BT2581" s="23"/>
      <c r="BU2581" s="23"/>
      <c r="BV2581" s="23"/>
      <c r="BW2581" s="23"/>
      <c r="BX2581" s="23"/>
      <c r="BY2581" s="23"/>
      <c r="BZ2581" s="23"/>
      <c r="CA2581" s="23"/>
      <c r="CB2581" s="23"/>
      <c r="CC2581" s="23"/>
      <c r="CD2581" s="23"/>
      <c r="CE2581" s="23"/>
      <c r="CF2581" s="23"/>
      <c r="CG2581" s="23"/>
      <c r="CH2581" s="23"/>
      <c r="CI2581" s="23"/>
      <c r="CJ2581" s="23"/>
      <c r="CK2581" s="23"/>
      <c r="CL2581" s="23"/>
      <c r="CM2581" s="23"/>
      <c r="CN2581" s="23"/>
      <c r="CO2581" s="23"/>
      <c r="CP2581" s="23"/>
      <c r="CQ2581" s="23"/>
      <c r="CR2581" s="23"/>
      <c r="CS2581" s="23"/>
      <c r="CT2581" s="23"/>
      <c r="CU2581" s="23"/>
      <c r="CV2581" s="23"/>
      <c r="CW2581" s="23"/>
      <c r="CX2581" s="23"/>
      <c r="CY2581" s="23"/>
      <c r="CZ2581" s="23"/>
      <c r="DA2581" s="23"/>
      <c r="DB2581" s="23"/>
      <c r="DC2581" s="23"/>
      <c r="DD2581" s="23"/>
      <c r="DE2581" s="23"/>
      <c r="DF2581" s="23"/>
      <c r="DG2581" s="23"/>
      <c r="DH2581" s="23"/>
      <c r="DI2581" s="23"/>
      <c r="DJ2581" s="23"/>
      <c r="DK2581" s="23"/>
      <c r="DL2581" s="23"/>
      <c r="DM2581" s="23"/>
      <c r="DN2581" s="23"/>
      <c r="DO2581" s="23"/>
      <c r="DP2581" s="23"/>
      <c r="DQ2581" s="23"/>
      <c r="DR2581" s="23"/>
      <c r="DS2581" s="23"/>
      <c r="DT2581" s="23"/>
      <c r="DU2581" s="23"/>
      <c r="DV2581" s="23"/>
      <c r="DW2581" s="23"/>
      <c r="DX2581" s="23"/>
      <c r="DY2581" s="23"/>
    </row>
    <row r="2582" spans="1:129" s="25" customFormat="1" ht="75" x14ac:dyDescent="0.25">
      <c r="A2582" s="397"/>
      <c r="B2582" s="183" t="s">
        <v>406</v>
      </c>
      <c r="C2582" s="183"/>
      <c r="D2582" s="184"/>
      <c r="E2582" s="185"/>
      <c r="F2582" s="311"/>
      <c r="G2582" s="192"/>
      <c r="H2582" s="72" t="s">
        <v>57</v>
      </c>
      <c r="I2582" s="78" t="s">
        <v>136</v>
      </c>
      <c r="J2582" s="83">
        <v>45250</v>
      </c>
      <c r="K2582" s="123">
        <f>J2582</f>
        <v>45250</v>
      </c>
      <c r="L2582" s="74"/>
      <c r="M2582" s="74"/>
      <c r="N2582" s="74"/>
      <c r="O2582" s="354">
        <f t="shared" si="1265"/>
        <v>45250</v>
      </c>
      <c r="P2582" s="469"/>
      <c r="Q2582" s="24"/>
      <c r="R2582" s="23"/>
      <c r="S2582" s="23"/>
      <c r="T2582" s="23"/>
      <c r="U2582" s="23"/>
      <c r="V2582" s="23"/>
      <c r="W2582" s="23"/>
      <c r="X2582" s="23"/>
      <c r="Y2582" s="23"/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/>
      <c r="AK2582" s="23"/>
      <c r="AL2582" s="23"/>
      <c r="AM2582" s="23"/>
      <c r="AN2582" s="23"/>
      <c r="AO2582" s="23"/>
      <c r="AP2582" s="23"/>
      <c r="AQ2582" s="23"/>
      <c r="AR2582" s="23"/>
      <c r="AS2582" s="23"/>
      <c r="AT2582" s="23"/>
      <c r="AU2582" s="23"/>
      <c r="AV2582" s="23"/>
      <c r="AW2582" s="23"/>
      <c r="AX2582" s="23"/>
      <c r="AY2582" s="23"/>
      <c r="AZ2582" s="23"/>
      <c r="BA2582" s="23"/>
      <c r="BB2582" s="23"/>
      <c r="BC2582" s="23"/>
      <c r="BD2582" s="23"/>
      <c r="BE2582" s="23"/>
      <c r="BF2582" s="23"/>
      <c r="BG2582" s="23"/>
      <c r="BH2582" s="23"/>
      <c r="BI2582" s="23"/>
      <c r="BJ2582" s="23"/>
      <c r="BK2582" s="23"/>
      <c r="BL2582" s="23"/>
      <c r="BM2582" s="23"/>
      <c r="BN2582" s="23"/>
      <c r="BO2582" s="23"/>
      <c r="BP2582" s="23"/>
      <c r="BQ2582" s="23"/>
      <c r="BR2582" s="23"/>
      <c r="BS2582" s="23"/>
      <c r="BT2582" s="23"/>
      <c r="BU2582" s="23"/>
      <c r="BV2582" s="23"/>
      <c r="BW2582" s="23"/>
      <c r="BX2582" s="23"/>
      <c r="BY2582" s="23"/>
      <c r="BZ2582" s="23"/>
      <c r="CA2582" s="23"/>
      <c r="CB2582" s="23"/>
      <c r="CC2582" s="23"/>
      <c r="CD2582" s="23"/>
      <c r="CE2582" s="23"/>
      <c r="CF2582" s="23"/>
      <c r="CG2582" s="23"/>
      <c r="CH2582" s="23"/>
      <c r="CI2582" s="23"/>
      <c r="CJ2582" s="23"/>
      <c r="CK2582" s="23"/>
      <c r="CL2582" s="23"/>
      <c r="CM2582" s="23"/>
      <c r="CN2582" s="23"/>
      <c r="CO2582" s="23"/>
      <c r="CP2582" s="23"/>
      <c r="CQ2582" s="23"/>
      <c r="CR2582" s="23"/>
      <c r="CS2582" s="23"/>
      <c r="CT2582" s="23"/>
      <c r="CU2582" s="23"/>
      <c r="CV2582" s="23"/>
      <c r="CW2582" s="23"/>
      <c r="CX2582" s="23"/>
      <c r="CY2582" s="23"/>
      <c r="CZ2582" s="23"/>
      <c r="DA2582" s="23"/>
      <c r="DB2582" s="23"/>
      <c r="DC2582" s="23"/>
      <c r="DD2582" s="23"/>
      <c r="DE2582" s="23"/>
      <c r="DF2582" s="23"/>
      <c r="DG2582" s="23"/>
      <c r="DH2582" s="23"/>
      <c r="DI2582" s="23"/>
      <c r="DJ2582" s="23"/>
      <c r="DK2582" s="23"/>
      <c r="DL2582" s="23"/>
      <c r="DM2582" s="23"/>
      <c r="DN2582" s="23"/>
      <c r="DO2582" s="23"/>
      <c r="DP2582" s="23"/>
      <c r="DQ2582" s="23"/>
      <c r="DR2582" s="23"/>
      <c r="DS2582" s="23"/>
      <c r="DT2582" s="23"/>
      <c r="DU2582" s="23"/>
      <c r="DV2582" s="23"/>
      <c r="DW2582" s="23"/>
      <c r="DX2582" s="23"/>
      <c r="DY2582" s="23"/>
    </row>
    <row r="2583" spans="1:129" s="25" customFormat="1" ht="15.75" x14ac:dyDescent="0.25">
      <c r="A2583" s="396">
        <v>38</v>
      </c>
      <c r="B2583" s="183" t="s">
        <v>406</v>
      </c>
      <c r="C2583" s="183" t="s">
        <v>5</v>
      </c>
      <c r="D2583" s="184" t="s">
        <v>270</v>
      </c>
      <c r="E2583" s="185">
        <v>5</v>
      </c>
      <c r="F2583" s="311">
        <v>3998.8</v>
      </c>
      <c r="G2583" s="192">
        <v>180</v>
      </c>
      <c r="H2583" s="72" t="s">
        <v>30</v>
      </c>
      <c r="I2583" s="66" t="s">
        <v>1</v>
      </c>
      <c r="J2583" s="74">
        <f>J2584+J2585</f>
        <v>345250</v>
      </c>
      <c r="K2583" s="74">
        <f t="shared" ref="K2583" si="1319">K2584+K2585</f>
        <v>45250</v>
      </c>
      <c r="L2583" s="74">
        <f t="shared" ref="L2583" si="1320">L2584+L2585</f>
        <v>0</v>
      </c>
      <c r="M2583" s="74">
        <f t="shared" ref="M2583" si="1321">M2584+M2585</f>
        <v>285000</v>
      </c>
      <c r="N2583" s="74">
        <f t="shared" ref="N2583" si="1322">N2584+N2585</f>
        <v>15000</v>
      </c>
      <c r="O2583" s="354">
        <f t="shared" si="1265"/>
        <v>345250</v>
      </c>
      <c r="P2583" s="469"/>
      <c r="Q2583" s="24"/>
      <c r="R2583" s="23"/>
      <c r="S2583" s="23"/>
      <c r="T2583" s="23"/>
      <c r="U2583" s="23"/>
      <c r="V2583" s="23"/>
      <c r="W2583" s="23"/>
      <c r="X2583" s="23"/>
      <c r="Y2583" s="23"/>
      <c r="Z2583" s="23"/>
      <c r="AA2583" s="23"/>
      <c r="AB2583" s="23"/>
      <c r="AC2583" s="23"/>
      <c r="AD2583" s="23"/>
      <c r="AE2583" s="23"/>
      <c r="AF2583" s="23"/>
      <c r="AG2583" s="23"/>
      <c r="AH2583" s="23"/>
      <c r="AI2583" s="23"/>
      <c r="AJ2583" s="23"/>
      <c r="AK2583" s="23"/>
      <c r="AL2583" s="23"/>
      <c r="AM2583" s="23"/>
      <c r="AN2583" s="23"/>
      <c r="AO2583" s="23"/>
      <c r="AP2583" s="23"/>
      <c r="AQ2583" s="23"/>
      <c r="AR2583" s="23"/>
      <c r="AS2583" s="23"/>
      <c r="AT2583" s="23"/>
      <c r="AU2583" s="23"/>
      <c r="AV2583" s="23"/>
      <c r="AW2583" s="23"/>
      <c r="AX2583" s="23"/>
      <c r="AY2583" s="23"/>
      <c r="AZ2583" s="23"/>
      <c r="BA2583" s="23"/>
      <c r="BB2583" s="23"/>
      <c r="BC2583" s="23"/>
      <c r="BD2583" s="23"/>
      <c r="BE2583" s="23"/>
      <c r="BF2583" s="23"/>
      <c r="BG2583" s="23"/>
      <c r="BH2583" s="23"/>
      <c r="BI2583" s="23"/>
      <c r="BJ2583" s="23"/>
      <c r="BK2583" s="23"/>
      <c r="BL2583" s="23"/>
      <c r="BM2583" s="23"/>
      <c r="BN2583" s="23"/>
      <c r="BO2583" s="23"/>
      <c r="BP2583" s="23"/>
      <c r="BQ2583" s="23"/>
      <c r="BR2583" s="23"/>
      <c r="BS2583" s="23"/>
      <c r="BT2583" s="23"/>
      <c r="BU2583" s="23"/>
      <c r="BV2583" s="23"/>
      <c r="BW2583" s="23"/>
      <c r="BX2583" s="23"/>
      <c r="BY2583" s="23"/>
      <c r="BZ2583" s="23"/>
      <c r="CA2583" s="23"/>
      <c r="CB2583" s="23"/>
      <c r="CC2583" s="23"/>
      <c r="CD2583" s="23"/>
      <c r="CE2583" s="23"/>
      <c r="CF2583" s="23"/>
      <c r="CG2583" s="23"/>
      <c r="CH2583" s="23"/>
      <c r="CI2583" s="23"/>
      <c r="CJ2583" s="23"/>
      <c r="CK2583" s="23"/>
      <c r="CL2583" s="23"/>
      <c r="CM2583" s="23"/>
      <c r="CN2583" s="23"/>
      <c r="CO2583" s="23"/>
      <c r="CP2583" s="23"/>
      <c r="CQ2583" s="23"/>
      <c r="CR2583" s="23"/>
      <c r="CS2583" s="23"/>
      <c r="CT2583" s="23"/>
      <c r="CU2583" s="23"/>
      <c r="CV2583" s="23"/>
      <c r="CW2583" s="23"/>
      <c r="CX2583" s="23"/>
      <c r="CY2583" s="23"/>
      <c r="CZ2583" s="23"/>
      <c r="DA2583" s="23"/>
      <c r="DB2583" s="23"/>
      <c r="DC2583" s="23"/>
      <c r="DD2583" s="23"/>
      <c r="DE2583" s="23"/>
      <c r="DF2583" s="23"/>
      <c r="DG2583" s="23"/>
      <c r="DH2583" s="23"/>
      <c r="DI2583" s="23"/>
      <c r="DJ2583" s="23"/>
      <c r="DK2583" s="23"/>
      <c r="DL2583" s="23"/>
      <c r="DM2583" s="23"/>
      <c r="DN2583" s="23"/>
      <c r="DO2583" s="23"/>
      <c r="DP2583" s="23"/>
      <c r="DQ2583" s="23"/>
      <c r="DR2583" s="23"/>
      <c r="DS2583" s="23"/>
      <c r="DT2583" s="23"/>
      <c r="DU2583" s="23"/>
      <c r="DV2583" s="23"/>
      <c r="DW2583" s="23"/>
      <c r="DX2583" s="23"/>
      <c r="DY2583" s="23"/>
    </row>
    <row r="2584" spans="1:129" s="25" customFormat="1" ht="45" x14ac:dyDescent="0.25">
      <c r="A2584" s="397"/>
      <c r="B2584" s="183" t="s">
        <v>406</v>
      </c>
      <c r="C2584" s="183"/>
      <c r="D2584" s="184"/>
      <c r="E2584" s="185"/>
      <c r="F2584" s="311"/>
      <c r="G2584" s="192"/>
      <c r="H2584" s="72" t="s">
        <v>58</v>
      </c>
      <c r="I2584" s="78" t="s">
        <v>31</v>
      </c>
      <c r="J2584" s="74">
        <v>300000</v>
      </c>
      <c r="K2584" s="74"/>
      <c r="L2584" s="74"/>
      <c r="M2584" s="74">
        <f>J2584*0.95</f>
        <v>285000</v>
      </c>
      <c r="N2584" s="74">
        <f>J2584*0.05</f>
        <v>15000</v>
      </c>
      <c r="O2584" s="354">
        <f t="shared" si="1265"/>
        <v>300000</v>
      </c>
      <c r="P2584" s="469"/>
      <c r="Q2584" s="24"/>
      <c r="R2584" s="23"/>
      <c r="S2584" s="23"/>
      <c r="T2584" s="23"/>
      <c r="U2584" s="23"/>
      <c r="V2584" s="23"/>
      <c r="W2584" s="23"/>
      <c r="X2584" s="23"/>
      <c r="Y2584" s="23"/>
      <c r="Z2584" s="23"/>
      <c r="AA2584" s="23"/>
      <c r="AB2584" s="23"/>
      <c r="AC2584" s="23"/>
      <c r="AD2584" s="23"/>
      <c r="AE2584" s="23"/>
      <c r="AF2584" s="23"/>
      <c r="AG2584" s="23"/>
      <c r="AH2584" s="23"/>
      <c r="AI2584" s="23"/>
      <c r="AJ2584" s="23"/>
      <c r="AK2584" s="23"/>
      <c r="AL2584" s="23"/>
      <c r="AM2584" s="23"/>
      <c r="AN2584" s="23"/>
      <c r="AO2584" s="23"/>
      <c r="AP2584" s="23"/>
      <c r="AQ2584" s="23"/>
      <c r="AR2584" s="23"/>
      <c r="AS2584" s="23"/>
      <c r="AT2584" s="23"/>
      <c r="AU2584" s="23"/>
      <c r="AV2584" s="23"/>
      <c r="AW2584" s="23"/>
      <c r="AX2584" s="23"/>
      <c r="AY2584" s="23"/>
      <c r="AZ2584" s="23"/>
      <c r="BA2584" s="23"/>
      <c r="BB2584" s="23"/>
      <c r="BC2584" s="23"/>
      <c r="BD2584" s="23"/>
      <c r="BE2584" s="23"/>
      <c r="BF2584" s="23"/>
      <c r="BG2584" s="23"/>
      <c r="BH2584" s="23"/>
      <c r="BI2584" s="23"/>
      <c r="BJ2584" s="23"/>
      <c r="BK2584" s="23"/>
      <c r="BL2584" s="23"/>
      <c r="BM2584" s="23"/>
      <c r="BN2584" s="23"/>
      <c r="BO2584" s="23"/>
      <c r="BP2584" s="23"/>
      <c r="BQ2584" s="23"/>
      <c r="BR2584" s="23"/>
      <c r="BS2584" s="23"/>
      <c r="BT2584" s="23"/>
      <c r="BU2584" s="23"/>
      <c r="BV2584" s="23"/>
      <c r="BW2584" s="23"/>
      <c r="BX2584" s="23"/>
      <c r="BY2584" s="23"/>
      <c r="BZ2584" s="23"/>
      <c r="CA2584" s="23"/>
      <c r="CB2584" s="23"/>
      <c r="CC2584" s="23"/>
      <c r="CD2584" s="23"/>
      <c r="CE2584" s="23"/>
      <c r="CF2584" s="23"/>
      <c r="CG2584" s="23"/>
      <c r="CH2584" s="23"/>
      <c r="CI2584" s="23"/>
      <c r="CJ2584" s="23"/>
      <c r="CK2584" s="23"/>
      <c r="CL2584" s="23"/>
      <c r="CM2584" s="23"/>
      <c r="CN2584" s="23"/>
      <c r="CO2584" s="23"/>
      <c r="CP2584" s="23"/>
      <c r="CQ2584" s="23"/>
      <c r="CR2584" s="23"/>
      <c r="CS2584" s="23"/>
      <c r="CT2584" s="23"/>
      <c r="CU2584" s="23"/>
      <c r="CV2584" s="23"/>
      <c r="CW2584" s="23"/>
      <c r="CX2584" s="23"/>
      <c r="CY2584" s="23"/>
      <c r="CZ2584" s="23"/>
      <c r="DA2584" s="23"/>
      <c r="DB2584" s="23"/>
      <c r="DC2584" s="23"/>
      <c r="DD2584" s="23"/>
      <c r="DE2584" s="23"/>
      <c r="DF2584" s="23"/>
      <c r="DG2584" s="23"/>
      <c r="DH2584" s="23"/>
      <c r="DI2584" s="23"/>
      <c r="DJ2584" s="23"/>
      <c r="DK2584" s="23"/>
      <c r="DL2584" s="23"/>
      <c r="DM2584" s="23"/>
      <c r="DN2584" s="23"/>
      <c r="DO2584" s="23"/>
      <c r="DP2584" s="23"/>
      <c r="DQ2584" s="23"/>
      <c r="DR2584" s="23"/>
      <c r="DS2584" s="23"/>
      <c r="DT2584" s="23"/>
      <c r="DU2584" s="23"/>
      <c r="DV2584" s="23"/>
      <c r="DW2584" s="23"/>
      <c r="DX2584" s="23"/>
      <c r="DY2584" s="23"/>
    </row>
    <row r="2585" spans="1:129" s="25" customFormat="1" ht="75" x14ac:dyDescent="0.25">
      <c r="A2585" s="398"/>
      <c r="B2585" s="183" t="s">
        <v>406</v>
      </c>
      <c r="C2585" s="183"/>
      <c r="D2585" s="184"/>
      <c r="E2585" s="185"/>
      <c r="F2585" s="311"/>
      <c r="G2585" s="192"/>
      <c r="H2585" s="72" t="s">
        <v>57</v>
      </c>
      <c r="I2585" s="78" t="s">
        <v>136</v>
      </c>
      <c r="J2585" s="83">
        <v>45250</v>
      </c>
      <c r="K2585" s="123">
        <f>J2585</f>
        <v>45250</v>
      </c>
      <c r="L2585" s="74"/>
      <c r="M2585" s="74"/>
      <c r="N2585" s="74"/>
      <c r="O2585" s="354">
        <f t="shared" si="1265"/>
        <v>45250</v>
      </c>
      <c r="P2585" s="469"/>
      <c r="Q2585" s="24"/>
      <c r="R2585" s="23"/>
      <c r="S2585" s="23"/>
      <c r="T2585" s="23"/>
      <c r="U2585" s="23"/>
      <c r="V2585" s="23"/>
      <c r="W2585" s="23"/>
      <c r="X2585" s="23"/>
      <c r="Y2585" s="23"/>
      <c r="Z2585" s="23"/>
      <c r="AA2585" s="23"/>
      <c r="AB2585" s="23"/>
      <c r="AC2585" s="23"/>
      <c r="AD2585" s="23"/>
      <c r="AE2585" s="23"/>
      <c r="AF2585" s="23"/>
      <c r="AG2585" s="23"/>
      <c r="AH2585" s="23"/>
      <c r="AI2585" s="23"/>
      <c r="AJ2585" s="23"/>
      <c r="AK2585" s="23"/>
      <c r="AL2585" s="23"/>
      <c r="AM2585" s="23"/>
      <c r="AN2585" s="23"/>
      <c r="AO2585" s="23"/>
      <c r="AP2585" s="23"/>
      <c r="AQ2585" s="23"/>
      <c r="AR2585" s="23"/>
      <c r="AS2585" s="23"/>
      <c r="AT2585" s="23"/>
      <c r="AU2585" s="23"/>
      <c r="AV2585" s="23"/>
      <c r="AW2585" s="23"/>
      <c r="AX2585" s="23"/>
      <c r="AY2585" s="23"/>
      <c r="AZ2585" s="23"/>
      <c r="BA2585" s="23"/>
      <c r="BB2585" s="23"/>
      <c r="BC2585" s="23"/>
      <c r="BD2585" s="23"/>
      <c r="BE2585" s="23"/>
      <c r="BF2585" s="23"/>
      <c r="BG2585" s="23"/>
      <c r="BH2585" s="23"/>
      <c r="BI2585" s="23"/>
      <c r="BJ2585" s="23"/>
      <c r="BK2585" s="23"/>
      <c r="BL2585" s="23"/>
      <c r="BM2585" s="23"/>
      <c r="BN2585" s="23"/>
      <c r="BO2585" s="23"/>
      <c r="BP2585" s="23"/>
      <c r="BQ2585" s="23"/>
      <c r="BR2585" s="23"/>
      <c r="BS2585" s="23"/>
      <c r="BT2585" s="23"/>
      <c r="BU2585" s="23"/>
      <c r="BV2585" s="23"/>
      <c r="BW2585" s="23"/>
      <c r="BX2585" s="23"/>
      <c r="BY2585" s="23"/>
      <c r="BZ2585" s="23"/>
      <c r="CA2585" s="23"/>
      <c r="CB2585" s="23"/>
      <c r="CC2585" s="23"/>
      <c r="CD2585" s="23"/>
      <c r="CE2585" s="23"/>
      <c r="CF2585" s="23"/>
      <c r="CG2585" s="23"/>
      <c r="CH2585" s="23"/>
      <c r="CI2585" s="23"/>
      <c r="CJ2585" s="23"/>
      <c r="CK2585" s="23"/>
      <c r="CL2585" s="23"/>
      <c r="CM2585" s="23"/>
      <c r="CN2585" s="23"/>
      <c r="CO2585" s="23"/>
      <c r="CP2585" s="23"/>
      <c r="CQ2585" s="23"/>
      <c r="CR2585" s="23"/>
      <c r="CS2585" s="23"/>
      <c r="CT2585" s="23"/>
      <c r="CU2585" s="23"/>
      <c r="CV2585" s="23"/>
      <c r="CW2585" s="23"/>
      <c r="CX2585" s="23"/>
      <c r="CY2585" s="23"/>
      <c r="CZ2585" s="23"/>
      <c r="DA2585" s="23"/>
      <c r="DB2585" s="23"/>
      <c r="DC2585" s="23"/>
      <c r="DD2585" s="23"/>
      <c r="DE2585" s="23"/>
      <c r="DF2585" s="23"/>
      <c r="DG2585" s="23"/>
      <c r="DH2585" s="23"/>
      <c r="DI2585" s="23"/>
      <c r="DJ2585" s="23"/>
      <c r="DK2585" s="23"/>
      <c r="DL2585" s="23"/>
      <c r="DM2585" s="23"/>
      <c r="DN2585" s="23"/>
      <c r="DO2585" s="23"/>
      <c r="DP2585" s="23"/>
      <c r="DQ2585" s="23"/>
      <c r="DR2585" s="23"/>
      <c r="DS2585" s="23"/>
      <c r="DT2585" s="23"/>
      <c r="DU2585" s="23"/>
      <c r="DV2585" s="23"/>
      <c r="DW2585" s="23"/>
      <c r="DX2585" s="23"/>
      <c r="DY2585" s="23"/>
    </row>
    <row r="2586" spans="1:129" s="25" customFormat="1" ht="15.75" x14ac:dyDescent="0.25">
      <c r="A2586" s="396">
        <v>39</v>
      </c>
      <c r="B2586" s="183" t="s">
        <v>406</v>
      </c>
      <c r="C2586" s="183" t="s">
        <v>5</v>
      </c>
      <c r="D2586" s="184" t="s">
        <v>270</v>
      </c>
      <c r="E2586" s="185">
        <v>9</v>
      </c>
      <c r="F2586" s="311">
        <v>2395.9</v>
      </c>
      <c r="G2586" s="192">
        <v>88</v>
      </c>
      <c r="H2586" s="72" t="s">
        <v>30</v>
      </c>
      <c r="I2586" s="66" t="s">
        <v>1</v>
      </c>
      <c r="J2586" s="74">
        <f>J2587+J2588</f>
        <v>345250</v>
      </c>
      <c r="K2586" s="74">
        <f t="shared" ref="K2586" si="1323">K2587+K2588</f>
        <v>45250</v>
      </c>
      <c r="L2586" s="74">
        <f t="shared" ref="L2586" si="1324">L2587+L2588</f>
        <v>0</v>
      </c>
      <c r="M2586" s="74">
        <f t="shared" ref="M2586" si="1325">M2587+M2588</f>
        <v>285000</v>
      </c>
      <c r="N2586" s="74">
        <f t="shared" ref="N2586" si="1326">N2587+N2588</f>
        <v>15000</v>
      </c>
      <c r="O2586" s="354">
        <f t="shared" si="1265"/>
        <v>345250</v>
      </c>
      <c r="P2586" s="469"/>
      <c r="Q2586" s="24"/>
      <c r="R2586" s="23"/>
      <c r="S2586" s="23"/>
      <c r="T2586" s="23"/>
      <c r="U2586" s="23"/>
      <c r="V2586" s="23"/>
      <c r="W2586" s="23"/>
      <c r="X2586" s="23"/>
      <c r="Y2586" s="23"/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/>
      <c r="AK2586" s="23"/>
      <c r="AL2586" s="23"/>
      <c r="AM2586" s="23"/>
      <c r="AN2586" s="23"/>
      <c r="AO2586" s="23"/>
      <c r="AP2586" s="23"/>
      <c r="AQ2586" s="23"/>
      <c r="AR2586" s="23"/>
      <c r="AS2586" s="23"/>
      <c r="AT2586" s="23"/>
      <c r="AU2586" s="23"/>
      <c r="AV2586" s="23"/>
      <c r="AW2586" s="23"/>
      <c r="AX2586" s="23"/>
      <c r="AY2586" s="23"/>
      <c r="AZ2586" s="23"/>
      <c r="BA2586" s="23"/>
      <c r="BB2586" s="23"/>
      <c r="BC2586" s="23"/>
      <c r="BD2586" s="23"/>
      <c r="BE2586" s="23"/>
      <c r="BF2586" s="23"/>
      <c r="BG2586" s="23"/>
      <c r="BH2586" s="23"/>
      <c r="BI2586" s="23"/>
      <c r="BJ2586" s="23"/>
      <c r="BK2586" s="23"/>
      <c r="BL2586" s="23"/>
      <c r="BM2586" s="23"/>
      <c r="BN2586" s="23"/>
      <c r="BO2586" s="23"/>
      <c r="BP2586" s="23"/>
      <c r="BQ2586" s="23"/>
      <c r="BR2586" s="23"/>
      <c r="BS2586" s="23"/>
      <c r="BT2586" s="23"/>
      <c r="BU2586" s="23"/>
      <c r="BV2586" s="23"/>
      <c r="BW2586" s="23"/>
      <c r="BX2586" s="23"/>
      <c r="BY2586" s="23"/>
      <c r="BZ2586" s="23"/>
      <c r="CA2586" s="23"/>
      <c r="CB2586" s="23"/>
      <c r="CC2586" s="23"/>
      <c r="CD2586" s="23"/>
      <c r="CE2586" s="23"/>
      <c r="CF2586" s="23"/>
      <c r="CG2586" s="23"/>
      <c r="CH2586" s="23"/>
      <c r="CI2586" s="23"/>
      <c r="CJ2586" s="23"/>
      <c r="CK2586" s="23"/>
      <c r="CL2586" s="23"/>
      <c r="CM2586" s="23"/>
      <c r="CN2586" s="23"/>
      <c r="CO2586" s="23"/>
      <c r="CP2586" s="23"/>
      <c r="CQ2586" s="23"/>
      <c r="CR2586" s="23"/>
      <c r="CS2586" s="23"/>
      <c r="CT2586" s="23"/>
      <c r="CU2586" s="23"/>
      <c r="CV2586" s="23"/>
      <c r="CW2586" s="23"/>
      <c r="CX2586" s="23"/>
      <c r="CY2586" s="23"/>
      <c r="CZ2586" s="23"/>
      <c r="DA2586" s="23"/>
      <c r="DB2586" s="23"/>
      <c r="DC2586" s="23"/>
      <c r="DD2586" s="23"/>
      <c r="DE2586" s="23"/>
      <c r="DF2586" s="23"/>
      <c r="DG2586" s="23"/>
      <c r="DH2586" s="23"/>
      <c r="DI2586" s="23"/>
      <c r="DJ2586" s="23"/>
      <c r="DK2586" s="23"/>
      <c r="DL2586" s="23"/>
      <c r="DM2586" s="23"/>
      <c r="DN2586" s="23"/>
      <c r="DO2586" s="23"/>
      <c r="DP2586" s="23"/>
      <c r="DQ2586" s="23"/>
      <c r="DR2586" s="23"/>
      <c r="DS2586" s="23"/>
      <c r="DT2586" s="23"/>
      <c r="DU2586" s="23"/>
      <c r="DV2586" s="23"/>
      <c r="DW2586" s="23"/>
      <c r="DX2586" s="23"/>
      <c r="DY2586" s="23"/>
    </row>
    <row r="2587" spans="1:129" s="25" customFormat="1" ht="45" x14ac:dyDescent="0.25">
      <c r="A2587" s="397"/>
      <c r="B2587" s="183" t="s">
        <v>406</v>
      </c>
      <c r="C2587" s="183"/>
      <c r="D2587" s="184"/>
      <c r="E2587" s="185"/>
      <c r="F2587" s="311"/>
      <c r="G2587" s="192"/>
      <c r="H2587" s="72" t="s">
        <v>58</v>
      </c>
      <c r="I2587" s="78" t="s">
        <v>31</v>
      </c>
      <c r="J2587" s="74">
        <v>300000</v>
      </c>
      <c r="K2587" s="74"/>
      <c r="L2587" s="74"/>
      <c r="M2587" s="74">
        <f>J2587*0.95</f>
        <v>285000</v>
      </c>
      <c r="N2587" s="74">
        <f>J2587*0.05</f>
        <v>15000</v>
      </c>
      <c r="O2587" s="354">
        <f t="shared" si="1265"/>
        <v>300000</v>
      </c>
      <c r="P2587" s="469"/>
      <c r="Q2587" s="24"/>
      <c r="R2587" s="23"/>
      <c r="S2587" s="23"/>
      <c r="T2587" s="23"/>
      <c r="U2587" s="23"/>
      <c r="V2587" s="23"/>
      <c r="W2587" s="23"/>
      <c r="X2587" s="23"/>
      <c r="Y2587" s="23"/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23"/>
      <c r="AL2587" s="23"/>
      <c r="AM2587" s="23"/>
      <c r="AN2587" s="23"/>
      <c r="AO2587" s="23"/>
      <c r="AP2587" s="23"/>
      <c r="AQ2587" s="23"/>
      <c r="AR2587" s="23"/>
      <c r="AS2587" s="23"/>
      <c r="AT2587" s="23"/>
      <c r="AU2587" s="23"/>
      <c r="AV2587" s="23"/>
      <c r="AW2587" s="23"/>
      <c r="AX2587" s="23"/>
      <c r="AY2587" s="23"/>
      <c r="AZ2587" s="23"/>
      <c r="BA2587" s="23"/>
      <c r="BB2587" s="23"/>
      <c r="BC2587" s="23"/>
      <c r="BD2587" s="23"/>
      <c r="BE2587" s="23"/>
      <c r="BF2587" s="23"/>
      <c r="BG2587" s="23"/>
      <c r="BH2587" s="23"/>
      <c r="BI2587" s="23"/>
      <c r="BJ2587" s="23"/>
      <c r="BK2587" s="23"/>
      <c r="BL2587" s="23"/>
      <c r="BM2587" s="23"/>
      <c r="BN2587" s="23"/>
      <c r="BO2587" s="23"/>
      <c r="BP2587" s="23"/>
      <c r="BQ2587" s="23"/>
      <c r="BR2587" s="23"/>
      <c r="BS2587" s="23"/>
      <c r="BT2587" s="23"/>
      <c r="BU2587" s="23"/>
      <c r="BV2587" s="23"/>
      <c r="BW2587" s="23"/>
      <c r="BX2587" s="23"/>
      <c r="BY2587" s="23"/>
      <c r="BZ2587" s="23"/>
      <c r="CA2587" s="23"/>
      <c r="CB2587" s="23"/>
      <c r="CC2587" s="23"/>
      <c r="CD2587" s="23"/>
      <c r="CE2587" s="23"/>
      <c r="CF2587" s="23"/>
      <c r="CG2587" s="23"/>
      <c r="CH2587" s="23"/>
      <c r="CI2587" s="23"/>
      <c r="CJ2587" s="23"/>
      <c r="CK2587" s="23"/>
      <c r="CL2587" s="23"/>
      <c r="CM2587" s="23"/>
      <c r="CN2587" s="23"/>
      <c r="CO2587" s="23"/>
      <c r="CP2587" s="23"/>
      <c r="CQ2587" s="23"/>
      <c r="CR2587" s="23"/>
      <c r="CS2587" s="23"/>
      <c r="CT2587" s="23"/>
      <c r="CU2587" s="23"/>
      <c r="CV2587" s="23"/>
      <c r="CW2587" s="23"/>
      <c r="CX2587" s="23"/>
      <c r="CY2587" s="23"/>
      <c r="CZ2587" s="23"/>
      <c r="DA2587" s="23"/>
      <c r="DB2587" s="23"/>
      <c r="DC2587" s="23"/>
      <c r="DD2587" s="23"/>
      <c r="DE2587" s="23"/>
      <c r="DF2587" s="23"/>
      <c r="DG2587" s="23"/>
      <c r="DH2587" s="23"/>
      <c r="DI2587" s="23"/>
      <c r="DJ2587" s="23"/>
      <c r="DK2587" s="23"/>
      <c r="DL2587" s="23"/>
      <c r="DM2587" s="23"/>
      <c r="DN2587" s="23"/>
      <c r="DO2587" s="23"/>
      <c r="DP2587" s="23"/>
      <c r="DQ2587" s="23"/>
      <c r="DR2587" s="23"/>
      <c r="DS2587" s="23"/>
      <c r="DT2587" s="23"/>
      <c r="DU2587" s="23"/>
      <c r="DV2587" s="23"/>
      <c r="DW2587" s="23"/>
      <c r="DX2587" s="23"/>
      <c r="DY2587" s="23"/>
    </row>
    <row r="2588" spans="1:129" s="25" customFormat="1" ht="75" x14ac:dyDescent="0.25">
      <c r="A2588" s="398"/>
      <c r="B2588" s="183" t="s">
        <v>406</v>
      </c>
      <c r="C2588" s="183"/>
      <c r="D2588" s="184"/>
      <c r="E2588" s="185"/>
      <c r="F2588" s="311"/>
      <c r="G2588" s="192"/>
      <c r="H2588" s="72" t="s">
        <v>57</v>
      </c>
      <c r="I2588" s="78" t="s">
        <v>136</v>
      </c>
      <c r="J2588" s="83">
        <v>45250</v>
      </c>
      <c r="K2588" s="123">
        <f>J2588</f>
        <v>45250</v>
      </c>
      <c r="L2588" s="74"/>
      <c r="M2588" s="74"/>
      <c r="N2588" s="74"/>
      <c r="O2588" s="354">
        <f t="shared" si="1265"/>
        <v>45250</v>
      </c>
      <c r="P2588" s="469"/>
      <c r="Q2588" s="24"/>
      <c r="R2588" s="23"/>
      <c r="S2588" s="23"/>
      <c r="T2588" s="23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/>
      <c r="AL2588" s="23"/>
      <c r="AM2588" s="23"/>
      <c r="AN2588" s="23"/>
      <c r="AO2588" s="23"/>
      <c r="AP2588" s="23"/>
      <c r="AQ2588" s="23"/>
      <c r="AR2588" s="23"/>
      <c r="AS2588" s="23"/>
      <c r="AT2588" s="23"/>
      <c r="AU2588" s="23"/>
      <c r="AV2588" s="23"/>
      <c r="AW2588" s="23"/>
      <c r="AX2588" s="23"/>
      <c r="AY2588" s="23"/>
      <c r="AZ2588" s="23"/>
      <c r="BA2588" s="23"/>
      <c r="BB2588" s="23"/>
      <c r="BC2588" s="23"/>
      <c r="BD2588" s="23"/>
      <c r="BE2588" s="23"/>
      <c r="BF2588" s="23"/>
      <c r="BG2588" s="23"/>
      <c r="BH2588" s="23"/>
      <c r="BI2588" s="23"/>
      <c r="BJ2588" s="23"/>
      <c r="BK2588" s="23"/>
      <c r="BL2588" s="23"/>
      <c r="BM2588" s="23"/>
      <c r="BN2588" s="23"/>
      <c r="BO2588" s="23"/>
      <c r="BP2588" s="23"/>
      <c r="BQ2588" s="23"/>
      <c r="BR2588" s="23"/>
      <c r="BS2588" s="23"/>
      <c r="BT2588" s="23"/>
      <c r="BU2588" s="23"/>
      <c r="BV2588" s="23"/>
      <c r="BW2588" s="23"/>
      <c r="BX2588" s="23"/>
      <c r="BY2588" s="23"/>
      <c r="BZ2588" s="23"/>
      <c r="CA2588" s="23"/>
      <c r="CB2588" s="23"/>
      <c r="CC2588" s="23"/>
      <c r="CD2588" s="23"/>
      <c r="CE2588" s="23"/>
      <c r="CF2588" s="23"/>
      <c r="CG2588" s="23"/>
      <c r="CH2588" s="23"/>
      <c r="CI2588" s="23"/>
      <c r="CJ2588" s="23"/>
      <c r="CK2588" s="23"/>
      <c r="CL2588" s="23"/>
      <c r="CM2588" s="23"/>
      <c r="CN2588" s="23"/>
      <c r="CO2588" s="23"/>
      <c r="CP2588" s="23"/>
      <c r="CQ2588" s="23"/>
      <c r="CR2588" s="23"/>
      <c r="CS2588" s="23"/>
      <c r="CT2588" s="23"/>
      <c r="CU2588" s="23"/>
      <c r="CV2588" s="23"/>
      <c r="CW2588" s="23"/>
      <c r="CX2588" s="23"/>
      <c r="CY2588" s="23"/>
      <c r="CZ2588" s="23"/>
      <c r="DA2588" s="23"/>
      <c r="DB2588" s="23"/>
      <c r="DC2588" s="23"/>
      <c r="DD2588" s="23"/>
      <c r="DE2588" s="23"/>
      <c r="DF2588" s="23"/>
      <c r="DG2588" s="23"/>
      <c r="DH2588" s="23"/>
      <c r="DI2588" s="23"/>
      <c r="DJ2588" s="23"/>
      <c r="DK2588" s="23"/>
      <c r="DL2588" s="23"/>
      <c r="DM2588" s="23"/>
      <c r="DN2588" s="23"/>
      <c r="DO2588" s="23"/>
      <c r="DP2588" s="23"/>
      <c r="DQ2588" s="23"/>
      <c r="DR2588" s="23"/>
      <c r="DS2588" s="23"/>
      <c r="DT2588" s="23"/>
      <c r="DU2588" s="23"/>
      <c r="DV2588" s="23"/>
      <c r="DW2588" s="23"/>
      <c r="DX2588" s="23"/>
      <c r="DY2588" s="23"/>
    </row>
    <row r="2589" spans="1:129" s="25" customFormat="1" ht="15.75" x14ac:dyDescent="0.25">
      <c r="A2589" s="396">
        <v>40</v>
      </c>
      <c r="B2589" s="183" t="s">
        <v>406</v>
      </c>
      <c r="C2589" s="183" t="s">
        <v>5</v>
      </c>
      <c r="D2589" s="184" t="s">
        <v>251</v>
      </c>
      <c r="E2589" s="185" t="s">
        <v>295</v>
      </c>
      <c r="F2589" s="311">
        <v>3319.8</v>
      </c>
      <c r="G2589" s="192">
        <v>179</v>
      </c>
      <c r="H2589" s="72" t="s">
        <v>30</v>
      </c>
      <c r="I2589" s="66" t="s">
        <v>1</v>
      </c>
      <c r="J2589" s="74">
        <f>J2590+J2591</f>
        <v>345250</v>
      </c>
      <c r="K2589" s="74">
        <f t="shared" ref="K2589" si="1327">K2590+K2591</f>
        <v>45250</v>
      </c>
      <c r="L2589" s="74">
        <f t="shared" ref="L2589" si="1328">L2590+L2591</f>
        <v>0</v>
      </c>
      <c r="M2589" s="74">
        <f t="shared" ref="M2589" si="1329">M2590+M2591</f>
        <v>285000</v>
      </c>
      <c r="N2589" s="74">
        <f t="shared" ref="N2589" si="1330">N2590+N2591</f>
        <v>15000</v>
      </c>
      <c r="O2589" s="354">
        <f t="shared" si="1265"/>
        <v>345250</v>
      </c>
      <c r="P2589" s="469"/>
      <c r="Q2589" s="24"/>
      <c r="R2589" s="23"/>
      <c r="S2589" s="23"/>
      <c r="T2589" s="23"/>
      <c r="U2589" s="23"/>
      <c r="V2589" s="23"/>
      <c r="W2589" s="23"/>
      <c r="X2589" s="23"/>
      <c r="Y2589" s="23"/>
      <c r="Z2589" s="23"/>
      <c r="AA2589" s="23"/>
      <c r="AB2589" s="23"/>
      <c r="AC2589" s="23"/>
      <c r="AD2589" s="23"/>
      <c r="AE2589" s="23"/>
      <c r="AF2589" s="23"/>
      <c r="AG2589" s="23"/>
      <c r="AH2589" s="23"/>
      <c r="AI2589" s="23"/>
      <c r="AJ2589" s="23"/>
      <c r="AK2589" s="23"/>
      <c r="AL2589" s="23"/>
      <c r="AM2589" s="23"/>
      <c r="AN2589" s="23"/>
      <c r="AO2589" s="23"/>
      <c r="AP2589" s="23"/>
      <c r="AQ2589" s="23"/>
      <c r="AR2589" s="23"/>
      <c r="AS2589" s="23"/>
      <c r="AT2589" s="23"/>
      <c r="AU2589" s="23"/>
      <c r="AV2589" s="23"/>
      <c r="AW2589" s="23"/>
      <c r="AX2589" s="23"/>
      <c r="AY2589" s="23"/>
      <c r="AZ2589" s="23"/>
      <c r="BA2589" s="23"/>
      <c r="BB2589" s="23"/>
      <c r="BC2589" s="23"/>
      <c r="BD2589" s="23"/>
      <c r="BE2589" s="23"/>
      <c r="BF2589" s="23"/>
      <c r="BG2589" s="23"/>
      <c r="BH2589" s="23"/>
      <c r="BI2589" s="23"/>
      <c r="BJ2589" s="23"/>
      <c r="BK2589" s="23"/>
      <c r="BL2589" s="23"/>
      <c r="BM2589" s="23"/>
      <c r="BN2589" s="23"/>
      <c r="BO2589" s="23"/>
      <c r="BP2589" s="23"/>
      <c r="BQ2589" s="23"/>
      <c r="BR2589" s="23"/>
      <c r="BS2589" s="23"/>
      <c r="BT2589" s="23"/>
      <c r="BU2589" s="23"/>
      <c r="BV2589" s="23"/>
      <c r="BW2589" s="23"/>
      <c r="BX2589" s="23"/>
      <c r="BY2589" s="23"/>
      <c r="BZ2589" s="23"/>
      <c r="CA2589" s="23"/>
      <c r="CB2589" s="23"/>
      <c r="CC2589" s="23"/>
      <c r="CD2589" s="23"/>
      <c r="CE2589" s="23"/>
      <c r="CF2589" s="23"/>
      <c r="CG2589" s="23"/>
      <c r="CH2589" s="23"/>
      <c r="CI2589" s="23"/>
      <c r="CJ2589" s="23"/>
      <c r="CK2589" s="23"/>
      <c r="CL2589" s="23"/>
      <c r="CM2589" s="23"/>
      <c r="CN2589" s="23"/>
      <c r="CO2589" s="23"/>
      <c r="CP2589" s="23"/>
      <c r="CQ2589" s="23"/>
      <c r="CR2589" s="23"/>
      <c r="CS2589" s="23"/>
      <c r="CT2589" s="23"/>
      <c r="CU2589" s="23"/>
      <c r="CV2589" s="23"/>
      <c r="CW2589" s="23"/>
      <c r="CX2589" s="23"/>
      <c r="CY2589" s="23"/>
      <c r="CZ2589" s="23"/>
      <c r="DA2589" s="23"/>
      <c r="DB2589" s="23"/>
      <c r="DC2589" s="23"/>
      <c r="DD2589" s="23"/>
      <c r="DE2589" s="23"/>
      <c r="DF2589" s="23"/>
      <c r="DG2589" s="23"/>
      <c r="DH2589" s="23"/>
      <c r="DI2589" s="23"/>
      <c r="DJ2589" s="23"/>
      <c r="DK2589" s="23"/>
      <c r="DL2589" s="23"/>
      <c r="DM2589" s="23"/>
      <c r="DN2589" s="23"/>
      <c r="DO2589" s="23"/>
      <c r="DP2589" s="23"/>
      <c r="DQ2589" s="23"/>
      <c r="DR2589" s="23"/>
      <c r="DS2589" s="23"/>
      <c r="DT2589" s="23"/>
      <c r="DU2589" s="23"/>
      <c r="DV2589" s="23"/>
      <c r="DW2589" s="23"/>
      <c r="DX2589" s="23"/>
      <c r="DY2589" s="23"/>
    </row>
    <row r="2590" spans="1:129" s="25" customFormat="1" ht="45" x14ac:dyDescent="0.25">
      <c r="A2590" s="397"/>
      <c r="B2590" s="183" t="s">
        <v>406</v>
      </c>
      <c r="C2590" s="183"/>
      <c r="D2590" s="184"/>
      <c r="E2590" s="185"/>
      <c r="F2590" s="189"/>
      <c r="G2590" s="192"/>
      <c r="H2590" s="72" t="s">
        <v>58</v>
      </c>
      <c r="I2590" s="78" t="s">
        <v>31</v>
      </c>
      <c r="J2590" s="74">
        <v>300000</v>
      </c>
      <c r="K2590" s="74"/>
      <c r="L2590" s="74"/>
      <c r="M2590" s="74">
        <f>J2590*0.95</f>
        <v>285000</v>
      </c>
      <c r="N2590" s="74">
        <f>J2590*0.05</f>
        <v>15000</v>
      </c>
      <c r="O2590" s="354">
        <f t="shared" si="1265"/>
        <v>300000</v>
      </c>
      <c r="P2590" s="469"/>
      <c r="Q2590" s="24"/>
      <c r="R2590" s="23"/>
      <c r="S2590" s="23"/>
      <c r="T2590" s="23"/>
      <c r="U2590" s="23"/>
      <c r="V2590" s="23"/>
      <c r="W2590" s="23"/>
      <c r="X2590" s="23"/>
      <c r="Y2590" s="23"/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/>
      <c r="AO2590" s="23"/>
      <c r="AP2590" s="23"/>
      <c r="AQ2590" s="23"/>
      <c r="AR2590" s="23"/>
      <c r="AS2590" s="23"/>
      <c r="AT2590" s="23"/>
      <c r="AU2590" s="23"/>
      <c r="AV2590" s="23"/>
      <c r="AW2590" s="23"/>
      <c r="AX2590" s="23"/>
      <c r="AY2590" s="23"/>
      <c r="AZ2590" s="23"/>
      <c r="BA2590" s="23"/>
      <c r="BB2590" s="23"/>
      <c r="BC2590" s="23"/>
      <c r="BD2590" s="23"/>
      <c r="BE2590" s="23"/>
      <c r="BF2590" s="23"/>
      <c r="BG2590" s="23"/>
      <c r="BH2590" s="23"/>
      <c r="BI2590" s="23"/>
      <c r="BJ2590" s="23"/>
      <c r="BK2590" s="23"/>
      <c r="BL2590" s="23"/>
      <c r="BM2590" s="23"/>
      <c r="BN2590" s="23"/>
      <c r="BO2590" s="23"/>
      <c r="BP2590" s="23"/>
      <c r="BQ2590" s="23"/>
      <c r="BR2590" s="23"/>
      <c r="BS2590" s="23"/>
      <c r="BT2590" s="23"/>
      <c r="BU2590" s="23"/>
      <c r="BV2590" s="23"/>
      <c r="BW2590" s="23"/>
      <c r="BX2590" s="23"/>
      <c r="BY2590" s="23"/>
      <c r="BZ2590" s="23"/>
      <c r="CA2590" s="23"/>
      <c r="CB2590" s="23"/>
      <c r="CC2590" s="23"/>
      <c r="CD2590" s="23"/>
      <c r="CE2590" s="23"/>
      <c r="CF2590" s="23"/>
      <c r="CG2590" s="23"/>
      <c r="CH2590" s="23"/>
      <c r="CI2590" s="23"/>
      <c r="CJ2590" s="23"/>
      <c r="CK2590" s="23"/>
      <c r="CL2590" s="23"/>
      <c r="CM2590" s="23"/>
      <c r="CN2590" s="23"/>
      <c r="CO2590" s="23"/>
      <c r="CP2590" s="23"/>
      <c r="CQ2590" s="23"/>
      <c r="CR2590" s="23"/>
      <c r="CS2590" s="23"/>
      <c r="CT2590" s="23"/>
      <c r="CU2590" s="23"/>
      <c r="CV2590" s="23"/>
      <c r="CW2590" s="23"/>
      <c r="CX2590" s="23"/>
      <c r="CY2590" s="23"/>
      <c r="CZ2590" s="23"/>
      <c r="DA2590" s="23"/>
      <c r="DB2590" s="23"/>
      <c r="DC2590" s="23"/>
      <c r="DD2590" s="23"/>
      <c r="DE2590" s="23"/>
      <c r="DF2590" s="23"/>
      <c r="DG2590" s="23"/>
      <c r="DH2590" s="23"/>
      <c r="DI2590" s="23"/>
      <c r="DJ2590" s="23"/>
      <c r="DK2590" s="23"/>
      <c r="DL2590" s="23"/>
      <c r="DM2590" s="23"/>
      <c r="DN2590" s="23"/>
      <c r="DO2590" s="23"/>
      <c r="DP2590" s="23"/>
      <c r="DQ2590" s="23"/>
      <c r="DR2590" s="23"/>
      <c r="DS2590" s="23"/>
      <c r="DT2590" s="23"/>
      <c r="DU2590" s="23"/>
      <c r="DV2590" s="23"/>
      <c r="DW2590" s="23"/>
      <c r="DX2590" s="23"/>
      <c r="DY2590" s="23"/>
    </row>
    <row r="2591" spans="1:129" s="25" customFormat="1" ht="75" x14ac:dyDescent="0.25">
      <c r="A2591" s="398"/>
      <c r="B2591" s="183" t="s">
        <v>406</v>
      </c>
      <c r="C2591" s="183"/>
      <c r="D2591" s="184"/>
      <c r="E2591" s="185"/>
      <c r="F2591" s="189"/>
      <c r="G2591" s="192"/>
      <c r="H2591" s="72" t="s">
        <v>57</v>
      </c>
      <c r="I2591" s="78" t="s">
        <v>136</v>
      </c>
      <c r="J2591" s="83">
        <v>45250</v>
      </c>
      <c r="K2591" s="123">
        <f>J2591</f>
        <v>45250</v>
      </c>
      <c r="L2591" s="74"/>
      <c r="M2591" s="74"/>
      <c r="N2591" s="74"/>
      <c r="O2591" s="354">
        <f t="shared" si="1265"/>
        <v>45250</v>
      </c>
      <c r="P2591" s="469"/>
      <c r="Q2591" s="24"/>
      <c r="R2591" s="23"/>
      <c r="S2591" s="23"/>
      <c r="T2591" s="23"/>
      <c r="U2591" s="23"/>
      <c r="V2591" s="23"/>
      <c r="W2591" s="23"/>
      <c r="X2591" s="23"/>
      <c r="Y2591" s="23"/>
      <c r="Z2591" s="23"/>
      <c r="AA2591" s="23"/>
      <c r="AB2591" s="23"/>
      <c r="AC2591" s="23"/>
      <c r="AD2591" s="23"/>
      <c r="AE2591" s="23"/>
      <c r="AF2591" s="23"/>
      <c r="AG2591" s="23"/>
      <c r="AH2591" s="23"/>
      <c r="AI2591" s="23"/>
      <c r="AJ2591" s="23"/>
      <c r="AK2591" s="23"/>
      <c r="AL2591" s="23"/>
      <c r="AM2591" s="23"/>
      <c r="AN2591" s="23"/>
      <c r="AO2591" s="23"/>
      <c r="AP2591" s="23"/>
      <c r="AQ2591" s="23"/>
      <c r="AR2591" s="23"/>
      <c r="AS2591" s="23"/>
      <c r="AT2591" s="23"/>
      <c r="AU2591" s="23"/>
      <c r="AV2591" s="23"/>
      <c r="AW2591" s="23"/>
      <c r="AX2591" s="23"/>
      <c r="AY2591" s="23"/>
      <c r="AZ2591" s="23"/>
      <c r="BA2591" s="23"/>
      <c r="BB2591" s="23"/>
      <c r="BC2591" s="23"/>
      <c r="BD2591" s="23"/>
      <c r="BE2591" s="23"/>
      <c r="BF2591" s="23"/>
      <c r="BG2591" s="23"/>
      <c r="BH2591" s="23"/>
      <c r="BI2591" s="23"/>
      <c r="BJ2591" s="23"/>
      <c r="BK2591" s="23"/>
      <c r="BL2591" s="23"/>
      <c r="BM2591" s="23"/>
      <c r="BN2591" s="23"/>
      <c r="BO2591" s="23"/>
      <c r="BP2591" s="23"/>
      <c r="BQ2591" s="23"/>
      <c r="BR2591" s="23"/>
      <c r="BS2591" s="23"/>
      <c r="BT2591" s="23"/>
      <c r="BU2591" s="23"/>
      <c r="BV2591" s="23"/>
      <c r="BW2591" s="23"/>
      <c r="BX2591" s="23"/>
      <c r="BY2591" s="23"/>
      <c r="BZ2591" s="23"/>
      <c r="CA2591" s="23"/>
      <c r="CB2591" s="23"/>
      <c r="CC2591" s="23"/>
      <c r="CD2591" s="23"/>
      <c r="CE2591" s="23"/>
      <c r="CF2591" s="23"/>
      <c r="CG2591" s="23"/>
      <c r="CH2591" s="23"/>
      <c r="CI2591" s="23"/>
      <c r="CJ2591" s="23"/>
      <c r="CK2591" s="23"/>
      <c r="CL2591" s="23"/>
      <c r="CM2591" s="23"/>
      <c r="CN2591" s="23"/>
      <c r="CO2591" s="23"/>
      <c r="CP2591" s="23"/>
      <c r="CQ2591" s="23"/>
      <c r="CR2591" s="23"/>
      <c r="CS2591" s="23"/>
      <c r="CT2591" s="23"/>
      <c r="CU2591" s="23"/>
      <c r="CV2591" s="23"/>
      <c r="CW2591" s="23"/>
      <c r="CX2591" s="23"/>
      <c r="CY2591" s="23"/>
      <c r="CZ2591" s="23"/>
      <c r="DA2591" s="23"/>
      <c r="DB2591" s="23"/>
      <c r="DC2591" s="23"/>
      <c r="DD2591" s="23"/>
      <c r="DE2591" s="23"/>
      <c r="DF2591" s="23"/>
      <c r="DG2591" s="23"/>
      <c r="DH2591" s="23"/>
      <c r="DI2591" s="23"/>
      <c r="DJ2591" s="23"/>
      <c r="DK2591" s="23"/>
      <c r="DL2591" s="23"/>
      <c r="DM2591" s="23"/>
      <c r="DN2591" s="23"/>
      <c r="DO2591" s="23"/>
      <c r="DP2591" s="23"/>
      <c r="DQ2591" s="23"/>
      <c r="DR2591" s="23"/>
      <c r="DS2591" s="23"/>
      <c r="DT2591" s="23"/>
      <c r="DU2591" s="23"/>
      <c r="DV2591" s="23"/>
      <c r="DW2591" s="23"/>
      <c r="DX2591" s="23"/>
      <c r="DY2591" s="23"/>
    </row>
    <row r="2592" spans="1:129" s="25" customFormat="1" ht="15.75" x14ac:dyDescent="0.25">
      <c r="A2592" s="396">
        <v>41</v>
      </c>
      <c r="B2592" s="183" t="s">
        <v>406</v>
      </c>
      <c r="C2592" s="183" t="s">
        <v>5</v>
      </c>
      <c r="D2592" s="184" t="s">
        <v>172</v>
      </c>
      <c r="E2592" s="185">
        <v>4</v>
      </c>
      <c r="F2592" s="311">
        <v>4102.5</v>
      </c>
      <c r="G2592" s="192">
        <v>212</v>
      </c>
      <c r="H2592" s="72" t="s">
        <v>30</v>
      </c>
      <c r="I2592" s="66" t="s">
        <v>1</v>
      </c>
      <c r="J2592" s="74">
        <f>J2593+J2594</f>
        <v>345250</v>
      </c>
      <c r="K2592" s="74">
        <f t="shared" ref="K2592" si="1331">K2593+K2594</f>
        <v>45250</v>
      </c>
      <c r="L2592" s="74">
        <f t="shared" ref="L2592" si="1332">L2593+L2594</f>
        <v>0</v>
      </c>
      <c r="M2592" s="74">
        <f t="shared" ref="M2592" si="1333">M2593+M2594</f>
        <v>285000</v>
      </c>
      <c r="N2592" s="74">
        <f t="shared" ref="N2592" si="1334">N2593+N2594</f>
        <v>15000</v>
      </c>
      <c r="O2592" s="354">
        <f t="shared" si="1265"/>
        <v>345250</v>
      </c>
      <c r="P2592" s="469"/>
      <c r="Q2592" s="24"/>
      <c r="R2592" s="23"/>
      <c r="S2592" s="23"/>
      <c r="T2592" s="23"/>
      <c r="U2592" s="23"/>
      <c r="V2592" s="23"/>
      <c r="W2592" s="23"/>
      <c r="X2592" s="23"/>
      <c r="Y2592" s="23"/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/>
      <c r="AK2592" s="23"/>
      <c r="AL2592" s="23"/>
      <c r="AM2592" s="23"/>
      <c r="AN2592" s="23"/>
      <c r="AO2592" s="23"/>
      <c r="AP2592" s="23"/>
      <c r="AQ2592" s="23"/>
      <c r="AR2592" s="23"/>
      <c r="AS2592" s="23"/>
      <c r="AT2592" s="23"/>
      <c r="AU2592" s="23"/>
      <c r="AV2592" s="23"/>
      <c r="AW2592" s="23"/>
      <c r="AX2592" s="23"/>
      <c r="AY2592" s="23"/>
      <c r="AZ2592" s="23"/>
      <c r="BA2592" s="23"/>
      <c r="BB2592" s="23"/>
      <c r="BC2592" s="23"/>
      <c r="BD2592" s="23"/>
      <c r="BE2592" s="23"/>
      <c r="BF2592" s="23"/>
      <c r="BG2592" s="23"/>
      <c r="BH2592" s="23"/>
      <c r="BI2592" s="23"/>
      <c r="BJ2592" s="23"/>
      <c r="BK2592" s="23"/>
      <c r="BL2592" s="23"/>
      <c r="BM2592" s="23"/>
      <c r="BN2592" s="23"/>
      <c r="BO2592" s="23"/>
      <c r="BP2592" s="23"/>
      <c r="BQ2592" s="23"/>
      <c r="BR2592" s="23"/>
      <c r="BS2592" s="23"/>
      <c r="BT2592" s="23"/>
      <c r="BU2592" s="23"/>
      <c r="BV2592" s="23"/>
      <c r="BW2592" s="23"/>
      <c r="BX2592" s="23"/>
      <c r="BY2592" s="23"/>
      <c r="BZ2592" s="23"/>
      <c r="CA2592" s="23"/>
      <c r="CB2592" s="23"/>
      <c r="CC2592" s="23"/>
      <c r="CD2592" s="23"/>
      <c r="CE2592" s="23"/>
      <c r="CF2592" s="23"/>
      <c r="CG2592" s="23"/>
      <c r="CH2592" s="23"/>
      <c r="CI2592" s="23"/>
      <c r="CJ2592" s="23"/>
      <c r="CK2592" s="23"/>
      <c r="CL2592" s="23"/>
      <c r="CM2592" s="23"/>
      <c r="CN2592" s="23"/>
      <c r="CO2592" s="23"/>
      <c r="CP2592" s="23"/>
      <c r="CQ2592" s="23"/>
      <c r="CR2592" s="23"/>
      <c r="CS2592" s="23"/>
      <c r="CT2592" s="23"/>
      <c r="CU2592" s="23"/>
      <c r="CV2592" s="23"/>
      <c r="CW2592" s="23"/>
      <c r="CX2592" s="23"/>
      <c r="CY2592" s="23"/>
      <c r="CZ2592" s="23"/>
      <c r="DA2592" s="23"/>
      <c r="DB2592" s="23"/>
      <c r="DC2592" s="23"/>
      <c r="DD2592" s="23"/>
      <c r="DE2592" s="23"/>
      <c r="DF2592" s="23"/>
      <c r="DG2592" s="23"/>
      <c r="DH2592" s="23"/>
      <c r="DI2592" s="23"/>
      <c r="DJ2592" s="23"/>
      <c r="DK2592" s="23"/>
      <c r="DL2592" s="23"/>
      <c r="DM2592" s="23"/>
      <c r="DN2592" s="23"/>
      <c r="DO2592" s="23"/>
      <c r="DP2592" s="23"/>
      <c r="DQ2592" s="23"/>
      <c r="DR2592" s="23"/>
      <c r="DS2592" s="23"/>
      <c r="DT2592" s="23"/>
      <c r="DU2592" s="23"/>
      <c r="DV2592" s="23"/>
      <c r="DW2592" s="23"/>
      <c r="DX2592" s="23"/>
      <c r="DY2592" s="23"/>
    </row>
    <row r="2593" spans="1:129" s="25" customFormat="1" ht="45" x14ac:dyDescent="0.25">
      <c r="A2593" s="397"/>
      <c r="B2593" s="183" t="s">
        <v>406</v>
      </c>
      <c r="C2593" s="183"/>
      <c r="D2593" s="184"/>
      <c r="E2593" s="185"/>
      <c r="F2593" s="311"/>
      <c r="G2593" s="192"/>
      <c r="H2593" s="72" t="s">
        <v>58</v>
      </c>
      <c r="I2593" s="78" t="s">
        <v>31</v>
      </c>
      <c r="J2593" s="74">
        <v>300000</v>
      </c>
      <c r="K2593" s="74"/>
      <c r="L2593" s="74"/>
      <c r="M2593" s="74">
        <f>J2593*0.95</f>
        <v>285000</v>
      </c>
      <c r="N2593" s="74">
        <f>J2593*0.05</f>
        <v>15000</v>
      </c>
      <c r="O2593" s="354">
        <f t="shared" si="1265"/>
        <v>300000</v>
      </c>
      <c r="P2593" s="469"/>
      <c r="Q2593" s="24"/>
      <c r="R2593" s="23"/>
      <c r="S2593" s="23"/>
      <c r="T2593" s="23"/>
      <c r="U2593" s="23"/>
      <c r="V2593" s="23"/>
      <c r="W2593" s="23"/>
      <c r="X2593" s="23"/>
      <c r="Y2593" s="23"/>
      <c r="Z2593" s="23"/>
      <c r="AA2593" s="23"/>
      <c r="AB2593" s="23"/>
      <c r="AC2593" s="23"/>
      <c r="AD2593" s="23"/>
      <c r="AE2593" s="23"/>
      <c r="AF2593" s="23"/>
      <c r="AG2593" s="23"/>
      <c r="AH2593" s="23"/>
      <c r="AI2593" s="23"/>
      <c r="AJ2593" s="23"/>
      <c r="AK2593" s="23"/>
      <c r="AL2593" s="23"/>
      <c r="AM2593" s="23"/>
      <c r="AN2593" s="23"/>
      <c r="AO2593" s="23"/>
      <c r="AP2593" s="23"/>
      <c r="AQ2593" s="23"/>
      <c r="AR2593" s="23"/>
      <c r="AS2593" s="23"/>
      <c r="AT2593" s="23"/>
      <c r="AU2593" s="23"/>
      <c r="AV2593" s="23"/>
      <c r="AW2593" s="23"/>
      <c r="AX2593" s="23"/>
      <c r="AY2593" s="23"/>
      <c r="AZ2593" s="23"/>
      <c r="BA2593" s="23"/>
      <c r="BB2593" s="23"/>
      <c r="BC2593" s="23"/>
      <c r="BD2593" s="23"/>
      <c r="BE2593" s="23"/>
      <c r="BF2593" s="23"/>
      <c r="BG2593" s="23"/>
      <c r="BH2593" s="23"/>
      <c r="BI2593" s="23"/>
      <c r="BJ2593" s="23"/>
      <c r="BK2593" s="23"/>
      <c r="BL2593" s="23"/>
      <c r="BM2593" s="23"/>
      <c r="BN2593" s="23"/>
      <c r="BO2593" s="23"/>
      <c r="BP2593" s="23"/>
      <c r="BQ2593" s="23"/>
      <c r="BR2593" s="23"/>
      <c r="BS2593" s="23"/>
      <c r="BT2593" s="23"/>
      <c r="BU2593" s="23"/>
      <c r="BV2593" s="23"/>
      <c r="BW2593" s="23"/>
      <c r="BX2593" s="23"/>
      <c r="BY2593" s="23"/>
      <c r="BZ2593" s="23"/>
      <c r="CA2593" s="23"/>
      <c r="CB2593" s="23"/>
      <c r="CC2593" s="23"/>
      <c r="CD2593" s="23"/>
      <c r="CE2593" s="23"/>
      <c r="CF2593" s="23"/>
      <c r="CG2593" s="23"/>
      <c r="CH2593" s="23"/>
      <c r="CI2593" s="23"/>
      <c r="CJ2593" s="23"/>
      <c r="CK2593" s="23"/>
      <c r="CL2593" s="23"/>
      <c r="CM2593" s="23"/>
      <c r="CN2593" s="23"/>
      <c r="CO2593" s="23"/>
      <c r="CP2593" s="23"/>
      <c r="CQ2593" s="23"/>
      <c r="CR2593" s="23"/>
      <c r="CS2593" s="23"/>
      <c r="CT2593" s="23"/>
      <c r="CU2593" s="23"/>
      <c r="CV2593" s="23"/>
      <c r="CW2593" s="23"/>
      <c r="CX2593" s="23"/>
      <c r="CY2593" s="23"/>
      <c r="CZ2593" s="23"/>
      <c r="DA2593" s="23"/>
      <c r="DB2593" s="23"/>
      <c r="DC2593" s="23"/>
      <c r="DD2593" s="23"/>
      <c r="DE2593" s="23"/>
      <c r="DF2593" s="23"/>
      <c r="DG2593" s="23"/>
      <c r="DH2593" s="23"/>
      <c r="DI2593" s="23"/>
      <c r="DJ2593" s="23"/>
      <c r="DK2593" s="23"/>
      <c r="DL2593" s="23"/>
      <c r="DM2593" s="23"/>
      <c r="DN2593" s="23"/>
      <c r="DO2593" s="23"/>
      <c r="DP2593" s="23"/>
      <c r="DQ2593" s="23"/>
      <c r="DR2593" s="23"/>
      <c r="DS2593" s="23"/>
      <c r="DT2593" s="23"/>
      <c r="DU2593" s="23"/>
      <c r="DV2593" s="23"/>
      <c r="DW2593" s="23"/>
      <c r="DX2593" s="23"/>
      <c r="DY2593" s="23"/>
    </row>
    <row r="2594" spans="1:129" s="25" customFormat="1" ht="75" x14ac:dyDescent="0.25">
      <c r="A2594" s="398"/>
      <c r="B2594" s="183" t="s">
        <v>406</v>
      </c>
      <c r="C2594" s="183"/>
      <c r="D2594" s="184"/>
      <c r="E2594" s="185"/>
      <c r="F2594" s="311"/>
      <c r="G2594" s="192"/>
      <c r="H2594" s="72" t="s">
        <v>57</v>
      </c>
      <c r="I2594" s="78" t="s">
        <v>136</v>
      </c>
      <c r="J2594" s="83">
        <v>45250</v>
      </c>
      <c r="K2594" s="123">
        <f>J2594</f>
        <v>45250</v>
      </c>
      <c r="L2594" s="74"/>
      <c r="M2594" s="74"/>
      <c r="N2594" s="74"/>
      <c r="O2594" s="354">
        <f t="shared" si="1265"/>
        <v>45250</v>
      </c>
      <c r="P2594" s="469"/>
      <c r="Q2594" s="24"/>
      <c r="R2594" s="23"/>
      <c r="S2594" s="23"/>
      <c r="T2594" s="23"/>
      <c r="U2594" s="23"/>
      <c r="V2594" s="23"/>
      <c r="W2594" s="23"/>
      <c r="X2594" s="23"/>
      <c r="Y2594" s="23"/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/>
      <c r="AK2594" s="23"/>
      <c r="AL2594" s="23"/>
      <c r="AM2594" s="23"/>
      <c r="AN2594" s="23"/>
      <c r="AO2594" s="23"/>
      <c r="AP2594" s="23"/>
      <c r="AQ2594" s="23"/>
      <c r="AR2594" s="23"/>
      <c r="AS2594" s="23"/>
      <c r="AT2594" s="23"/>
      <c r="AU2594" s="23"/>
      <c r="AV2594" s="23"/>
      <c r="AW2594" s="23"/>
      <c r="AX2594" s="23"/>
      <c r="AY2594" s="23"/>
      <c r="AZ2594" s="23"/>
      <c r="BA2594" s="23"/>
      <c r="BB2594" s="23"/>
      <c r="BC2594" s="23"/>
      <c r="BD2594" s="23"/>
      <c r="BE2594" s="23"/>
      <c r="BF2594" s="23"/>
      <c r="BG2594" s="23"/>
      <c r="BH2594" s="23"/>
      <c r="BI2594" s="23"/>
      <c r="BJ2594" s="23"/>
      <c r="BK2594" s="23"/>
      <c r="BL2594" s="23"/>
      <c r="BM2594" s="23"/>
      <c r="BN2594" s="23"/>
      <c r="BO2594" s="23"/>
      <c r="BP2594" s="23"/>
      <c r="BQ2594" s="23"/>
      <c r="BR2594" s="23"/>
      <c r="BS2594" s="23"/>
      <c r="BT2594" s="23"/>
      <c r="BU2594" s="23"/>
      <c r="BV2594" s="23"/>
      <c r="BW2594" s="23"/>
      <c r="BX2594" s="23"/>
      <c r="BY2594" s="23"/>
      <c r="BZ2594" s="23"/>
      <c r="CA2594" s="23"/>
      <c r="CB2594" s="23"/>
      <c r="CC2594" s="23"/>
      <c r="CD2594" s="23"/>
      <c r="CE2594" s="23"/>
      <c r="CF2594" s="23"/>
      <c r="CG2594" s="23"/>
      <c r="CH2594" s="23"/>
      <c r="CI2594" s="23"/>
      <c r="CJ2594" s="23"/>
      <c r="CK2594" s="23"/>
      <c r="CL2594" s="23"/>
      <c r="CM2594" s="23"/>
      <c r="CN2594" s="23"/>
      <c r="CO2594" s="23"/>
      <c r="CP2594" s="23"/>
      <c r="CQ2594" s="23"/>
      <c r="CR2594" s="23"/>
      <c r="CS2594" s="23"/>
      <c r="CT2594" s="23"/>
      <c r="CU2594" s="23"/>
      <c r="CV2594" s="23"/>
      <c r="CW2594" s="23"/>
      <c r="CX2594" s="23"/>
      <c r="CY2594" s="23"/>
      <c r="CZ2594" s="23"/>
      <c r="DA2594" s="23"/>
      <c r="DB2594" s="23"/>
      <c r="DC2594" s="23"/>
      <c r="DD2594" s="23"/>
      <c r="DE2594" s="23"/>
      <c r="DF2594" s="23"/>
      <c r="DG2594" s="23"/>
      <c r="DH2594" s="23"/>
      <c r="DI2594" s="23"/>
      <c r="DJ2594" s="23"/>
      <c r="DK2594" s="23"/>
      <c r="DL2594" s="23"/>
      <c r="DM2594" s="23"/>
      <c r="DN2594" s="23"/>
      <c r="DO2594" s="23"/>
      <c r="DP2594" s="23"/>
      <c r="DQ2594" s="23"/>
      <c r="DR2594" s="23"/>
      <c r="DS2594" s="23"/>
      <c r="DT2594" s="23"/>
      <c r="DU2594" s="23"/>
      <c r="DV2594" s="23"/>
      <c r="DW2594" s="23"/>
      <c r="DX2594" s="23"/>
      <c r="DY2594" s="23"/>
    </row>
    <row r="2595" spans="1:129" s="25" customFormat="1" ht="15.75" x14ac:dyDescent="0.25">
      <c r="A2595" s="396">
        <v>42</v>
      </c>
      <c r="B2595" s="183" t="s">
        <v>406</v>
      </c>
      <c r="C2595" s="183" t="s">
        <v>5</v>
      </c>
      <c r="D2595" s="184" t="s">
        <v>172</v>
      </c>
      <c r="E2595" s="185">
        <v>8</v>
      </c>
      <c r="F2595" s="311">
        <v>3157.6</v>
      </c>
      <c r="G2595" s="192">
        <v>136</v>
      </c>
      <c r="H2595" s="72" t="s">
        <v>30</v>
      </c>
      <c r="I2595" s="66" t="s">
        <v>1</v>
      </c>
      <c r="J2595" s="74">
        <f>J2596+J2597</f>
        <v>345250</v>
      </c>
      <c r="K2595" s="74">
        <f t="shared" ref="K2595" si="1335">K2596+K2597</f>
        <v>45250</v>
      </c>
      <c r="L2595" s="74">
        <f t="shared" ref="L2595" si="1336">L2596+L2597</f>
        <v>0</v>
      </c>
      <c r="M2595" s="74">
        <f t="shared" ref="M2595" si="1337">M2596+M2597</f>
        <v>285000</v>
      </c>
      <c r="N2595" s="74">
        <f t="shared" ref="N2595" si="1338">N2596+N2597</f>
        <v>15000</v>
      </c>
      <c r="O2595" s="354">
        <f t="shared" si="1265"/>
        <v>345250</v>
      </c>
      <c r="P2595" s="469"/>
      <c r="Q2595" s="24"/>
      <c r="R2595" s="23"/>
      <c r="S2595" s="23"/>
      <c r="T2595" s="23"/>
      <c r="U2595" s="23"/>
      <c r="V2595" s="23"/>
      <c r="W2595" s="23"/>
      <c r="X2595" s="23"/>
      <c r="Y2595" s="23"/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/>
      <c r="AK2595" s="23"/>
      <c r="AL2595" s="23"/>
      <c r="AM2595" s="23"/>
      <c r="AN2595" s="23"/>
      <c r="AO2595" s="23"/>
      <c r="AP2595" s="23"/>
      <c r="AQ2595" s="23"/>
      <c r="AR2595" s="23"/>
      <c r="AS2595" s="23"/>
      <c r="AT2595" s="23"/>
      <c r="AU2595" s="23"/>
      <c r="AV2595" s="23"/>
      <c r="AW2595" s="23"/>
      <c r="AX2595" s="23"/>
      <c r="AY2595" s="23"/>
      <c r="AZ2595" s="23"/>
      <c r="BA2595" s="23"/>
      <c r="BB2595" s="23"/>
      <c r="BC2595" s="23"/>
      <c r="BD2595" s="23"/>
      <c r="BE2595" s="23"/>
      <c r="BF2595" s="23"/>
      <c r="BG2595" s="23"/>
      <c r="BH2595" s="23"/>
      <c r="BI2595" s="23"/>
      <c r="BJ2595" s="23"/>
      <c r="BK2595" s="23"/>
      <c r="BL2595" s="23"/>
      <c r="BM2595" s="23"/>
      <c r="BN2595" s="23"/>
      <c r="BO2595" s="23"/>
      <c r="BP2595" s="23"/>
      <c r="BQ2595" s="23"/>
      <c r="BR2595" s="23"/>
      <c r="BS2595" s="23"/>
      <c r="BT2595" s="23"/>
      <c r="BU2595" s="23"/>
      <c r="BV2595" s="23"/>
      <c r="BW2595" s="23"/>
      <c r="BX2595" s="23"/>
      <c r="BY2595" s="23"/>
      <c r="BZ2595" s="23"/>
      <c r="CA2595" s="23"/>
      <c r="CB2595" s="23"/>
      <c r="CC2595" s="23"/>
      <c r="CD2595" s="23"/>
      <c r="CE2595" s="23"/>
      <c r="CF2595" s="23"/>
      <c r="CG2595" s="23"/>
      <c r="CH2595" s="23"/>
      <c r="CI2595" s="23"/>
      <c r="CJ2595" s="23"/>
      <c r="CK2595" s="23"/>
      <c r="CL2595" s="23"/>
      <c r="CM2595" s="23"/>
      <c r="CN2595" s="23"/>
      <c r="CO2595" s="23"/>
      <c r="CP2595" s="23"/>
      <c r="CQ2595" s="23"/>
      <c r="CR2595" s="23"/>
      <c r="CS2595" s="23"/>
      <c r="CT2595" s="23"/>
      <c r="CU2595" s="23"/>
      <c r="CV2595" s="23"/>
      <c r="CW2595" s="23"/>
      <c r="CX2595" s="23"/>
      <c r="CY2595" s="23"/>
      <c r="CZ2595" s="23"/>
      <c r="DA2595" s="23"/>
      <c r="DB2595" s="23"/>
      <c r="DC2595" s="23"/>
      <c r="DD2595" s="23"/>
      <c r="DE2595" s="23"/>
      <c r="DF2595" s="23"/>
      <c r="DG2595" s="23"/>
      <c r="DH2595" s="23"/>
      <c r="DI2595" s="23"/>
      <c r="DJ2595" s="23"/>
      <c r="DK2595" s="23"/>
      <c r="DL2595" s="23"/>
      <c r="DM2595" s="23"/>
      <c r="DN2595" s="23"/>
      <c r="DO2595" s="23"/>
      <c r="DP2595" s="23"/>
      <c r="DQ2595" s="23"/>
      <c r="DR2595" s="23"/>
      <c r="DS2595" s="23"/>
      <c r="DT2595" s="23"/>
      <c r="DU2595" s="23"/>
      <c r="DV2595" s="23"/>
      <c r="DW2595" s="23"/>
      <c r="DX2595" s="23"/>
      <c r="DY2595" s="23"/>
    </row>
    <row r="2596" spans="1:129" s="25" customFormat="1" ht="45" x14ac:dyDescent="0.25">
      <c r="A2596" s="397"/>
      <c r="B2596" s="183" t="s">
        <v>406</v>
      </c>
      <c r="C2596" s="183"/>
      <c r="D2596" s="184"/>
      <c r="E2596" s="185"/>
      <c r="F2596" s="311"/>
      <c r="G2596" s="192"/>
      <c r="H2596" s="72" t="s">
        <v>58</v>
      </c>
      <c r="I2596" s="78" t="s">
        <v>31</v>
      </c>
      <c r="J2596" s="74">
        <v>300000</v>
      </c>
      <c r="K2596" s="74"/>
      <c r="L2596" s="74"/>
      <c r="M2596" s="74">
        <f>J2596*0.95</f>
        <v>285000</v>
      </c>
      <c r="N2596" s="74">
        <f>J2596*0.05</f>
        <v>15000</v>
      </c>
      <c r="O2596" s="354">
        <f t="shared" si="1265"/>
        <v>300000</v>
      </c>
      <c r="P2596" s="469"/>
      <c r="Q2596" s="24"/>
      <c r="R2596" s="23"/>
      <c r="S2596" s="23"/>
      <c r="T2596" s="23"/>
      <c r="U2596" s="23"/>
      <c r="V2596" s="23"/>
      <c r="W2596" s="23"/>
      <c r="X2596" s="23"/>
      <c r="Y2596" s="23"/>
      <c r="Z2596" s="23"/>
      <c r="AA2596" s="23"/>
      <c r="AB2596" s="23"/>
      <c r="AC2596" s="23"/>
      <c r="AD2596" s="23"/>
      <c r="AE2596" s="23"/>
      <c r="AF2596" s="23"/>
      <c r="AG2596" s="23"/>
      <c r="AH2596" s="23"/>
      <c r="AI2596" s="23"/>
      <c r="AJ2596" s="23"/>
      <c r="AK2596" s="23"/>
      <c r="AL2596" s="23"/>
      <c r="AM2596" s="23"/>
      <c r="AN2596" s="23"/>
      <c r="AO2596" s="23"/>
      <c r="AP2596" s="23"/>
      <c r="AQ2596" s="23"/>
      <c r="AR2596" s="23"/>
      <c r="AS2596" s="23"/>
      <c r="AT2596" s="23"/>
      <c r="AU2596" s="23"/>
      <c r="AV2596" s="23"/>
      <c r="AW2596" s="23"/>
      <c r="AX2596" s="23"/>
      <c r="AY2596" s="23"/>
      <c r="AZ2596" s="23"/>
      <c r="BA2596" s="23"/>
      <c r="BB2596" s="23"/>
      <c r="BC2596" s="23"/>
      <c r="BD2596" s="23"/>
      <c r="BE2596" s="23"/>
      <c r="BF2596" s="23"/>
      <c r="BG2596" s="23"/>
      <c r="BH2596" s="23"/>
      <c r="BI2596" s="23"/>
      <c r="BJ2596" s="23"/>
      <c r="BK2596" s="23"/>
      <c r="BL2596" s="23"/>
      <c r="BM2596" s="23"/>
      <c r="BN2596" s="23"/>
      <c r="BO2596" s="23"/>
      <c r="BP2596" s="23"/>
      <c r="BQ2596" s="23"/>
      <c r="BR2596" s="23"/>
      <c r="BS2596" s="23"/>
      <c r="BT2596" s="23"/>
      <c r="BU2596" s="23"/>
      <c r="BV2596" s="23"/>
      <c r="BW2596" s="23"/>
      <c r="BX2596" s="23"/>
      <c r="BY2596" s="23"/>
      <c r="BZ2596" s="23"/>
      <c r="CA2596" s="23"/>
      <c r="CB2596" s="23"/>
      <c r="CC2596" s="23"/>
      <c r="CD2596" s="23"/>
      <c r="CE2596" s="23"/>
      <c r="CF2596" s="23"/>
      <c r="CG2596" s="23"/>
      <c r="CH2596" s="23"/>
      <c r="CI2596" s="23"/>
      <c r="CJ2596" s="23"/>
      <c r="CK2596" s="23"/>
      <c r="CL2596" s="23"/>
      <c r="CM2596" s="23"/>
      <c r="CN2596" s="23"/>
      <c r="CO2596" s="23"/>
      <c r="CP2596" s="23"/>
      <c r="CQ2596" s="23"/>
      <c r="CR2596" s="23"/>
      <c r="CS2596" s="23"/>
      <c r="CT2596" s="23"/>
      <c r="CU2596" s="23"/>
      <c r="CV2596" s="23"/>
      <c r="CW2596" s="23"/>
      <c r="CX2596" s="23"/>
      <c r="CY2596" s="23"/>
      <c r="CZ2596" s="23"/>
      <c r="DA2596" s="23"/>
      <c r="DB2596" s="23"/>
      <c r="DC2596" s="23"/>
      <c r="DD2596" s="23"/>
      <c r="DE2596" s="23"/>
      <c r="DF2596" s="23"/>
      <c r="DG2596" s="23"/>
      <c r="DH2596" s="23"/>
      <c r="DI2596" s="23"/>
      <c r="DJ2596" s="23"/>
      <c r="DK2596" s="23"/>
      <c r="DL2596" s="23"/>
      <c r="DM2596" s="23"/>
      <c r="DN2596" s="23"/>
      <c r="DO2596" s="23"/>
      <c r="DP2596" s="23"/>
      <c r="DQ2596" s="23"/>
      <c r="DR2596" s="23"/>
      <c r="DS2596" s="23"/>
      <c r="DT2596" s="23"/>
      <c r="DU2596" s="23"/>
      <c r="DV2596" s="23"/>
      <c r="DW2596" s="23"/>
      <c r="DX2596" s="23"/>
      <c r="DY2596" s="23"/>
    </row>
    <row r="2597" spans="1:129" s="22" customFormat="1" ht="75" x14ac:dyDescent="0.25">
      <c r="A2597" s="398"/>
      <c r="B2597" s="183" t="s">
        <v>406</v>
      </c>
      <c r="C2597" s="183"/>
      <c r="D2597" s="184"/>
      <c r="E2597" s="185"/>
      <c r="F2597" s="311"/>
      <c r="G2597" s="192"/>
      <c r="H2597" s="72" t="s">
        <v>57</v>
      </c>
      <c r="I2597" s="78" t="s">
        <v>136</v>
      </c>
      <c r="J2597" s="83">
        <v>45250</v>
      </c>
      <c r="K2597" s="123">
        <f>J2597</f>
        <v>45250</v>
      </c>
      <c r="L2597" s="74"/>
      <c r="M2597" s="74"/>
      <c r="N2597" s="74"/>
      <c r="O2597" s="354">
        <f t="shared" si="1265"/>
        <v>45250</v>
      </c>
      <c r="P2597" s="469"/>
      <c r="Q2597" s="24"/>
      <c r="R2597" s="23"/>
      <c r="S2597" s="23"/>
      <c r="T2597" s="23"/>
      <c r="U2597" s="23"/>
      <c r="V2597" s="23"/>
      <c r="W2597" s="23"/>
      <c r="X2597" s="23"/>
      <c r="Y2597" s="23"/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/>
      <c r="AJ2597" s="23"/>
      <c r="AK2597" s="23"/>
      <c r="AL2597" s="23"/>
      <c r="AM2597" s="23"/>
      <c r="AN2597" s="23"/>
      <c r="AO2597" s="23"/>
      <c r="AP2597" s="23"/>
      <c r="AQ2597" s="23"/>
      <c r="AR2597" s="23"/>
      <c r="AS2597" s="23"/>
      <c r="AT2597" s="23"/>
      <c r="AU2597" s="23"/>
      <c r="AV2597" s="23"/>
      <c r="AW2597" s="23"/>
      <c r="AX2597" s="23"/>
      <c r="AY2597" s="23"/>
      <c r="AZ2597" s="23"/>
      <c r="BA2597" s="23"/>
      <c r="BB2597" s="23"/>
      <c r="BC2597" s="23"/>
      <c r="BD2597" s="23"/>
      <c r="BE2597" s="23"/>
      <c r="BF2597" s="23"/>
      <c r="BG2597" s="23"/>
      <c r="BH2597" s="23"/>
      <c r="BI2597" s="23"/>
      <c r="BJ2597" s="23"/>
      <c r="BK2597" s="23"/>
      <c r="BL2597" s="23"/>
      <c r="BM2597" s="23"/>
      <c r="BN2597" s="23"/>
      <c r="BO2597" s="23"/>
      <c r="BP2597" s="23"/>
      <c r="BQ2597" s="23"/>
      <c r="BR2597" s="23"/>
      <c r="BS2597" s="23"/>
      <c r="BT2597" s="23"/>
      <c r="BU2597" s="23"/>
      <c r="BV2597" s="23"/>
      <c r="BW2597" s="23"/>
      <c r="BX2597" s="23"/>
      <c r="BY2597" s="23"/>
      <c r="BZ2597" s="23"/>
      <c r="CA2597" s="23"/>
      <c r="CB2597" s="23"/>
      <c r="CC2597" s="23"/>
      <c r="CD2597" s="23"/>
      <c r="CE2597" s="23"/>
      <c r="CF2597" s="23"/>
      <c r="CG2597" s="23"/>
      <c r="CH2597" s="23"/>
      <c r="CI2597" s="23"/>
      <c r="CJ2597" s="23"/>
      <c r="CK2597" s="23"/>
      <c r="CL2597" s="23"/>
      <c r="CM2597" s="23"/>
      <c r="CN2597" s="23"/>
      <c r="CO2597" s="23"/>
      <c r="CP2597" s="23"/>
      <c r="CQ2597" s="23"/>
      <c r="CR2597" s="23"/>
      <c r="CS2597" s="23"/>
      <c r="CT2597" s="23"/>
      <c r="CU2597" s="23"/>
      <c r="CV2597" s="23"/>
      <c r="CW2597" s="23"/>
      <c r="CX2597" s="23"/>
      <c r="CY2597" s="23"/>
      <c r="CZ2597" s="23"/>
      <c r="DA2597" s="23"/>
      <c r="DB2597" s="23"/>
      <c r="DC2597" s="23"/>
      <c r="DD2597" s="23"/>
      <c r="DE2597" s="23"/>
      <c r="DF2597" s="23"/>
      <c r="DG2597" s="23"/>
      <c r="DH2597" s="23"/>
      <c r="DI2597" s="23"/>
      <c r="DJ2597" s="23"/>
      <c r="DK2597" s="23"/>
      <c r="DL2597" s="23"/>
      <c r="DM2597" s="23"/>
      <c r="DN2597" s="23"/>
      <c r="DO2597" s="23"/>
      <c r="DP2597" s="23"/>
      <c r="DQ2597" s="23"/>
      <c r="DR2597" s="23"/>
      <c r="DS2597" s="23"/>
      <c r="DT2597" s="23"/>
      <c r="DU2597" s="23"/>
      <c r="DV2597" s="23"/>
      <c r="DW2597" s="23"/>
      <c r="DX2597" s="23"/>
      <c r="DY2597" s="23"/>
    </row>
    <row r="2598" spans="1:129" s="22" customFormat="1" ht="15.75" x14ac:dyDescent="0.25">
      <c r="A2598" s="396">
        <v>43</v>
      </c>
      <c r="B2598" s="183" t="s">
        <v>406</v>
      </c>
      <c r="C2598" s="183" t="s">
        <v>5</v>
      </c>
      <c r="D2598" s="184" t="s">
        <v>172</v>
      </c>
      <c r="E2598" s="185">
        <v>10</v>
      </c>
      <c r="F2598" s="310">
        <v>2402.5</v>
      </c>
      <c r="G2598" s="187">
        <v>113</v>
      </c>
      <c r="H2598" s="188" t="s">
        <v>30</v>
      </c>
      <c r="I2598" s="66" t="s">
        <v>1</v>
      </c>
      <c r="J2598" s="74">
        <f>J2599+J2600</f>
        <v>345250</v>
      </c>
      <c r="K2598" s="74">
        <f t="shared" ref="K2598" si="1339">K2599+K2600</f>
        <v>45250</v>
      </c>
      <c r="L2598" s="74">
        <f t="shared" ref="L2598" si="1340">L2599+L2600</f>
        <v>0</v>
      </c>
      <c r="M2598" s="74">
        <f t="shared" ref="M2598" si="1341">M2599+M2600</f>
        <v>285000</v>
      </c>
      <c r="N2598" s="74">
        <f t="shared" ref="N2598" si="1342">N2599+N2600</f>
        <v>15000</v>
      </c>
      <c r="O2598" s="354">
        <f t="shared" si="1265"/>
        <v>345250</v>
      </c>
      <c r="P2598" s="469"/>
      <c r="Q2598" s="24"/>
      <c r="R2598" s="23"/>
      <c r="S2598" s="23"/>
      <c r="T2598" s="23"/>
      <c r="U2598" s="23"/>
      <c r="V2598" s="23"/>
      <c r="W2598" s="23"/>
      <c r="X2598" s="23"/>
      <c r="Y2598" s="23"/>
      <c r="Z2598" s="23"/>
      <c r="AA2598" s="23"/>
      <c r="AB2598" s="23"/>
      <c r="AC2598" s="23"/>
      <c r="AD2598" s="23"/>
      <c r="AE2598" s="23"/>
      <c r="AF2598" s="23"/>
      <c r="AG2598" s="23"/>
      <c r="AH2598" s="23"/>
      <c r="AI2598" s="23"/>
      <c r="AJ2598" s="23"/>
      <c r="AK2598" s="23"/>
      <c r="AL2598" s="23"/>
      <c r="AM2598" s="23"/>
      <c r="AN2598" s="23"/>
      <c r="AO2598" s="23"/>
      <c r="AP2598" s="23"/>
      <c r="AQ2598" s="23"/>
      <c r="AR2598" s="23"/>
      <c r="AS2598" s="23"/>
      <c r="AT2598" s="23"/>
      <c r="AU2598" s="23"/>
      <c r="AV2598" s="23"/>
      <c r="AW2598" s="23"/>
      <c r="AX2598" s="23"/>
      <c r="AY2598" s="23"/>
      <c r="AZ2598" s="23"/>
      <c r="BA2598" s="23"/>
      <c r="BB2598" s="23"/>
      <c r="BC2598" s="23"/>
      <c r="BD2598" s="23"/>
      <c r="BE2598" s="23"/>
      <c r="BF2598" s="23"/>
      <c r="BG2598" s="23"/>
      <c r="BH2598" s="23"/>
      <c r="BI2598" s="23"/>
      <c r="BJ2598" s="23"/>
      <c r="BK2598" s="23"/>
      <c r="BL2598" s="23"/>
      <c r="BM2598" s="23"/>
      <c r="BN2598" s="23"/>
      <c r="BO2598" s="23"/>
      <c r="BP2598" s="23"/>
      <c r="BQ2598" s="23"/>
      <c r="BR2598" s="23"/>
      <c r="BS2598" s="23"/>
      <c r="BT2598" s="23"/>
      <c r="BU2598" s="23"/>
      <c r="BV2598" s="23"/>
      <c r="BW2598" s="23"/>
      <c r="BX2598" s="23"/>
      <c r="BY2598" s="23"/>
      <c r="BZ2598" s="23"/>
      <c r="CA2598" s="23"/>
      <c r="CB2598" s="23"/>
      <c r="CC2598" s="23"/>
      <c r="CD2598" s="23"/>
      <c r="CE2598" s="23"/>
      <c r="CF2598" s="23"/>
      <c r="CG2598" s="23"/>
      <c r="CH2598" s="23"/>
      <c r="CI2598" s="23"/>
      <c r="CJ2598" s="23"/>
      <c r="CK2598" s="23"/>
      <c r="CL2598" s="23"/>
      <c r="CM2598" s="23"/>
      <c r="CN2598" s="23"/>
      <c r="CO2598" s="23"/>
      <c r="CP2598" s="23"/>
      <c r="CQ2598" s="23"/>
      <c r="CR2598" s="23"/>
      <c r="CS2598" s="23"/>
      <c r="CT2598" s="23"/>
      <c r="CU2598" s="23"/>
      <c r="CV2598" s="23"/>
      <c r="CW2598" s="23"/>
      <c r="CX2598" s="23"/>
      <c r="CY2598" s="23"/>
      <c r="CZ2598" s="23"/>
      <c r="DA2598" s="23"/>
      <c r="DB2598" s="23"/>
      <c r="DC2598" s="23"/>
      <c r="DD2598" s="23"/>
      <c r="DE2598" s="23"/>
      <c r="DF2598" s="23"/>
      <c r="DG2598" s="23"/>
      <c r="DH2598" s="23"/>
      <c r="DI2598" s="23"/>
      <c r="DJ2598" s="23"/>
      <c r="DK2598" s="23"/>
      <c r="DL2598" s="23"/>
      <c r="DM2598" s="23"/>
      <c r="DN2598" s="23"/>
      <c r="DO2598" s="23"/>
      <c r="DP2598" s="23"/>
      <c r="DQ2598" s="23"/>
      <c r="DR2598" s="23"/>
      <c r="DS2598" s="23"/>
      <c r="DT2598" s="23"/>
      <c r="DU2598" s="23"/>
      <c r="DV2598" s="23"/>
      <c r="DW2598" s="23"/>
      <c r="DX2598" s="23"/>
      <c r="DY2598" s="23"/>
    </row>
    <row r="2599" spans="1:129" s="22" customFormat="1" ht="45" x14ac:dyDescent="0.25">
      <c r="A2599" s="397"/>
      <c r="B2599" s="183" t="s">
        <v>406</v>
      </c>
      <c r="C2599" s="183"/>
      <c r="D2599" s="184"/>
      <c r="E2599" s="185"/>
      <c r="F2599" s="311"/>
      <c r="G2599" s="192"/>
      <c r="H2599" s="72" t="s">
        <v>58</v>
      </c>
      <c r="I2599" s="78" t="s">
        <v>31</v>
      </c>
      <c r="J2599" s="74">
        <v>300000</v>
      </c>
      <c r="K2599" s="74"/>
      <c r="L2599" s="74"/>
      <c r="M2599" s="74">
        <f>J2599*0.95</f>
        <v>285000</v>
      </c>
      <c r="N2599" s="74">
        <f>J2599*0.05</f>
        <v>15000</v>
      </c>
      <c r="O2599" s="354">
        <f t="shared" si="1265"/>
        <v>300000</v>
      </c>
      <c r="P2599" s="469"/>
      <c r="Q2599" s="24"/>
      <c r="R2599" s="23"/>
      <c r="S2599" s="23"/>
      <c r="T2599" s="23"/>
      <c r="U2599" s="23"/>
      <c r="V2599" s="23"/>
      <c r="W2599" s="23"/>
      <c r="X2599" s="23"/>
      <c r="Y2599" s="23"/>
      <c r="Z2599" s="23"/>
      <c r="AA2599" s="23"/>
      <c r="AB2599" s="23"/>
      <c r="AC2599" s="23"/>
      <c r="AD2599" s="23"/>
      <c r="AE2599" s="23"/>
      <c r="AF2599" s="23"/>
      <c r="AG2599" s="23"/>
      <c r="AH2599" s="23"/>
      <c r="AI2599" s="23"/>
      <c r="AJ2599" s="23"/>
      <c r="AK2599" s="23"/>
      <c r="AL2599" s="23"/>
      <c r="AM2599" s="23"/>
      <c r="AN2599" s="23"/>
      <c r="AO2599" s="23"/>
      <c r="AP2599" s="23"/>
      <c r="AQ2599" s="23"/>
      <c r="AR2599" s="23"/>
      <c r="AS2599" s="23"/>
      <c r="AT2599" s="23"/>
      <c r="AU2599" s="23"/>
      <c r="AV2599" s="23"/>
      <c r="AW2599" s="23"/>
      <c r="AX2599" s="23"/>
      <c r="AY2599" s="23"/>
      <c r="AZ2599" s="23"/>
      <c r="BA2599" s="23"/>
      <c r="BB2599" s="23"/>
      <c r="BC2599" s="23"/>
      <c r="BD2599" s="23"/>
      <c r="BE2599" s="23"/>
      <c r="BF2599" s="23"/>
      <c r="BG2599" s="23"/>
      <c r="BH2599" s="23"/>
      <c r="BI2599" s="23"/>
      <c r="BJ2599" s="23"/>
      <c r="BK2599" s="23"/>
      <c r="BL2599" s="23"/>
      <c r="BM2599" s="23"/>
      <c r="BN2599" s="23"/>
      <c r="BO2599" s="23"/>
      <c r="BP2599" s="23"/>
      <c r="BQ2599" s="23"/>
      <c r="BR2599" s="23"/>
      <c r="BS2599" s="23"/>
      <c r="BT2599" s="23"/>
      <c r="BU2599" s="23"/>
      <c r="BV2599" s="23"/>
      <c r="BW2599" s="23"/>
      <c r="BX2599" s="23"/>
      <c r="BY2599" s="23"/>
      <c r="BZ2599" s="23"/>
      <c r="CA2599" s="23"/>
      <c r="CB2599" s="23"/>
      <c r="CC2599" s="23"/>
      <c r="CD2599" s="23"/>
      <c r="CE2599" s="23"/>
      <c r="CF2599" s="23"/>
      <c r="CG2599" s="23"/>
      <c r="CH2599" s="23"/>
      <c r="CI2599" s="23"/>
      <c r="CJ2599" s="23"/>
      <c r="CK2599" s="23"/>
      <c r="CL2599" s="23"/>
      <c r="CM2599" s="23"/>
      <c r="CN2599" s="23"/>
      <c r="CO2599" s="23"/>
      <c r="CP2599" s="23"/>
      <c r="CQ2599" s="23"/>
      <c r="CR2599" s="23"/>
      <c r="CS2599" s="23"/>
      <c r="CT2599" s="23"/>
      <c r="CU2599" s="23"/>
      <c r="CV2599" s="23"/>
      <c r="CW2599" s="23"/>
      <c r="CX2599" s="23"/>
      <c r="CY2599" s="23"/>
      <c r="CZ2599" s="23"/>
      <c r="DA2599" s="23"/>
      <c r="DB2599" s="23"/>
      <c r="DC2599" s="23"/>
      <c r="DD2599" s="23"/>
      <c r="DE2599" s="23"/>
      <c r="DF2599" s="23"/>
      <c r="DG2599" s="23"/>
      <c r="DH2599" s="23"/>
      <c r="DI2599" s="23"/>
      <c r="DJ2599" s="23"/>
      <c r="DK2599" s="23"/>
      <c r="DL2599" s="23"/>
      <c r="DM2599" s="23"/>
      <c r="DN2599" s="23"/>
      <c r="DO2599" s="23"/>
      <c r="DP2599" s="23"/>
      <c r="DQ2599" s="23"/>
      <c r="DR2599" s="23"/>
      <c r="DS2599" s="23"/>
      <c r="DT2599" s="23"/>
      <c r="DU2599" s="23"/>
      <c r="DV2599" s="23"/>
      <c r="DW2599" s="23"/>
      <c r="DX2599" s="23"/>
      <c r="DY2599" s="23"/>
    </row>
    <row r="2600" spans="1:129" s="22" customFormat="1" ht="75" x14ac:dyDescent="0.25">
      <c r="A2600" s="398"/>
      <c r="B2600" s="183" t="s">
        <v>406</v>
      </c>
      <c r="C2600" s="183"/>
      <c r="D2600" s="184"/>
      <c r="E2600" s="185"/>
      <c r="F2600" s="311"/>
      <c r="G2600" s="192"/>
      <c r="H2600" s="72" t="s">
        <v>57</v>
      </c>
      <c r="I2600" s="78" t="s">
        <v>136</v>
      </c>
      <c r="J2600" s="83">
        <v>45250</v>
      </c>
      <c r="K2600" s="123">
        <f>J2600</f>
        <v>45250</v>
      </c>
      <c r="L2600" s="74"/>
      <c r="M2600" s="74"/>
      <c r="N2600" s="74"/>
      <c r="O2600" s="354">
        <f t="shared" si="1265"/>
        <v>45250</v>
      </c>
      <c r="P2600" s="469"/>
      <c r="Q2600" s="24"/>
      <c r="R2600" s="23"/>
      <c r="S2600" s="23"/>
      <c r="T2600" s="23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/>
      <c r="AP2600" s="23"/>
      <c r="AQ2600" s="23"/>
      <c r="AR2600" s="23"/>
      <c r="AS2600" s="23"/>
      <c r="AT2600" s="23"/>
      <c r="AU2600" s="23"/>
      <c r="AV2600" s="23"/>
      <c r="AW2600" s="23"/>
      <c r="AX2600" s="23"/>
      <c r="AY2600" s="23"/>
      <c r="AZ2600" s="23"/>
      <c r="BA2600" s="23"/>
      <c r="BB2600" s="23"/>
      <c r="BC2600" s="23"/>
      <c r="BD2600" s="23"/>
      <c r="BE2600" s="23"/>
      <c r="BF2600" s="23"/>
      <c r="BG2600" s="23"/>
      <c r="BH2600" s="23"/>
      <c r="BI2600" s="23"/>
      <c r="BJ2600" s="23"/>
      <c r="BK2600" s="23"/>
      <c r="BL2600" s="23"/>
      <c r="BM2600" s="23"/>
      <c r="BN2600" s="23"/>
      <c r="BO2600" s="23"/>
      <c r="BP2600" s="23"/>
      <c r="BQ2600" s="23"/>
      <c r="BR2600" s="23"/>
      <c r="BS2600" s="23"/>
      <c r="BT2600" s="23"/>
      <c r="BU2600" s="23"/>
      <c r="BV2600" s="23"/>
      <c r="BW2600" s="23"/>
      <c r="BX2600" s="23"/>
      <c r="BY2600" s="23"/>
      <c r="BZ2600" s="23"/>
      <c r="CA2600" s="23"/>
      <c r="CB2600" s="23"/>
      <c r="CC2600" s="23"/>
      <c r="CD2600" s="23"/>
      <c r="CE2600" s="23"/>
      <c r="CF2600" s="23"/>
      <c r="CG2600" s="23"/>
      <c r="CH2600" s="23"/>
      <c r="CI2600" s="23"/>
      <c r="CJ2600" s="23"/>
      <c r="CK2600" s="23"/>
      <c r="CL2600" s="23"/>
      <c r="CM2600" s="23"/>
      <c r="CN2600" s="23"/>
      <c r="CO2600" s="23"/>
      <c r="CP2600" s="23"/>
      <c r="CQ2600" s="23"/>
      <c r="CR2600" s="23"/>
      <c r="CS2600" s="23"/>
      <c r="CT2600" s="23"/>
      <c r="CU2600" s="23"/>
      <c r="CV2600" s="23"/>
      <c r="CW2600" s="23"/>
      <c r="CX2600" s="23"/>
      <c r="CY2600" s="23"/>
      <c r="CZ2600" s="23"/>
      <c r="DA2600" s="23"/>
      <c r="DB2600" s="23"/>
      <c r="DC2600" s="23"/>
      <c r="DD2600" s="23"/>
      <c r="DE2600" s="23"/>
      <c r="DF2600" s="23"/>
      <c r="DG2600" s="23"/>
      <c r="DH2600" s="23"/>
      <c r="DI2600" s="23"/>
      <c r="DJ2600" s="23"/>
      <c r="DK2600" s="23"/>
      <c r="DL2600" s="23"/>
      <c r="DM2600" s="23"/>
      <c r="DN2600" s="23"/>
      <c r="DO2600" s="23"/>
      <c r="DP2600" s="23"/>
      <c r="DQ2600" s="23"/>
      <c r="DR2600" s="23"/>
      <c r="DS2600" s="23"/>
      <c r="DT2600" s="23"/>
      <c r="DU2600" s="23"/>
      <c r="DV2600" s="23"/>
      <c r="DW2600" s="23"/>
      <c r="DX2600" s="23"/>
      <c r="DY2600" s="23"/>
    </row>
    <row r="2601" spans="1:129" s="22" customFormat="1" ht="15.75" x14ac:dyDescent="0.25">
      <c r="A2601" s="396">
        <v>44</v>
      </c>
      <c r="B2601" s="183" t="s">
        <v>406</v>
      </c>
      <c r="C2601" s="183" t="s">
        <v>5</v>
      </c>
      <c r="D2601" s="184" t="s">
        <v>172</v>
      </c>
      <c r="E2601" s="185">
        <v>12</v>
      </c>
      <c r="F2601" s="310">
        <v>3175.9</v>
      </c>
      <c r="G2601" s="187">
        <v>143</v>
      </c>
      <c r="H2601" s="188" t="s">
        <v>30</v>
      </c>
      <c r="I2601" s="66" t="s">
        <v>1</v>
      </c>
      <c r="J2601" s="74">
        <f>J2602+J2603</f>
        <v>345250</v>
      </c>
      <c r="K2601" s="74">
        <f t="shared" ref="K2601" si="1343">K2602+K2603</f>
        <v>45250</v>
      </c>
      <c r="L2601" s="74">
        <f t="shared" ref="L2601" si="1344">L2602+L2603</f>
        <v>0</v>
      </c>
      <c r="M2601" s="74">
        <f t="shared" ref="M2601" si="1345">M2602+M2603</f>
        <v>285000</v>
      </c>
      <c r="N2601" s="74">
        <f t="shared" ref="N2601" si="1346">N2602+N2603</f>
        <v>15000</v>
      </c>
      <c r="O2601" s="354">
        <f t="shared" ref="O2601:O2664" si="1347">K2601+L2601+M2601+N2601</f>
        <v>345250</v>
      </c>
      <c r="P2601" s="469"/>
      <c r="Q2601" s="24"/>
      <c r="R2601" s="23"/>
      <c r="S2601" s="23"/>
      <c r="T2601" s="23"/>
      <c r="U2601" s="23"/>
      <c r="V2601" s="23"/>
      <c r="W2601" s="23"/>
      <c r="X2601" s="23"/>
      <c r="Y2601" s="23"/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/>
      <c r="AK2601" s="23"/>
      <c r="AL2601" s="23"/>
      <c r="AM2601" s="23"/>
      <c r="AN2601" s="23"/>
      <c r="AO2601" s="23"/>
      <c r="AP2601" s="23"/>
      <c r="AQ2601" s="23"/>
      <c r="AR2601" s="23"/>
      <c r="AS2601" s="23"/>
      <c r="AT2601" s="23"/>
      <c r="AU2601" s="23"/>
      <c r="AV2601" s="23"/>
      <c r="AW2601" s="23"/>
      <c r="AX2601" s="23"/>
      <c r="AY2601" s="23"/>
      <c r="AZ2601" s="23"/>
      <c r="BA2601" s="23"/>
      <c r="BB2601" s="23"/>
      <c r="BC2601" s="23"/>
      <c r="BD2601" s="23"/>
      <c r="BE2601" s="23"/>
      <c r="BF2601" s="23"/>
      <c r="BG2601" s="23"/>
      <c r="BH2601" s="23"/>
      <c r="BI2601" s="23"/>
      <c r="BJ2601" s="23"/>
      <c r="BK2601" s="23"/>
      <c r="BL2601" s="23"/>
      <c r="BM2601" s="23"/>
      <c r="BN2601" s="23"/>
      <c r="BO2601" s="23"/>
      <c r="BP2601" s="23"/>
      <c r="BQ2601" s="23"/>
      <c r="BR2601" s="23"/>
      <c r="BS2601" s="23"/>
      <c r="BT2601" s="23"/>
      <c r="BU2601" s="23"/>
      <c r="BV2601" s="23"/>
      <c r="BW2601" s="23"/>
      <c r="BX2601" s="23"/>
      <c r="BY2601" s="23"/>
      <c r="BZ2601" s="23"/>
      <c r="CA2601" s="23"/>
      <c r="CB2601" s="23"/>
      <c r="CC2601" s="23"/>
      <c r="CD2601" s="23"/>
      <c r="CE2601" s="23"/>
      <c r="CF2601" s="23"/>
      <c r="CG2601" s="23"/>
      <c r="CH2601" s="23"/>
      <c r="CI2601" s="23"/>
      <c r="CJ2601" s="23"/>
      <c r="CK2601" s="23"/>
      <c r="CL2601" s="23"/>
      <c r="CM2601" s="23"/>
      <c r="CN2601" s="23"/>
      <c r="CO2601" s="23"/>
      <c r="CP2601" s="23"/>
      <c r="CQ2601" s="23"/>
      <c r="CR2601" s="23"/>
      <c r="CS2601" s="23"/>
      <c r="CT2601" s="23"/>
      <c r="CU2601" s="23"/>
      <c r="CV2601" s="23"/>
      <c r="CW2601" s="23"/>
      <c r="CX2601" s="23"/>
      <c r="CY2601" s="23"/>
      <c r="CZ2601" s="23"/>
      <c r="DA2601" s="23"/>
      <c r="DB2601" s="23"/>
      <c r="DC2601" s="23"/>
      <c r="DD2601" s="23"/>
      <c r="DE2601" s="23"/>
      <c r="DF2601" s="23"/>
      <c r="DG2601" s="23"/>
      <c r="DH2601" s="23"/>
      <c r="DI2601" s="23"/>
      <c r="DJ2601" s="23"/>
      <c r="DK2601" s="23"/>
      <c r="DL2601" s="23"/>
      <c r="DM2601" s="23"/>
      <c r="DN2601" s="23"/>
      <c r="DO2601" s="23"/>
      <c r="DP2601" s="23"/>
      <c r="DQ2601" s="23"/>
      <c r="DR2601" s="23"/>
      <c r="DS2601" s="23"/>
      <c r="DT2601" s="23"/>
      <c r="DU2601" s="23"/>
      <c r="DV2601" s="23"/>
      <c r="DW2601" s="23"/>
      <c r="DX2601" s="23"/>
      <c r="DY2601" s="23"/>
    </row>
    <row r="2602" spans="1:129" s="22" customFormat="1" ht="45" x14ac:dyDescent="0.25">
      <c r="A2602" s="397"/>
      <c r="B2602" s="183" t="s">
        <v>406</v>
      </c>
      <c r="C2602" s="183"/>
      <c r="D2602" s="184"/>
      <c r="E2602" s="185"/>
      <c r="F2602" s="189"/>
      <c r="G2602" s="192"/>
      <c r="H2602" s="72" t="s">
        <v>58</v>
      </c>
      <c r="I2602" s="78" t="s">
        <v>31</v>
      </c>
      <c r="J2602" s="74">
        <v>300000</v>
      </c>
      <c r="K2602" s="74"/>
      <c r="L2602" s="74"/>
      <c r="M2602" s="74">
        <f>J2602*0.95</f>
        <v>285000</v>
      </c>
      <c r="N2602" s="74">
        <f>J2602*0.05</f>
        <v>15000</v>
      </c>
      <c r="O2602" s="354">
        <f t="shared" si="1347"/>
        <v>300000</v>
      </c>
      <c r="P2602" s="469"/>
      <c r="Q2602" s="24"/>
      <c r="R2602" s="23"/>
      <c r="S2602" s="23"/>
      <c r="T2602" s="23"/>
      <c r="U2602" s="23"/>
      <c r="V2602" s="23"/>
      <c r="W2602" s="23"/>
      <c r="X2602" s="23"/>
      <c r="Y2602" s="23"/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/>
      <c r="AK2602" s="23"/>
      <c r="AL2602" s="23"/>
      <c r="AM2602" s="23"/>
      <c r="AN2602" s="23"/>
      <c r="AO2602" s="23"/>
      <c r="AP2602" s="23"/>
      <c r="AQ2602" s="23"/>
      <c r="AR2602" s="23"/>
      <c r="AS2602" s="23"/>
      <c r="AT2602" s="23"/>
      <c r="AU2602" s="23"/>
      <c r="AV2602" s="23"/>
      <c r="AW2602" s="23"/>
      <c r="AX2602" s="23"/>
      <c r="AY2602" s="23"/>
      <c r="AZ2602" s="23"/>
      <c r="BA2602" s="23"/>
      <c r="BB2602" s="23"/>
      <c r="BC2602" s="23"/>
      <c r="BD2602" s="23"/>
      <c r="BE2602" s="23"/>
      <c r="BF2602" s="23"/>
      <c r="BG2602" s="23"/>
      <c r="BH2602" s="23"/>
      <c r="BI2602" s="23"/>
      <c r="BJ2602" s="23"/>
      <c r="BK2602" s="23"/>
      <c r="BL2602" s="23"/>
      <c r="BM2602" s="23"/>
      <c r="BN2602" s="23"/>
      <c r="BO2602" s="23"/>
      <c r="BP2602" s="23"/>
      <c r="BQ2602" s="23"/>
      <c r="BR2602" s="23"/>
      <c r="BS2602" s="23"/>
      <c r="BT2602" s="23"/>
      <c r="BU2602" s="23"/>
      <c r="BV2602" s="23"/>
      <c r="BW2602" s="23"/>
      <c r="BX2602" s="23"/>
      <c r="BY2602" s="23"/>
      <c r="BZ2602" s="23"/>
      <c r="CA2602" s="23"/>
      <c r="CB2602" s="23"/>
      <c r="CC2602" s="23"/>
      <c r="CD2602" s="23"/>
      <c r="CE2602" s="23"/>
      <c r="CF2602" s="23"/>
      <c r="CG2602" s="23"/>
      <c r="CH2602" s="23"/>
      <c r="CI2602" s="23"/>
      <c r="CJ2602" s="23"/>
      <c r="CK2602" s="23"/>
      <c r="CL2602" s="23"/>
      <c r="CM2602" s="23"/>
      <c r="CN2602" s="23"/>
      <c r="CO2602" s="23"/>
      <c r="CP2602" s="23"/>
      <c r="CQ2602" s="23"/>
      <c r="CR2602" s="23"/>
      <c r="CS2602" s="23"/>
      <c r="CT2602" s="23"/>
      <c r="CU2602" s="23"/>
      <c r="CV2602" s="23"/>
      <c r="CW2602" s="23"/>
      <c r="CX2602" s="23"/>
      <c r="CY2602" s="23"/>
      <c r="CZ2602" s="23"/>
      <c r="DA2602" s="23"/>
      <c r="DB2602" s="23"/>
      <c r="DC2602" s="23"/>
      <c r="DD2602" s="23"/>
      <c r="DE2602" s="23"/>
      <c r="DF2602" s="23"/>
      <c r="DG2602" s="23"/>
      <c r="DH2602" s="23"/>
      <c r="DI2602" s="23"/>
      <c r="DJ2602" s="23"/>
      <c r="DK2602" s="23"/>
      <c r="DL2602" s="23"/>
      <c r="DM2602" s="23"/>
      <c r="DN2602" s="23"/>
      <c r="DO2602" s="23"/>
      <c r="DP2602" s="23"/>
      <c r="DQ2602" s="23"/>
      <c r="DR2602" s="23"/>
      <c r="DS2602" s="23"/>
      <c r="DT2602" s="23"/>
      <c r="DU2602" s="23"/>
      <c r="DV2602" s="23"/>
      <c r="DW2602" s="23"/>
      <c r="DX2602" s="23"/>
      <c r="DY2602" s="23"/>
    </row>
    <row r="2603" spans="1:129" s="22" customFormat="1" ht="75" x14ac:dyDescent="0.25">
      <c r="A2603" s="398"/>
      <c r="B2603" s="183" t="s">
        <v>406</v>
      </c>
      <c r="C2603" s="183"/>
      <c r="D2603" s="184"/>
      <c r="E2603" s="185"/>
      <c r="F2603" s="189"/>
      <c r="G2603" s="192"/>
      <c r="H2603" s="72" t="s">
        <v>57</v>
      </c>
      <c r="I2603" s="78" t="s">
        <v>136</v>
      </c>
      <c r="J2603" s="83">
        <v>45250</v>
      </c>
      <c r="K2603" s="123">
        <f>J2603</f>
        <v>45250</v>
      </c>
      <c r="L2603" s="74"/>
      <c r="M2603" s="74"/>
      <c r="N2603" s="74"/>
      <c r="O2603" s="354">
        <f t="shared" si="1347"/>
        <v>45250</v>
      </c>
      <c r="P2603" s="469"/>
      <c r="Q2603" s="24"/>
      <c r="R2603" s="23"/>
      <c r="S2603" s="23"/>
      <c r="T2603" s="23"/>
      <c r="U2603" s="23"/>
      <c r="V2603" s="23"/>
      <c r="W2603" s="23"/>
      <c r="X2603" s="23"/>
      <c r="Y2603" s="23"/>
      <c r="Z2603" s="23"/>
      <c r="AA2603" s="23"/>
      <c r="AB2603" s="23"/>
      <c r="AC2603" s="23"/>
      <c r="AD2603" s="23"/>
      <c r="AE2603" s="23"/>
      <c r="AF2603" s="23"/>
      <c r="AG2603" s="23"/>
      <c r="AH2603" s="23"/>
      <c r="AI2603" s="23"/>
      <c r="AJ2603" s="23"/>
      <c r="AK2603" s="23"/>
      <c r="AL2603" s="23"/>
      <c r="AM2603" s="23"/>
      <c r="AN2603" s="23"/>
      <c r="AO2603" s="23"/>
      <c r="AP2603" s="23"/>
      <c r="AQ2603" s="23"/>
      <c r="AR2603" s="23"/>
      <c r="AS2603" s="23"/>
      <c r="AT2603" s="23"/>
      <c r="AU2603" s="23"/>
      <c r="AV2603" s="23"/>
      <c r="AW2603" s="23"/>
      <c r="AX2603" s="23"/>
      <c r="AY2603" s="23"/>
      <c r="AZ2603" s="23"/>
      <c r="BA2603" s="23"/>
      <c r="BB2603" s="23"/>
      <c r="BC2603" s="23"/>
      <c r="BD2603" s="23"/>
      <c r="BE2603" s="23"/>
      <c r="BF2603" s="23"/>
      <c r="BG2603" s="23"/>
      <c r="BH2603" s="23"/>
      <c r="BI2603" s="23"/>
      <c r="BJ2603" s="23"/>
      <c r="BK2603" s="23"/>
      <c r="BL2603" s="23"/>
      <c r="BM2603" s="23"/>
      <c r="BN2603" s="23"/>
      <c r="BO2603" s="23"/>
      <c r="BP2603" s="23"/>
      <c r="BQ2603" s="23"/>
      <c r="BR2603" s="23"/>
      <c r="BS2603" s="23"/>
      <c r="BT2603" s="23"/>
      <c r="BU2603" s="23"/>
      <c r="BV2603" s="23"/>
      <c r="BW2603" s="23"/>
      <c r="BX2603" s="23"/>
      <c r="BY2603" s="23"/>
      <c r="BZ2603" s="23"/>
      <c r="CA2603" s="23"/>
      <c r="CB2603" s="23"/>
      <c r="CC2603" s="23"/>
      <c r="CD2603" s="23"/>
      <c r="CE2603" s="23"/>
      <c r="CF2603" s="23"/>
      <c r="CG2603" s="23"/>
      <c r="CH2603" s="23"/>
      <c r="CI2603" s="23"/>
      <c r="CJ2603" s="23"/>
      <c r="CK2603" s="23"/>
      <c r="CL2603" s="23"/>
      <c r="CM2603" s="23"/>
      <c r="CN2603" s="23"/>
      <c r="CO2603" s="23"/>
      <c r="CP2603" s="23"/>
      <c r="CQ2603" s="23"/>
      <c r="CR2603" s="23"/>
      <c r="CS2603" s="23"/>
      <c r="CT2603" s="23"/>
      <c r="CU2603" s="23"/>
      <c r="CV2603" s="23"/>
      <c r="CW2603" s="23"/>
      <c r="CX2603" s="23"/>
      <c r="CY2603" s="23"/>
      <c r="CZ2603" s="23"/>
      <c r="DA2603" s="23"/>
      <c r="DB2603" s="23"/>
      <c r="DC2603" s="23"/>
      <c r="DD2603" s="23"/>
      <c r="DE2603" s="23"/>
      <c r="DF2603" s="23"/>
      <c r="DG2603" s="23"/>
      <c r="DH2603" s="23"/>
      <c r="DI2603" s="23"/>
      <c r="DJ2603" s="23"/>
      <c r="DK2603" s="23"/>
      <c r="DL2603" s="23"/>
      <c r="DM2603" s="23"/>
      <c r="DN2603" s="23"/>
      <c r="DO2603" s="23"/>
      <c r="DP2603" s="23"/>
      <c r="DQ2603" s="23"/>
      <c r="DR2603" s="23"/>
      <c r="DS2603" s="23"/>
      <c r="DT2603" s="23"/>
      <c r="DU2603" s="23"/>
      <c r="DV2603" s="23"/>
      <c r="DW2603" s="23"/>
      <c r="DX2603" s="23"/>
      <c r="DY2603" s="23"/>
    </row>
    <row r="2604" spans="1:129" s="22" customFormat="1" ht="15.75" x14ac:dyDescent="0.25">
      <c r="A2604" s="396">
        <v>45</v>
      </c>
      <c r="B2604" s="183" t="s">
        <v>406</v>
      </c>
      <c r="C2604" s="183" t="s">
        <v>5</v>
      </c>
      <c r="D2604" s="184" t="s">
        <v>172</v>
      </c>
      <c r="E2604" s="185">
        <v>16</v>
      </c>
      <c r="F2604" s="310">
        <v>3258.9</v>
      </c>
      <c r="G2604" s="187">
        <v>172</v>
      </c>
      <c r="H2604" s="188" t="s">
        <v>30</v>
      </c>
      <c r="I2604" s="66" t="s">
        <v>1</v>
      </c>
      <c r="J2604" s="74">
        <f>J2605+J2606</f>
        <v>345250</v>
      </c>
      <c r="K2604" s="74">
        <f t="shared" ref="K2604" si="1348">K2605+K2606</f>
        <v>45250</v>
      </c>
      <c r="L2604" s="74">
        <f t="shared" ref="L2604" si="1349">L2605+L2606</f>
        <v>0</v>
      </c>
      <c r="M2604" s="74">
        <f t="shared" ref="M2604" si="1350">M2605+M2606</f>
        <v>285000</v>
      </c>
      <c r="N2604" s="74">
        <f t="shared" ref="N2604" si="1351">N2605+N2606</f>
        <v>15000</v>
      </c>
      <c r="O2604" s="354">
        <f t="shared" si="1347"/>
        <v>345250</v>
      </c>
      <c r="P2604" s="469"/>
      <c r="Q2604" s="24"/>
      <c r="R2604" s="23"/>
      <c r="S2604" s="23"/>
      <c r="T2604" s="23"/>
      <c r="U2604" s="23"/>
      <c r="V2604" s="23"/>
      <c r="W2604" s="23"/>
      <c r="X2604" s="23"/>
      <c r="Y2604" s="23"/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/>
      <c r="AK2604" s="23"/>
      <c r="AL2604" s="23"/>
      <c r="AM2604" s="23"/>
      <c r="AN2604" s="23"/>
      <c r="AO2604" s="23"/>
      <c r="AP2604" s="23"/>
      <c r="AQ2604" s="23"/>
      <c r="AR2604" s="23"/>
      <c r="AS2604" s="23"/>
      <c r="AT2604" s="23"/>
      <c r="AU2604" s="23"/>
      <c r="AV2604" s="23"/>
      <c r="AW2604" s="23"/>
      <c r="AX2604" s="23"/>
      <c r="AY2604" s="23"/>
      <c r="AZ2604" s="23"/>
      <c r="BA2604" s="23"/>
      <c r="BB2604" s="23"/>
      <c r="BC2604" s="23"/>
      <c r="BD2604" s="23"/>
      <c r="BE2604" s="23"/>
      <c r="BF2604" s="23"/>
      <c r="BG2604" s="23"/>
      <c r="BH2604" s="23"/>
      <c r="BI2604" s="23"/>
      <c r="BJ2604" s="23"/>
      <c r="BK2604" s="23"/>
      <c r="BL2604" s="23"/>
      <c r="BM2604" s="23"/>
      <c r="BN2604" s="23"/>
      <c r="BO2604" s="23"/>
      <c r="BP2604" s="23"/>
      <c r="BQ2604" s="23"/>
      <c r="BR2604" s="23"/>
      <c r="BS2604" s="23"/>
      <c r="BT2604" s="23"/>
      <c r="BU2604" s="23"/>
      <c r="BV2604" s="23"/>
      <c r="BW2604" s="23"/>
      <c r="BX2604" s="23"/>
      <c r="BY2604" s="23"/>
      <c r="BZ2604" s="23"/>
      <c r="CA2604" s="23"/>
      <c r="CB2604" s="23"/>
      <c r="CC2604" s="23"/>
      <c r="CD2604" s="23"/>
      <c r="CE2604" s="23"/>
      <c r="CF2604" s="23"/>
      <c r="CG2604" s="23"/>
      <c r="CH2604" s="23"/>
      <c r="CI2604" s="23"/>
      <c r="CJ2604" s="23"/>
      <c r="CK2604" s="23"/>
      <c r="CL2604" s="23"/>
      <c r="CM2604" s="23"/>
      <c r="CN2604" s="23"/>
      <c r="CO2604" s="23"/>
      <c r="CP2604" s="23"/>
      <c r="CQ2604" s="23"/>
      <c r="CR2604" s="23"/>
      <c r="CS2604" s="23"/>
      <c r="CT2604" s="23"/>
      <c r="CU2604" s="23"/>
      <c r="CV2604" s="23"/>
      <c r="CW2604" s="23"/>
      <c r="CX2604" s="23"/>
      <c r="CY2604" s="23"/>
      <c r="CZ2604" s="23"/>
      <c r="DA2604" s="23"/>
      <c r="DB2604" s="23"/>
      <c r="DC2604" s="23"/>
      <c r="DD2604" s="23"/>
      <c r="DE2604" s="23"/>
      <c r="DF2604" s="23"/>
      <c r="DG2604" s="23"/>
      <c r="DH2604" s="23"/>
      <c r="DI2604" s="23"/>
      <c r="DJ2604" s="23"/>
      <c r="DK2604" s="23"/>
      <c r="DL2604" s="23"/>
      <c r="DM2604" s="23"/>
      <c r="DN2604" s="23"/>
      <c r="DO2604" s="23"/>
      <c r="DP2604" s="23"/>
      <c r="DQ2604" s="23"/>
      <c r="DR2604" s="23"/>
      <c r="DS2604" s="23"/>
      <c r="DT2604" s="23"/>
      <c r="DU2604" s="23"/>
      <c r="DV2604" s="23"/>
      <c r="DW2604" s="23"/>
      <c r="DX2604" s="23"/>
      <c r="DY2604" s="23"/>
    </row>
    <row r="2605" spans="1:129" s="22" customFormat="1" ht="45" x14ac:dyDescent="0.25">
      <c r="A2605" s="397"/>
      <c r="B2605" s="183" t="s">
        <v>406</v>
      </c>
      <c r="C2605" s="183"/>
      <c r="D2605" s="184"/>
      <c r="E2605" s="192"/>
      <c r="F2605" s="311"/>
      <c r="G2605" s="192"/>
      <c r="H2605" s="72" t="s">
        <v>58</v>
      </c>
      <c r="I2605" s="78" t="s">
        <v>31</v>
      </c>
      <c r="J2605" s="74">
        <v>300000</v>
      </c>
      <c r="K2605" s="74"/>
      <c r="L2605" s="74"/>
      <c r="M2605" s="74">
        <f>J2605*0.95</f>
        <v>285000</v>
      </c>
      <c r="N2605" s="74">
        <f>J2605*0.05</f>
        <v>15000</v>
      </c>
      <c r="O2605" s="354">
        <f t="shared" si="1347"/>
        <v>300000</v>
      </c>
      <c r="P2605" s="469"/>
      <c r="Q2605" s="24"/>
      <c r="R2605" s="23"/>
      <c r="S2605" s="23"/>
      <c r="T2605" s="23"/>
      <c r="U2605" s="23"/>
      <c r="V2605" s="23"/>
      <c r="W2605" s="23"/>
      <c r="X2605" s="23"/>
      <c r="Y2605" s="23"/>
      <c r="Z2605" s="23"/>
      <c r="AA2605" s="23"/>
      <c r="AB2605" s="23"/>
      <c r="AC2605" s="23"/>
      <c r="AD2605" s="23"/>
      <c r="AE2605" s="23"/>
      <c r="AF2605" s="23"/>
      <c r="AG2605" s="23"/>
      <c r="AH2605" s="23"/>
      <c r="AI2605" s="23"/>
      <c r="AJ2605" s="23"/>
      <c r="AK2605" s="23"/>
      <c r="AL2605" s="23"/>
      <c r="AM2605" s="23"/>
      <c r="AN2605" s="23"/>
      <c r="AO2605" s="23"/>
      <c r="AP2605" s="23"/>
      <c r="AQ2605" s="23"/>
      <c r="AR2605" s="23"/>
      <c r="AS2605" s="23"/>
      <c r="AT2605" s="23"/>
      <c r="AU2605" s="23"/>
      <c r="AV2605" s="23"/>
      <c r="AW2605" s="23"/>
      <c r="AX2605" s="23"/>
      <c r="AY2605" s="23"/>
      <c r="AZ2605" s="23"/>
      <c r="BA2605" s="23"/>
      <c r="BB2605" s="23"/>
      <c r="BC2605" s="23"/>
      <c r="BD2605" s="23"/>
      <c r="BE2605" s="23"/>
      <c r="BF2605" s="23"/>
      <c r="BG2605" s="23"/>
      <c r="BH2605" s="23"/>
      <c r="BI2605" s="23"/>
      <c r="BJ2605" s="23"/>
      <c r="BK2605" s="23"/>
      <c r="BL2605" s="23"/>
      <c r="BM2605" s="23"/>
      <c r="BN2605" s="23"/>
      <c r="BO2605" s="23"/>
      <c r="BP2605" s="23"/>
      <c r="BQ2605" s="23"/>
      <c r="BR2605" s="23"/>
      <c r="BS2605" s="23"/>
      <c r="BT2605" s="23"/>
      <c r="BU2605" s="23"/>
      <c r="BV2605" s="23"/>
      <c r="BW2605" s="23"/>
      <c r="BX2605" s="23"/>
      <c r="BY2605" s="23"/>
      <c r="BZ2605" s="23"/>
      <c r="CA2605" s="23"/>
      <c r="CB2605" s="23"/>
      <c r="CC2605" s="23"/>
      <c r="CD2605" s="23"/>
      <c r="CE2605" s="23"/>
      <c r="CF2605" s="23"/>
      <c r="CG2605" s="23"/>
      <c r="CH2605" s="23"/>
      <c r="CI2605" s="23"/>
      <c r="CJ2605" s="23"/>
      <c r="CK2605" s="23"/>
      <c r="CL2605" s="23"/>
      <c r="CM2605" s="23"/>
      <c r="CN2605" s="23"/>
      <c r="CO2605" s="23"/>
      <c r="CP2605" s="23"/>
      <c r="CQ2605" s="23"/>
      <c r="CR2605" s="23"/>
      <c r="CS2605" s="23"/>
      <c r="CT2605" s="23"/>
      <c r="CU2605" s="23"/>
      <c r="CV2605" s="23"/>
      <c r="CW2605" s="23"/>
      <c r="CX2605" s="23"/>
      <c r="CY2605" s="23"/>
      <c r="CZ2605" s="23"/>
      <c r="DA2605" s="23"/>
      <c r="DB2605" s="23"/>
      <c r="DC2605" s="23"/>
      <c r="DD2605" s="23"/>
      <c r="DE2605" s="23"/>
      <c r="DF2605" s="23"/>
      <c r="DG2605" s="23"/>
      <c r="DH2605" s="23"/>
      <c r="DI2605" s="23"/>
      <c r="DJ2605" s="23"/>
      <c r="DK2605" s="23"/>
      <c r="DL2605" s="23"/>
      <c r="DM2605" s="23"/>
      <c r="DN2605" s="23"/>
      <c r="DO2605" s="23"/>
      <c r="DP2605" s="23"/>
      <c r="DQ2605" s="23"/>
      <c r="DR2605" s="23"/>
      <c r="DS2605" s="23"/>
      <c r="DT2605" s="23"/>
      <c r="DU2605" s="23"/>
      <c r="DV2605" s="23"/>
      <c r="DW2605" s="23"/>
      <c r="DX2605" s="23"/>
      <c r="DY2605" s="23"/>
    </row>
    <row r="2606" spans="1:129" s="22" customFormat="1" ht="75" x14ac:dyDescent="0.25">
      <c r="A2606" s="398"/>
      <c r="B2606" s="183" t="s">
        <v>406</v>
      </c>
      <c r="C2606" s="183"/>
      <c r="D2606" s="184"/>
      <c r="E2606" s="192"/>
      <c r="F2606" s="311"/>
      <c r="G2606" s="192"/>
      <c r="H2606" s="72" t="s">
        <v>57</v>
      </c>
      <c r="I2606" s="78" t="s">
        <v>136</v>
      </c>
      <c r="J2606" s="83">
        <v>45250</v>
      </c>
      <c r="K2606" s="123">
        <f>J2606</f>
        <v>45250</v>
      </c>
      <c r="L2606" s="74"/>
      <c r="M2606" s="74"/>
      <c r="N2606" s="74"/>
      <c r="O2606" s="354">
        <f t="shared" si="1347"/>
        <v>45250</v>
      </c>
      <c r="P2606" s="469"/>
      <c r="Q2606" s="24"/>
      <c r="R2606" s="23"/>
      <c r="S2606" s="23"/>
      <c r="T2606" s="23"/>
      <c r="U2606" s="23"/>
      <c r="V2606" s="23"/>
      <c r="W2606" s="23"/>
      <c r="X2606" s="23"/>
      <c r="Y2606" s="23"/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/>
      <c r="AK2606" s="23"/>
      <c r="AL2606" s="23"/>
      <c r="AM2606" s="23"/>
      <c r="AN2606" s="23"/>
      <c r="AO2606" s="23"/>
      <c r="AP2606" s="23"/>
      <c r="AQ2606" s="23"/>
      <c r="AR2606" s="23"/>
      <c r="AS2606" s="23"/>
      <c r="AT2606" s="23"/>
      <c r="AU2606" s="23"/>
      <c r="AV2606" s="23"/>
      <c r="AW2606" s="23"/>
      <c r="AX2606" s="23"/>
      <c r="AY2606" s="23"/>
      <c r="AZ2606" s="23"/>
      <c r="BA2606" s="23"/>
      <c r="BB2606" s="23"/>
      <c r="BC2606" s="23"/>
      <c r="BD2606" s="23"/>
      <c r="BE2606" s="23"/>
      <c r="BF2606" s="23"/>
      <c r="BG2606" s="23"/>
      <c r="BH2606" s="23"/>
      <c r="BI2606" s="23"/>
      <c r="BJ2606" s="23"/>
      <c r="BK2606" s="23"/>
      <c r="BL2606" s="23"/>
      <c r="BM2606" s="23"/>
      <c r="BN2606" s="23"/>
      <c r="BO2606" s="23"/>
      <c r="BP2606" s="23"/>
      <c r="BQ2606" s="23"/>
      <c r="BR2606" s="23"/>
      <c r="BS2606" s="23"/>
      <c r="BT2606" s="23"/>
      <c r="BU2606" s="23"/>
      <c r="BV2606" s="23"/>
      <c r="BW2606" s="23"/>
      <c r="BX2606" s="23"/>
      <c r="BY2606" s="23"/>
      <c r="BZ2606" s="23"/>
      <c r="CA2606" s="23"/>
      <c r="CB2606" s="23"/>
      <c r="CC2606" s="23"/>
      <c r="CD2606" s="23"/>
      <c r="CE2606" s="23"/>
      <c r="CF2606" s="23"/>
      <c r="CG2606" s="23"/>
      <c r="CH2606" s="23"/>
      <c r="CI2606" s="23"/>
      <c r="CJ2606" s="23"/>
      <c r="CK2606" s="23"/>
      <c r="CL2606" s="23"/>
      <c r="CM2606" s="23"/>
      <c r="CN2606" s="23"/>
      <c r="CO2606" s="23"/>
      <c r="CP2606" s="23"/>
      <c r="CQ2606" s="23"/>
      <c r="CR2606" s="23"/>
      <c r="CS2606" s="23"/>
      <c r="CT2606" s="23"/>
      <c r="CU2606" s="23"/>
      <c r="CV2606" s="23"/>
      <c r="CW2606" s="23"/>
      <c r="CX2606" s="23"/>
      <c r="CY2606" s="23"/>
      <c r="CZ2606" s="23"/>
      <c r="DA2606" s="23"/>
      <c r="DB2606" s="23"/>
      <c r="DC2606" s="23"/>
      <c r="DD2606" s="23"/>
      <c r="DE2606" s="23"/>
      <c r="DF2606" s="23"/>
      <c r="DG2606" s="23"/>
      <c r="DH2606" s="23"/>
      <c r="DI2606" s="23"/>
      <c r="DJ2606" s="23"/>
      <c r="DK2606" s="23"/>
      <c r="DL2606" s="23"/>
      <c r="DM2606" s="23"/>
      <c r="DN2606" s="23"/>
      <c r="DO2606" s="23"/>
      <c r="DP2606" s="23"/>
      <c r="DQ2606" s="23"/>
      <c r="DR2606" s="23"/>
      <c r="DS2606" s="23"/>
      <c r="DT2606" s="23"/>
      <c r="DU2606" s="23"/>
      <c r="DV2606" s="23"/>
      <c r="DW2606" s="23"/>
      <c r="DX2606" s="23"/>
      <c r="DY2606" s="23"/>
    </row>
    <row r="2607" spans="1:129" ht="15.75" customHeight="1" x14ac:dyDescent="0.25">
      <c r="A2607" s="483" t="s">
        <v>417</v>
      </c>
      <c r="B2607" s="484"/>
      <c r="C2607" s="484"/>
      <c r="D2607" s="485"/>
      <c r="E2607" s="64">
        <v>60</v>
      </c>
      <c r="F2607" s="65">
        <f>F2609+F2613+F2617+F2621+F2625+F2629+F2633+F2637+F2641+F2645+F2649+F2653+F2657+F2661+F2665+F2669+F2673+F2677+F2681+F2685+F2689+F2692+F2695+F2698+F2704+F2707+F2710+F2713+F2716+F2719+F2722+F2725+F2728+F2731+F2734+F2737+F2740+F2743+F2746+F2749+F2752+F2755+F2758+F2761+F2764+F2767+F2770+F2773+F2776+F2779+F2782+F2785+F2788+F2791+F2794+F2797+F2800+F2803+F2806+F2701</f>
        <v>204634.3</v>
      </c>
      <c r="G2607" s="64">
        <f>G2609+G2613+G2617+G2621+G2625+G2629+G2633+G2637+G2641+G2645+G2649+G2653+G2657+G2661+G2665+G2669+G2673+G2677+G2681+G2685+G2689+G2692+G2695+G2698+G2704+G2707+G2710+G2713+G2716+G2719+G2722+G2725+G2728+G2731+G2734+G2737+G2740+G2743+G2746+G2749+G2752+G2755+G2758+G2761+G2764+G2767+G2770+G2773+G2776+G2779+G2782+G2785+G2788+G2791+G2794+G2797+G2800+G2803+G2806+G2701</f>
        <v>7510</v>
      </c>
      <c r="H2607" s="63" t="s">
        <v>1</v>
      </c>
      <c r="I2607" s="66" t="s">
        <v>1</v>
      </c>
      <c r="J2607" s="65">
        <f>J2609+J2613+J2617+J2621+J2625+J2629+J2633+J2637+J2641+J2645+J2649+J2653+J2657+J2661+J2665+J2669+J2673+J2677+J2681+J2685+J2689+J2692+J2695+J2698+J2704+J2707+J2710+J2713+J2716+J2719+J2722+J2725+J2728+J2731+J2734+J2737+J2740+J2743+J2746+J2749+J2752+J2755+J2758+J2761+J2764+J2767+J2770+J2773+J2776+J2779+J2782+J2785+J2788+J2791+J2794+J2797+J2800+J2803+J2806+J2701</f>
        <v>121668090.2</v>
      </c>
      <c r="K2607" s="65">
        <f>K2609+K2613+K2617+K2621+K2625+K2629+K2633+K2637+K2641+K2645+K2649+K2653+K2657+K2661+K2665+K2669+K2673+K2677+K2681+K2685+K2689+K2692+K2695+K2698+K2704+K2707+K2710+K2713+K2716+K2719+K2722+K2725+K2728+K2731+K2734+K2737+K2740+K2743+K2746+K2749+K2752+K2755+K2758+K2761+K2764+K2767+K2770+K2773+K2776+K2779+K2782+K2785+K2788+K2791+K2794+K2797+K2800+K2803+K2806+K2701</f>
        <v>117728090.2</v>
      </c>
      <c r="L2607" s="65">
        <f>L2609+L2613+L2617+L2621+L2625+L2629+L2633+L2637+L2641+L2645+L2649+L2653+L2657+L2661+L2665+L2669+L2673+L2677+L2681+L2685+L2689+L2692+L2695+L2698+L2704+L2707+L2710+L2713+L2716+L2719+L2722+L2725+L2728+L2731+L2734+L2737+L2740+L2743+L2746+L2749+L2752+L2755+L2758+L2761+L2764+L2767+L2770+L2773+L2776+L2779+L2782+L2785+L2788+L2791+L2794+L2797+L2800+L2803+L2806+L2701</f>
        <v>0</v>
      </c>
      <c r="M2607" s="65">
        <f>M2609+M2613+M2617+M2621+M2625+M2629+M2633+M2637+M2641+M2645+M2649+M2653+M2657+M2661+M2665+M2669+M2673+M2677+M2681+M2685+M2689+M2692+M2695+M2698+M2704+M2707+M2710+M2713+M2716+M2719+M2722+M2725+M2728+M2731+M2734+M2737+M2740+M2743+M2746+M2749+M2752+M2755+M2758+M2761+M2764+M2767+M2770+M2773+M2776+M2779+M2782+M2785+M2788+M2791+M2794+M2797+M2800+M2803+M2806+M2701+M2608</f>
        <v>3743000</v>
      </c>
      <c r="N2607" s="65">
        <f>N2609+N2613+N2617+N2621+N2625+N2629+N2633+N2637+N2641+N2645+N2649+N2653+N2657+N2661+N2665+N2669+N2673+N2677+N2681+N2685+N2689+N2692+N2695+N2698+N2704+N2707+N2710+N2713+N2716+N2719+N2722+N2725+N2728+N2731+N2734+N2737+N2740+N2743+N2746+N2749+N2752+N2755+N2758+N2761+N2764+N2767+N2770+N2773+N2776+N2779+N2782+N2785+N2788+N2791+N2794+N2797+N2800+N2803+N2806+N2701</f>
        <v>197000</v>
      </c>
      <c r="O2607" s="354">
        <f t="shared" si="1347"/>
        <v>121668090.2</v>
      </c>
      <c r="P2607" s="355"/>
    </row>
    <row r="2608" spans="1:129" ht="15.75" customHeight="1" x14ac:dyDescent="0.25">
      <c r="A2608" s="483" t="s">
        <v>419</v>
      </c>
      <c r="B2608" s="484"/>
      <c r="C2608" s="484"/>
      <c r="D2608" s="484"/>
      <c r="E2608" s="484"/>
      <c r="F2608" s="484"/>
      <c r="G2608" s="485"/>
      <c r="H2608" s="63" t="s">
        <v>1</v>
      </c>
      <c r="I2608" s="66" t="s">
        <v>1</v>
      </c>
      <c r="J2608" s="89"/>
      <c r="K2608" s="89"/>
      <c r="L2608" s="89"/>
      <c r="M2608" s="89">
        <v>0</v>
      </c>
      <c r="N2608" s="89"/>
      <c r="O2608" s="429">
        <f t="shared" si="1347"/>
        <v>0</v>
      </c>
      <c r="P2608" s="355"/>
    </row>
    <row r="2609" spans="1:129" s="29" customFormat="1" x14ac:dyDescent="0.25">
      <c r="A2609" s="426">
        <v>1</v>
      </c>
      <c r="B2609" s="127" t="s">
        <v>413</v>
      </c>
      <c r="C2609" s="127" t="s">
        <v>25</v>
      </c>
      <c r="D2609" s="195" t="s">
        <v>106</v>
      </c>
      <c r="E2609" s="203">
        <v>8</v>
      </c>
      <c r="F2609" s="135">
        <v>14856.9</v>
      </c>
      <c r="G2609" s="196">
        <v>575</v>
      </c>
      <c r="H2609" s="121" t="s">
        <v>30</v>
      </c>
      <c r="I2609" s="66" t="s">
        <v>1</v>
      </c>
      <c r="J2609" s="83">
        <f>J2610+J2611+J2612</f>
        <v>15296840</v>
      </c>
      <c r="K2609" s="83">
        <f t="shared" ref="K2609:N2609" si="1352">K2610+K2611+K2612</f>
        <v>15296840</v>
      </c>
      <c r="L2609" s="83">
        <f t="shared" si="1352"/>
        <v>0</v>
      </c>
      <c r="M2609" s="83">
        <f t="shared" si="1352"/>
        <v>0</v>
      </c>
      <c r="N2609" s="83">
        <f t="shared" si="1352"/>
        <v>0</v>
      </c>
      <c r="O2609" s="429">
        <f t="shared" si="1347"/>
        <v>15296840</v>
      </c>
      <c r="P2609" s="355"/>
      <c r="Q2609" s="23"/>
      <c r="R2609" s="23"/>
      <c r="S2609" s="23"/>
      <c r="T2609" s="23"/>
      <c r="U2609" s="23"/>
      <c r="V2609" s="23"/>
      <c r="W2609" s="23"/>
      <c r="X2609" s="23"/>
      <c r="Y2609" s="23"/>
      <c r="Z2609" s="23"/>
      <c r="AA2609" s="23"/>
      <c r="AB2609" s="23"/>
      <c r="AC2609" s="23"/>
      <c r="AD2609" s="23"/>
      <c r="AE2609" s="23"/>
      <c r="AF2609" s="23"/>
      <c r="AG2609" s="23"/>
      <c r="AH2609" s="23"/>
      <c r="AI2609" s="23"/>
      <c r="AJ2609" s="23"/>
      <c r="AK2609" s="23"/>
      <c r="AL2609" s="23"/>
      <c r="AM2609" s="23"/>
      <c r="AN2609" s="23"/>
      <c r="AO2609" s="23"/>
      <c r="AP2609" s="23"/>
      <c r="AQ2609" s="23"/>
      <c r="AR2609" s="23"/>
      <c r="AS2609" s="23"/>
      <c r="AT2609" s="23"/>
      <c r="AU2609" s="23"/>
      <c r="AV2609" s="23"/>
      <c r="AW2609" s="23"/>
      <c r="AX2609" s="23"/>
      <c r="AY2609" s="23"/>
      <c r="AZ2609" s="23"/>
      <c r="BA2609" s="23"/>
      <c r="BB2609" s="23"/>
      <c r="BC2609" s="23"/>
      <c r="BD2609" s="23"/>
      <c r="BE2609" s="23"/>
      <c r="BF2609" s="23"/>
      <c r="BG2609" s="23"/>
      <c r="BH2609" s="23"/>
      <c r="BI2609" s="23"/>
      <c r="BJ2609" s="23"/>
      <c r="BK2609" s="23"/>
      <c r="BL2609" s="23"/>
      <c r="BM2609" s="23"/>
      <c r="BN2609" s="23"/>
      <c r="BO2609" s="23"/>
      <c r="BP2609" s="23"/>
      <c r="BQ2609" s="23"/>
      <c r="BR2609" s="23"/>
      <c r="BS2609" s="23"/>
      <c r="BT2609" s="23"/>
      <c r="BU2609" s="23"/>
      <c r="BV2609" s="23"/>
      <c r="BW2609" s="23"/>
      <c r="BX2609" s="23"/>
      <c r="BY2609" s="23"/>
      <c r="BZ2609" s="23"/>
      <c r="CA2609" s="23"/>
      <c r="CB2609" s="23"/>
      <c r="CC2609" s="23"/>
      <c r="CD2609" s="23"/>
      <c r="CE2609" s="23"/>
      <c r="CF2609" s="23"/>
      <c r="CG2609" s="23"/>
      <c r="CH2609" s="23"/>
      <c r="CI2609" s="23"/>
      <c r="CJ2609" s="23"/>
      <c r="CK2609" s="23"/>
      <c r="CL2609" s="23"/>
      <c r="CM2609" s="23"/>
      <c r="CN2609" s="23"/>
      <c r="CO2609" s="23"/>
      <c r="CP2609" s="23"/>
      <c r="CQ2609" s="23"/>
      <c r="CR2609" s="23"/>
      <c r="CS2609" s="23"/>
      <c r="CT2609" s="23"/>
      <c r="CU2609" s="23"/>
      <c r="CV2609" s="23"/>
      <c r="CW2609" s="23"/>
      <c r="CX2609" s="23"/>
      <c r="CY2609" s="23"/>
      <c r="CZ2609" s="23"/>
      <c r="DA2609" s="23"/>
      <c r="DB2609" s="23"/>
      <c r="DC2609" s="23"/>
      <c r="DD2609" s="23"/>
      <c r="DE2609" s="23"/>
      <c r="DF2609" s="23"/>
      <c r="DG2609" s="23"/>
      <c r="DH2609" s="23"/>
      <c r="DI2609" s="23"/>
      <c r="DJ2609" s="23"/>
      <c r="DK2609" s="23"/>
      <c r="DL2609" s="23"/>
      <c r="DM2609" s="23"/>
      <c r="DN2609" s="23"/>
      <c r="DO2609" s="23"/>
      <c r="DP2609" s="23"/>
      <c r="DQ2609" s="23"/>
      <c r="DR2609" s="23"/>
      <c r="DS2609" s="23"/>
      <c r="DT2609" s="23"/>
      <c r="DU2609" s="23"/>
      <c r="DV2609" s="23"/>
      <c r="DW2609" s="23"/>
      <c r="DX2609" s="23"/>
      <c r="DY2609" s="23"/>
    </row>
    <row r="2610" spans="1:129" s="29" customFormat="1" ht="30" x14ac:dyDescent="0.25">
      <c r="A2610" s="427"/>
      <c r="B2610" s="127" t="s">
        <v>413</v>
      </c>
      <c r="C2610" s="127"/>
      <c r="D2610" s="127"/>
      <c r="E2610" s="136"/>
      <c r="F2610" s="162"/>
      <c r="G2610" s="136"/>
      <c r="H2610" s="121" t="s">
        <v>38</v>
      </c>
      <c r="I2610" s="105" t="s">
        <v>39</v>
      </c>
      <c r="J2610" s="83">
        <v>4519469</v>
      </c>
      <c r="K2610" s="98">
        <f t="shared" ref="K2610:K2612" si="1353">J2610</f>
        <v>4519469</v>
      </c>
      <c r="L2610" s="162"/>
      <c r="M2610" s="162"/>
      <c r="N2610" s="162"/>
      <c r="O2610" s="429">
        <f t="shared" si="1347"/>
        <v>4519469</v>
      </c>
      <c r="P2610" s="355"/>
      <c r="Q2610" s="23"/>
      <c r="R2610" s="23"/>
      <c r="S2610" s="23"/>
      <c r="T2610" s="23"/>
      <c r="U2610" s="23"/>
      <c r="V2610" s="23"/>
      <c r="W2610" s="23"/>
      <c r="X2610" s="23"/>
      <c r="Y2610" s="23"/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/>
      <c r="AJ2610" s="23"/>
      <c r="AK2610" s="23"/>
      <c r="AL2610" s="23"/>
      <c r="AM2610" s="23"/>
      <c r="AN2610" s="23"/>
      <c r="AO2610" s="23"/>
      <c r="AP2610" s="23"/>
      <c r="AQ2610" s="23"/>
      <c r="AR2610" s="23"/>
      <c r="AS2610" s="23"/>
      <c r="AT2610" s="23"/>
      <c r="AU2610" s="23"/>
      <c r="AV2610" s="23"/>
      <c r="AW2610" s="23"/>
      <c r="AX2610" s="23"/>
      <c r="AY2610" s="23"/>
      <c r="AZ2610" s="23"/>
      <c r="BA2610" s="23"/>
      <c r="BB2610" s="23"/>
      <c r="BC2610" s="23"/>
      <c r="BD2610" s="23"/>
      <c r="BE2610" s="23"/>
      <c r="BF2610" s="23"/>
      <c r="BG2610" s="23"/>
      <c r="BH2610" s="23"/>
      <c r="BI2610" s="23"/>
      <c r="BJ2610" s="23"/>
      <c r="BK2610" s="23"/>
      <c r="BL2610" s="23"/>
      <c r="BM2610" s="23"/>
      <c r="BN2610" s="23"/>
      <c r="BO2610" s="23"/>
      <c r="BP2610" s="23"/>
      <c r="BQ2610" s="23"/>
      <c r="BR2610" s="23"/>
      <c r="BS2610" s="23"/>
      <c r="BT2610" s="23"/>
      <c r="BU2610" s="23"/>
      <c r="BV2610" s="23"/>
      <c r="BW2610" s="23"/>
      <c r="BX2610" s="23"/>
      <c r="BY2610" s="23"/>
      <c r="BZ2610" s="23"/>
      <c r="CA2610" s="23"/>
      <c r="CB2610" s="23"/>
      <c r="CC2610" s="23"/>
      <c r="CD2610" s="23"/>
      <c r="CE2610" s="23"/>
      <c r="CF2610" s="23"/>
      <c r="CG2610" s="23"/>
      <c r="CH2610" s="23"/>
      <c r="CI2610" s="23"/>
      <c r="CJ2610" s="23"/>
      <c r="CK2610" s="23"/>
      <c r="CL2610" s="23"/>
      <c r="CM2610" s="23"/>
      <c r="CN2610" s="23"/>
      <c r="CO2610" s="23"/>
      <c r="CP2610" s="23"/>
      <c r="CQ2610" s="23"/>
      <c r="CR2610" s="23"/>
      <c r="CS2610" s="23"/>
      <c r="CT2610" s="23"/>
      <c r="CU2610" s="23"/>
      <c r="CV2610" s="23"/>
      <c r="CW2610" s="23"/>
      <c r="CX2610" s="23"/>
      <c r="CY2610" s="23"/>
      <c r="CZ2610" s="23"/>
      <c r="DA2610" s="23"/>
      <c r="DB2610" s="23"/>
      <c r="DC2610" s="23"/>
      <c r="DD2610" s="23"/>
      <c r="DE2610" s="23"/>
      <c r="DF2610" s="23"/>
      <c r="DG2610" s="23"/>
      <c r="DH2610" s="23"/>
      <c r="DI2610" s="23"/>
      <c r="DJ2610" s="23"/>
      <c r="DK2610" s="23"/>
      <c r="DL2610" s="23"/>
      <c r="DM2610" s="23"/>
      <c r="DN2610" s="23"/>
      <c r="DO2610" s="23"/>
      <c r="DP2610" s="23"/>
      <c r="DQ2610" s="23"/>
      <c r="DR2610" s="23"/>
      <c r="DS2610" s="23"/>
      <c r="DT2610" s="23"/>
      <c r="DU2610" s="23"/>
      <c r="DV2610" s="23"/>
      <c r="DW2610" s="23"/>
      <c r="DX2610" s="23"/>
      <c r="DY2610" s="23"/>
    </row>
    <row r="2611" spans="1:129" s="29" customFormat="1" ht="30" x14ac:dyDescent="0.25">
      <c r="A2611" s="427"/>
      <c r="B2611" s="127" t="s">
        <v>413</v>
      </c>
      <c r="C2611" s="127"/>
      <c r="D2611" s="127"/>
      <c r="E2611" s="136"/>
      <c r="F2611" s="162"/>
      <c r="G2611" s="136"/>
      <c r="H2611" s="72" t="s">
        <v>40</v>
      </c>
      <c r="I2611" s="78" t="s">
        <v>41</v>
      </c>
      <c r="J2611" s="83">
        <v>10456881</v>
      </c>
      <c r="K2611" s="98">
        <f t="shared" si="1353"/>
        <v>10456881</v>
      </c>
      <c r="L2611" s="162"/>
      <c r="M2611" s="162"/>
      <c r="N2611" s="162"/>
      <c r="O2611" s="429">
        <f t="shared" si="1347"/>
        <v>10456881</v>
      </c>
      <c r="P2611" s="355"/>
      <c r="Q2611" s="23"/>
      <c r="R2611" s="23"/>
      <c r="S2611" s="23"/>
      <c r="T2611" s="23"/>
      <c r="U2611" s="23"/>
      <c r="V2611" s="23"/>
      <c r="W2611" s="23"/>
      <c r="X2611" s="23"/>
      <c r="Y2611" s="23"/>
      <c r="Z2611" s="23"/>
      <c r="AA2611" s="23"/>
      <c r="AB2611" s="23"/>
      <c r="AC2611" s="23"/>
      <c r="AD2611" s="23"/>
      <c r="AE2611" s="23"/>
      <c r="AF2611" s="23"/>
      <c r="AG2611" s="23"/>
      <c r="AH2611" s="23"/>
      <c r="AI2611" s="23"/>
      <c r="AJ2611" s="23"/>
      <c r="AK2611" s="23"/>
      <c r="AL2611" s="23"/>
      <c r="AM2611" s="23"/>
      <c r="AN2611" s="23"/>
      <c r="AO2611" s="23"/>
      <c r="AP2611" s="23"/>
      <c r="AQ2611" s="23"/>
      <c r="AR2611" s="23"/>
      <c r="AS2611" s="23"/>
      <c r="AT2611" s="23"/>
      <c r="AU2611" s="23"/>
      <c r="AV2611" s="23"/>
      <c r="AW2611" s="23"/>
      <c r="AX2611" s="23"/>
      <c r="AY2611" s="23"/>
      <c r="AZ2611" s="23"/>
      <c r="BA2611" s="23"/>
      <c r="BB2611" s="23"/>
      <c r="BC2611" s="23"/>
      <c r="BD2611" s="23"/>
      <c r="BE2611" s="23"/>
      <c r="BF2611" s="23"/>
      <c r="BG2611" s="23"/>
      <c r="BH2611" s="23"/>
      <c r="BI2611" s="23"/>
      <c r="BJ2611" s="23"/>
      <c r="BK2611" s="23"/>
      <c r="BL2611" s="23"/>
      <c r="BM2611" s="23"/>
      <c r="BN2611" s="23"/>
      <c r="BO2611" s="23"/>
      <c r="BP2611" s="23"/>
      <c r="BQ2611" s="23"/>
      <c r="BR2611" s="23"/>
      <c r="BS2611" s="23"/>
      <c r="BT2611" s="23"/>
      <c r="BU2611" s="23"/>
      <c r="BV2611" s="23"/>
      <c r="BW2611" s="23"/>
      <c r="BX2611" s="23"/>
      <c r="BY2611" s="23"/>
      <c r="BZ2611" s="23"/>
      <c r="CA2611" s="23"/>
      <c r="CB2611" s="23"/>
      <c r="CC2611" s="23"/>
      <c r="CD2611" s="23"/>
      <c r="CE2611" s="23"/>
      <c r="CF2611" s="23"/>
      <c r="CG2611" s="23"/>
      <c r="CH2611" s="23"/>
      <c r="CI2611" s="23"/>
      <c r="CJ2611" s="23"/>
      <c r="CK2611" s="23"/>
      <c r="CL2611" s="23"/>
      <c r="CM2611" s="23"/>
      <c r="CN2611" s="23"/>
      <c r="CO2611" s="23"/>
      <c r="CP2611" s="23"/>
      <c r="CQ2611" s="23"/>
      <c r="CR2611" s="23"/>
      <c r="CS2611" s="23"/>
      <c r="CT2611" s="23"/>
      <c r="CU2611" s="23"/>
      <c r="CV2611" s="23"/>
      <c r="CW2611" s="23"/>
      <c r="CX2611" s="23"/>
      <c r="CY2611" s="23"/>
      <c r="CZ2611" s="23"/>
      <c r="DA2611" s="23"/>
      <c r="DB2611" s="23"/>
      <c r="DC2611" s="23"/>
      <c r="DD2611" s="23"/>
      <c r="DE2611" s="23"/>
      <c r="DF2611" s="23"/>
      <c r="DG2611" s="23"/>
      <c r="DH2611" s="23"/>
      <c r="DI2611" s="23"/>
      <c r="DJ2611" s="23"/>
      <c r="DK2611" s="23"/>
      <c r="DL2611" s="23"/>
      <c r="DM2611" s="23"/>
      <c r="DN2611" s="23"/>
      <c r="DO2611" s="23"/>
      <c r="DP2611" s="23"/>
      <c r="DQ2611" s="23"/>
      <c r="DR2611" s="23"/>
      <c r="DS2611" s="23"/>
      <c r="DT2611" s="23"/>
      <c r="DU2611" s="23"/>
      <c r="DV2611" s="23"/>
      <c r="DW2611" s="23"/>
      <c r="DX2611" s="23"/>
      <c r="DY2611" s="23"/>
    </row>
    <row r="2612" spans="1:129" s="29" customFormat="1" x14ac:dyDescent="0.25">
      <c r="A2612" s="428"/>
      <c r="B2612" s="127" t="s">
        <v>413</v>
      </c>
      <c r="C2612" s="127"/>
      <c r="D2612" s="127"/>
      <c r="E2612" s="136"/>
      <c r="F2612" s="162"/>
      <c r="G2612" s="136"/>
      <c r="H2612" s="168" t="s">
        <v>35</v>
      </c>
      <c r="I2612" s="78" t="s">
        <v>52</v>
      </c>
      <c r="J2612" s="83">
        <v>320490</v>
      </c>
      <c r="K2612" s="98">
        <f t="shared" si="1353"/>
        <v>320490</v>
      </c>
      <c r="L2612" s="162"/>
      <c r="M2612" s="162"/>
      <c r="N2612" s="162"/>
      <c r="O2612" s="429">
        <f t="shared" si="1347"/>
        <v>320490</v>
      </c>
      <c r="P2612" s="355"/>
      <c r="Q2612" s="23"/>
      <c r="R2612" s="23"/>
      <c r="S2612" s="23"/>
      <c r="T2612" s="23"/>
      <c r="U2612" s="23"/>
      <c r="V2612" s="23"/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23"/>
      <c r="AN2612" s="23"/>
      <c r="AO2612" s="23"/>
      <c r="AP2612" s="23"/>
      <c r="AQ2612" s="23"/>
      <c r="AR2612" s="23"/>
      <c r="AS2612" s="23"/>
      <c r="AT2612" s="23"/>
      <c r="AU2612" s="23"/>
      <c r="AV2612" s="23"/>
      <c r="AW2612" s="23"/>
      <c r="AX2612" s="23"/>
      <c r="AY2612" s="23"/>
      <c r="AZ2612" s="23"/>
      <c r="BA2612" s="23"/>
      <c r="BB2612" s="23"/>
      <c r="BC2612" s="23"/>
      <c r="BD2612" s="23"/>
      <c r="BE2612" s="23"/>
      <c r="BF2612" s="23"/>
      <c r="BG2612" s="23"/>
      <c r="BH2612" s="23"/>
      <c r="BI2612" s="23"/>
      <c r="BJ2612" s="23"/>
      <c r="BK2612" s="23"/>
      <c r="BL2612" s="23"/>
      <c r="BM2612" s="23"/>
      <c r="BN2612" s="23"/>
      <c r="BO2612" s="23"/>
      <c r="BP2612" s="23"/>
      <c r="BQ2612" s="23"/>
      <c r="BR2612" s="23"/>
      <c r="BS2612" s="23"/>
      <c r="BT2612" s="23"/>
      <c r="BU2612" s="23"/>
      <c r="BV2612" s="23"/>
      <c r="BW2612" s="23"/>
      <c r="BX2612" s="23"/>
      <c r="BY2612" s="23"/>
      <c r="BZ2612" s="23"/>
      <c r="CA2612" s="23"/>
      <c r="CB2612" s="23"/>
      <c r="CC2612" s="23"/>
      <c r="CD2612" s="23"/>
      <c r="CE2612" s="23"/>
      <c r="CF2612" s="23"/>
      <c r="CG2612" s="23"/>
      <c r="CH2612" s="23"/>
      <c r="CI2612" s="23"/>
      <c r="CJ2612" s="23"/>
      <c r="CK2612" s="23"/>
      <c r="CL2612" s="23"/>
      <c r="CM2612" s="23"/>
      <c r="CN2612" s="23"/>
      <c r="CO2612" s="23"/>
      <c r="CP2612" s="23"/>
      <c r="CQ2612" s="23"/>
      <c r="CR2612" s="23"/>
      <c r="CS2612" s="23"/>
      <c r="CT2612" s="23"/>
      <c r="CU2612" s="23"/>
      <c r="CV2612" s="23"/>
      <c r="CW2612" s="23"/>
      <c r="CX2612" s="23"/>
      <c r="CY2612" s="23"/>
      <c r="CZ2612" s="23"/>
      <c r="DA2612" s="23"/>
      <c r="DB2612" s="23"/>
      <c r="DC2612" s="23"/>
      <c r="DD2612" s="23"/>
      <c r="DE2612" s="23"/>
      <c r="DF2612" s="23"/>
      <c r="DG2612" s="23"/>
      <c r="DH2612" s="23"/>
      <c r="DI2612" s="23"/>
      <c r="DJ2612" s="23"/>
      <c r="DK2612" s="23"/>
      <c r="DL2612" s="23"/>
      <c r="DM2612" s="23"/>
      <c r="DN2612" s="23"/>
      <c r="DO2612" s="23"/>
      <c r="DP2612" s="23"/>
      <c r="DQ2612" s="23"/>
      <c r="DR2612" s="23"/>
      <c r="DS2612" s="23"/>
      <c r="DT2612" s="23"/>
      <c r="DU2612" s="23"/>
      <c r="DV2612" s="23"/>
      <c r="DW2612" s="23"/>
      <c r="DX2612" s="23"/>
      <c r="DY2612" s="23"/>
    </row>
    <row r="2613" spans="1:129" s="29" customFormat="1" x14ac:dyDescent="0.25">
      <c r="A2613" s="420">
        <v>2</v>
      </c>
      <c r="B2613" s="127" t="s">
        <v>413</v>
      </c>
      <c r="C2613" s="127" t="s">
        <v>25</v>
      </c>
      <c r="D2613" s="195" t="s">
        <v>91</v>
      </c>
      <c r="E2613" s="196" t="s">
        <v>107</v>
      </c>
      <c r="F2613" s="135">
        <v>1806.2</v>
      </c>
      <c r="G2613" s="196">
        <v>80</v>
      </c>
      <c r="H2613" s="121" t="s">
        <v>30</v>
      </c>
      <c r="I2613" s="66" t="s">
        <v>1</v>
      </c>
      <c r="J2613" s="83">
        <f>J2614+J2615+J2616</f>
        <v>1840888</v>
      </c>
      <c r="K2613" s="83">
        <f t="shared" ref="K2613:N2613" si="1354">K2614+K2615+K2616</f>
        <v>1840888</v>
      </c>
      <c r="L2613" s="83">
        <f t="shared" si="1354"/>
        <v>0</v>
      </c>
      <c r="M2613" s="83">
        <f t="shared" si="1354"/>
        <v>0</v>
      </c>
      <c r="N2613" s="83">
        <f t="shared" si="1354"/>
        <v>0</v>
      </c>
      <c r="O2613" s="429">
        <f t="shared" si="1347"/>
        <v>1840888</v>
      </c>
      <c r="P2613" s="355"/>
      <c r="Q2613" s="23"/>
      <c r="R2613" s="23"/>
      <c r="S2613" s="23"/>
      <c r="T2613" s="23"/>
      <c r="U2613" s="23"/>
      <c r="V2613" s="23"/>
      <c r="W2613" s="23"/>
      <c r="X2613" s="23"/>
      <c r="Y2613" s="23"/>
      <c r="Z2613" s="23"/>
      <c r="AA2613" s="23"/>
      <c r="AB2613" s="23"/>
      <c r="AC2613" s="23"/>
      <c r="AD2613" s="23"/>
      <c r="AE2613" s="23"/>
      <c r="AF2613" s="23"/>
      <c r="AG2613" s="23"/>
      <c r="AH2613" s="23"/>
      <c r="AI2613" s="23"/>
      <c r="AJ2613" s="23"/>
      <c r="AK2613" s="23"/>
      <c r="AL2613" s="23"/>
      <c r="AM2613" s="23"/>
      <c r="AN2613" s="23"/>
      <c r="AO2613" s="23"/>
      <c r="AP2613" s="23"/>
      <c r="AQ2613" s="23"/>
      <c r="AR2613" s="23"/>
      <c r="AS2613" s="23"/>
      <c r="AT2613" s="23"/>
      <c r="AU2613" s="23"/>
      <c r="AV2613" s="23"/>
      <c r="AW2613" s="23"/>
      <c r="AX2613" s="23"/>
      <c r="AY2613" s="23"/>
      <c r="AZ2613" s="23"/>
      <c r="BA2613" s="23"/>
      <c r="BB2613" s="23"/>
      <c r="BC2613" s="23"/>
      <c r="BD2613" s="23"/>
      <c r="BE2613" s="23"/>
      <c r="BF2613" s="23"/>
      <c r="BG2613" s="23"/>
      <c r="BH2613" s="23"/>
      <c r="BI2613" s="23"/>
      <c r="BJ2613" s="23"/>
      <c r="BK2613" s="23"/>
      <c r="BL2613" s="23"/>
      <c r="BM2613" s="23"/>
      <c r="BN2613" s="23"/>
      <c r="BO2613" s="23"/>
      <c r="BP2613" s="23"/>
      <c r="BQ2613" s="23"/>
      <c r="BR2613" s="23"/>
      <c r="BS2613" s="23"/>
      <c r="BT2613" s="23"/>
      <c r="BU2613" s="23"/>
      <c r="BV2613" s="23"/>
      <c r="BW2613" s="23"/>
      <c r="BX2613" s="23"/>
      <c r="BY2613" s="23"/>
      <c r="BZ2613" s="23"/>
      <c r="CA2613" s="23"/>
      <c r="CB2613" s="23"/>
      <c r="CC2613" s="23"/>
      <c r="CD2613" s="23"/>
      <c r="CE2613" s="23"/>
      <c r="CF2613" s="23"/>
      <c r="CG2613" s="23"/>
      <c r="CH2613" s="23"/>
      <c r="CI2613" s="23"/>
      <c r="CJ2613" s="23"/>
      <c r="CK2613" s="23"/>
      <c r="CL2613" s="23"/>
      <c r="CM2613" s="23"/>
      <c r="CN2613" s="23"/>
      <c r="CO2613" s="23"/>
      <c r="CP2613" s="23"/>
      <c r="CQ2613" s="23"/>
      <c r="CR2613" s="23"/>
      <c r="CS2613" s="23"/>
      <c r="CT2613" s="23"/>
      <c r="CU2613" s="23"/>
      <c r="CV2613" s="23"/>
      <c r="CW2613" s="23"/>
      <c r="CX2613" s="23"/>
      <c r="CY2613" s="23"/>
      <c r="CZ2613" s="23"/>
      <c r="DA2613" s="23"/>
      <c r="DB2613" s="23"/>
      <c r="DC2613" s="23"/>
      <c r="DD2613" s="23"/>
      <c r="DE2613" s="23"/>
      <c r="DF2613" s="23"/>
      <c r="DG2613" s="23"/>
      <c r="DH2613" s="23"/>
      <c r="DI2613" s="23"/>
      <c r="DJ2613" s="23"/>
      <c r="DK2613" s="23"/>
      <c r="DL2613" s="23"/>
      <c r="DM2613" s="23"/>
      <c r="DN2613" s="23"/>
      <c r="DO2613" s="23"/>
      <c r="DP2613" s="23"/>
      <c r="DQ2613" s="23"/>
      <c r="DR2613" s="23"/>
      <c r="DS2613" s="23"/>
      <c r="DT2613" s="23"/>
      <c r="DU2613" s="23"/>
      <c r="DV2613" s="23"/>
      <c r="DW2613" s="23"/>
      <c r="DX2613" s="23"/>
      <c r="DY2613" s="23"/>
    </row>
    <row r="2614" spans="1:129" s="29" customFormat="1" ht="30" x14ac:dyDescent="0.25">
      <c r="A2614" s="421"/>
      <c r="B2614" s="127" t="s">
        <v>413</v>
      </c>
      <c r="C2614" s="127"/>
      <c r="D2614" s="127"/>
      <c r="E2614" s="136"/>
      <c r="F2614" s="162"/>
      <c r="G2614" s="136"/>
      <c r="H2614" s="121" t="s">
        <v>38</v>
      </c>
      <c r="I2614" s="105" t="s">
        <v>39</v>
      </c>
      <c r="J2614" s="83">
        <v>385950</v>
      </c>
      <c r="K2614" s="98">
        <f t="shared" ref="K2614:K2616" si="1355">J2614</f>
        <v>385950</v>
      </c>
      <c r="L2614" s="162"/>
      <c r="M2614" s="162"/>
      <c r="N2614" s="162"/>
      <c r="O2614" s="429">
        <f t="shared" si="1347"/>
        <v>385950</v>
      </c>
      <c r="P2614" s="355"/>
      <c r="Q2614" s="23"/>
      <c r="R2614" s="23"/>
      <c r="S2614" s="23"/>
      <c r="T2614" s="23"/>
      <c r="U2614" s="23"/>
      <c r="V2614" s="23"/>
      <c r="W2614" s="23"/>
      <c r="X2614" s="23"/>
      <c r="Y2614" s="23"/>
      <c r="Z2614" s="23"/>
      <c r="AA2614" s="23"/>
      <c r="AB2614" s="23"/>
      <c r="AC2614" s="23"/>
      <c r="AD2614" s="23"/>
      <c r="AE2614" s="23"/>
      <c r="AF2614" s="23"/>
      <c r="AG2614" s="23"/>
      <c r="AH2614" s="23"/>
      <c r="AI2614" s="23"/>
      <c r="AJ2614" s="23"/>
      <c r="AK2614" s="23"/>
      <c r="AL2614" s="23"/>
      <c r="AM2614" s="23"/>
      <c r="AN2614" s="23"/>
      <c r="AO2614" s="23"/>
      <c r="AP2614" s="23"/>
      <c r="AQ2614" s="23"/>
      <c r="AR2614" s="23"/>
      <c r="AS2614" s="23"/>
      <c r="AT2614" s="23"/>
      <c r="AU2614" s="23"/>
      <c r="AV2614" s="23"/>
      <c r="AW2614" s="23"/>
      <c r="AX2614" s="23"/>
      <c r="AY2614" s="23"/>
      <c r="AZ2614" s="23"/>
      <c r="BA2614" s="23"/>
      <c r="BB2614" s="23"/>
      <c r="BC2614" s="23"/>
      <c r="BD2614" s="23"/>
      <c r="BE2614" s="23"/>
      <c r="BF2614" s="23"/>
      <c r="BG2614" s="23"/>
      <c r="BH2614" s="23"/>
      <c r="BI2614" s="23"/>
      <c r="BJ2614" s="23"/>
      <c r="BK2614" s="23"/>
      <c r="BL2614" s="23"/>
      <c r="BM2614" s="23"/>
      <c r="BN2614" s="23"/>
      <c r="BO2614" s="23"/>
      <c r="BP2614" s="23"/>
      <c r="BQ2614" s="23"/>
      <c r="BR2614" s="23"/>
      <c r="BS2614" s="23"/>
      <c r="BT2614" s="23"/>
      <c r="BU2614" s="23"/>
      <c r="BV2614" s="23"/>
      <c r="BW2614" s="23"/>
      <c r="BX2614" s="23"/>
      <c r="BY2614" s="23"/>
      <c r="BZ2614" s="23"/>
      <c r="CA2614" s="23"/>
      <c r="CB2614" s="23"/>
      <c r="CC2614" s="23"/>
      <c r="CD2614" s="23"/>
      <c r="CE2614" s="23"/>
      <c r="CF2614" s="23"/>
      <c r="CG2614" s="23"/>
      <c r="CH2614" s="23"/>
      <c r="CI2614" s="23"/>
      <c r="CJ2614" s="23"/>
      <c r="CK2614" s="23"/>
      <c r="CL2614" s="23"/>
      <c r="CM2614" s="23"/>
      <c r="CN2614" s="23"/>
      <c r="CO2614" s="23"/>
      <c r="CP2614" s="23"/>
      <c r="CQ2614" s="23"/>
      <c r="CR2614" s="23"/>
      <c r="CS2614" s="23"/>
      <c r="CT2614" s="23"/>
      <c r="CU2614" s="23"/>
      <c r="CV2614" s="23"/>
      <c r="CW2614" s="23"/>
      <c r="CX2614" s="23"/>
      <c r="CY2614" s="23"/>
      <c r="CZ2614" s="23"/>
      <c r="DA2614" s="23"/>
      <c r="DB2614" s="23"/>
      <c r="DC2614" s="23"/>
      <c r="DD2614" s="23"/>
      <c r="DE2614" s="23"/>
      <c r="DF2614" s="23"/>
      <c r="DG2614" s="23"/>
      <c r="DH2614" s="23"/>
      <c r="DI2614" s="23"/>
      <c r="DJ2614" s="23"/>
      <c r="DK2614" s="23"/>
      <c r="DL2614" s="23"/>
      <c r="DM2614" s="23"/>
      <c r="DN2614" s="23"/>
      <c r="DO2614" s="23"/>
      <c r="DP2614" s="23"/>
      <c r="DQ2614" s="23"/>
      <c r="DR2614" s="23"/>
      <c r="DS2614" s="23"/>
      <c r="DT2614" s="23"/>
      <c r="DU2614" s="23"/>
      <c r="DV2614" s="23"/>
      <c r="DW2614" s="23"/>
      <c r="DX2614" s="23"/>
      <c r="DY2614" s="23"/>
    </row>
    <row r="2615" spans="1:129" s="29" customFormat="1" ht="30" x14ac:dyDescent="0.25">
      <c r="A2615" s="421"/>
      <c r="B2615" s="127" t="s">
        <v>413</v>
      </c>
      <c r="C2615" s="127"/>
      <c r="D2615" s="127"/>
      <c r="E2615" s="136"/>
      <c r="F2615" s="162"/>
      <c r="G2615" s="136"/>
      <c r="H2615" s="72" t="s">
        <v>40</v>
      </c>
      <c r="I2615" s="78" t="s">
        <v>41</v>
      </c>
      <c r="J2615" s="83">
        <v>1416368</v>
      </c>
      <c r="K2615" s="98">
        <f t="shared" si="1355"/>
        <v>1416368</v>
      </c>
      <c r="L2615" s="162"/>
      <c r="M2615" s="162"/>
      <c r="N2615" s="162"/>
      <c r="O2615" s="429">
        <f t="shared" si="1347"/>
        <v>1416368</v>
      </c>
      <c r="P2615" s="355"/>
      <c r="Q2615" s="23"/>
      <c r="R2615" s="23"/>
      <c r="S2615" s="23"/>
      <c r="T2615" s="23"/>
      <c r="U2615" s="23"/>
      <c r="V2615" s="23"/>
      <c r="W2615" s="23"/>
      <c r="X2615" s="23"/>
      <c r="Y2615" s="23"/>
      <c r="Z2615" s="23"/>
      <c r="AA2615" s="23"/>
      <c r="AB2615" s="23"/>
      <c r="AC2615" s="23"/>
      <c r="AD2615" s="23"/>
      <c r="AE2615" s="23"/>
      <c r="AF2615" s="23"/>
      <c r="AG2615" s="23"/>
      <c r="AH2615" s="23"/>
      <c r="AI2615" s="23"/>
      <c r="AJ2615" s="23"/>
      <c r="AK2615" s="23"/>
      <c r="AL2615" s="23"/>
      <c r="AM2615" s="23"/>
      <c r="AN2615" s="23"/>
      <c r="AO2615" s="23"/>
      <c r="AP2615" s="23"/>
      <c r="AQ2615" s="23"/>
      <c r="AR2615" s="23"/>
      <c r="AS2615" s="23"/>
      <c r="AT2615" s="23"/>
      <c r="AU2615" s="23"/>
      <c r="AV2615" s="23"/>
      <c r="AW2615" s="23"/>
      <c r="AX2615" s="23"/>
      <c r="AY2615" s="23"/>
      <c r="AZ2615" s="23"/>
      <c r="BA2615" s="23"/>
      <c r="BB2615" s="23"/>
      <c r="BC2615" s="23"/>
      <c r="BD2615" s="23"/>
      <c r="BE2615" s="23"/>
      <c r="BF2615" s="23"/>
      <c r="BG2615" s="23"/>
      <c r="BH2615" s="23"/>
      <c r="BI2615" s="23"/>
      <c r="BJ2615" s="23"/>
      <c r="BK2615" s="23"/>
      <c r="BL2615" s="23"/>
      <c r="BM2615" s="23"/>
      <c r="BN2615" s="23"/>
      <c r="BO2615" s="23"/>
      <c r="BP2615" s="23"/>
      <c r="BQ2615" s="23"/>
      <c r="BR2615" s="23"/>
      <c r="BS2615" s="23"/>
      <c r="BT2615" s="23"/>
      <c r="BU2615" s="23"/>
      <c r="BV2615" s="23"/>
      <c r="BW2615" s="23"/>
      <c r="BX2615" s="23"/>
      <c r="BY2615" s="23"/>
      <c r="BZ2615" s="23"/>
      <c r="CA2615" s="23"/>
      <c r="CB2615" s="23"/>
      <c r="CC2615" s="23"/>
      <c r="CD2615" s="23"/>
      <c r="CE2615" s="23"/>
      <c r="CF2615" s="23"/>
      <c r="CG2615" s="23"/>
      <c r="CH2615" s="23"/>
      <c r="CI2615" s="23"/>
      <c r="CJ2615" s="23"/>
      <c r="CK2615" s="23"/>
      <c r="CL2615" s="23"/>
      <c r="CM2615" s="23"/>
      <c r="CN2615" s="23"/>
      <c r="CO2615" s="23"/>
      <c r="CP2615" s="23"/>
      <c r="CQ2615" s="23"/>
      <c r="CR2615" s="23"/>
      <c r="CS2615" s="23"/>
      <c r="CT2615" s="23"/>
      <c r="CU2615" s="23"/>
      <c r="CV2615" s="23"/>
      <c r="CW2615" s="23"/>
      <c r="CX2615" s="23"/>
      <c r="CY2615" s="23"/>
      <c r="CZ2615" s="23"/>
      <c r="DA2615" s="23"/>
      <c r="DB2615" s="23"/>
      <c r="DC2615" s="23"/>
      <c r="DD2615" s="23"/>
      <c r="DE2615" s="23"/>
      <c r="DF2615" s="23"/>
      <c r="DG2615" s="23"/>
      <c r="DH2615" s="23"/>
      <c r="DI2615" s="23"/>
      <c r="DJ2615" s="23"/>
      <c r="DK2615" s="23"/>
      <c r="DL2615" s="23"/>
      <c r="DM2615" s="23"/>
      <c r="DN2615" s="23"/>
      <c r="DO2615" s="23"/>
      <c r="DP2615" s="23"/>
      <c r="DQ2615" s="23"/>
      <c r="DR2615" s="23"/>
      <c r="DS2615" s="23"/>
      <c r="DT2615" s="23"/>
      <c r="DU2615" s="23"/>
      <c r="DV2615" s="23"/>
      <c r="DW2615" s="23"/>
      <c r="DX2615" s="23"/>
      <c r="DY2615" s="23"/>
    </row>
    <row r="2616" spans="1:129" s="29" customFormat="1" x14ac:dyDescent="0.25">
      <c r="A2616" s="422"/>
      <c r="B2616" s="127" t="s">
        <v>413</v>
      </c>
      <c r="C2616" s="127"/>
      <c r="D2616" s="127"/>
      <c r="E2616" s="136"/>
      <c r="F2616" s="162"/>
      <c r="G2616" s="136"/>
      <c r="H2616" s="168" t="s">
        <v>35</v>
      </c>
      <c r="I2616" s="78" t="s">
        <v>52</v>
      </c>
      <c r="J2616" s="83">
        <v>38570</v>
      </c>
      <c r="K2616" s="98">
        <f t="shared" si="1355"/>
        <v>38570</v>
      </c>
      <c r="L2616" s="162"/>
      <c r="M2616" s="162"/>
      <c r="N2616" s="162"/>
      <c r="O2616" s="429">
        <f t="shared" si="1347"/>
        <v>38570</v>
      </c>
      <c r="P2616" s="355"/>
      <c r="Q2616" s="23"/>
      <c r="R2616" s="23"/>
      <c r="S2616" s="23"/>
      <c r="T2616" s="23"/>
      <c r="U2616" s="23"/>
      <c r="V2616" s="23"/>
      <c r="W2616" s="23"/>
      <c r="X2616" s="23"/>
      <c r="Y2616" s="23"/>
      <c r="Z2616" s="23"/>
      <c r="AA2616" s="23"/>
      <c r="AB2616" s="23"/>
      <c r="AC2616" s="23"/>
      <c r="AD2616" s="23"/>
      <c r="AE2616" s="23"/>
      <c r="AF2616" s="23"/>
      <c r="AG2616" s="23"/>
      <c r="AH2616" s="23"/>
      <c r="AI2616" s="23"/>
      <c r="AJ2616" s="23"/>
      <c r="AK2616" s="23"/>
      <c r="AL2616" s="23"/>
      <c r="AM2616" s="23"/>
      <c r="AN2616" s="23"/>
      <c r="AO2616" s="23"/>
      <c r="AP2616" s="23"/>
      <c r="AQ2616" s="23"/>
      <c r="AR2616" s="23"/>
      <c r="AS2616" s="23"/>
      <c r="AT2616" s="23"/>
      <c r="AU2616" s="23"/>
      <c r="AV2616" s="23"/>
      <c r="AW2616" s="23"/>
      <c r="AX2616" s="23"/>
      <c r="AY2616" s="23"/>
      <c r="AZ2616" s="23"/>
      <c r="BA2616" s="23"/>
      <c r="BB2616" s="23"/>
      <c r="BC2616" s="23"/>
      <c r="BD2616" s="23"/>
      <c r="BE2616" s="23"/>
      <c r="BF2616" s="23"/>
      <c r="BG2616" s="23"/>
      <c r="BH2616" s="23"/>
      <c r="BI2616" s="23"/>
      <c r="BJ2616" s="23"/>
      <c r="BK2616" s="23"/>
      <c r="BL2616" s="23"/>
      <c r="BM2616" s="23"/>
      <c r="BN2616" s="23"/>
      <c r="BO2616" s="23"/>
      <c r="BP2616" s="23"/>
      <c r="BQ2616" s="23"/>
      <c r="BR2616" s="23"/>
      <c r="BS2616" s="23"/>
      <c r="BT2616" s="23"/>
      <c r="BU2616" s="23"/>
      <c r="BV2616" s="23"/>
      <c r="BW2616" s="23"/>
      <c r="BX2616" s="23"/>
      <c r="BY2616" s="23"/>
      <c r="BZ2616" s="23"/>
      <c r="CA2616" s="23"/>
      <c r="CB2616" s="23"/>
      <c r="CC2616" s="23"/>
      <c r="CD2616" s="23"/>
      <c r="CE2616" s="23"/>
      <c r="CF2616" s="23"/>
      <c r="CG2616" s="23"/>
      <c r="CH2616" s="23"/>
      <c r="CI2616" s="23"/>
      <c r="CJ2616" s="23"/>
      <c r="CK2616" s="23"/>
      <c r="CL2616" s="23"/>
      <c r="CM2616" s="23"/>
      <c r="CN2616" s="23"/>
      <c r="CO2616" s="23"/>
      <c r="CP2616" s="23"/>
      <c r="CQ2616" s="23"/>
      <c r="CR2616" s="23"/>
      <c r="CS2616" s="23"/>
      <c r="CT2616" s="23"/>
      <c r="CU2616" s="23"/>
      <c r="CV2616" s="23"/>
      <c r="CW2616" s="23"/>
      <c r="CX2616" s="23"/>
      <c r="CY2616" s="23"/>
      <c r="CZ2616" s="23"/>
      <c r="DA2616" s="23"/>
      <c r="DB2616" s="23"/>
      <c r="DC2616" s="23"/>
      <c r="DD2616" s="23"/>
      <c r="DE2616" s="23"/>
      <c r="DF2616" s="23"/>
      <c r="DG2616" s="23"/>
      <c r="DH2616" s="23"/>
      <c r="DI2616" s="23"/>
      <c r="DJ2616" s="23"/>
      <c r="DK2616" s="23"/>
      <c r="DL2616" s="23"/>
      <c r="DM2616" s="23"/>
      <c r="DN2616" s="23"/>
      <c r="DO2616" s="23"/>
      <c r="DP2616" s="23"/>
      <c r="DQ2616" s="23"/>
      <c r="DR2616" s="23"/>
      <c r="DS2616" s="23"/>
      <c r="DT2616" s="23"/>
      <c r="DU2616" s="23"/>
      <c r="DV2616" s="23"/>
      <c r="DW2616" s="23"/>
      <c r="DX2616" s="23"/>
      <c r="DY2616" s="23"/>
    </row>
    <row r="2617" spans="1:129" s="29" customFormat="1" x14ac:dyDescent="0.25">
      <c r="A2617" s="423">
        <v>3</v>
      </c>
      <c r="B2617" s="127" t="s">
        <v>413</v>
      </c>
      <c r="C2617" s="127" t="s">
        <v>25</v>
      </c>
      <c r="D2617" s="195" t="s">
        <v>91</v>
      </c>
      <c r="E2617" s="196" t="s">
        <v>108</v>
      </c>
      <c r="F2617" s="135">
        <v>1799.4</v>
      </c>
      <c r="G2617" s="196">
        <v>73</v>
      </c>
      <c r="H2617" s="121" t="s">
        <v>30</v>
      </c>
      <c r="I2617" s="66" t="s">
        <v>1</v>
      </c>
      <c r="J2617" s="83">
        <f>J2618+J2619+J2620</f>
        <v>1822943</v>
      </c>
      <c r="K2617" s="83">
        <f t="shared" ref="K2617:N2617" si="1356">K2618+K2619+K2620</f>
        <v>1822943</v>
      </c>
      <c r="L2617" s="83">
        <f t="shared" si="1356"/>
        <v>0</v>
      </c>
      <c r="M2617" s="83">
        <f t="shared" si="1356"/>
        <v>0</v>
      </c>
      <c r="N2617" s="83">
        <f t="shared" si="1356"/>
        <v>0</v>
      </c>
      <c r="O2617" s="429">
        <f t="shared" si="1347"/>
        <v>1822943</v>
      </c>
      <c r="P2617" s="355"/>
      <c r="Q2617" s="23"/>
      <c r="R2617" s="23"/>
      <c r="S2617" s="23"/>
      <c r="T2617" s="23"/>
      <c r="U2617" s="23"/>
      <c r="V2617" s="23"/>
      <c r="W2617" s="23"/>
      <c r="X2617" s="23"/>
      <c r="Y2617" s="23"/>
      <c r="Z2617" s="23"/>
      <c r="AA2617" s="23"/>
      <c r="AB2617" s="23"/>
      <c r="AC2617" s="23"/>
      <c r="AD2617" s="23"/>
      <c r="AE2617" s="23"/>
      <c r="AF2617" s="23"/>
      <c r="AG2617" s="23"/>
      <c r="AH2617" s="23"/>
      <c r="AI2617" s="23"/>
      <c r="AJ2617" s="23"/>
      <c r="AK2617" s="23"/>
      <c r="AL2617" s="23"/>
      <c r="AM2617" s="23"/>
      <c r="AN2617" s="23"/>
      <c r="AO2617" s="23"/>
      <c r="AP2617" s="23"/>
      <c r="AQ2617" s="23"/>
      <c r="AR2617" s="23"/>
      <c r="AS2617" s="23"/>
      <c r="AT2617" s="23"/>
      <c r="AU2617" s="23"/>
      <c r="AV2617" s="23"/>
      <c r="AW2617" s="23"/>
      <c r="AX2617" s="23"/>
      <c r="AY2617" s="23"/>
      <c r="AZ2617" s="23"/>
      <c r="BA2617" s="23"/>
      <c r="BB2617" s="23"/>
      <c r="BC2617" s="23"/>
      <c r="BD2617" s="23"/>
      <c r="BE2617" s="23"/>
      <c r="BF2617" s="23"/>
      <c r="BG2617" s="23"/>
      <c r="BH2617" s="23"/>
      <c r="BI2617" s="23"/>
      <c r="BJ2617" s="23"/>
      <c r="BK2617" s="23"/>
      <c r="BL2617" s="23"/>
      <c r="BM2617" s="23"/>
      <c r="BN2617" s="23"/>
      <c r="BO2617" s="23"/>
      <c r="BP2617" s="23"/>
      <c r="BQ2617" s="23"/>
      <c r="BR2617" s="23"/>
      <c r="BS2617" s="23"/>
      <c r="BT2617" s="23"/>
      <c r="BU2617" s="23"/>
      <c r="BV2617" s="23"/>
      <c r="BW2617" s="23"/>
      <c r="BX2617" s="23"/>
      <c r="BY2617" s="23"/>
      <c r="BZ2617" s="23"/>
      <c r="CA2617" s="23"/>
      <c r="CB2617" s="23"/>
      <c r="CC2617" s="23"/>
      <c r="CD2617" s="23"/>
      <c r="CE2617" s="23"/>
      <c r="CF2617" s="23"/>
      <c r="CG2617" s="23"/>
      <c r="CH2617" s="23"/>
      <c r="CI2617" s="23"/>
      <c r="CJ2617" s="23"/>
      <c r="CK2617" s="23"/>
      <c r="CL2617" s="23"/>
      <c r="CM2617" s="23"/>
      <c r="CN2617" s="23"/>
      <c r="CO2617" s="23"/>
      <c r="CP2617" s="23"/>
      <c r="CQ2617" s="23"/>
      <c r="CR2617" s="23"/>
      <c r="CS2617" s="23"/>
      <c r="CT2617" s="23"/>
      <c r="CU2617" s="23"/>
      <c r="CV2617" s="23"/>
      <c r="CW2617" s="23"/>
      <c r="CX2617" s="23"/>
      <c r="CY2617" s="23"/>
      <c r="CZ2617" s="23"/>
      <c r="DA2617" s="23"/>
      <c r="DB2617" s="23"/>
      <c r="DC2617" s="23"/>
      <c r="DD2617" s="23"/>
      <c r="DE2617" s="23"/>
      <c r="DF2617" s="23"/>
      <c r="DG2617" s="23"/>
      <c r="DH2617" s="23"/>
      <c r="DI2617" s="23"/>
      <c r="DJ2617" s="23"/>
      <c r="DK2617" s="23"/>
      <c r="DL2617" s="23"/>
      <c r="DM2617" s="23"/>
      <c r="DN2617" s="23"/>
      <c r="DO2617" s="23"/>
      <c r="DP2617" s="23"/>
      <c r="DQ2617" s="23"/>
      <c r="DR2617" s="23"/>
      <c r="DS2617" s="23"/>
      <c r="DT2617" s="23"/>
      <c r="DU2617" s="23"/>
      <c r="DV2617" s="23"/>
      <c r="DW2617" s="23"/>
      <c r="DX2617" s="23"/>
      <c r="DY2617" s="23"/>
    </row>
    <row r="2618" spans="1:129" s="29" customFormat="1" ht="30" x14ac:dyDescent="0.25">
      <c r="A2618" s="424"/>
      <c r="B2618" s="127" t="s">
        <v>413</v>
      </c>
      <c r="C2618" s="127"/>
      <c r="D2618" s="127"/>
      <c r="E2618" s="136"/>
      <c r="F2618" s="162"/>
      <c r="G2618" s="136"/>
      <c r="H2618" s="121" t="s">
        <v>38</v>
      </c>
      <c r="I2618" s="105" t="s">
        <v>39</v>
      </c>
      <c r="J2618" s="83">
        <v>373717</v>
      </c>
      <c r="K2618" s="98">
        <f t="shared" ref="K2618:K2620" si="1357">J2618</f>
        <v>373717</v>
      </c>
      <c r="L2618" s="162"/>
      <c r="M2618" s="162"/>
      <c r="N2618" s="162"/>
      <c r="O2618" s="429">
        <f t="shared" si="1347"/>
        <v>373717</v>
      </c>
      <c r="P2618" s="355"/>
      <c r="Q2618" s="23"/>
      <c r="R2618" s="23"/>
      <c r="S2618" s="23"/>
      <c r="T2618" s="23"/>
      <c r="U2618" s="23"/>
      <c r="V2618" s="23"/>
      <c r="W2618" s="23"/>
      <c r="X2618" s="23"/>
      <c r="Y2618" s="23"/>
      <c r="Z2618" s="23"/>
      <c r="AA2618" s="23"/>
      <c r="AB2618" s="23"/>
      <c r="AC2618" s="23"/>
      <c r="AD2618" s="23"/>
      <c r="AE2618" s="23"/>
      <c r="AF2618" s="23"/>
      <c r="AG2618" s="23"/>
      <c r="AH2618" s="23"/>
      <c r="AI2618" s="23"/>
      <c r="AJ2618" s="23"/>
      <c r="AK2618" s="23"/>
      <c r="AL2618" s="23"/>
      <c r="AM2618" s="23"/>
      <c r="AN2618" s="23"/>
      <c r="AO2618" s="23"/>
      <c r="AP2618" s="23"/>
      <c r="AQ2618" s="23"/>
      <c r="AR2618" s="23"/>
      <c r="AS2618" s="23"/>
      <c r="AT2618" s="23"/>
      <c r="AU2618" s="23"/>
      <c r="AV2618" s="23"/>
      <c r="AW2618" s="23"/>
      <c r="AX2618" s="23"/>
      <c r="AY2618" s="23"/>
      <c r="AZ2618" s="23"/>
      <c r="BA2618" s="23"/>
      <c r="BB2618" s="23"/>
      <c r="BC2618" s="23"/>
      <c r="BD2618" s="23"/>
      <c r="BE2618" s="23"/>
      <c r="BF2618" s="23"/>
      <c r="BG2618" s="23"/>
      <c r="BH2618" s="23"/>
      <c r="BI2618" s="23"/>
      <c r="BJ2618" s="23"/>
      <c r="BK2618" s="23"/>
      <c r="BL2618" s="23"/>
      <c r="BM2618" s="23"/>
      <c r="BN2618" s="23"/>
      <c r="BO2618" s="23"/>
      <c r="BP2618" s="23"/>
      <c r="BQ2618" s="23"/>
      <c r="BR2618" s="23"/>
      <c r="BS2618" s="23"/>
      <c r="BT2618" s="23"/>
      <c r="BU2618" s="23"/>
      <c r="BV2618" s="23"/>
      <c r="BW2618" s="23"/>
      <c r="BX2618" s="23"/>
      <c r="BY2618" s="23"/>
      <c r="BZ2618" s="23"/>
      <c r="CA2618" s="23"/>
      <c r="CB2618" s="23"/>
      <c r="CC2618" s="23"/>
      <c r="CD2618" s="23"/>
      <c r="CE2618" s="23"/>
      <c r="CF2618" s="23"/>
      <c r="CG2618" s="23"/>
      <c r="CH2618" s="23"/>
      <c r="CI2618" s="23"/>
      <c r="CJ2618" s="23"/>
      <c r="CK2618" s="23"/>
      <c r="CL2618" s="23"/>
      <c r="CM2618" s="23"/>
      <c r="CN2618" s="23"/>
      <c r="CO2618" s="23"/>
      <c r="CP2618" s="23"/>
      <c r="CQ2618" s="23"/>
      <c r="CR2618" s="23"/>
      <c r="CS2618" s="23"/>
      <c r="CT2618" s="23"/>
      <c r="CU2618" s="23"/>
      <c r="CV2618" s="23"/>
      <c r="CW2618" s="23"/>
      <c r="CX2618" s="23"/>
      <c r="CY2618" s="23"/>
      <c r="CZ2618" s="23"/>
      <c r="DA2618" s="23"/>
      <c r="DB2618" s="23"/>
      <c r="DC2618" s="23"/>
      <c r="DD2618" s="23"/>
      <c r="DE2618" s="23"/>
      <c r="DF2618" s="23"/>
      <c r="DG2618" s="23"/>
      <c r="DH2618" s="23"/>
      <c r="DI2618" s="23"/>
      <c r="DJ2618" s="23"/>
      <c r="DK2618" s="23"/>
      <c r="DL2618" s="23"/>
      <c r="DM2618" s="23"/>
      <c r="DN2618" s="23"/>
      <c r="DO2618" s="23"/>
      <c r="DP2618" s="23"/>
      <c r="DQ2618" s="23"/>
      <c r="DR2618" s="23"/>
      <c r="DS2618" s="23"/>
      <c r="DT2618" s="23"/>
      <c r="DU2618" s="23"/>
      <c r="DV2618" s="23"/>
      <c r="DW2618" s="23"/>
      <c r="DX2618" s="23"/>
      <c r="DY2618" s="23"/>
    </row>
    <row r="2619" spans="1:129" s="29" customFormat="1" ht="30" x14ac:dyDescent="0.25">
      <c r="A2619" s="424"/>
      <c r="B2619" s="127" t="s">
        <v>413</v>
      </c>
      <c r="C2619" s="127"/>
      <c r="D2619" s="127"/>
      <c r="E2619" s="136"/>
      <c r="F2619" s="162"/>
      <c r="G2619" s="136"/>
      <c r="H2619" s="72" t="s">
        <v>40</v>
      </c>
      <c r="I2619" s="78" t="s">
        <v>41</v>
      </c>
      <c r="J2619" s="83">
        <v>1411036</v>
      </c>
      <c r="K2619" s="98">
        <f t="shared" si="1357"/>
        <v>1411036</v>
      </c>
      <c r="L2619" s="162"/>
      <c r="M2619" s="162"/>
      <c r="N2619" s="162"/>
      <c r="O2619" s="429">
        <f t="shared" si="1347"/>
        <v>1411036</v>
      </c>
      <c r="P2619" s="355"/>
      <c r="Q2619" s="23"/>
      <c r="R2619" s="23"/>
      <c r="S2619" s="23"/>
      <c r="T2619" s="23"/>
      <c r="U2619" s="23"/>
      <c r="V2619" s="23"/>
      <c r="W2619" s="23"/>
      <c r="X2619" s="23"/>
      <c r="Y2619" s="23"/>
      <c r="Z2619" s="23"/>
      <c r="AA2619" s="23"/>
      <c r="AB2619" s="23"/>
      <c r="AC2619" s="23"/>
      <c r="AD2619" s="23"/>
      <c r="AE2619" s="23"/>
      <c r="AF2619" s="23"/>
      <c r="AG2619" s="23"/>
      <c r="AH2619" s="23"/>
      <c r="AI2619" s="23"/>
      <c r="AJ2619" s="23"/>
      <c r="AK2619" s="23"/>
      <c r="AL2619" s="23"/>
      <c r="AM2619" s="23"/>
      <c r="AN2619" s="23"/>
      <c r="AO2619" s="23"/>
      <c r="AP2619" s="23"/>
      <c r="AQ2619" s="23"/>
      <c r="AR2619" s="23"/>
      <c r="AS2619" s="23"/>
      <c r="AT2619" s="23"/>
      <c r="AU2619" s="23"/>
      <c r="AV2619" s="23"/>
      <c r="AW2619" s="23"/>
      <c r="AX2619" s="23"/>
      <c r="AY2619" s="23"/>
      <c r="AZ2619" s="23"/>
      <c r="BA2619" s="23"/>
      <c r="BB2619" s="23"/>
      <c r="BC2619" s="23"/>
      <c r="BD2619" s="23"/>
      <c r="BE2619" s="23"/>
      <c r="BF2619" s="23"/>
      <c r="BG2619" s="23"/>
      <c r="BH2619" s="23"/>
      <c r="BI2619" s="23"/>
      <c r="BJ2619" s="23"/>
      <c r="BK2619" s="23"/>
      <c r="BL2619" s="23"/>
      <c r="BM2619" s="23"/>
      <c r="BN2619" s="23"/>
      <c r="BO2619" s="23"/>
      <c r="BP2619" s="23"/>
      <c r="BQ2619" s="23"/>
      <c r="BR2619" s="23"/>
      <c r="BS2619" s="23"/>
      <c r="BT2619" s="23"/>
      <c r="BU2619" s="23"/>
      <c r="BV2619" s="23"/>
      <c r="BW2619" s="23"/>
      <c r="BX2619" s="23"/>
      <c r="BY2619" s="23"/>
      <c r="BZ2619" s="23"/>
      <c r="CA2619" s="23"/>
      <c r="CB2619" s="23"/>
      <c r="CC2619" s="23"/>
      <c r="CD2619" s="23"/>
      <c r="CE2619" s="23"/>
      <c r="CF2619" s="23"/>
      <c r="CG2619" s="23"/>
      <c r="CH2619" s="23"/>
      <c r="CI2619" s="23"/>
      <c r="CJ2619" s="23"/>
      <c r="CK2619" s="23"/>
      <c r="CL2619" s="23"/>
      <c r="CM2619" s="23"/>
      <c r="CN2619" s="23"/>
      <c r="CO2619" s="23"/>
      <c r="CP2619" s="23"/>
      <c r="CQ2619" s="23"/>
      <c r="CR2619" s="23"/>
      <c r="CS2619" s="23"/>
      <c r="CT2619" s="23"/>
      <c r="CU2619" s="23"/>
      <c r="CV2619" s="23"/>
      <c r="CW2619" s="23"/>
      <c r="CX2619" s="23"/>
      <c r="CY2619" s="23"/>
      <c r="CZ2619" s="23"/>
      <c r="DA2619" s="23"/>
      <c r="DB2619" s="23"/>
      <c r="DC2619" s="23"/>
      <c r="DD2619" s="23"/>
      <c r="DE2619" s="23"/>
      <c r="DF2619" s="23"/>
      <c r="DG2619" s="23"/>
      <c r="DH2619" s="23"/>
      <c r="DI2619" s="23"/>
      <c r="DJ2619" s="23"/>
      <c r="DK2619" s="23"/>
      <c r="DL2619" s="23"/>
      <c r="DM2619" s="23"/>
      <c r="DN2619" s="23"/>
      <c r="DO2619" s="23"/>
      <c r="DP2619" s="23"/>
      <c r="DQ2619" s="23"/>
      <c r="DR2619" s="23"/>
      <c r="DS2619" s="23"/>
      <c r="DT2619" s="23"/>
      <c r="DU2619" s="23"/>
      <c r="DV2619" s="23"/>
      <c r="DW2619" s="23"/>
      <c r="DX2619" s="23"/>
      <c r="DY2619" s="23"/>
    </row>
    <row r="2620" spans="1:129" s="29" customFormat="1" x14ac:dyDescent="0.25">
      <c r="A2620" s="425"/>
      <c r="B2620" s="127" t="s">
        <v>413</v>
      </c>
      <c r="C2620" s="127"/>
      <c r="D2620" s="127"/>
      <c r="E2620" s="136"/>
      <c r="F2620" s="162"/>
      <c r="G2620" s="136"/>
      <c r="H2620" s="168" t="s">
        <v>35</v>
      </c>
      <c r="I2620" s="78" t="s">
        <v>52</v>
      </c>
      <c r="J2620" s="83">
        <v>38190</v>
      </c>
      <c r="K2620" s="98">
        <f t="shared" si="1357"/>
        <v>38190</v>
      </c>
      <c r="L2620" s="162"/>
      <c r="M2620" s="162"/>
      <c r="N2620" s="162"/>
      <c r="O2620" s="429">
        <f t="shared" si="1347"/>
        <v>38190</v>
      </c>
      <c r="P2620" s="355"/>
      <c r="Q2620" s="23"/>
      <c r="R2620" s="23"/>
      <c r="S2620" s="23"/>
      <c r="T2620" s="23"/>
      <c r="U2620" s="23"/>
      <c r="V2620" s="23"/>
      <c r="W2620" s="23"/>
      <c r="X2620" s="23"/>
      <c r="Y2620" s="23"/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23"/>
      <c r="AL2620" s="23"/>
      <c r="AM2620" s="23"/>
      <c r="AN2620" s="23"/>
      <c r="AO2620" s="23"/>
      <c r="AP2620" s="23"/>
      <c r="AQ2620" s="23"/>
      <c r="AR2620" s="23"/>
      <c r="AS2620" s="23"/>
      <c r="AT2620" s="23"/>
      <c r="AU2620" s="23"/>
      <c r="AV2620" s="23"/>
      <c r="AW2620" s="23"/>
      <c r="AX2620" s="23"/>
      <c r="AY2620" s="23"/>
      <c r="AZ2620" s="23"/>
      <c r="BA2620" s="23"/>
      <c r="BB2620" s="23"/>
      <c r="BC2620" s="23"/>
      <c r="BD2620" s="23"/>
      <c r="BE2620" s="23"/>
      <c r="BF2620" s="23"/>
      <c r="BG2620" s="23"/>
      <c r="BH2620" s="23"/>
      <c r="BI2620" s="23"/>
      <c r="BJ2620" s="23"/>
      <c r="BK2620" s="23"/>
      <c r="BL2620" s="23"/>
      <c r="BM2620" s="23"/>
      <c r="BN2620" s="23"/>
      <c r="BO2620" s="23"/>
      <c r="BP2620" s="23"/>
      <c r="BQ2620" s="23"/>
      <c r="BR2620" s="23"/>
      <c r="BS2620" s="23"/>
      <c r="BT2620" s="23"/>
      <c r="BU2620" s="23"/>
      <c r="BV2620" s="23"/>
      <c r="BW2620" s="23"/>
      <c r="BX2620" s="23"/>
      <c r="BY2620" s="23"/>
      <c r="BZ2620" s="23"/>
      <c r="CA2620" s="23"/>
      <c r="CB2620" s="23"/>
      <c r="CC2620" s="23"/>
      <c r="CD2620" s="23"/>
      <c r="CE2620" s="23"/>
      <c r="CF2620" s="23"/>
      <c r="CG2620" s="23"/>
      <c r="CH2620" s="23"/>
      <c r="CI2620" s="23"/>
      <c r="CJ2620" s="23"/>
      <c r="CK2620" s="23"/>
      <c r="CL2620" s="23"/>
      <c r="CM2620" s="23"/>
      <c r="CN2620" s="23"/>
      <c r="CO2620" s="23"/>
      <c r="CP2620" s="23"/>
      <c r="CQ2620" s="23"/>
      <c r="CR2620" s="23"/>
      <c r="CS2620" s="23"/>
      <c r="CT2620" s="23"/>
      <c r="CU2620" s="23"/>
      <c r="CV2620" s="23"/>
      <c r="CW2620" s="23"/>
      <c r="CX2620" s="23"/>
      <c r="CY2620" s="23"/>
      <c r="CZ2620" s="23"/>
      <c r="DA2620" s="23"/>
      <c r="DB2620" s="23"/>
      <c r="DC2620" s="23"/>
      <c r="DD2620" s="23"/>
      <c r="DE2620" s="23"/>
      <c r="DF2620" s="23"/>
      <c r="DG2620" s="23"/>
      <c r="DH2620" s="23"/>
      <c r="DI2620" s="23"/>
      <c r="DJ2620" s="23"/>
      <c r="DK2620" s="23"/>
      <c r="DL2620" s="23"/>
      <c r="DM2620" s="23"/>
      <c r="DN2620" s="23"/>
      <c r="DO2620" s="23"/>
      <c r="DP2620" s="23"/>
      <c r="DQ2620" s="23"/>
      <c r="DR2620" s="23"/>
      <c r="DS2620" s="23"/>
      <c r="DT2620" s="23"/>
      <c r="DU2620" s="23"/>
      <c r="DV2620" s="23"/>
      <c r="DW2620" s="23"/>
      <c r="DX2620" s="23"/>
      <c r="DY2620" s="23"/>
    </row>
    <row r="2621" spans="1:129" s="29" customFormat="1" x14ac:dyDescent="0.25">
      <c r="A2621" s="423">
        <v>4</v>
      </c>
      <c r="B2621" s="127" t="s">
        <v>413</v>
      </c>
      <c r="C2621" s="127" t="s">
        <v>25</v>
      </c>
      <c r="D2621" s="195" t="s">
        <v>278</v>
      </c>
      <c r="E2621" s="196">
        <v>1</v>
      </c>
      <c r="F2621" s="135">
        <v>5124.3</v>
      </c>
      <c r="G2621" s="196">
        <v>220</v>
      </c>
      <c r="H2621" s="121" t="s">
        <v>30</v>
      </c>
      <c r="I2621" s="66" t="s">
        <v>1</v>
      </c>
      <c r="J2621" s="83">
        <f>J2622+J2623+J2624</f>
        <v>5191358</v>
      </c>
      <c r="K2621" s="83">
        <f t="shared" ref="K2621:N2621" si="1358">K2622+K2623+K2624</f>
        <v>5191358</v>
      </c>
      <c r="L2621" s="83">
        <f t="shared" si="1358"/>
        <v>0</v>
      </c>
      <c r="M2621" s="83">
        <f t="shared" si="1358"/>
        <v>0</v>
      </c>
      <c r="N2621" s="83">
        <f t="shared" si="1358"/>
        <v>0</v>
      </c>
      <c r="O2621" s="429">
        <f t="shared" si="1347"/>
        <v>5191358</v>
      </c>
      <c r="P2621" s="355"/>
      <c r="Q2621" s="23"/>
      <c r="R2621" s="23"/>
      <c r="S2621" s="23"/>
      <c r="T2621" s="23"/>
      <c r="U2621" s="23"/>
      <c r="V2621" s="23"/>
      <c r="W2621" s="23"/>
      <c r="X2621" s="23"/>
      <c r="Y2621" s="23"/>
      <c r="Z2621" s="23"/>
      <c r="AA2621" s="23"/>
      <c r="AB2621" s="23"/>
      <c r="AC2621" s="23"/>
      <c r="AD2621" s="23"/>
      <c r="AE2621" s="23"/>
      <c r="AF2621" s="23"/>
      <c r="AG2621" s="23"/>
      <c r="AH2621" s="23"/>
      <c r="AI2621" s="23"/>
      <c r="AJ2621" s="23"/>
      <c r="AK2621" s="23"/>
      <c r="AL2621" s="23"/>
      <c r="AM2621" s="23"/>
      <c r="AN2621" s="23"/>
      <c r="AO2621" s="23"/>
      <c r="AP2621" s="23"/>
      <c r="AQ2621" s="23"/>
      <c r="AR2621" s="23"/>
      <c r="AS2621" s="23"/>
      <c r="AT2621" s="23"/>
      <c r="AU2621" s="23"/>
      <c r="AV2621" s="23"/>
      <c r="AW2621" s="23"/>
      <c r="AX2621" s="23"/>
      <c r="AY2621" s="23"/>
      <c r="AZ2621" s="23"/>
      <c r="BA2621" s="23"/>
      <c r="BB2621" s="23"/>
      <c r="BC2621" s="23"/>
      <c r="BD2621" s="23"/>
      <c r="BE2621" s="23"/>
      <c r="BF2621" s="23"/>
      <c r="BG2621" s="23"/>
      <c r="BH2621" s="23"/>
      <c r="BI2621" s="23"/>
      <c r="BJ2621" s="23"/>
      <c r="BK2621" s="23"/>
      <c r="BL2621" s="23"/>
      <c r="BM2621" s="23"/>
      <c r="BN2621" s="23"/>
      <c r="BO2621" s="23"/>
      <c r="BP2621" s="23"/>
      <c r="BQ2621" s="23"/>
      <c r="BR2621" s="23"/>
      <c r="BS2621" s="23"/>
      <c r="BT2621" s="23"/>
      <c r="BU2621" s="23"/>
      <c r="BV2621" s="23"/>
      <c r="BW2621" s="23"/>
      <c r="BX2621" s="23"/>
      <c r="BY2621" s="23"/>
      <c r="BZ2621" s="23"/>
      <c r="CA2621" s="23"/>
      <c r="CB2621" s="23"/>
      <c r="CC2621" s="23"/>
      <c r="CD2621" s="23"/>
      <c r="CE2621" s="23"/>
      <c r="CF2621" s="23"/>
      <c r="CG2621" s="23"/>
      <c r="CH2621" s="23"/>
      <c r="CI2621" s="23"/>
      <c r="CJ2621" s="23"/>
      <c r="CK2621" s="23"/>
      <c r="CL2621" s="23"/>
      <c r="CM2621" s="23"/>
      <c r="CN2621" s="23"/>
      <c r="CO2621" s="23"/>
      <c r="CP2621" s="23"/>
      <c r="CQ2621" s="23"/>
      <c r="CR2621" s="23"/>
      <c r="CS2621" s="23"/>
      <c r="CT2621" s="23"/>
      <c r="CU2621" s="23"/>
      <c r="CV2621" s="23"/>
      <c r="CW2621" s="23"/>
      <c r="CX2621" s="23"/>
      <c r="CY2621" s="23"/>
      <c r="CZ2621" s="23"/>
      <c r="DA2621" s="23"/>
      <c r="DB2621" s="23"/>
      <c r="DC2621" s="23"/>
      <c r="DD2621" s="23"/>
      <c r="DE2621" s="23"/>
      <c r="DF2621" s="23"/>
      <c r="DG2621" s="23"/>
      <c r="DH2621" s="23"/>
      <c r="DI2621" s="23"/>
      <c r="DJ2621" s="23"/>
      <c r="DK2621" s="23"/>
      <c r="DL2621" s="23"/>
      <c r="DM2621" s="23"/>
      <c r="DN2621" s="23"/>
      <c r="DO2621" s="23"/>
      <c r="DP2621" s="23"/>
      <c r="DQ2621" s="23"/>
      <c r="DR2621" s="23"/>
      <c r="DS2621" s="23"/>
      <c r="DT2621" s="23"/>
      <c r="DU2621" s="23"/>
      <c r="DV2621" s="23"/>
      <c r="DW2621" s="23"/>
      <c r="DX2621" s="23"/>
      <c r="DY2621" s="23"/>
    </row>
    <row r="2622" spans="1:129" s="29" customFormat="1" ht="30" x14ac:dyDescent="0.25">
      <c r="A2622" s="424"/>
      <c r="B2622" s="127" t="s">
        <v>413</v>
      </c>
      <c r="C2622" s="127"/>
      <c r="D2622" s="127"/>
      <c r="E2622" s="136"/>
      <c r="F2622" s="162"/>
      <c r="G2622" s="136"/>
      <c r="H2622" s="121" t="s">
        <v>38</v>
      </c>
      <c r="I2622" s="105" t="s">
        <v>39</v>
      </c>
      <c r="J2622" s="83">
        <v>1064266</v>
      </c>
      <c r="K2622" s="98">
        <f t="shared" ref="K2622:K2624" si="1359">J2622</f>
        <v>1064266</v>
      </c>
      <c r="L2622" s="162"/>
      <c r="M2622" s="162"/>
      <c r="N2622" s="162"/>
      <c r="O2622" s="429">
        <f t="shared" si="1347"/>
        <v>1064266</v>
      </c>
      <c r="P2622" s="355"/>
      <c r="Q2622" s="23"/>
      <c r="R2622" s="23"/>
      <c r="S2622" s="23"/>
      <c r="T2622" s="23"/>
      <c r="U2622" s="23"/>
      <c r="V2622" s="23"/>
      <c r="W2622" s="23"/>
      <c r="X2622" s="23"/>
      <c r="Y2622" s="23"/>
      <c r="Z2622" s="23"/>
      <c r="AA2622" s="23"/>
      <c r="AB2622" s="23"/>
      <c r="AC2622" s="23"/>
      <c r="AD2622" s="23"/>
      <c r="AE2622" s="23"/>
      <c r="AF2622" s="23"/>
      <c r="AG2622" s="23"/>
      <c r="AH2622" s="23"/>
      <c r="AI2622" s="23"/>
      <c r="AJ2622" s="23"/>
      <c r="AK2622" s="23"/>
      <c r="AL2622" s="23"/>
      <c r="AM2622" s="23"/>
      <c r="AN2622" s="23"/>
      <c r="AO2622" s="23"/>
      <c r="AP2622" s="23"/>
      <c r="AQ2622" s="23"/>
      <c r="AR2622" s="23"/>
      <c r="AS2622" s="23"/>
      <c r="AT2622" s="23"/>
      <c r="AU2622" s="23"/>
      <c r="AV2622" s="23"/>
      <c r="AW2622" s="23"/>
      <c r="AX2622" s="23"/>
      <c r="AY2622" s="23"/>
      <c r="AZ2622" s="23"/>
      <c r="BA2622" s="23"/>
      <c r="BB2622" s="23"/>
      <c r="BC2622" s="23"/>
      <c r="BD2622" s="23"/>
      <c r="BE2622" s="23"/>
      <c r="BF2622" s="23"/>
      <c r="BG2622" s="23"/>
      <c r="BH2622" s="23"/>
      <c r="BI2622" s="23"/>
      <c r="BJ2622" s="23"/>
      <c r="BK2622" s="23"/>
      <c r="BL2622" s="23"/>
      <c r="BM2622" s="23"/>
      <c r="BN2622" s="23"/>
      <c r="BO2622" s="23"/>
      <c r="BP2622" s="23"/>
      <c r="BQ2622" s="23"/>
      <c r="BR2622" s="23"/>
      <c r="BS2622" s="23"/>
      <c r="BT2622" s="23"/>
      <c r="BU2622" s="23"/>
      <c r="BV2622" s="23"/>
      <c r="BW2622" s="23"/>
      <c r="BX2622" s="23"/>
      <c r="BY2622" s="23"/>
      <c r="BZ2622" s="23"/>
      <c r="CA2622" s="23"/>
      <c r="CB2622" s="23"/>
      <c r="CC2622" s="23"/>
      <c r="CD2622" s="23"/>
      <c r="CE2622" s="23"/>
      <c r="CF2622" s="23"/>
      <c r="CG2622" s="23"/>
      <c r="CH2622" s="23"/>
      <c r="CI2622" s="23"/>
      <c r="CJ2622" s="23"/>
      <c r="CK2622" s="23"/>
      <c r="CL2622" s="23"/>
      <c r="CM2622" s="23"/>
      <c r="CN2622" s="23"/>
      <c r="CO2622" s="23"/>
      <c r="CP2622" s="23"/>
      <c r="CQ2622" s="23"/>
      <c r="CR2622" s="23"/>
      <c r="CS2622" s="23"/>
      <c r="CT2622" s="23"/>
      <c r="CU2622" s="23"/>
      <c r="CV2622" s="23"/>
      <c r="CW2622" s="23"/>
      <c r="CX2622" s="23"/>
      <c r="CY2622" s="23"/>
      <c r="CZ2622" s="23"/>
      <c r="DA2622" s="23"/>
      <c r="DB2622" s="23"/>
      <c r="DC2622" s="23"/>
      <c r="DD2622" s="23"/>
      <c r="DE2622" s="23"/>
      <c r="DF2622" s="23"/>
      <c r="DG2622" s="23"/>
      <c r="DH2622" s="23"/>
      <c r="DI2622" s="23"/>
      <c r="DJ2622" s="23"/>
      <c r="DK2622" s="23"/>
      <c r="DL2622" s="23"/>
      <c r="DM2622" s="23"/>
      <c r="DN2622" s="23"/>
      <c r="DO2622" s="23"/>
      <c r="DP2622" s="23"/>
      <c r="DQ2622" s="23"/>
      <c r="DR2622" s="23"/>
      <c r="DS2622" s="23"/>
      <c r="DT2622" s="23"/>
      <c r="DU2622" s="23"/>
      <c r="DV2622" s="23"/>
      <c r="DW2622" s="23"/>
      <c r="DX2622" s="23"/>
      <c r="DY2622" s="23"/>
    </row>
    <row r="2623" spans="1:129" s="29" customFormat="1" ht="30" x14ac:dyDescent="0.25">
      <c r="A2623" s="424"/>
      <c r="B2623" s="127" t="s">
        <v>413</v>
      </c>
      <c r="C2623" s="127"/>
      <c r="D2623" s="127"/>
      <c r="E2623" s="136"/>
      <c r="F2623" s="162"/>
      <c r="G2623" s="136"/>
      <c r="H2623" s="72" t="s">
        <v>40</v>
      </c>
      <c r="I2623" s="78" t="s">
        <v>41</v>
      </c>
      <c r="J2623" s="83">
        <v>4018322</v>
      </c>
      <c r="K2623" s="98">
        <f t="shared" si="1359"/>
        <v>4018322</v>
      </c>
      <c r="L2623" s="162"/>
      <c r="M2623" s="162"/>
      <c r="N2623" s="162"/>
      <c r="O2623" s="429">
        <f t="shared" si="1347"/>
        <v>4018322</v>
      </c>
      <c r="P2623" s="355"/>
      <c r="Q2623" s="23"/>
      <c r="R2623" s="23"/>
      <c r="S2623" s="23"/>
      <c r="T2623" s="23"/>
      <c r="U2623" s="23"/>
      <c r="V2623" s="23"/>
      <c r="W2623" s="23"/>
      <c r="X2623" s="23"/>
      <c r="Y2623" s="23"/>
      <c r="Z2623" s="23"/>
      <c r="AA2623" s="23"/>
      <c r="AB2623" s="23"/>
      <c r="AC2623" s="23"/>
      <c r="AD2623" s="23"/>
      <c r="AE2623" s="23"/>
      <c r="AF2623" s="23"/>
      <c r="AG2623" s="23"/>
      <c r="AH2623" s="23"/>
      <c r="AI2623" s="23"/>
      <c r="AJ2623" s="23"/>
      <c r="AK2623" s="23"/>
      <c r="AL2623" s="23"/>
      <c r="AM2623" s="23"/>
      <c r="AN2623" s="23"/>
      <c r="AO2623" s="23"/>
      <c r="AP2623" s="23"/>
      <c r="AQ2623" s="23"/>
      <c r="AR2623" s="23"/>
      <c r="AS2623" s="23"/>
      <c r="AT2623" s="23"/>
      <c r="AU2623" s="23"/>
      <c r="AV2623" s="23"/>
      <c r="AW2623" s="23"/>
      <c r="AX2623" s="23"/>
      <c r="AY2623" s="23"/>
      <c r="AZ2623" s="23"/>
      <c r="BA2623" s="23"/>
      <c r="BB2623" s="23"/>
      <c r="BC2623" s="23"/>
      <c r="BD2623" s="23"/>
      <c r="BE2623" s="23"/>
      <c r="BF2623" s="23"/>
      <c r="BG2623" s="23"/>
      <c r="BH2623" s="23"/>
      <c r="BI2623" s="23"/>
      <c r="BJ2623" s="23"/>
      <c r="BK2623" s="23"/>
      <c r="BL2623" s="23"/>
      <c r="BM2623" s="23"/>
      <c r="BN2623" s="23"/>
      <c r="BO2623" s="23"/>
      <c r="BP2623" s="23"/>
      <c r="BQ2623" s="23"/>
      <c r="BR2623" s="23"/>
      <c r="BS2623" s="23"/>
      <c r="BT2623" s="23"/>
      <c r="BU2623" s="23"/>
      <c r="BV2623" s="23"/>
      <c r="BW2623" s="23"/>
      <c r="BX2623" s="23"/>
      <c r="BY2623" s="23"/>
      <c r="BZ2623" s="23"/>
      <c r="CA2623" s="23"/>
      <c r="CB2623" s="23"/>
      <c r="CC2623" s="23"/>
      <c r="CD2623" s="23"/>
      <c r="CE2623" s="23"/>
      <c r="CF2623" s="23"/>
      <c r="CG2623" s="23"/>
      <c r="CH2623" s="23"/>
      <c r="CI2623" s="23"/>
      <c r="CJ2623" s="23"/>
      <c r="CK2623" s="23"/>
      <c r="CL2623" s="23"/>
      <c r="CM2623" s="23"/>
      <c r="CN2623" s="23"/>
      <c r="CO2623" s="23"/>
      <c r="CP2623" s="23"/>
      <c r="CQ2623" s="23"/>
      <c r="CR2623" s="23"/>
      <c r="CS2623" s="23"/>
      <c r="CT2623" s="23"/>
      <c r="CU2623" s="23"/>
      <c r="CV2623" s="23"/>
      <c r="CW2623" s="23"/>
      <c r="CX2623" s="23"/>
      <c r="CY2623" s="23"/>
      <c r="CZ2623" s="23"/>
      <c r="DA2623" s="23"/>
      <c r="DB2623" s="23"/>
      <c r="DC2623" s="23"/>
      <c r="DD2623" s="23"/>
      <c r="DE2623" s="23"/>
      <c r="DF2623" s="23"/>
      <c r="DG2623" s="23"/>
      <c r="DH2623" s="23"/>
      <c r="DI2623" s="23"/>
      <c r="DJ2623" s="23"/>
      <c r="DK2623" s="23"/>
      <c r="DL2623" s="23"/>
      <c r="DM2623" s="23"/>
      <c r="DN2623" s="23"/>
      <c r="DO2623" s="23"/>
      <c r="DP2623" s="23"/>
      <c r="DQ2623" s="23"/>
      <c r="DR2623" s="23"/>
      <c r="DS2623" s="23"/>
      <c r="DT2623" s="23"/>
      <c r="DU2623" s="23"/>
      <c r="DV2623" s="23"/>
      <c r="DW2623" s="23"/>
      <c r="DX2623" s="23"/>
      <c r="DY2623" s="23"/>
    </row>
    <row r="2624" spans="1:129" s="29" customFormat="1" x14ac:dyDescent="0.25">
      <c r="A2624" s="425"/>
      <c r="B2624" s="127" t="s">
        <v>413</v>
      </c>
      <c r="C2624" s="127"/>
      <c r="D2624" s="127"/>
      <c r="E2624" s="136"/>
      <c r="F2624" s="162"/>
      <c r="G2624" s="136"/>
      <c r="H2624" s="168" t="s">
        <v>35</v>
      </c>
      <c r="I2624" s="78" t="s">
        <v>52</v>
      </c>
      <c r="J2624" s="83">
        <v>108770</v>
      </c>
      <c r="K2624" s="98">
        <f t="shared" si="1359"/>
        <v>108770</v>
      </c>
      <c r="L2624" s="162"/>
      <c r="M2624" s="162"/>
      <c r="N2624" s="162"/>
      <c r="O2624" s="429">
        <f t="shared" si="1347"/>
        <v>108770</v>
      </c>
      <c r="P2624" s="355"/>
      <c r="Q2624" s="23"/>
      <c r="R2624" s="23"/>
      <c r="S2624" s="23"/>
      <c r="T2624" s="23"/>
      <c r="U2624" s="23"/>
      <c r="V2624" s="23"/>
      <c r="W2624" s="23"/>
      <c r="X2624" s="23"/>
      <c r="Y2624" s="23"/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/>
      <c r="AP2624" s="23"/>
      <c r="AQ2624" s="23"/>
      <c r="AR2624" s="23"/>
      <c r="AS2624" s="23"/>
      <c r="AT2624" s="23"/>
      <c r="AU2624" s="23"/>
      <c r="AV2624" s="23"/>
      <c r="AW2624" s="23"/>
      <c r="AX2624" s="23"/>
      <c r="AY2624" s="23"/>
      <c r="AZ2624" s="23"/>
      <c r="BA2624" s="23"/>
      <c r="BB2624" s="23"/>
      <c r="BC2624" s="23"/>
      <c r="BD2624" s="23"/>
      <c r="BE2624" s="23"/>
      <c r="BF2624" s="23"/>
      <c r="BG2624" s="23"/>
      <c r="BH2624" s="23"/>
      <c r="BI2624" s="23"/>
      <c r="BJ2624" s="23"/>
      <c r="BK2624" s="23"/>
      <c r="BL2624" s="23"/>
      <c r="BM2624" s="23"/>
      <c r="BN2624" s="23"/>
      <c r="BO2624" s="23"/>
      <c r="BP2624" s="23"/>
      <c r="BQ2624" s="23"/>
      <c r="BR2624" s="23"/>
      <c r="BS2624" s="23"/>
      <c r="BT2624" s="23"/>
      <c r="BU2624" s="23"/>
      <c r="BV2624" s="23"/>
      <c r="BW2624" s="23"/>
      <c r="BX2624" s="23"/>
      <c r="BY2624" s="23"/>
      <c r="BZ2624" s="23"/>
      <c r="CA2624" s="23"/>
      <c r="CB2624" s="23"/>
      <c r="CC2624" s="23"/>
      <c r="CD2624" s="23"/>
      <c r="CE2624" s="23"/>
      <c r="CF2624" s="23"/>
      <c r="CG2624" s="23"/>
      <c r="CH2624" s="23"/>
      <c r="CI2624" s="23"/>
      <c r="CJ2624" s="23"/>
      <c r="CK2624" s="23"/>
      <c r="CL2624" s="23"/>
      <c r="CM2624" s="23"/>
      <c r="CN2624" s="23"/>
      <c r="CO2624" s="23"/>
      <c r="CP2624" s="23"/>
      <c r="CQ2624" s="23"/>
      <c r="CR2624" s="23"/>
      <c r="CS2624" s="23"/>
      <c r="CT2624" s="23"/>
      <c r="CU2624" s="23"/>
      <c r="CV2624" s="23"/>
      <c r="CW2624" s="23"/>
      <c r="CX2624" s="23"/>
      <c r="CY2624" s="23"/>
      <c r="CZ2624" s="23"/>
      <c r="DA2624" s="23"/>
      <c r="DB2624" s="23"/>
      <c r="DC2624" s="23"/>
      <c r="DD2624" s="23"/>
      <c r="DE2624" s="23"/>
      <c r="DF2624" s="23"/>
      <c r="DG2624" s="23"/>
      <c r="DH2624" s="23"/>
      <c r="DI2624" s="23"/>
      <c r="DJ2624" s="23"/>
      <c r="DK2624" s="23"/>
      <c r="DL2624" s="23"/>
      <c r="DM2624" s="23"/>
      <c r="DN2624" s="23"/>
      <c r="DO2624" s="23"/>
      <c r="DP2624" s="23"/>
      <c r="DQ2624" s="23"/>
      <c r="DR2624" s="23"/>
      <c r="DS2624" s="23"/>
      <c r="DT2624" s="23"/>
      <c r="DU2624" s="23"/>
      <c r="DV2624" s="23"/>
      <c r="DW2624" s="23"/>
      <c r="DX2624" s="23"/>
      <c r="DY2624" s="23"/>
    </row>
    <row r="2625" spans="1:129" s="29" customFormat="1" x14ac:dyDescent="0.25">
      <c r="A2625" s="426">
        <v>5</v>
      </c>
      <c r="B2625" s="127" t="s">
        <v>413</v>
      </c>
      <c r="C2625" s="127" t="s">
        <v>25</v>
      </c>
      <c r="D2625" s="195" t="s">
        <v>278</v>
      </c>
      <c r="E2625" s="196">
        <v>5</v>
      </c>
      <c r="F2625" s="135">
        <v>6328.3</v>
      </c>
      <c r="G2625" s="196">
        <v>232</v>
      </c>
      <c r="H2625" s="121" t="s">
        <v>30</v>
      </c>
      <c r="I2625" s="66" t="s">
        <v>1</v>
      </c>
      <c r="J2625" s="83">
        <f>J2626+J2627+J2628</f>
        <v>7094131</v>
      </c>
      <c r="K2625" s="83">
        <f t="shared" ref="K2625:N2625" si="1360">K2626+K2627+K2628</f>
        <v>7094131</v>
      </c>
      <c r="L2625" s="83">
        <f t="shared" si="1360"/>
        <v>0</v>
      </c>
      <c r="M2625" s="83">
        <f t="shared" si="1360"/>
        <v>0</v>
      </c>
      <c r="N2625" s="83">
        <f t="shared" si="1360"/>
        <v>0</v>
      </c>
      <c r="O2625" s="429">
        <f t="shared" si="1347"/>
        <v>7094131</v>
      </c>
      <c r="P2625" s="355"/>
      <c r="Q2625" s="23"/>
      <c r="R2625" s="23"/>
      <c r="S2625" s="23"/>
      <c r="T2625" s="23"/>
      <c r="U2625" s="23"/>
      <c r="V2625" s="23"/>
      <c r="W2625" s="23"/>
      <c r="X2625" s="23"/>
      <c r="Y2625" s="23"/>
      <c r="Z2625" s="23"/>
      <c r="AA2625" s="23"/>
      <c r="AB2625" s="23"/>
      <c r="AC2625" s="23"/>
      <c r="AD2625" s="23"/>
      <c r="AE2625" s="23"/>
      <c r="AF2625" s="23"/>
      <c r="AG2625" s="23"/>
      <c r="AH2625" s="23"/>
      <c r="AI2625" s="23"/>
      <c r="AJ2625" s="23"/>
      <c r="AK2625" s="23"/>
      <c r="AL2625" s="23"/>
      <c r="AM2625" s="23"/>
      <c r="AN2625" s="23"/>
      <c r="AO2625" s="23"/>
      <c r="AP2625" s="23"/>
      <c r="AQ2625" s="23"/>
      <c r="AR2625" s="23"/>
      <c r="AS2625" s="23"/>
      <c r="AT2625" s="23"/>
      <c r="AU2625" s="23"/>
      <c r="AV2625" s="23"/>
      <c r="AW2625" s="23"/>
      <c r="AX2625" s="23"/>
      <c r="AY2625" s="23"/>
      <c r="AZ2625" s="23"/>
      <c r="BA2625" s="23"/>
      <c r="BB2625" s="23"/>
      <c r="BC2625" s="23"/>
      <c r="BD2625" s="23"/>
      <c r="BE2625" s="23"/>
      <c r="BF2625" s="23"/>
      <c r="BG2625" s="23"/>
      <c r="BH2625" s="23"/>
      <c r="BI2625" s="23"/>
      <c r="BJ2625" s="23"/>
      <c r="BK2625" s="23"/>
      <c r="BL2625" s="23"/>
      <c r="BM2625" s="23"/>
      <c r="BN2625" s="23"/>
      <c r="BO2625" s="23"/>
      <c r="BP2625" s="23"/>
      <c r="BQ2625" s="23"/>
      <c r="BR2625" s="23"/>
      <c r="BS2625" s="23"/>
      <c r="BT2625" s="23"/>
      <c r="BU2625" s="23"/>
      <c r="BV2625" s="23"/>
      <c r="BW2625" s="23"/>
      <c r="BX2625" s="23"/>
      <c r="BY2625" s="23"/>
      <c r="BZ2625" s="23"/>
      <c r="CA2625" s="23"/>
      <c r="CB2625" s="23"/>
      <c r="CC2625" s="23"/>
      <c r="CD2625" s="23"/>
      <c r="CE2625" s="23"/>
      <c r="CF2625" s="23"/>
      <c r="CG2625" s="23"/>
      <c r="CH2625" s="23"/>
      <c r="CI2625" s="23"/>
      <c r="CJ2625" s="23"/>
      <c r="CK2625" s="23"/>
      <c r="CL2625" s="23"/>
      <c r="CM2625" s="23"/>
      <c r="CN2625" s="23"/>
      <c r="CO2625" s="23"/>
      <c r="CP2625" s="23"/>
      <c r="CQ2625" s="23"/>
      <c r="CR2625" s="23"/>
      <c r="CS2625" s="23"/>
      <c r="CT2625" s="23"/>
      <c r="CU2625" s="23"/>
      <c r="CV2625" s="23"/>
      <c r="CW2625" s="23"/>
      <c r="CX2625" s="23"/>
      <c r="CY2625" s="23"/>
      <c r="CZ2625" s="23"/>
      <c r="DA2625" s="23"/>
      <c r="DB2625" s="23"/>
      <c r="DC2625" s="23"/>
      <c r="DD2625" s="23"/>
      <c r="DE2625" s="23"/>
      <c r="DF2625" s="23"/>
      <c r="DG2625" s="23"/>
      <c r="DH2625" s="23"/>
      <c r="DI2625" s="23"/>
      <c r="DJ2625" s="23"/>
      <c r="DK2625" s="23"/>
      <c r="DL2625" s="23"/>
      <c r="DM2625" s="23"/>
      <c r="DN2625" s="23"/>
      <c r="DO2625" s="23"/>
      <c r="DP2625" s="23"/>
      <c r="DQ2625" s="23"/>
      <c r="DR2625" s="23"/>
      <c r="DS2625" s="23"/>
      <c r="DT2625" s="23"/>
      <c r="DU2625" s="23"/>
      <c r="DV2625" s="23"/>
      <c r="DW2625" s="23"/>
      <c r="DX2625" s="23"/>
      <c r="DY2625" s="23"/>
    </row>
    <row r="2626" spans="1:129" s="29" customFormat="1" ht="30" x14ac:dyDescent="0.25">
      <c r="A2626" s="427"/>
      <c r="B2626" s="127" t="s">
        <v>413</v>
      </c>
      <c r="C2626" s="127"/>
      <c r="D2626" s="127"/>
      <c r="E2626" s="136"/>
      <c r="F2626" s="162"/>
      <c r="G2626" s="136"/>
      <c r="H2626" s="121" t="s">
        <v>38</v>
      </c>
      <c r="I2626" s="105" t="s">
        <v>39</v>
      </c>
      <c r="J2626" s="83">
        <v>1314325</v>
      </c>
      <c r="K2626" s="98">
        <f t="shared" ref="K2626:K2628" si="1361">J2626</f>
        <v>1314325</v>
      </c>
      <c r="L2626" s="162"/>
      <c r="M2626" s="162"/>
      <c r="N2626" s="162"/>
      <c r="O2626" s="429">
        <f t="shared" si="1347"/>
        <v>1314325</v>
      </c>
      <c r="P2626" s="355"/>
      <c r="Q2626" s="23"/>
      <c r="R2626" s="23"/>
      <c r="S2626" s="23"/>
      <c r="T2626" s="23"/>
      <c r="U2626" s="23"/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/>
      <c r="AP2626" s="23"/>
      <c r="AQ2626" s="23"/>
      <c r="AR2626" s="23"/>
      <c r="AS2626" s="23"/>
      <c r="AT2626" s="23"/>
      <c r="AU2626" s="23"/>
      <c r="AV2626" s="23"/>
      <c r="AW2626" s="23"/>
      <c r="AX2626" s="23"/>
      <c r="AY2626" s="23"/>
      <c r="AZ2626" s="23"/>
      <c r="BA2626" s="23"/>
      <c r="BB2626" s="23"/>
      <c r="BC2626" s="23"/>
      <c r="BD2626" s="23"/>
      <c r="BE2626" s="23"/>
      <c r="BF2626" s="23"/>
      <c r="BG2626" s="23"/>
      <c r="BH2626" s="23"/>
      <c r="BI2626" s="23"/>
      <c r="BJ2626" s="23"/>
      <c r="BK2626" s="23"/>
      <c r="BL2626" s="23"/>
      <c r="BM2626" s="23"/>
      <c r="BN2626" s="23"/>
      <c r="BO2626" s="23"/>
      <c r="BP2626" s="23"/>
      <c r="BQ2626" s="23"/>
      <c r="BR2626" s="23"/>
      <c r="BS2626" s="23"/>
      <c r="BT2626" s="23"/>
      <c r="BU2626" s="23"/>
      <c r="BV2626" s="23"/>
      <c r="BW2626" s="23"/>
      <c r="BX2626" s="23"/>
      <c r="BY2626" s="23"/>
      <c r="BZ2626" s="23"/>
      <c r="CA2626" s="23"/>
      <c r="CB2626" s="23"/>
      <c r="CC2626" s="23"/>
      <c r="CD2626" s="23"/>
      <c r="CE2626" s="23"/>
      <c r="CF2626" s="23"/>
      <c r="CG2626" s="23"/>
      <c r="CH2626" s="23"/>
      <c r="CI2626" s="23"/>
      <c r="CJ2626" s="23"/>
      <c r="CK2626" s="23"/>
      <c r="CL2626" s="23"/>
      <c r="CM2626" s="23"/>
      <c r="CN2626" s="23"/>
      <c r="CO2626" s="23"/>
      <c r="CP2626" s="23"/>
      <c r="CQ2626" s="23"/>
      <c r="CR2626" s="23"/>
      <c r="CS2626" s="23"/>
      <c r="CT2626" s="23"/>
      <c r="CU2626" s="23"/>
      <c r="CV2626" s="23"/>
      <c r="CW2626" s="23"/>
      <c r="CX2626" s="23"/>
      <c r="CY2626" s="23"/>
      <c r="CZ2626" s="23"/>
      <c r="DA2626" s="23"/>
      <c r="DB2626" s="23"/>
      <c r="DC2626" s="23"/>
      <c r="DD2626" s="23"/>
      <c r="DE2626" s="23"/>
      <c r="DF2626" s="23"/>
      <c r="DG2626" s="23"/>
      <c r="DH2626" s="23"/>
      <c r="DI2626" s="23"/>
      <c r="DJ2626" s="23"/>
      <c r="DK2626" s="23"/>
      <c r="DL2626" s="23"/>
      <c r="DM2626" s="23"/>
      <c r="DN2626" s="23"/>
      <c r="DO2626" s="23"/>
      <c r="DP2626" s="23"/>
      <c r="DQ2626" s="23"/>
      <c r="DR2626" s="23"/>
      <c r="DS2626" s="23"/>
      <c r="DT2626" s="23"/>
      <c r="DU2626" s="23"/>
      <c r="DV2626" s="23"/>
      <c r="DW2626" s="23"/>
      <c r="DX2626" s="23"/>
      <c r="DY2626" s="23"/>
    </row>
    <row r="2627" spans="1:129" s="29" customFormat="1" ht="30" x14ac:dyDescent="0.25">
      <c r="A2627" s="427"/>
      <c r="B2627" s="127" t="s">
        <v>413</v>
      </c>
      <c r="C2627" s="127"/>
      <c r="D2627" s="127"/>
      <c r="E2627" s="136"/>
      <c r="F2627" s="162"/>
      <c r="G2627" s="136"/>
      <c r="H2627" s="72" t="s">
        <v>40</v>
      </c>
      <c r="I2627" s="78" t="s">
        <v>41</v>
      </c>
      <c r="J2627" s="83">
        <v>5631176</v>
      </c>
      <c r="K2627" s="98">
        <f t="shared" si="1361"/>
        <v>5631176</v>
      </c>
      <c r="L2627" s="162"/>
      <c r="M2627" s="162"/>
      <c r="N2627" s="162"/>
      <c r="O2627" s="429">
        <f t="shared" si="1347"/>
        <v>5631176</v>
      </c>
      <c r="P2627" s="355"/>
      <c r="Q2627" s="23"/>
      <c r="R2627" s="23"/>
      <c r="S2627" s="23"/>
      <c r="T2627" s="23"/>
      <c r="U2627" s="23"/>
      <c r="V2627" s="23"/>
      <c r="W2627" s="23"/>
      <c r="X2627" s="23"/>
      <c r="Y2627" s="23"/>
      <c r="Z2627" s="23"/>
      <c r="AA2627" s="23"/>
      <c r="AB2627" s="23"/>
      <c r="AC2627" s="23"/>
      <c r="AD2627" s="23"/>
      <c r="AE2627" s="23"/>
      <c r="AF2627" s="23"/>
      <c r="AG2627" s="23"/>
      <c r="AH2627" s="23"/>
      <c r="AI2627" s="23"/>
      <c r="AJ2627" s="23"/>
      <c r="AK2627" s="23"/>
      <c r="AL2627" s="23"/>
      <c r="AM2627" s="23"/>
      <c r="AN2627" s="23"/>
      <c r="AO2627" s="23"/>
      <c r="AP2627" s="23"/>
      <c r="AQ2627" s="23"/>
      <c r="AR2627" s="23"/>
      <c r="AS2627" s="23"/>
      <c r="AT2627" s="23"/>
      <c r="AU2627" s="23"/>
      <c r="AV2627" s="23"/>
      <c r="AW2627" s="23"/>
      <c r="AX2627" s="23"/>
      <c r="AY2627" s="23"/>
      <c r="AZ2627" s="23"/>
      <c r="BA2627" s="23"/>
      <c r="BB2627" s="23"/>
      <c r="BC2627" s="23"/>
      <c r="BD2627" s="23"/>
      <c r="BE2627" s="23"/>
      <c r="BF2627" s="23"/>
      <c r="BG2627" s="23"/>
      <c r="BH2627" s="23"/>
      <c r="BI2627" s="23"/>
      <c r="BJ2627" s="23"/>
      <c r="BK2627" s="23"/>
      <c r="BL2627" s="23"/>
      <c r="BM2627" s="23"/>
      <c r="BN2627" s="23"/>
      <c r="BO2627" s="23"/>
      <c r="BP2627" s="23"/>
      <c r="BQ2627" s="23"/>
      <c r="BR2627" s="23"/>
      <c r="BS2627" s="23"/>
      <c r="BT2627" s="23"/>
      <c r="BU2627" s="23"/>
      <c r="BV2627" s="23"/>
      <c r="BW2627" s="23"/>
      <c r="BX2627" s="23"/>
      <c r="BY2627" s="23"/>
      <c r="BZ2627" s="23"/>
      <c r="CA2627" s="23"/>
      <c r="CB2627" s="23"/>
      <c r="CC2627" s="23"/>
      <c r="CD2627" s="23"/>
      <c r="CE2627" s="23"/>
      <c r="CF2627" s="23"/>
      <c r="CG2627" s="23"/>
      <c r="CH2627" s="23"/>
      <c r="CI2627" s="23"/>
      <c r="CJ2627" s="23"/>
      <c r="CK2627" s="23"/>
      <c r="CL2627" s="23"/>
      <c r="CM2627" s="23"/>
      <c r="CN2627" s="23"/>
      <c r="CO2627" s="23"/>
      <c r="CP2627" s="23"/>
      <c r="CQ2627" s="23"/>
      <c r="CR2627" s="23"/>
      <c r="CS2627" s="23"/>
      <c r="CT2627" s="23"/>
      <c r="CU2627" s="23"/>
      <c r="CV2627" s="23"/>
      <c r="CW2627" s="23"/>
      <c r="CX2627" s="23"/>
      <c r="CY2627" s="23"/>
      <c r="CZ2627" s="23"/>
      <c r="DA2627" s="23"/>
      <c r="DB2627" s="23"/>
      <c r="DC2627" s="23"/>
      <c r="DD2627" s="23"/>
      <c r="DE2627" s="23"/>
      <c r="DF2627" s="23"/>
      <c r="DG2627" s="23"/>
      <c r="DH2627" s="23"/>
      <c r="DI2627" s="23"/>
      <c r="DJ2627" s="23"/>
      <c r="DK2627" s="23"/>
      <c r="DL2627" s="23"/>
      <c r="DM2627" s="23"/>
      <c r="DN2627" s="23"/>
      <c r="DO2627" s="23"/>
      <c r="DP2627" s="23"/>
      <c r="DQ2627" s="23"/>
      <c r="DR2627" s="23"/>
      <c r="DS2627" s="23"/>
      <c r="DT2627" s="23"/>
      <c r="DU2627" s="23"/>
      <c r="DV2627" s="23"/>
      <c r="DW2627" s="23"/>
      <c r="DX2627" s="23"/>
      <c r="DY2627" s="23"/>
    </row>
    <row r="2628" spans="1:129" s="29" customFormat="1" x14ac:dyDescent="0.25">
      <c r="A2628" s="428"/>
      <c r="B2628" s="127" t="s">
        <v>413</v>
      </c>
      <c r="C2628" s="127"/>
      <c r="D2628" s="127"/>
      <c r="E2628" s="136"/>
      <c r="F2628" s="162"/>
      <c r="G2628" s="136"/>
      <c r="H2628" s="168" t="s">
        <v>35</v>
      </c>
      <c r="I2628" s="78" t="s">
        <v>52</v>
      </c>
      <c r="J2628" s="83">
        <v>148630</v>
      </c>
      <c r="K2628" s="98">
        <f t="shared" si="1361"/>
        <v>148630</v>
      </c>
      <c r="L2628" s="162"/>
      <c r="M2628" s="162"/>
      <c r="N2628" s="162"/>
      <c r="O2628" s="429">
        <f t="shared" si="1347"/>
        <v>148630</v>
      </c>
      <c r="P2628" s="355"/>
      <c r="Q2628" s="23"/>
      <c r="R2628" s="23"/>
      <c r="S2628" s="23"/>
      <c r="T2628" s="23"/>
      <c r="U2628" s="23"/>
      <c r="V2628" s="23"/>
      <c r="W2628" s="23"/>
      <c r="X2628" s="23"/>
      <c r="Y2628" s="23"/>
      <c r="Z2628" s="23"/>
      <c r="AA2628" s="23"/>
      <c r="AB2628" s="23"/>
      <c r="AC2628" s="23"/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/>
      <c r="AO2628" s="23"/>
      <c r="AP2628" s="23"/>
      <c r="AQ2628" s="23"/>
      <c r="AR2628" s="23"/>
      <c r="AS2628" s="23"/>
      <c r="AT2628" s="23"/>
      <c r="AU2628" s="23"/>
      <c r="AV2628" s="23"/>
      <c r="AW2628" s="23"/>
      <c r="AX2628" s="23"/>
      <c r="AY2628" s="23"/>
      <c r="AZ2628" s="23"/>
      <c r="BA2628" s="23"/>
      <c r="BB2628" s="23"/>
      <c r="BC2628" s="23"/>
      <c r="BD2628" s="23"/>
      <c r="BE2628" s="23"/>
      <c r="BF2628" s="23"/>
      <c r="BG2628" s="23"/>
      <c r="BH2628" s="23"/>
      <c r="BI2628" s="23"/>
      <c r="BJ2628" s="23"/>
      <c r="BK2628" s="23"/>
      <c r="BL2628" s="23"/>
      <c r="BM2628" s="23"/>
      <c r="BN2628" s="23"/>
      <c r="BO2628" s="23"/>
      <c r="BP2628" s="23"/>
      <c r="BQ2628" s="23"/>
      <c r="BR2628" s="23"/>
      <c r="BS2628" s="23"/>
      <c r="BT2628" s="23"/>
      <c r="BU2628" s="23"/>
      <c r="BV2628" s="23"/>
      <c r="BW2628" s="23"/>
      <c r="BX2628" s="23"/>
      <c r="BY2628" s="23"/>
      <c r="BZ2628" s="23"/>
      <c r="CA2628" s="23"/>
      <c r="CB2628" s="23"/>
      <c r="CC2628" s="23"/>
      <c r="CD2628" s="23"/>
      <c r="CE2628" s="23"/>
      <c r="CF2628" s="23"/>
      <c r="CG2628" s="23"/>
      <c r="CH2628" s="23"/>
      <c r="CI2628" s="23"/>
      <c r="CJ2628" s="23"/>
      <c r="CK2628" s="23"/>
      <c r="CL2628" s="23"/>
      <c r="CM2628" s="23"/>
      <c r="CN2628" s="23"/>
      <c r="CO2628" s="23"/>
      <c r="CP2628" s="23"/>
      <c r="CQ2628" s="23"/>
      <c r="CR2628" s="23"/>
      <c r="CS2628" s="23"/>
      <c r="CT2628" s="23"/>
      <c r="CU2628" s="23"/>
      <c r="CV2628" s="23"/>
      <c r="CW2628" s="23"/>
      <c r="CX2628" s="23"/>
      <c r="CY2628" s="23"/>
      <c r="CZ2628" s="23"/>
      <c r="DA2628" s="23"/>
      <c r="DB2628" s="23"/>
      <c r="DC2628" s="23"/>
      <c r="DD2628" s="23"/>
      <c r="DE2628" s="23"/>
      <c r="DF2628" s="23"/>
      <c r="DG2628" s="23"/>
      <c r="DH2628" s="23"/>
      <c r="DI2628" s="23"/>
      <c r="DJ2628" s="23"/>
      <c r="DK2628" s="23"/>
      <c r="DL2628" s="23"/>
      <c r="DM2628" s="23"/>
      <c r="DN2628" s="23"/>
      <c r="DO2628" s="23"/>
      <c r="DP2628" s="23"/>
      <c r="DQ2628" s="23"/>
      <c r="DR2628" s="23"/>
      <c r="DS2628" s="23"/>
      <c r="DT2628" s="23"/>
      <c r="DU2628" s="23"/>
      <c r="DV2628" s="23"/>
      <c r="DW2628" s="23"/>
      <c r="DX2628" s="23"/>
      <c r="DY2628" s="23"/>
    </row>
    <row r="2629" spans="1:129" s="29" customFormat="1" x14ac:dyDescent="0.25">
      <c r="A2629" s="423">
        <v>6</v>
      </c>
      <c r="B2629" s="127" t="s">
        <v>413</v>
      </c>
      <c r="C2629" s="127" t="s">
        <v>25</v>
      </c>
      <c r="D2629" s="195" t="s">
        <v>278</v>
      </c>
      <c r="E2629" s="196">
        <v>9</v>
      </c>
      <c r="F2629" s="135">
        <v>3588.2</v>
      </c>
      <c r="G2629" s="196">
        <v>166</v>
      </c>
      <c r="H2629" s="121" t="s">
        <v>30</v>
      </c>
      <c r="I2629" s="66" t="s">
        <v>1</v>
      </c>
      <c r="J2629" s="83">
        <f>J2630+J2631+J2632</f>
        <v>3636346</v>
      </c>
      <c r="K2629" s="83">
        <f t="shared" ref="K2629:N2629" si="1362">K2630+K2631+K2632</f>
        <v>3636346</v>
      </c>
      <c r="L2629" s="83">
        <f t="shared" si="1362"/>
        <v>0</v>
      </c>
      <c r="M2629" s="83">
        <f t="shared" si="1362"/>
        <v>0</v>
      </c>
      <c r="N2629" s="83">
        <f t="shared" si="1362"/>
        <v>0</v>
      </c>
      <c r="O2629" s="429">
        <f t="shared" si="1347"/>
        <v>3636346</v>
      </c>
      <c r="P2629" s="355"/>
      <c r="Q2629" s="23"/>
      <c r="R2629" s="23"/>
      <c r="S2629" s="23"/>
      <c r="T2629" s="23"/>
      <c r="U2629" s="23"/>
      <c r="V2629" s="23"/>
      <c r="W2629" s="23"/>
      <c r="X2629" s="23"/>
      <c r="Y2629" s="23"/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/>
      <c r="AK2629" s="23"/>
      <c r="AL2629" s="23"/>
      <c r="AM2629" s="23"/>
      <c r="AN2629" s="23"/>
      <c r="AO2629" s="23"/>
      <c r="AP2629" s="23"/>
      <c r="AQ2629" s="23"/>
      <c r="AR2629" s="23"/>
      <c r="AS2629" s="23"/>
      <c r="AT2629" s="23"/>
      <c r="AU2629" s="23"/>
      <c r="AV2629" s="23"/>
      <c r="AW2629" s="23"/>
      <c r="AX2629" s="23"/>
      <c r="AY2629" s="23"/>
      <c r="AZ2629" s="23"/>
      <c r="BA2629" s="23"/>
      <c r="BB2629" s="23"/>
      <c r="BC2629" s="23"/>
      <c r="BD2629" s="23"/>
      <c r="BE2629" s="23"/>
      <c r="BF2629" s="23"/>
      <c r="BG2629" s="23"/>
      <c r="BH2629" s="23"/>
      <c r="BI2629" s="23"/>
      <c r="BJ2629" s="23"/>
      <c r="BK2629" s="23"/>
      <c r="BL2629" s="23"/>
      <c r="BM2629" s="23"/>
      <c r="BN2629" s="23"/>
      <c r="BO2629" s="23"/>
      <c r="BP2629" s="23"/>
      <c r="BQ2629" s="23"/>
      <c r="BR2629" s="23"/>
      <c r="BS2629" s="23"/>
      <c r="BT2629" s="23"/>
      <c r="BU2629" s="23"/>
      <c r="BV2629" s="23"/>
      <c r="BW2629" s="23"/>
      <c r="BX2629" s="23"/>
      <c r="BY2629" s="23"/>
      <c r="BZ2629" s="23"/>
      <c r="CA2629" s="23"/>
      <c r="CB2629" s="23"/>
      <c r="CC2629" s="23"/>
      <c r="CD2629" s="23"/>
      <c r="CE2629" s="23"/>
      <c r="CF2629" s="23"/>
      <c r="CG2629" s="23"/>
      <c r="CH2629" s="23"/>
      <c r="CI2629" s="23"/>
      <c r="CJ2629" s="23"/>
      <c r="CK2629" s="23"/>
      <c r="CL2629" s="23"/>
      <c r="CM2629" s="23"/>
      <c r="CN2629" s="23"/>
      <c r="CO2629" s="23"/>
      <c r="CP2629" s="23"/>
      <c r="CQ2629" s="23"/>
      <c r="CR2629" s="23"/>
      <c r="CS2629" s="23"/>
      <c r="CT2629" s="23"/>
      <c r="CU2629" s="23"/>
      <c r="CV2629" s="23"/>
      <c r="CW2629" s="23"/>
      <c r="CX2629" s="23"/>
      <c r="CY2629" s="23"/>
      <c r="CZ2629" s="23"/>
      <c r="DA2629" s="23"/>
      <c r="DB2629" s="23"/>
      <c r="DC2629" s="23"/>
      <c r="DD2629" s="23"/>
      <c r="DE2629" s="23"/>
      <c r="DF2629" s="23"/>
      <c r="DG2629" s="23"/>
      <c r="DH2629" s="23"/>
      <c r="DI2629" s="23"/>
      <c r="DJ2629" s="23"/>
      <c r="DK2629" s="23"/>
      <c r="DL2629" s="23"/>
      <c r="DM2629" s="23"/>
      <c r="DN2629" s="23"/>
      <c r="DO2629" s="23"/>
      <c r="DP2629" s="23"/>
      <c r="DQ2629" s="23"/>
      <c r="DR2629" s="23"/>
      <c r="DS2629" s="23"/>
      <c r="DT2629" s="23"/>
      <c r="DU2629" s="23"/>
      <c r="DV2629" s="23"/>
      <c r="DW2629" s="23"/>
      <c r="DX2629" s="23"/>
      <c r="DY2629" s="23"/>
    </row>
    <row r="2630" spans="1:129" s="29" customFormat="1" ht="30" x14ac:dyDescent="0.25">
      <c r="A2630" s="424"/>
      <c r="B2630" s="127" t="s">
        <v>413</v>
      </c>
      <c r="C2630" s="127"/>
      <c r="D2630" s="127"/>
      <c r="E2630" s="136"/>
      <c r="F2630" s="162"/>
      <c r="G2630" s="136"/>
      <c r="H2630" s="121" t="s">
        <v>38</v>
      </c>
      <c r="I2630" s="105" t="s">
        <v>39</v>
      </c>
      <c r="J2630" s="83">
        <v>745233</v>
      </c>
      <c r="K2630" s="98">
        <f t="shared" ref="K2630:K2632" si="1363">J2630</f>
        <v>745233</v>
      </c>
      <c r="L2630" s="162"/>
      <c r="M2630" s="162"/>
      <c r="N2630" s="162"/>
      <c r="O2630" s="429">
        <f t="shared" si="1347"/>
        <v>745233</v>
      </c>
      <c r="P2630" s="355"/>
      <c r="Q2630" s="23"/>
      <c r="R2630" s="23"/>
      <c r="S2630" s="23"/>
      <c r="T2630" s="23"/>
      <c r="U2630" s="23"/>
      <c r="V2630" s="23"/>
      <c r="W2630" s="23"/>
      <c r="X2630" s="23"/>
      <c r="Y2630" s="23"/>
      <c r="Z2630" s="23"/>
      <c r="AA2630" s="23"/>
      <c r="AB2630" s="23"/>
      <c r="AC2630" s="23"/>
      <c r="AD2630" s="23"/>
      <c r="AE2630" s="23"/>
      <c r="AF2630" s="23"/>
      <c r="AG2630" s="23"/>
      <c r="AH2630" s="23"/>
      <c r="AI2630" s="23"/>
      <c r="AJ2630" s="23"/>
      <c r="AK2630" s="23"/>
      <c r="AL2630" s="23"/>
      <c r="AM2630" s="23"/>
      <c r="AN2630" s="23"/>
      <c r="AO2630" s="23"/>
      <c r="AP2630" s="23"/>
      <c r="AQ2630" s="23"/>
      <c r="AR2630" s="23"/>
      <c r="AS2630" s="23"/>
      <c r="AT2630" s="23"/>
      <c r="AU2630" s="23"/>
      <c r="AV2630" s="23"/>
      <c r="AW2630" s="23"/>
      <c r="AX2630" s="23"/>
      <c r="AY2630" s="23"/>
      <c r="AZ2630" s="23"/>
      <c r="BA2630" s="23"/>
      <c r="BB2630" s="23"/>
      <c r="BC2630" s="23"/>
      <c r="BD2630" s="23"/>
      <c r="BE2630" s="23"/>
      <c r="BF2630" s="23"/>
      <c r="BG2630" s="23"/>
      <c r="BH2630" s="23"/>
      <c r="BI2630" s="23"/>
      <c r="BJ2630" s="23"/>
      <c r="BK2630" s="23"/>
      <c r="BL2630" s="23"/>
      <c r="BM2630" s="23"/>
      <c r="BN2630" s="23"/>
      <c r="BO2630" s="23"/>
      <c r="BP2630" s="23"/>
      <c r="BQ2630" s="23"/>
      <c r="BR2630" s="23"/>
      <c r="BS2630" s="23"/>
      <c r="BT2630" s="23"/>
      <c r="BU2630" s="23"/>
      <c r="BV2630" s="23"/>
      <c r="BW2630" s="23"/>
      <c r="BX2630" s="23"/>
      <c r="BY2630" s="23"/>
      <c r="BZ2630" s="23"/>
      <c r="CA2630" s="23"/>
      <c r="CB2630" s="23"/>
      <c r="CC2630" s="23"/>
      <c r="CD2630" s="23"/>
      <c r="CE2630" s="23"/>
      <c r="CF2630" s="23"/>
      <c r="CG2630" s="23"/>
      <c r="CH2630" s="23"/>
      <c r="CI2630" s="23"/>
      <c r="CJ2630" s="23"/>
      <c r="CK2630" s="23"/>
      <c r="CL2630" s="23"/>
      <c r="CM2630" s="23"/>
      <c r="CN2630" s="23"/>
      <c r="CO2630" s="23"/>
      <c r="CP2630" s="23"/>
      <c r="CQ2630" s="23"/>
      <c r="CR2630" s="23"/>
      <c r="CS2630" s="23"/>
      <c r="CT2630" s="23"/>
      <c r="CU2630" s="23"/>
      <c r="CV2630" s="23"/>
      <c r="CW2630" s="23"/>
      <c r="CX2630" s="23"/>
      <c r="CY2630" s="23"/>
      <c r="CZ2630" s="23"/>
      <c r="DA2630" s="23"/>
      <c r="DB2630" s="23"/>
      <c r="DC2630" s="23"/>
      <c r="DD2630" s="23"/>
      <c r="DE2630" s="23"/>
      <c r="DF2630" s="23"/>
      <c r="DG2630" s="23"/>
      <c r="DH2630" s="23"/>
      <c r="DI2630" s="23"/>
      <c r="DJ2630" s="23"/>
      <c r="DK2630" s="23"/>
      <c r="DL2630" s="23"/>
      <c r="DM2630" s="23"/>
      <c r="DN2630" s="23"/>
      <c r="DO2630" s="23"/>
      <c r="DP2630" s="23"/>
      <c r="DQ2630" s="23"/>
      <c r="DR2630" s="23"/>
      <c r="DS2630" s="23"/>
      <c r="DT2630" s="23"/>
      <c r="DU2630" s="23"/>
      <c r="DV2630" s="23"/>
      <c r="DW2630" s="23"/>
      <c r="DX2630" s="23"/>
      <c r="DY2630" s="23"/>
    </row>
    <row r="2631" spans="1:129" s="29" customFormat="1" ht="30" x14ac:dyDescent="0.25">
      <c r="A2631" s="424"/>
      <c r="B2631" s="127" t="s">
        <v>413</v>
      </c>
      <c r="C2631" s="127"/>
      <c r="D2631" s="127"/>
      <c r="E2631" s="136"/>
      <c r="F2631" s="162"/>
      <c r="G2631" s="136"/>
      <c r="H2631" s="72" t="s">
        <v>40</v>
      </c>
      <c r="I2631" s="78" t="s">
        <v>41</v>
      </c>
      <c r="J2631" s="83">
        <v>2814925</v>
      </c>
      <c r="K2631" s="98">
        <f t="shared" si="1363"/>
        <v>2814925</v>
      </c>
      <c r="L2631" s="162"/>
      <c r="M2631" s="162"/>
      <c r="N2631" s="162"/>
      <c r="O2631" s="429">
        <f t="shared" si="1347"/>
        <v>2814925</v>
      </c>
      <c r="P2631" s="355"/>
      <c r="Q2631" s="23"/>
      <c r="R2631" s="23"/>
      <c r="S2631" s="23"/>
      <c r="T2631" s="23"/>
      <c r="U2631" s="23"/>
      <c r="V2631" s="23"/>
      <c r="W2631" s="23"/>
      <c r="X2631" s="23"/>
      <c r="Y2631" s="23"/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/>
      <c r="AP2631" s="23"/>
      <c r="AQ2631" s="23"/>
      <c r="AR2631" s="23"/>
      <c r="AS2631" s="23"/>
      <c r="AT2631" s="23"/>
      <c r="AU2631" s="23"/>
      <c r="AV2631" s="23"/>
      <c r="AW2631" s="23"/>
      <c r="AX2631" s="23"/>
      <c r="AY2631" s="23"/>
      <c r="AZ2631" s="23"/>
      <c r="BA2631" s="23"/>
      <c r="BB2631" s="23"/>
      <c r="BC2631" s="23"/>
      <c r="BD2631" s="23"/>
      <c r="BE2631" s="23"/>
      <c r="BF2631" s="23"/>
      <c r="BG2631" s="23"/>
      <c r="BH2631" s="23"/>
      <c r="BI2631" s="23"/>
      <c r="BJ2631" s="23"/>
      <c r="BK2631" s="23"/>
      <c r="BL2631" s="23"/>
      <c r="BM2631" s="23"/>
      <c r="BN2631" s="23"/>
      <c r="BO2631" s="23"/>
      <c r="BP2631" s="23"/>
      <c r="BQ2631" s="23"/>
      <c r="BR2631" s="23"/>
      <c r="BS2631" s="23"/>
      <c r="BT2631" s="23"/>
      <c r="BU2631" s="23"/>
      <c r="BV2631" s="23"/>
      <c r="BW2631" s="23"/>
      <c r="BX2631" s="23"/>
      <c r="BY2631" s="23"/>
      <c r="BZ2631" s="23"/>
      <c r="CA2631" s="23"/>
      <c r="CB2631" s="23"/>
      <c r="CC2631" s="23"/>
      <c r="CD2631" s="23"/>
      <c r="CE2631" s="23"/>
      <c r="CF2631" s="23"/>
      <c r="CG2631" s="23"/>
      <c r="CH2631" s="23"/>
      <c r="CI2631" s="23"/>
      <c r="CJ2631" s="23"/>
      <c r="CK2631" s="23"/>
      <c r="CL2631" s="23"/>
      <c r="CM2631" s="23"/>
      <c r="CN2631" s="23"/>
      <c r="CO2631" s="23"/>
      <c r="CP2631" s="23"/>
      <c r="CQ2631" s="23"/>
      <c r="CR2631" s="23"/>
      <c r="CS2631" s="23"/>
      <c r="CT2631" s="23"/>
      <c r="CU2631" s="23"/>
      <c r="CV2631" s="23"/>
      <c r="CW2631" s="23"/>
      <c r="CX2631" s="23"/>
      <c r="CY2631" s="23"/>
      <c r="CZ2631" s="23"/>
      <c r="DA2631" s="23"/>
      <c r="DB2631" s="23"/>
      <c r="DC2631" s="23"/>
      <c r="DD2631" s="23"/>
      <c r="DE2631" s="23"/>
      <c r="DF2631" s="23"/>
      <c r="DG2631" s="23"/>
      <c r="DH2631" s="23"/>
      <c r="DI2631" s="23"/>
      <c r="DJ2631" s="23"/>
      <c r="DK2631" s="23"/>
      <c r="DL2631" s="23"/>
      <c r="DM2631" s="23"/>
      <c r="DN2631" s="23"/>
      <c r="DO2631" s="23"/>
      <c r="DP2631" s="23"/>
      <c r="DQ2631" s="23"/>
      <c r="DR2631" s="23"/>
      <c r="DS2631" s="23"/>
      <c r="DT2631" s="23"/>
      <c r="DU2631" s="23"/>
      <c r="DV2631" s="23"/>
      <c r="DW2631" s="23"/>
      <c r="DX2631" s="23"/>
      <c r="DY2631" s="23"/>
    </row>
    <row r="2632" spans="1:129" s="29" customFormat="1" x14ac:dyDescent="0.25">
      <c r="A2632" s="425"/>
      <c r="B2632" s="127" t="s">
        <v>413</v>
      </c>
      <c r="C2632" s="127"/>
      <c r="D2632" s="127"/>
      <c r="E2632" s="136"/>
      <c r="F2632" s="162"/>
      <c r="G2632" s="136"/>
      <c r="H2632" s="168" t="s">
        <v>35</v>
      </c>
      <c r="I2632" s="78" t="s">
        <v>52</v>
      </c>
      <c r="J2632" s="83">
        <v>76188</v>
      </c>
      <c r="K2632" s="98">
        <f t="shared" si="1363"/>
        <v>76188</v>
      </c>
      <c r="L2632" s="162"/>
      <c r="M2632" s="162"/>
      <c r="N2632" s="162"/>
      <c r="O2632" s="429">
        <f t="shared" si="1347"/>
        <v>76188</v>
      </c>
      <c r="P2632" s="355"/>
      <c r="Q2632" s="23"/>
      <c r="R2632" s="23"/>
      <c r="S2632" s="23"/>
      <c r="T2632" s="23"/>
      <c r="U2632" s="23"/>
      <c r="V2632" s="23"/>
      <c r="W2632" s="23"/>
      <c r="X2632" s="23"/>
      <c r="Y2632" s="23"/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/>
      <c r="AJ2632" s="23"/>
      <c r="AK2632" s="23"/>
      <c r="AL2632" s="23"/>
      <c r="AM2632" s="23"/>
      <c r="AN2632" s="23"/>
      <c r="AO2632" s="23"/>
      <c r="AP2632" s="23"/>
      <c r="AQ2632" s="23"/>
      <c r="AR2632" s="23"/>
      <c r="AS2632" s="23"/>
      <c r="AT2632" s="23"/>
      <c r="AU2632" s="23"/>
      <c r="AV2632" s="23"/>
      <c r="AW2632" s="23"/>
      <c r="AX2632" s="23"/>
      <c r="AY2632" s="23"/>
      <c r="AZ2632" s="23"/>
      <c r="BA2632" s="23"/>
      <c r="BB2632" s="23"/>
      <c r="BC2632" s="23"/>
      <c r="BD2632" s="23"/>
      <c r="BE2632" s="23"/>
      <c r="BF2632" s="23"/>
      <c r="BG2632" s="23"/>
      <c r="BH2632" s="23"/>
      <c r="BI2632" s="23"/>
      <c r="BJ2632" s="23"/>
      <c r="BK2632" s="23"/>
      <c r="BL2632" s="23"/>
      <c r="BM2632" s="23"/>
      <c r="BN2632" s="23"/>
      <c r="BO2632" s="23"/>
      <c r="BP2632" s="23"/>
      <c r="BQ2632" s="23"/>
      <c r="BR2632" s="23"/>
      <c r="BS2632" s="23"/>
      <c r="BT2632" s="23"/>
      <c r="BU2632" s="23"/>
      <c r="BV2632" s="23"/>
      <c r="BW2632" s="23"/>
      <c r="BX2632" s="23"/>
      <c r="BY2632" s="23"/>
      <c r="BZ2632" s="23"/>
      <c r="CA2632" s="23"/>
      <c r="CB2632" s="23"/>
      <c r="CC2632" s="23"/>
      <c r="CD2632" s="23"/>
      <c r="CE2632" s="23"/>
      <c r="CF2632" s="23"/>
      <c r="CG2632" s="23"/>
      <c r="CH2632" s="23"/>
      <c r="CI2632" s="23"/>
      <c r="CJ2632" s="23"/>
      <c r="CK2632" s="23"/>
      <c r="CL2632" s="23"/>
      <c r="CM2632" s="23"/>
      <c r="CN2632" s="23"/>
      <c r="CO2632" s="23"/>
      <c r="CP2632" s="23"/>
      <c r="CQ2632" s="23"/>
      <c r="CR2632" s="23"/>
      <c r="CS2632" s="23"/>
      <c r="CT2632" s="23"/>
      <c r="CU2632" s="23"/>
      <c r="CV2632" s="23"/>
      <c r="CW2632" s="23"/>
      <c r="CX2632" s="23"/>
      <c r="CY2632" s="23"/>
      <c r="CZ2632" s="23"/>
      <c r="DA2632" s="23"/>
      <c r="DB2632" s="23"/>
      <c r="DC2632" s="23"/>
      <c r="DD2632" s="23"/>
      <c r="DE2632" s="23"/>
      <c r="DF2632" s="23"/>
      <c r="DG2632" s="23"/>
      <c r="DH2632" s="23"/>
      <c r="DI2632" s="23"/>
      <c r="DJ2632" s="23"/>
      <c r="DK2632" s="23"/>
      <c r="DL2632" s="23"/>
      <c r="DM2632" s="23"/>
      <c r="DN2632" s="23"/>
      <c r="DO2632" s="23"/>
      <c r="DP2632" s="23"/>
      <c r="DQ2632" s="23"/>
      <c r="DR2632" s="23"/>
      <c r="DS2632" s="23"/>
      <c r="DT2632" s="23"/>
      <c r="DU2632" s="23"/>
      <c r="DV2632" s="23"/>
      <c r="DW2632" s="23"/>
      <c r="DX2632" s="23"/>
      <c r="DY2632" s="23"/>
    </row>
    <row r="2633" spans="1:129" s="29" customFormat="1" x14ac:dyDescent="0.25">
      <c r="A2633" s="426">
        <v>7</v>
      </c>
      <c r="B2633" s="127" t="s">
        <v>413</v>
      </c>
      <c r="C2633" s="127" t="s">
        <v>25</v>
      </c>
      <c r="D2633" s="195" t="s">
        <v>278</v>
      </c>
      <c r="E2633" s="196">
        <v>10</v>
      </c>
      <c r="F2633" s="135">
        <v>3542.8</v>
      </c>
      <c r="G2633" s="196">
        <v>148</v>
      </c>
      <c r="H2633" s="121" t="s">
        <v>30</v>
      </c>
      <c r="I2633" s="66" t="s">
        <v>1</v>
      </c>
      <c r="J2633" s="83">
        <f>J2634+J2635+J2636</f>
        <v>3588033</v>
      </c>
      <c r="K2633" s="83">
        <f t="shared" ref="K2633:N2633" si="1364">K2634+K2635+K2636</f>
        <v>3588033</v>
      </c>
      <c r="L2633" s="83">
        <f t="shared" si="1364"/>
        <v>0</v>
      </c>
      <c r="M2633" s="83">
        <f t="shared" si="1364"/>
        <v>0</v>
      </c>
      <c r="N2633" s="83">
        <f t="shared" si="1364"/>
        <v>0</v>
      </c>
      <c r="O2633" s="429">
        <f t="shared" si="1347"/>
        <v>3588033</v>
      </c>
      <c r="P2633" s="355"/>
      <c r="Q2633" s="23"/>
      <c r="R2633" s="23"/>
      <c r="S2633" s="23"/>
      <c r="T2633" s="23"/>
      <c r="U2633" s="23"/>
      <c r="V2633" s="23"/>
      <c r="W2633" s="23"/>
      <c r="X2633" s="23"/>
      <c r="Y2633" s="23"/>
      <c r="Z2633" s="23"/>
      <c r="AA2633" s="23"/>
      <c r="AB2633" s="23"/>
      <c r="AC2633" s="23"/>
      <c r="AD2633" s="23"/>
      <c r="AE2633" s="23"/>
      <c r="AF2633" s="23"/>
      <c r="AG2633" s="23"/>
      <c r="AH2633" s="23"/>
      <c r="AI2633" s="23"/>
      <c r="AJ2633" s="23"/>
      <c r="AK2633" s="23"/>
      <c r="AL2633" s="23"/>
      <c r="AM2633" s="23"/>
      <c r="AN2633" s="23"/>
      <c r="AO2633" s="23"/>
      <c r="AP2633" s="23"/>
      <c r="AQ2633" s="23"/>
      <c r="AR2633" s="23"/>
      <c r="AS2633" s="23"/>
      <c r="AT2633" s="23"/>
      <c r="AU2633" s="23"/>
      <c r="AV2633" s="23"/>
      <c r="AW2633" s="23"/>
      <c r="AX2633" s="23"/>
      <c r="AY2633" s="23"/>
      <c r="AZ2633" s="23"/>
      <c r="BA2633" s="23"/>
      <c r="BB2633" s="23"/>
      <c r="BC2633" s="23"/>
      <c r="BD2633" s="23"/>
      <c r="BE2633" s="23"/>
      <c r="BF2633" s="23"/>
      <c r="BG2633" s="23"/>
      <c r="BH2633" s="23"/>
      <c r="BI2633" s="23"/>
      <c r="BJ2633" s="23"/>
      <c r="BK2633" s="23"/>
      <c r="BL2633" s="23"/>
      <c r="BM2633" s="23"/>
      <c r="BN2633" s="23"/>
      <c r="BO2633" s="23"/>
      <c r="BP2633" s="23"/>
      <c r="BQ2633" s="23"/>
      <c r="BR2633" s="23"/>
      <c r="BS2633" s="23"/>
      <c r="BT2633" s="23"/>
      <c r="BU2633" s="23"/>
      <c r="BV2633" s="23"/>
      <c r="BW2633" s="23"/>
      <c r="BX2633" s="23"/>
      <c r="BY2633" s="23"/>
      <c r="BZ2633" s="23"/>
      <c r="CA2633" s="23"/>
      <c r="CB2633" s="23"/>
      <c r="CC2633" s="23"/>
      <c r="CD2633" s="23"/>
      <c r="CE2633" s="23"/>
      <c r="CF2633" s="23"/>
      <c r="CG2633" s="23"/>
      <c r="CH2633" s="23"/>
      <c r="CI2633" s="23"/>
      <c r="CJ2633" s="23"/>
      <c r="CK2633" s="23"/>
      <c r="CL2633" s="23"/>
      <c r="CM2633" s="23"/>
      <c r="CN2633" s="23"/>
      <c r="CO2633" s="23"/>
      <c r="CP2633" s="23"/>
      <c r="CQ2633" s="23"/>
      <c r="CR2633" s="23"/>
      <c r="CS2633" s="23"/>
      <c r="CT2633" s="23"/>
      <c r="CU2633" s="23"/>
      <c r="CV2633" s="23"/>
      <c r="CW2633" s="23"/>
      <c r="CX2633" s="23"/>
      <c r="CY2633" s="23"/>
      <c r="CZ2633" s="23"/>
      <c r="DA2633" s="23"/>
      <c r="DB2633" s="23"/>
      <c r="DC2633" s="23"/>
      <c r="DD2633" s="23"/>
      <c r="DE2633" s="23"/>
      <c r="DF2633" s="23"/>
      <c r="DG2633" s="23"/>
      <c r="DH2633" s="23"/>
      <c r="DI2633" s="23"/>
      <c r="DJ2633" s="23"/>
      <c r="DK2633" s="23"/>
      <c r="DL2633" s="23"/>
      <c r="DM2633" s="23"/>
      <c r="DN2633" s="23"/>
      <c r="DO2633" s="23"/>
      <c r="DP2633" s="23"/>
      <c r="DQ2633" s="23"/>
      <c r="DR2633" s="23"/>
      <c r="DS2633" s="23"/>
      <c r="DT2633" s="23"/>
      <c r="DU2633" s="23"/>
      <c r="DV2633" s="23"/>
      <c r="DW2633" s="23"/>
      <c r="DX2633" s="23"/>
      <c r="DY2633" s="23"/>
    </row>
    <row r="2634" spans="1:129" s="29" customFormat="1" ht="30" x14ac:dyDescent="0.25">
      <c r="A2634" s="427"/>
      <c r="B2634" s="127" t="s">
        <v>413</v>
      </c>
      <c r="C2634" s="127"/>
      <c r="D2634" s="127"/>
      <c r="E2634" s="136"/>
      <c r="F2634" s="162"/>
      <c r="G2634" s="136"/>
      <c r="H2634" s="121" t="s">
        <v>38</v>
      </c>
      <c r="I2634" s="105" t="s">
        <v>39</v>
      </c>
      <c r="J2634" s="83">
        <v>735031</v>
      </c>
      <c r="K2634" s="98">
        <f t="shared" ref="K2634:K2636" si="1365">J2634</f>
        <v>735031</v>
      </c>
      <c r="L2634" s="162"/>
      <c r="M2634" s="162"/>
      <c r="N2634" s="162"/>
      <c r="O2634" s="429">
        <f t="shared" si="1347"/>
        <v>735031</v>
      </c>
      <c r="P2634" s="355"/>
      <c r="Q2634" s="23"/>
      <c r="R2634" s="23"/>
      <c r="S2634" s="23"/>
      <c r="T2634" s="23"/>
      <c r="U2634" s="23"/>
      <c r="V2634" s="23"/>
      <c r="W2634" s="23"/>
      <c r="X2634" s="23"/>
      <c r="Y2634" s="23"/>
      <c r="Z2634" s="23"/>
      <c r="AA2634" s="23"/>
      <c r="AB2634" s="23"/>
      <c r="AC2634" s="23"/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/>
      <c r="AO2634" s="23"/>
      <c r="AP2634" s="23"/>
      <c r="AQ2634" s="23"/>
      <c r="AR2634" s="23"/>
      <c r="AS2634" s="23"/>
      <c r="AT2634" s="23"/>
      <c r="AU2634" s="23"/>
      <c r="AV2634" s="23"/>
      <c r="AW2634" s="23"/>
      <c r="AX2634" s="23"/>
      <c r="AY2634" s="23"/>
      <c r="AZ2634" s="23"/>
      <c r="BA2634" s="23"/>
      <c r="BB2634" s="23"/>
      <c r="BC2634" s="23"/>
      <c r="BD2634" s="23"/>
      <c r="BE2634" s="23"/>
      <c r="BF2634" s="23"/>
      <c r="BG2634" s="23"/>
      <c r="BH2634" s="23"/>
      <c r="BI2634" s="23"/>
      <c r="BJ2634" s="23"/>
      <c r="BK2634" s="23"/>
      <c r="BL2634" s="23"/>
      <c r="BM2634" s="23"/>
      <c r="BN2634" s="23"/>
      <c r="BO2634" s="23"/>
      <c r="BP2634" s="23"/>
      <c r="BQ2634" s="23"/>
      <c r="BR2634" s="23"/>
      <c r="BS2634" s="23"/>
      <c r="BT2634" s="23"/>
      <c r="BU2634" s="23"/>
      <c r="BV2634" s="23"/>
      <c r="BW2634" s="23"/>
      <c r="BX2634" s="23"/>
      <c r="BY2634" s="23"/>
      <c r="BZ2634" s="23"/>
      <c r="CA2634" s="23"/>
      <c r="CB2634" s="23"/>
      <c r="CC2634" s="23"/>
      <c r="CD2634" s="23"/>
      <c r="CE2634" s="23"/>
      <c r="CF2634" s="23"/>
      <c r="CG2634" s="23"/>
      <c r="CH2634" s="23"/>
      <c r="CI2634" s="23"/>
      <c r="CJ2634" s="23"/>
      <c r="CK2634" s="23"/>
      <c r="CL2634" s="23"/>
      <c r="CM2634" s="23"/>
      <c r="CN2634" s="23"/>
      <c r="CO2634" s="23"/>
      <c r="CP2634" s="23"/>
      <c r="CQ2634" s="23"/>
      <c r="CR2634" s="23"/>
      <c r="CS2634" s="23"/>
      <c r="CT2634" s="23"/>
      <c r="CU2634" s="23"/>
      <c r="CV2634" s="23"/>
      <c r="CW2634" s="23"/>
      <c r="CX2634" s="23"/>
      <c r="CY2634" s="23"/>
      <c r="CZ2634" s="23"/>
      <c r="DA2634" s="23"/>
      <c r="DB2634" s="23"/>
      <c r="DC2634" s="23"/>
      <c r="DD2634" s="23"/>
      <c r="DE2634" s="23"/>
      <c r="DF2634" s="23"/>
      <c r="DG2634" s="23"/>
      <c r="DH2634" s="23"/>
      <c r="DI2634" s="23"/>
      <c r="DJ2634" s="23"/>
      <c r="DK2634" s="23"/>
      <c r="DL2634" s="23"/>
      <c r="DM2634" s="23"/>
      <c r="DN2634" s="23"/>
      <c r="DO2634" s="23"/>
      <c r="DP2634" s="23"/>
      <c r="DQ2634" s="23"/>
      <c r="DR2634" s="23"/>
      <c r="DS2634" s="23"/>
      <c r="DT2634" s="23"/>
      <c r="DU2634" s="23"/>
      <c r="DV2634" s="23"/>
      <c r="DW2634" s="23"/>
      <c r="DX2634" s="23"/>
      <c r="DY2634" s="23"/>
    </row>
    <row r="2635" spans="1:129" s="29" customFormat="1" ht="30" x14ac:dyDescent="0.25">
      <c r="A2635" s="427"/>
      <c r="B2635" s="127" t="s">
        <v>413</v>
      </c>
      <c r="C2635" s="127"/>
      <c r="D2635" s="127"/>
      <c r="E2635" s="136"/>
      <c r="F2635" s="162"/>
      <c r="G2635" s="136"/>
      <c r="H2635" s="72" t="s">
        <v>40</v>
      </c>
      <c r="I2635" s="78" t="s">
        <v>41</v>
      </c>
      <c r="J2635" s="83">
        <v>2777827</v>
      </c>
      <c r="K2635" s="98">
        <f t="shared" si="1365"/>
        <v>2777827</v>
      </c>
      <c r="L2635" s="162"/>
      <c r="M2635" s="162"/>
      <c r="N2635" s="162"/>
      <c r="O2635" s="429">
        <f t="shared" si="1347"/>
        <v>2777827</v>
      </c>
      <c r="P2635" s="355"/>
      <c r="Q2635" s="23"/>
      <c r="R2635" s="23"/>
      <c r="S2635" s="23"/>
      <c r="T2635" s="23"/>
      <c r="U2635" s="23"/>
      <c r="V2635" s="23"/>
      <c r="W2635" s="23"/>
      <c r="X2635" s="23"/>
      <c r="Y2635" s="23"/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/>
      <c r="AL2635" s="23"/>
      <c r="AM2635" s="23"/>
      <c r="AN2635" s="23"/>
      <c r="AO2635" s="23"/>
      <c r="AP2635" s="23"/>
      <c r="AQ2635" s="23"/>
      <c r="AR2635" s="23"/>
      <c r="AS2635" s="23"/>
      <c r="AT2635" s="23"/>
      <c r="AU2635" s="23"/>
      <c r="AV2635" s="23"/>
      <c r="AW2635" s="23"/>
      <c r="AX2635" s="23"/>
      <c r="AY2635" s="23"/>
      <c r="AZ2635" s="23"/>
      <c r="BA2635" s="23"/>
      <c r="BB2635" s="23"/>
      <c r="BC2635" s="23"/>
      <c r="BD2635" s="23"/>
      <c r="BE2635" s="23"/>
      <c r="BF2635" s="23"/>
      <c r="BG2635" s="23"/>
      <c r="BH2635" s="23"/>
      <c r="BI2635" s="23"/>
      <c r="BJ2635" s="23"/>
      <c r="BK2635" s="23"/>
      <c r="BL2635" s="23"/>
      <c r="BM2635" s="23"/>
      <c r="BN2635" s="23"/>
      <c r="BO2635" s="23"/>
      <c r="BP2635" s="23"/>
      <c r="BQ2635" s="23"/>
      <c r="BR2635" s="23"/>
      <c r="BS2635" s="23"/>
      <c r="BT2635" s="23"/>
      <c r="BU2635" s="23"/>
      <c r="BV2635" s="23"/>
      <c r="BW2635" s="23"/>
      <c r="BX2635" s="23"/>
      <c r="BY2635" s="23"/>
      <c r="BZ2635" s="23"/>
      <c r="CA2635" s="23"/>
      <c r="CB2635" s="23"/>
      <c r="CC2635" s="23"/>
      <c r="CD2635" s="23"/>
      <c r="CE2635" s="23"/>
      <c r="CF2635" s="23"/>
      <c r="CG2635" s="23"/>
      <c r="CH2635" s="23"/>
      <c r="CI2635" s="23"/>
      <c r="CJ2635" s="23"/>
      <c r="CK2635" s="23"/>
      <c r="CL2635" s="23"/>
      <c r="CM2635" s="23"/>
      <c r="CN2635" s="23"/>
      <c r="CO2635" s="23"/>
      <c r="CP2635" s="23"/>
      <c r="CQ2635" s="23"/>
      <c r="CR2635" s="23"/>
      <c r="CS2635" s="23"/>
      <c r="CT2635" s="23"/>
      <c r="CU2635" s="23"/>
      <c r="CV2635" s="23"/>
      <c r="CW2635" s="23"/>
      <c r="CX2635" s="23"/>
      <c r="CY2635" s="23"/>
      <c r="CZ2635" s="23"/>
      <c r="DA2635" s="23"/>
      <c r="DB2635" s="23"/>
      <c r="DC2635" s="23"/>
      <c r="DD2635" s="23"/>
      <c r="DE2635" s="23"/>
      <c r="DF2635" s="23"/>
      <c r="DG2635" s="23"/>
      <c r="DH2635" s="23"/>
      <c r="DI2635" s="23"/>
      <c r="DJ2635" s="23"/>
      <c r="DK2635" s="23"/>
      <c r="DL2635" s="23"/>
      <c r="DM2635" s="23"/>
      <c r="DN2635" s="23"/>
      <c r="DO2635" s="23"/>
      <c r="DP2635" s="23"/>
      <c r="DQ2635" s="23"/>
      <c r="DR2635" s="23"/>
      <c r="DS2635" s="23"/>
      <c r="DT2635" s="23"/>
      <c r="DU2635" s="23"/>
      <c r="DV2635" s="23"/>
      <c r="DW2635" s="23"/>
      <c r="DX2635" s="23"/>
      <c r="DY2635" s="23"/>
    </row>
    <row r="2636" spans="1:129" s="29" customFormat="1" x14ac:dyDescent="0.25">
      <c r="A2636" s="428"/>
      <c r="B2636" s="127" t="s">
        <v>413</v>
      </c>
      <c r="C2636" s="127"/>
      <c r="D2636" s="127"/>
      <c r="E2636" s="136"/>
      <c r="F2636" s="162"/>
      <c r="G2636" s="136"/>
      <c r="H2636" s="168" t="s">
        <v>35</v>
      </c>
      <c r="I2636" s="78" t="s">
        <v>52</v>
      </c>
      <c r="J2636" s="83">
        <v>75175</v>
      </c>
      <c r="K2636" s="98">
        <f t="shared" si="1365"/>
        <v>75175</v>
      </c>
      <c r="L2636" s="162"/>
      <c r="M2636" s="162"/>
      <c r="N2636" s="162"/>
      <c r="O2636" s="429">
        <f t="shared" si="1347"/>
        <v>75175</v>
      </c>
      <c r="P2636" s="355"/>
      <c r="Q2636" s="23"/>
      <c r="R2636" s="23"/>
      <c r="S2636" s="23"/>
      <c r="T2636" s="23"/>
      <c r="U2636" s="23"/>
      <c r="V2636" s="23"/>
      <c r="W2636" s="23"/>
      <c r="X2636" s="23"/>
      <c r="Y2636" s="23"/>
      <c r="Z2636" s="23"/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23"/>
      <c r="AK2636" s="23"/>
      <c r="AL2636" s="23"/>
      <c r="AM2636" s="23"/>
      <c r="AN2636" s="23"/>
      <c r="AO2636" s="23"/>
      <c r="AP2636" s="23"/>
      <c r="AQ2636" s="23"/>
      <c r="AR2636" s="23"/>
      <c r="AS2636" s="23"/>
      <c r="AT2636" s="23"/>
      <c r="AU2636" s="23"/>
      <c r="AV2636" s="23"/>
      <c r="AW2636" s="23"/>
      <c r="AX2636" s="23"/>
      <c r="AY2636" s="23"/>
      <c r="AZ2636" s="23"/>
      <c r="BA2636" s="23"/>
      <c r="BB2636" s="23"/>
      <c r="BC2636" s="23"/>
      <c r="BD2636" s="23"/>
      <c r="BE2636" s="23"/>
      <c r="BF2636" s="23"/>
      <c r="BG2636" s="23"/>
      <c r="BH2636" s="23"/>
      <c r="BI2636" s="23"/>
      <c r="BJ2636" s="23"/>
      <c r="BK2636" s="23"/>
      <c r="BL2636" s="23"/>
      <c r="BM2636" s="23"/>
      <c r="BN2636" s="23"/>
      <c r="BO2636" s="23"/>
      <c r="BP2636" s="23"/>
      <c r="BQ2636" s="23"/>
      <c r="BR2636" s="23"/>
      <c r="BS2636" s="23"/>
      <c r="BT2636" s="23"/>
      <c r="BU2636" s="23"/>
      <c r="BV2636" s="23"/>
      <c r="BW2636" s="23"/>
      <c r="BX2636" s="23"/>
      <c r="BY2636" s="23"/>
      <c r="BZ2636" s="23"/>
      <c r="CA2636" s="23"/>
      <c r="CB2636" s="23"/>
      <c r="CC2636" s="23"/>
      <c r="CD2636" s="23"/>
      <c r="CE2636" s="23"/>
      <c r="CF2636" s="23"/>
      <c r="CG2636" s="23"/>
      <c r="CH2636" s="23"/>
      <c r="CI2636" s="23"/>
      <c r="CJ2636" s="23"/>
      <c r="CK2636" s="23"/>
      <c r="CL2636" s="23"/>
      <c r="CM2636" s="23"/>
      <c r="CN2636" s="23"/>
      <c r="CO2636" s="23"/>
      <c r="CP2636" s="23"/>
      <c r="CQ2636" s="23"/>
      <c r="CR2636" s="23"/>
      <c r="CS2636" s="23"/>
      <c r="CT2636" s="23"/>
      <c r="CU2636" s="23"/>
      <c r="CV2636" s="23"/>
      <c r="CW2636" s="23"/>
      <c r="CX2636" s="23"/>
      <c r="CY2636" s="23"/>
      <c r="CZ2636" s="23"/>
      <c r="DA2636" s="23"/>
      <c r="DB2636" s="23"/>
      <c r="DC2636" s="23"/>
      <c r="DD2636" s="23"/>
      <c r="DE2636" s="23"/>
      <c r="DF2636" s="23"/>
      <c r="DG2636" s="23"/>
      <c r="DH2636" s="23"/>
      <c r="DI2636" s="23"/>
      <c r="DJ2636" s="23"/>
      <c r="DK2636" s="23"/>
      <c r="DL2636" s="23"/>
      <c r="DM2636" s="23"/>
      <c r="DN2636" s="23"/>
      <c r="DO2636" s="23"/>
      <c r="DP2636" s="23"/>
      <c r="DQ2636" s="23"/>
      <c r="DR2636" s="23"/>
      <c r="DS2636" s="23"/>
      <c r="DT2636" s="23"/>
      <c r="DU2636" s="23"/>
      <c r="DV2636" s="23"/>
      <c r="DW2636" s="23"/>
      <c r="DX2636" s="23"/>
      <c r="DY2636" s="23"/>
    </row>
    <row r="2637" spans="1:129" s="29" customFormat="1" x14ac:dyDescent="0.25">
      <c r="A2637" s="426">
        <v>8</v>
      </c>
      <c r="B2637" s="127" t="s">
        <v>413</v>
      </c>
      <c r="C2637" s="127" t="s">
        <v>25</v>
      </c>
      <c r="D2637" s="195" t="s">
        <v>196</v>
      </c>
      <c r="E2637" s="196">
        <v>11</v>
      </c>
      <c r="F2637" s="135">
        <v>27213.3</v>
      </c>
      <c r="G2637" s="196">
        <v>751</v>
      </c>
      <c r="H2637" s="121" t="s">
        <v>30</v>
      </c>
      <c r="I2637" s="66" t="s">
        <v>1</v>
      </c>
      <c r="J2637" s="83">
        <f>J2638+J2639+J2640</f>
        <v>22149250</v>
      </c>
      <c r="K2637" s="83">
        <f t="shared" ref="K2637:N2637" si="1366">K2638+K2639+K2640</f>
        <v>22149250</v>
      </c>
      <c r="L2637" s="83">
        <f t="shared" si="1366"/>
        <v>0</v>
      </c>
      <c r="M2637" s="83">
        <f t="shared" si="1366"/>
        <v>0</v>
      </c>
      <c r="N2637" s="83">
        <f t="shared" si="1366"/>
        <v>0</v>
      </c>
      <c r="O2637" s="429">
        <f t="shared" si="1347"/>
        <v>22149250</v>
      </c>
      <c r="P2637" s="355"/>
      <c r="Q2637" s="23"/>
      <c r="R2637" s="23"/>
      <c r="S2637" s="23"/>
      <c r="T2637" s="23"/>
      <c r="U2637" s="23"/>
      <c r="V2637" s="23"/>
      <c r="W2637" s="23"/>
      <c r="X2637" s="23"/>
      <c r="Y2637" s="23"/>
      <c r="Z2637" s="23"/>
      <c r="AA2637" s="23"/>
      <c r="AB2637" s="23"/>
      <c r="AC2637" s="23"/>
      <c r="AD2637" s="23"/>
      <c r="AE2637" s="23"/>
      <c r="AF2637" s="23"/>
      <c r="AG2637" s="23"/>
      <c r="AH2637" s="23"/>
      <c r="AI2637" s="23"/>
      <c r="AJ2637" s="23"/>
      <c r="AK2637" s="23"/>
      <c r="AL2637" s="23"/>
      <c r="AM2637" s="23"/>
      <c r="AN2637" s="23"/>
      <c r="AO2637" s="23"/>
      <c r="AP2637" s="23"/>
      <c r="AQ2637" s="23"/>
      <c r="AR2637" s="23"/>
      <c r="AS2637" s="23"/>
      <c r="AT2637" s="23"/>
      <c r="AU2637" s="23"/>
      <c r="AV2637" s="23"/>
      <c r="AW2637" s="23"/>
      <c r="AX2637" s="23"/>
      <c r="AY2637" s="23"/>
      <c r="AZ2637" s="23"/>
      <c r="BA2637" s="23"/>
      <c r="BB2637" s="23"/>
      <c r="BC2637" s="23"/>
      <c r="BD2637" s="23"/>
      <c r="BE2637" s="23"/>
      <c r="BF2637" s="23"/>
      <c r="BG2637" s="23"/>
      <c r="BH2637" s="23"/>
      <c r="BI2637" s="23"/>
      <c r="BJ2637" s="23"/>
      <c r="BK2637" s="23"/>
      <c r="BL2637" s="23"/>
      <c r="BM2637" s="23"/>
      <c r="BN2637" s="23"/>
      <c r="BO2637" s="23"/>
      <c r="BP2637" s="23"/>
      <c r="BQ2637" s="23"/>
      <c r="BR2637" s="23"/>
      <c r="BS2637" s="23"/>
      <c r="BT2637" s="23"/>
      <c r="BU2637" s="23"/>
      <c r="BV2637" s="23"/>
      <c r="BW2637" s="23"/>
      <c r="BX2637" s="23"/>
      <c r="BY2637" s="23"/>
      <c r="BZ2637" s="23"/>
      <c r="CA2637" s="23"/>
      <c r="CB2637" s="23"/>
      <c r="CC2637" s="23"/>
      <c r="CD2637" s="23"/>
      <c r="CE2637" s="23"/>
      <c r="CF2637" s="23"/>
      <c r="CG2637" s="23"/>
      <c r="CH2637" s="23"/>
      <c r="CI2637" s="23"/>
      <c r="CJ2637" s="23"/>
      <c r="CK2637" s="23"/>
      <c r="CL2637" s="23"/>
      <c r="CM2637" s="23"/>
      <c r="CN2637" s="23"/>
      <c r="CO2637" s="23"/>
      <c r="CP2637" s="23"/>
      <c r="CQ2637" s="23"/>
      <c r="CR2637" s="23"/>
      <c r="CS2637" s="23"/>
      <c r="CT2637" s="23"/>
      <c r="CU2637" s="23"/>
      <c r="CV2637" s="23"/>
      <c r="CW2637" s="23"/>
      <c r="CX2637" s="23"/>
      <c r="CY2637" s="23"/>
      <c r="CZ2637" s="23"/>
      <c r="DA2637" s="23"/>
      <c r="DB2637" s="23"/>
      <c r="DC2637" s="23"/>
      <c r="DD2637" s="23"/>
      <c r="DE2637" s="23"/>
      <c r="DF2637" s="23"/>
      <c r="DG2637" s="23"/>
      <c r="DH2637" s="23"/>
      <c r="DI2637" s="23"/>
      <c r="DJ2637" s="23"/>
      <c r="DK2637" s="23"/>
      <c r="DL2637" s="23"/>
      <c r="DM2637" s="23"/>
      <c r="DN2637" s="23"/>
      <c r="DO2637" s="23"/>
      <c r="DP2637" s="23"/>
      <c r="DQ2637" s="23"/>
      <c r="DR2637" s="23"/>
      <c r="DS2637" s="23"/>
      <c r="DT2637" s="23"/>
      <c r="DU2637" s="23"/>
      <c r="DV2637" s="23"/>
      <c r="DW2637" s="23"/>
      <c r="DX2637" s="23"/>
      <c r="DY2637" s="23"/>
    </row>
    <row r="2638" spans="1:129" s="29" customFormat="1" ht="30" x14ac:dyDescent="0.25">
      <c r="A2638" s="427"/>
      <c r="B2638" s="127" t="s">
        <v>413</v>
      </c>
      <c r="C2638" s="127"/>
      <c r="D2638" s="127"/>
      <c r="E2638" s="136"/>
      <c r="F2638" s="162"/>
      <c r="G2638" s="136"/>
      <c r="H2638" s="121" t="s">
        <v>38</v>
      </c>
      <c r="I2638" s="105" t="s">
        <v>39</v>
      </c>
      <c r="J2638" s="83">
        <v>3969876</v>
      </c>
      <c r="K2638" s="98">
        <f t="shared" ref="K2638:K2640" si="1367">J2638</f>
        <v>3969876</v>
      </c>
      <c r="L2638" s="162"/>
      <c r="M2638" s="162"/>
      <c r="N2638" s="162"/>
      <c r="O2638" s="429">
        <f t="shared" si="1347"/>
        <v>3969876</v>
      </c>
      <c r="P2638" s="355"/>
      <c r="Q2638" s="23"/>
      <c r="R2638" s="23"/>
      <c r="S2638" s="23"/>
      <c r="T2638" s="23"/>
      <c r="U2638" s="23"/>
      <c r="V2638" s="23"/>
      <c r="W2638" s="23"/>
      <c r="X2638" s="23"/>
      <c r="Y2638" s="23"/>
      <c r="Z2638" s="23"/>
      <c r="AA2638" s="23"/>
      <c r="AB2638" s="23"/>
      <c r="AC2638" s="23"/>
      <c r="AD2638" s="23"/>
      <c r="AE2638" s="23"/>
      <c r="AF2638" s="23"/>
      <c r="AG2638" s="23"/>
      <c r="AH2638" s="23"/>
      <c r="AI2638" s="23"/>
      <c r="AJ2638" s="23"/>
      <c r="AK2638" s="23"/>
      <c r="AL2638" s="23"/>
      <c r="AM2638" s="23"/>
      <c r="AN2638" s="23"/>
      <c r="AO2638" s="23"/>
      <c r="AP2638" s="23"/>
      <c r="AQ2638" s="23"/>
      <c r="AR2638" s="23"/>
      <c r="AS2638" s="23"/>
      <c r="AT2638" s="23"/>
      <c r="AU2638" s="23"/>
      <c r="AV2638" s="23"/>
      <c r="AW2638" s="23"/>
      <c r="AX2638" s="23"/>
      <c r="AY2638" s="23"/>
      <c r="AZ2638" s="23"/>
      <c r="BA2638" s="23"/>
      <c r="BB2638" s="23"/>
      <c r="BC2638" s="23"/>
      <c r="BD2638" s="23"/>
      <c r="BE2638" s="23"/>
      <c r="BF2638" s="23"/>
      <c r="BG2638" s="23"/>
      <c r="BH2638" s="23"/>
      <c r="BI2638" s="23"/>
      <c r="BJ2638" s="23"/>
      <c r="BK2638" s="23"/>
      <c r="BL2638" s="23"/>
      <c r="BM2638" s="23"/>
      <c r="BN2638" s="23"/>
      <c r="BO2638" s="23"/>
      <c r="BP2638" s="23"/>
      <c r="BQ2638" s="23"/>
      <c r="BR2638" s="23"/>
      <c r="BS2638" s="23"/>
      <c r="BT2638" s="23"/>
      <c r="BU2638" s="23"/>
      <c r="BV2638" s="23"/>
      <c r="BW2638" s="23"/>
      <c r="BX2638" s="23"/>
      <c r="BY2638" s="23"/>
      <c r="BZ2638" s="23"/>
      <c r="CA2638" s="23"/>
      <c r="CB2638" s="23"/>
      <c r="CC2638" s="23"/>
      <c r="CD2638" s="23"/>
      <c r="CE2638" s="23"/>
      <c r="CF2638" s="23"/>
      <c r="CG2638" s="23"/>
      <c r="CH2638" s="23"/>
      <c r="CI2638" s="23"/>
      <c r="CJ2638" s="23"/>
      <c r="CK2638" s="23"/>
      <c r="CL2638" s="23"/>
      <c r="CM2638" s="23"/>
      <c r="CN2638" s="23"/>
      <c r="CO2638" s="23"/>
      <c r="CP2638" s="23"/>
      <c r="CQ2638" s="23"/>
      <c r="CR2638" s="23"/>
      <c r="CS2638" s="23"/>
      <c r="CT2638" s="23"/>
      <c r="CU2638" s="23"/>
      <c r="CV2638" s="23"/>
      <c r="CW2638" s="23"/>
      <c r="CX2638" s="23"/>
      <c r="CY2638" s="23"/>
      <c r="CZ2638" s="23"/>
      <c r="DA2638" s="23"/>
      <c r="DB2638" s="23"/>
      <c r="DC2638" s="23"/>
      <c r="DD2638" s="23"/>
      <c r="DE2638" s="23"/>
      <c r="DF2638" s="23"/>
      <c r="DG2638" s="23"/>
      <c r="DH2638" s="23"/>
      <c r="DI2638" s="23"/>
      <c r="DJ2638" s="23"/>
      <c r="DK2638" s="23"/>
      <c r="DL2638" s="23"/>
      <c r="DM2638" s="23"/>
      <c r="DN2638" s="23"/>
      <c r="DO2638" s="23"/>
      <c r="DP2638" s="23"/>
      <c r="DQ2638" s="23"/>
      <c r="DR2638" s="23"/>
      <c r="DS2638" s="23"/>
      <c r="DT2638" s="23"/>
      <c r="DU2638" s="23"/>
      <c r="DV2638" s="23"/>
      <c r="DW2638" s="23"/>
      <c r="DX2638" s="23"/>
      <c r="DY2638" s="23"/>
    </row>
    <row r="2639" spans="1:129" s="29" customFormat="1" ht="30" x14ac:dyDescent="0.25">
      <c r="A2639" s="427"/>
      <c r="B2639" s="127" t="s">
        <v>413</v>
      </c>
      <c r="C2639" s="127"/>
      <c r="D2639" s="127"/>
      <c r="E2639" s="136"/>
      <c r="F2639" s="162"/>
      <c r="G2639" s="136"/>
      <c r="H2639" s="72" t="s">
        <v>40</v>
      </c>
      <c r="I2639" s="78" t="s">
        <v>41</v>
      </c>
      <c r="J2639" s="83">
        <v>17715314</v>
      </c>
      <c r="K2639" s="98">
        <f t="shared" si="1367"/>
        <v>17715314</v>
      </c>
      <c r="L2639" s="162"/>
      <c r="M2639" s="162"/>
      <c r="N2639" s="162"/>
      <c r="O2639" s="429">
        <f t="shared" si="1347"/>
        <v>17715314</v>
      </c>
      <c r="P2639" s="355"/>
      <c r="Q2639" s="23"/>
      <c r="R2639" s="23"/>
      <c r="S2639" s="23"/>
      <c r="T2639" s="23"/>
      <c r="U2639" s="23"/>
      <c r="V2639" s="23"/>
      <c r="W2639" s="23"/>
      <c r="X2639" s="23"/>
      <c r="Y2639" s="23"/>
      <c r="Z2639" s="23"/>
      <c r="AA2639" s="23"/>
      <c r="AB2639" s="23"/>
      <c r="AC2639" s="23"/>
      <c r="AD2639" s="23"/>
      <c r="AE2639" s="23"/>
      <c r="AF2639" s="23"/>
      <c r="AG2639" s="23"/>
      <c r="AH2639" s="23"/>
      <c r="AI2639" s="23"/>
      <c r="AJ2639" s="23"/>
      <c r="AK2639" s="23"/>
      <c r="AL2639" s="23"/>
      <c r="AM2639" s="23"/>
      <c r="AN2639" s="23"/>
      <c r="AO2639" s="23"/>
      <c r="AP2639" s="23"/>
      <c r="AQ2639" s="23"/>
      <c r="AR2639" s="23"/>
      <c r="AS2639" s="23"/>
      <c r="AT2639" s="23"/>
      <c r="AU2639" s="23"/>
      <c r="AV2639" s="23"/>
      <c r="AW2639" s="23"/>
      <c r="AX2639" s="23"/>
      <c r="AY2639" s="23"/>
      <c r="AZ2639" s="23"/>
      <c r="BA2639" s="23"/>
      <c r="BB2639" s="23"/>
      <c r="BC2639" s="23"/>
      <c r="BD2639" s="23"/>
      <c r="BE2639" s="23"/>
      <c r="BF2639" s="23"/>
      <c r="BG2639" s="23"/>
      <c r="BH2639" s="23"/>
      <c r="BI2639" s="23"/>
      <c r="BJ2639" s="23"/>
      <c r="BK2639" s="23"/>
      <c r="BL2639" s="23"/>
      <c r="BM2639" s="23"/>
      <c r="BN2639" s="23"/>
      <c r="BO2639" s="23"/>
      <c r="BP2639" s="23"/>
      <c r="BQ2639" s="23"/>
      <c r="BR2639" s="23"/>
      <c r="BS2639" s="23"/>
      <c r="BT2639" s="23"/>
      <c r="BU2639" s="23"/>
      <c r="BV2639" s="23"/>
      <c r="BW2639" s="23"/>
      <c r="BX2639" s="23"/>
      <c r="BY2639" s="23"/>
      <c r="BZ2639" s="23"/>
      <c r="CA2639" s="23"/>
      <c r="CB2639" s="23"/>
      <c r="CC2639" s="23"/>
      <c r="CD2639" s="23"/>
      <c r="CE2639" s="23"/>
      <c r="CF2639" s="23"/>
      <c r="CG2639" s="23"/>
      <c r="CH2639" s="23"/>
      <c r="CI2639" s="23"/>
      <c r="CJ2639" s="23"/>
      <c r="CK2639" s="23"/>
      <c r="CL2639" s="23"/>
      <c r="CM2639" s="23"/>
      <c r="CN2639" s="23"/>
      <c r="CO2639" s="23"/>
      <c r="CP2639" s="23"/>
      <c r="CQ2639" s="23"/>
      <c r="CR2639" s="23"/>
      <c r="CS2639" s="23"/>
      <c r="CT2639" s="23"/>
      <c r="CU2639" s="23"/>
      <c r="CV2639" s="23"/>
      <c r="CW2639" s="23"/>
      <c r="CX2639" s="23"/>
      <c r="CY2639" s="23"/>
      <c r="CZ2639" s="23"/>
      <c r="DA2639" s="23"/>
      <c r="DB2639" s="23"/>
      <c r="DC2639" s="23"/>
      <c r="DD2639" s="23"/>
      <c r="DE2639" s="23"/>
      <c r="DF2639" s="23"/>
      <c r="DG2639" s="23"/>
      <c r="DH2639" s="23"/>
      <c r="DI2639" s="23"/>
      <c r="DJ2639" s="23"/>
      <c r="DK2639" s="23"/>
      <c r="DL2639" s="23"/>
      <c r="DM2639" s="23"/>
      <c r="DN2639" s="23"/>
      <c r="DO2639" s="23"/>
      <c r="DP2639" s="23"/>
      <c r="DQ2639" s="23"/>
      <c r="DR2639" s="23"/>
      <c r="DS2639" s="23"/>
      <c r="DT2639" s="23"/>
      <c r="DU2639" s="23"/>
      <c r="DV2639" s="23"/>
      <c r="DW2639" s="23"/>
      <c r="DX2639" s="23"/>
      <c r="DY2639" s="23"/>
    </row>
    <row r="2640" spans="1:129" s="29" customFormat="1" x14ac:dyDescent="0.25">
      <c r="A2640" s="428"/>
      <c r="B2640" s="127" t="s">
        <v>413</v>
      </c>
      <c r="C2640" s="127"/>
      <c r="D2640" s="127"/>
      <c r="E2640" s="136"/>
      <c r="F2640" s="162"/>
      <c r="G2640" s="136"/>
      <c r="H2640" s="168" t="s">
        <v>35</v>
      </c>
      <c r="I2640" s="78" t="s">
        <v>52</v>
      </c>
      <c r="J2640" s="83">
        <v>464060</v>
      </c>
      <c r="K2640" s="98">
        <f t="shared" si="1367"/>
        <v>464060</v>
      </c>
      <c r="L2640" s="162"/>
      <c r="M2640" s="162"/>
      <c r="N2640" s="162"/>
      <c r="O2640" s="429">
        <f t="shared" si="1347"/>
        <v>464060</v>
      </c>
      <c r="P2640" s="355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/>
      <c r="AP2640" s="23"/>
      <c r="AQ2640" s="23"/>
      <c r="AR2640" s="23"/>
      <c r="AS2640" s="23"/>
      <c r="AT2640" s="23"/>
      <c r="AU2640" s="23"/>
      <c r="AV2640" s="23"/>
      <c r="AW2640" s="23"/>
      <c r="AX2640" s="23"/>
      <c r="AY2640" s="23"/>
      <c r="AZ2640" s="23"/>
      <c r="BA2640" s="23"/>
      <c r="BB2640" s="23"/>
      <c r="BC2640" s="23"/>
      <c r="BD2640" s="23"/>
      <c r="BE2640" s="23"/>
      <c r="BF2640" s="23"/>
      <c r="BG2640" s="23"/>
      <c r="BH2640" s="23"/>
      <c r="BI2640" s="23"/>
      <c r="BJ2640" s="23"/>
      <c r="BK2640" s="23"/>
      <c r="BL2640" s="23"/>
      <c r="BM2640" s="23"/>
      <c r="BN2640" s="23"/>
      <c r="BO2640" s="23"/>
      <c r="BP2640" s="23"/>
      <c r="BQ2640" s="23"/>
      <c r="BR2640" s="23"/>
      <c r="BS2640" s="23"/>
      <c r="BT2640" s="23"/>
      <c r="BU2640" s="23"/>
      <c r="BV2640" s="23"/>
      <c r="BW2640" s="23"/>
      <c r="BX2640" s="23"/>
      <c r="BY2640" s="23"/>
      <c r="BZ2640" s="23"/>
      <c r="CA2640" s="23"/>
      <c r="CB2640" s="23"/>
      <c r="CC2640" s="23"/>
      <c r="CD2640" s="23"/>
      <c r="CE2640" s="23"/>
      <c r="CF2640" s="23"/>
      <c r="CG2640" s="23"/>
      <c r="CH2640" s="23"/>
      <c r="CI2640" s="23"/>
      <c r="CJ2640" s="23"/>
      <c r="CK2640" s="23"/>
      <c r="CL2640" s="23"/>
      <c r="CM2640" s="23"/>
      <c r="CN2640" s="23"/>
      <c r="CO2640" s="23"/>
      <c r="CP2640" s="23"/>
      <c r="CQ2640" s="23"/>
      <c r="CR2640" s="23"/>
      <c r="CS2640" s="23"/>
      <c r="CT2640" s="23"/>
      <c r="CU2640" s="23"/>
      <c r="CV2640" s="23"/>
      <c r="CW2640" s="23"/>
      <c r="CX2640" s="23"/>
      <c r="CY2640" s="23"/>
      <c r="CZ2640" s="23"/>
      <c r="DA2640" s="23"/>
      <c r="DB2640" s="23"/>
      <c r="DC2640" s="23"/>
      <c r="DD2640" s="23"/>
      <c r="DE2640" s="23"/>
      <c r="DF2640" s="23"/>
      <c r="DG2640" s="23"/>
      <c r="DH2640" s="23"/>
      <c r="DI2640" s="23"/>
      <c r="DJ2640" s="23"/>
      <c r="DK2640" s="23"/>
      <c r="DL2640" s="23"/>
      <c r="DM2640" s="23"/>
      <c r="DN2640" s="23"/>
      <c r="DO2640" s="23"/>
      <c r="DP2640" s="23"/>
      <c r="DQ2640" s="23"/>
      <c r="DR2640" s="23"/>
      <c r="DS2640" s="23"/>
      <c r="DT2640" s="23"/>
      <c r="DU2640" s="23"/>
      <c r="DV2640" s="23"/>
      <c r="DW2640" s="23"/>
      <c r="DX2640" s="23"/>
      <c r="DY2640" s="23"/>
    </row>
    <row r="2641" spans="1:129" s="29" customFormat="1" x14ac:dyDescent="0.25">
      <c r="A2641" s="423">
        <v>9</v>
      </c>
      <c r="B2641" s="127" t="s">
        <v>413</v>
      </c>
      <c r="C2641" s="127" t="s">
        <v>25</v>
      </c>
      <c r="D2641" s="195" t="s">
        <v>79</v>
      </c>
      <c r="E2641" s="196">
        <v>8</v>
      </c>
      <c r="F2641" s="135">
        <v>3623.5</v>
      </c>
      <c r="G2641" s="196">
        <v>129</v>
      </c>
      <c r="H2641" s="121" t="s">
        <v>30</v>
      </c>
      <c r="I2641" s="66" t="s">
        <v>1</v>
      </c>
      <c r="J2641" s="83">
        <f>J2642+J2643+J2644</f>
        <v>3761429</v>
      </c>
      <c r="K2641" s="83">
        <f t="shared" ref="K2641:N2641" si="1368">K2642+K2643+K2644</f>
        <v>3761429</v>
      </c>
      <c r="L2641" s="83">
        <f t="shared" si="1368"/>
        <v>0</v>
      </c>
      <c r="M2641" s="83">
        <f t="shared" si="1368"/>
        <v>0</v>
      </c>
      <c r="N2641" s="83">
        <f t="shared" si="1368"/>
        <v>0</v>
      </c>
      <c r="O2641" s="429">
        <f t="shared" si="1347"/>
        <v>3761429</v>
      </c>
      <c r="P2641" s="355"/>
      <c r="Q2641" s="23"/>
      <c r="R2641" s="23"/>
      <c r="S2641" s="23"/>
      <c r="T2641" s="23"/>
      <c r="U2641" s="23"/>
      <c r="V2641" s="23"/>
      <c r="W2641" s="23"/>
      <c r="X2641" s="23"/>
      <c r="Y2641" s="23"/>
      <c r="Z2641" s="23"/>
      <c r="AA2641" s="23"/>
      <c r="AB2641" s="23"/>
      <c r="AC2641" s="23"/>
      <c r="AD2641" s="23"/>
      <c r="AE2641" s="23"/>
      <c r="AF2641" s="23"/>
      <c r="AG2641" s="23"/>
      <c r="AH2641" s="23"/>
      <c r="AI2641" s="23"/>
      <c r="AJ2641" s="23"/>
      <c r="AK2641" s="23"/>
      <c r="AL2641" s="23"/>
      <c r="AM2641" s="23"/>
      <c r="AN2641" s="23"/>
      <c r="AO2641" s="23"/>
      <c r="AP2641" s="23"/>
      <c r="AQ2641" s="23"/>
      <c r="AR2641" s="23"/>
      <c r="AS2641" s="23"/>
      <c r="AT2641" s="23"/>
      <c r="AU2641" s="23"/>
      <c r="AV2641" s="23"/>
      <c r="AW2641" s="23"/>
      <c r="AX2641" s="23"/>
      <c r="AY2641" s="23"/>
      <c r="AZ2641" s="23"/>
      <c r="BA2641" s="23"/>
      <c r="BB2641" s="23"/>
      <c r="BC2641" s="23"/>
      <c r="BD2641" s="23"/>
      <c r="BE2641" s="23"/>
      <c r="BF2641" s="23"/>
      <c r="BG2641" s="23"/>
      <c r="BH2641" s="23"/>
      <c r="BI2641" s="23"/>
      <c r="BJ2641" s="23"/>
      <c r="BK2641" s="23"/>
      <c r="BL2641" s="23"/>
      <c r="BM2641" s="23"/>
      <c r="BN2641" s="23"/>
      <c r="BO2641" s="23"/>
      <c r="BP2641" s="23"/>
      <c r="BQ2641" s="23"/>
      <c r="BR2641" s="23"/>
      <c r="BS2641" s="23"/>
      <c r="BT2641" s="23"/>
      <c r="BU2641" s="23"/>
      <c r="BV2641" s="23"/>
      <c r="BW2641" s="23"/>
      <c r="BX2641" s="23"/>
      <c r="BY2641" s="23"/>
      <c r="BZ2641" s="23"/>
      <c r="CA2641" s="23"/>
      <c r="CB2641" s="23"/>
      <c r="CC2641" s="23"/>
      <c r="CD2641" s="23"/>
      <c r="CE2641" s="23"/>
      <c r="CF2641" s="23"/>
      <c r="CG2641" s="23"/>
      <c r="CH2641" s="23"/>
      <c r="CI2641" s="23"/>
      <c r="CJ2641" s="23"/>
      <c r="CK2641" s="23"/>
      <c r="CL2641" s="23"/>
      <c r="CM2641" s="23"/>
      <c r="CN2641" s="23"/>
      <c r="CO2641" s="23"/>
      <c r="CP2641" s="23"/>
      <c r="CQ2641" s="23"/>
      <c r="CR2641" s="23"/>
      <c r="CS2641" s="23"/>
      <c r="CT2641" s="23"/>
      <c r="CU2641" s="23"/>
      <c r="CV2641" s="23"/>
      <c r="CW2641" s="23"/>
      <c r="CX2641" s="23"/>
      <c r="CY2641" s="23"/>
      <c r="CZ2641" s="23"/>
      <c r="DA2641" s="23"/>
      <c r="DB2641" s="23"/>
      <c r="DC2641" s="23"/>
      <c r="DD2641" s="23"/>
      <c r="DE2641" s="23"/>
      <c r="DF2641" s="23"/>
      <c r="DG2641" s="23"/>
      <c r="DH2641" s="23"/>
      <c r="DI2641" s="23"/>
      <c r="DJ2641" s="23"/>
      <c r="DK2641" s="23"/>
      <c r="DL2641" s="23"/>
      <c r="DM2641" s="23"/>
      <c r="DN2641" s="23"/>
      <c r="DO2641" s="23"/>
      <c r="DP2641" s="23"/>
      <c r="DQ2641" s="23"/>
      <c r="DR2641" s="23"/>
      <c r="DS2641" s="23"/>
      <c r="DT2641" s="23"/>
      <c r="DU2641" s="23"/>
      <c r="DV2641" s="23"/>
      <c r="DW2641" s="23"/>
      <c r="DX2641" s="23"/>
      <c r="DY2641" s="23"/>
    </row>
    <row r="2642" spans="1:129" s="29" customFormat="1" ht="30" x14ac:dyDescent="0.25">
      <c r="A2642" s="424"/>
      <c r="B2642" s="127" t="s">
        <v>413</v>
      </c>
      <c r="C2642" s="127"/>
      <c r="D2642" s="127"/>
      <c r="E2642" s="136"/>
      <c r="F2642" s="162"/>
      <c r="G2642" s="136"/>
      <c r="H2642" s="121" t="s">
        <v>38</v>
      </c>
      <c r="I2642" s="105" t="s">
        <v>39</v>
      </c>
      <c r="J2642" s="83">
        <v>771120</v>
      </c>
      <c r="K2642" s="98">
        <f t="shared" ref="K2642:K2644" si="1369">J2642</f>
        <v>771120</v>
      </c>
      <c r="L2642" s="162"/>
      <c r="M2642" s="162"/>
      <c r="N2642" s="162"/>
      <c r="O2642" s="429">
        <f t="shared" si="1347"/>
        <v>771120</v>
      </c>
      <c r="P2642" s="355"/>
      <c r="Q2642" s="23"/>
      <c r="R2642" s="23"/>
      <c r="S2642" s="23"/>
      <c r="T2642" s="23"/>
      <c r="U2642" s="23"/>
      <c r="V2642" s="23"/>
      <c r="W2642" s="23"/>
      <c r="X2642" s="23"/>
      <c r="Y2642" s="23"/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/>
      <c r="AO2642" s="23"/>
      <c r="AP2642" s="23"/>
      <c r="AQ2642" s="23"/>
      <c r="AR2642" s="23"/>
      <c r="AS2642" s="23"/>
      <c r="AT2642" s="23"/>
      <c r="AU2642" s="23"/>
      <c r="AV2642" s="23"/>
      <c r="AW2642" s="23"/>
      <c r="AX2642" s="23"/>
      <c r="AY2642" s="23"/>
      <c r="AZ2642" s="23"/>
      <c r="BA2642" s="23"/>
      <c r="BB2642" s="23"/>
      <c r="BC2642" s="23"/>
      <c r="BD2642" s="23"/>
      <c r="BE2642" s="23"/>
      <c r="BF2642" s="23"/>
      <c r="BG2642" s="23"/>
      <c r="BH2642" s="23"/>
      <c r="BI2642" s="23"/>
      <c r="BJ2642" s="23"/>
      <c r="BK2642" s="23"/>
      <c r="BL2642" s="23"/>
      <c r="BM2642" s="23"/>
      <c r="BN2642" s="23"/>
      <c r="BO2642" s="23"/>
      <c r="BP2642" s="23"/>
      <c r="BQ2642" s="23"/>
      <c r="BR2642" s="23"/>
      <c r="BS2642" s="23"/>
      <c r="BT2642" s="23"/>
      <c r="BU2642" s="23"/>
      <c r="BV2642" s="23"/>
      <c r="BW2642" s="23"/>
      <c r="BX2642" s="23"/>
      <c r="BY2642" s="23"/>
      <c r="BZ2642" s="23"/>
      <c r="CA2642" s="23"/>
      <c r="CB2642" s="23"/>
      <c r="CC2642" s="23"/>
      <c r="CD2642" s="23"/>
      <c r="CE2642" s="23"/>
      <c r="CF2642" s="23"/>
      <c r="CG2642" s="23"/>
      <c r="CH2642" s="23"/>
      <c r="CI2642" s="23"/>
      <c r="CJ2642" s="23"/>
      <c r="CK2642" s="23"/>
      <c r="CL2642" s="23"/>
      <c r="CM2642" s="23"/>
      <c r="CN2642" s="23"/>
      <c r="CO2642" s="23"/>
      <c r="CP2642" s="23"/>
      <c r="CQ2642" s="23"/>
      <c r="CR2642" s="23"/>
      <c r="CS2642" s="23"/>
      <c r="CT2642" s="23"/>
      <c r="CU2642" s="23"/>
      <c r="CV2642" s="23"/>
      <c r="CW2642" s="23"/>
      <c r="CX2642" s="23"/>
      <c r="CY2642" s="23"/>
      <c r="CZ2642" s="23"/>
      <c r="DA2642" s="23"/>
      <c r="DB2642" s="23"/>
      <c r="DC2642" s="23"/>
      <c r="DD2642" s="23"/>
      <c r="DE2642" s="23"/>
      <c r="DF2642" s="23"/>
      <c r="DG2642" s="23"/>
      <c r="DH2642" s="23"/>
      <c r="DI2642" s="23"/>
      <c r="DJ2642" s="23"/>
      <c r="DK2642" s="23"/>
      <c r="DL2642" s="23"/>
      <c r="DM2642" s="23"/>
      <c r="DN2642" s="23"/>
      <c r="DO2642" s="23"/>
      <c r="DP2642" s="23"/>
      <c r="DQ2642" s="23"/>
      <c r="DR2642" s="23"/>
      <c r="DS2642" s="23"/>
      <c r="DT2642" s="23"/>
      <c r="DU2642" s="23"/>
      <c r="DV2642" s="23"/>
      <c r="DW2642" s="23"/>
      <c r="DX2642" s="23"/>
      <c r="DY2642" s="23"/>
    </row>
    <row r="2643" spans="1:129" s="29" customFormat="1" ht="30" x14ac:dyDescent="0.25">
      <c r="A2643" s="424"/>
      <c r="B2643" s="127" t="s">
        <v>413</v>
      </c>
      <c r="C2643" s="127"/>
      <c r="D2643" s="127"/>
      <c r="E2643" s="136"/>
      <c r="F2643" s="162"/>
      <c r="G2643" s="136"/>
      <c r="H2643" s="72" t="s">
        <v>40</v>
      </c>
      <c r="I2643" s="78" t="s">
        <v>41</v>
      </c>
      <c r="J2643" s="83">
        <v>2911501</v>
      </c>
      <c r="K2643" s="98">
        <f t="shared" si="1369"/>
        <v>2911501</v>
      </c>
      <c r="L2643" s="162"/>
      <c r="M2643" s="162"/>
      <c r="N2643" s="162"/>
      <c r="O2643" s="429">
        <f t="shared" si="1347"/>
        <v>2911501</v>
      </c>
      <c r="P2643" s="355"/>
      <c r="Q2643" s="23"/>
      <c r="R2643" s="23"/>
      <c r="S2643" s="23"/>
      <c r="T2643" s="23"/>
      <c r="U2643" s="23"/>
      <c r="V2643" s="23"/>
      <c r="W2643" s="23"/>
      <c r="X2643" s="23"/>
      <c r="Y2643" s="23"/>
      <c r="Z2643" s="23"/>
      <c r="AA2643" s="23"/>
      <c r="AB2643" s="23"/>
      <c r="AC2643" s="23"/>
      <c r="AD2643" s="23"/>
      <c r="AE2643" s="23"/>
      <c r="AF2643" s="23"/>
      <c r="AG2643" s="23"/>
      <c r="AH2643" s="23"/>
      <c r="AI2643" s="23"/>
      <c r="AJ2643" s="23"/>
      <c r="AK2643" s="23"/>
      <c r="AL2643" s="23"/>
      <c r="AM2643" s="23"/>
      <c r="AN2643" s="23"/>
      <c r="AO2643" s="23"/>
      <c r="AP2643" s="23"/>
      <c r="AQ2643" s="23"/>
      <c r="AR2643" s="23"/>
      <c r="AS2643" s="23"/>
      <c r="AT2643" s="23"/>
      <c r="AU2643" s="23"/>
      <c r="AV2643" s="23"/>
      <c r="AW2643" s="23"/>
      <c r="AX2643" s="23"/>
      <c r="AY2643" s="23"/>
      <c r="AZ2643" s="23"/>
      <c r="BA2643" s="23"/>
      <c r="BB2643" s="23"/>
      <c r="BC2643" s="23"/>
      <c r="BD2643" s="23"/>
      <c r="BE2643" s="23"/>
      <c r="BF2643" s="23"/>
      <c r="BG2643" s="23"/>
      <c r="BH2643" s="23"/>
      <c r="BI2643" s="23"/>
      <c r="BJ2643" s="23"/>
      <c r="BK2643" s="23"/>
      <c r="BL2643" s="23"/>
      <c r="BM2643" s="23"/>
      <c r="BN2643" s="23"/>
      <c r="BO2643" s="23"/>
      <c r="BP2643" s="23"/>
      <c r="BQ2643" s="23"/>
      <c r="BR2643" s="23"/>
      <c r="BS2643" s="23"/>
      <c r="BT2643" s="23"/>
      <c r="BU2643" s="23"/>
      <c r="BV2643" s="23"/>
      <c r="BW2643" s="23"/>
      <c r="BX2643" s="23"/>
      <c r="BY2643" s="23"/>
      <c r="BZ2643" s="23"/>
      <c r="CA2643" s="23"/>
      <c r="CB2643" s="23"/>
      <c r="CC2643" s="23"/>
      <c r="CD2643" s="23"/>
      <c r="CE2643" s="23"/>
      <c r="CF2643" s="23"/>
      <c r="CG2643" s="23"/>
      <c r="CH2643" s="23"/>
      <c r="CI2643" s="23"/>
      <c r="CJ2643" s="23"/>
      <c r="CK2643" s="23"/>
      <c r="CL2643" s="23"/>
      <c r="CM2643" s="23"/>
      <c r="CN2643" s="23"/>
      <c r="CO2643" s="23"/>
      <c r="CP2643" s="23"/>
      <c r="CQ2643" s="23"/>
      <c r="CR2643" s="23"/>
      <c r="CS2643" s="23"/>
      <c r="CT2643" s="23"/>
      <c r="CU2643" s="23"/>
      <c r="CV2643" s="23"/>
      <c r="CW2643" s="23"/>
      <c r="CX2643" s="23"/>
      <c r="CY2643" s="23"/>
      <c r="CZ2643" s="23"/>
      <c r="DA2643" s="23"/>
      <c r="DB2643" s="23"/>
      <c r="DC2643" s="23"/>
      <c r="DD2643" s="23"/>
      <c r="DE2643" s="23"/>
      <c r="DF2643" s="23"/>
      <c r="DG2643" s="23"/>
      <c r="DH2643" s="23"/>
      <c r="DI2643" s="23"/>
      <c r="DJ2643" s="23"/>
      <c r="DK2643" s="23"/>
      <c r="DL2643" s="23"/>
      <c r="DM2643" s="23"/>
      <c r="DN2643" s="23"/>
      <c r="DO2643" s="23"/>
      <c r="DP2643" s="23"/>
      <c r="DQ2643" s="23"/>
      <c r="DR2643" s="23"/>
      <c r="DS2643" s="23"/>
      <c r="DT2643" s="23"/>
      <c r="DU2643" s="23"/>
      <c r="DV2643" s="23"/>
      <c r="DW2643" s="23"/>
      <c r="DX2643" s="23"/>
      <c r="DY2643" s="23"/>
    </row>
    <row r="2644" spans="1:129" s="29" customFormat="1" x14ac:dyDescent="0.25">
      <c r="A2644" s="425"/>
      <c r="B2644" s="127" t="s">
        <v>413</v>
      </c>
      <c r="C2644" s="127"/>
      <c r="D2644" s="127"/>
      <c r="E2644" s="136"/>
      <c r="F2644" s="162"/>
      <c r="G2644" s="136"/>
      <c r="H2644" s="168" t="s">
        <v>35</v>
      </c>
      <c r="I2644" s="78" t="s">
        <v>52</v>
      </c>
      <c r="J2644" s="83">
        <v>78808</v>
      </c>
      <c r="K2644" s="98">
        <f t="shared" si="1369"/>
        <v>78808</v>
      </c>
      <c r="L2644" s="162"/>
      <c r="M2644" s="162"/>
      <c r="N2644" s="162"/>
      <c r="O2644" s="429">
        <f t="shared" si="1347"/>
        <v>78808</v>
      </c>
      <c r="P2644" s="355"/>
      <c r="Q2644" s="23"/>
      <c r="R2644" s="23"/>
      <c r="S2644" s="23"/>
      <c r="T2644" s="23"/>
      <c r="U2644" s="23"/>
      <c r="V2644" s="23"/>
      <c r="W2644" s="23"/>
      <c r="X2644" s="23"/>
      <c r="Y2644" s="23"/>
      <c r="Z2644" s="23"/>
      <c r="AA2644" s="23"/>
      <c r="AB2644" s="23"/>
      <c r="AC2644" s="23"/>
      <c r="AD2644" s="23"/>
      <c r="AE2644" s="23"/>
      <c r="AF2644" s="23"/>
      <c r="AG2644" s="23"/>
      <c r="AH2644" s="23"/>
      <c r="AI2644" s="23"/>
      <c r="AJ2644" s="23"/>
      <c r="AK2644" s="23"/>
      <c r="AL2644" s="23"/>
      <c r="AM2644" s="23"/>
      <c r="AN2644" s="23"/>
      <c r="AO2644" s="23"/>
      <c r="AP2644" s="23"/>
      <c r="AQ2644" s="23"/>
      <c r="AR2644" s="23"/>
      <c r="AS2644" s="23"/>
      <c r="AT2644" s="23"/>
      <c r="AU2644" s="23"/>
      <c r="AV2644" s="23"/>
      <c r="AW2644" s="23"/>
      <c r="AX2644" s="23"/>
      <c r="AY2644" s="23"/>
      <c r="AZ2644" s="23"/>
      <c r="BA2644" s="23"/>
      <c r="BB2644" s="23"/>
      <c r="BC2644" s="23"/>
      <c r="BD2644" s="23"/>
      <c r="BE2644" s="23"/>
      <c r="BF2644" s="23"/>
      <c r="BG2644" s="23"/>
      <c r="BH2644" s="23"/>
      <c r="BI2644" s="23"/>
      <c r="BJ2644" s="23"/>
      <c r="BK2644" s="23"/>
      <c r="BL2644" s="23"/>
      <c r="BM2644" s="23"/>
      <c r="BN2644" s="23"/>
      <c r="BO2644" s="23"/>
      <c r="BP2644" s="23"/>
      <c r="BQ2644" s="23"/>
      <c r="BR2644" s="23"/>
      <c r="BS2644" s="23"/>
      <c r="BT2644" s="23"/>
      <c r="BU2644" s="23"/>
      <c r="BV2644" s="23"/>
      <c r="BW2644" s="23"/>
      <c r="BX2644" s="23"/>
      <c r="BY2644" s="23"/>
      <c r="BZ2644" s="23"/>
      <c r="CA2644" s="23"/>
      <c r="CB2644" s="23"/>
      <c r="CC2644" s="23"/>
      <c r="CD2644" s="23"/>
      <c r="CE2644" s="23"/>
      <c r="CF2644" s="23"/>
      <c r="CG2644" s="23"/>
      <c r="CH2644" s="23"/>
      <c r="CI2644" s="23"/>
      <c r="CJ2644" s="23"/>
      <c r="CK2644" s="23"/>
      <c r="CL2644" s="23"/>
      <c r="CM2644" s="23"/>
      <c r="CN2644" s="23"/>
      <c r="CO2644" s="23"/>
      <c r="CP2644" s="23"/>
      <c r="CQ2644" s="23"/>
      <c r="CR2644" s="23"/>
      <c r="CS2644" s="23"/>
      <c r="CT2644" s="23"/>
      <c r="CU2644" s="23"/>
      <c r="CV2644" s="23"/>
      <c r="CW2644" s="23"/>
      <c r="CX2644" s="23"/>
      <c r="CY2644" s="23"/>
      <c r="CZ2644" s="23"/>
      <c r="DA2644" s="23"/>
      <c r="DB2644" s="23"/>
      <c r="DC2644" s="23"/>
      <c r="DD2644" s="23"/>
      <c r="DE2644" s="23"/>
      <c r="DF2644" s="23"/>
      <c r="DG2644" s="23"/>
      <c r="DH2644" s="23"/>
      <c r="DI2644" s="23"/>
      <c r="DJ2644" s="23"/>
      <c r="DK2644" s="23"/>
      <c r="DL2644" s="23"/>
      <c r="DM2644" s="23"/>
      <c r="DN2644" s="23"/>
      <c r="DO2644" s="23"/>
      <c r="DP2644" s="23"/>
      <c r="DQ2644" s="23"/>
      <c r="DR2644" s="23"/>
      <c r="DS2644" s="23"/>
      <c r="DT2644" s="23"/>
      <c r="DU2644" s="23"/>
      <c r="DV2644" s="23"/>
      <c r="DW2644" s="23"/>
      <c r="DX2644" s="23"/>
      <c r="DY2644" s="23"/>
    </row>
    <row r="2645" spans="1:129" s="29" customFormat="1" x14ac:dyDescent="0.25">
      <c r="A2645" s="423">
        <v>10</v>
      </c>
      <c r="B2645" s="127" t="s">
        <v>413</v>
      </c>
      <c r="C2645" s="127" t="s">
        <v>25</v>
      </c>
      <c r="D2645" s="195" t="s">
        <v>79</v>
      </c>
      <c r="E2645" s="196">
        <v>9</v>
      </c>
      <c r="F2645" s="135">
        <v>1819.6</v>
      </c>
      <c r="G2645" s="196">
        <v>55</v>
      </c>
      <c r="H2645" s="121" t="s">
        <v>30</v>
      </c>
      <c r="I2645" s="66" t="s">
        <v>1</v>
      </c>
      <c r="J2645" s="83">
        <f>J2646+J2647+J2648</f>
        <v>545575</v>
      </c>
      <c r="K2645" s="83">
        <f t="shared" ref="K2645:N2645" si="1370">K2646+K2647+K2648</f>
        <v>545575</v>
      </c>
      <c r="L2645" s="83">
        <f t="shared" si="1370"/>
        <v>0</v>
      </c>
      <c r="M2645" s="83">
        <f t="shared" si="1370"/>
        <v>0</v>
      </c>
      <c r="N2645" s="83">
        <f t="shared" si="1370"/>
        <v>0</v>
      </c>
      <c r="O2645" s="429">
        <f t="shared" si="1347"/>
        <v>545575</v>
      </c>
      <c r="P2645" s="355"/>
      <c r="Q2645" s="23"/>
      <c r="R2645" s="23"/>
      <c r="S2645" s="23"/>
      <c r="T2645" s="23"/>
      <c r="U2645" s="23"/>
      <c r="V2645" s="23"/>
      <c r="W2645" s="23"/>
      <c r="X2645" s="23"/>
      <c r="Y2645" s="23"/>
      <c r="Z2645" s="23"/>
      <c r="AA2645" s="23"/>
      <c r="AB2645" s="23"/>
      <c r="AC2645" s="23"/>
      <c r="AD2645" s="23"/>
      <c r="AE2645" s="23"/>
      <c r="AF2645" s="23"/>
      <c r="AG2645" s="23"/>
      <c r="AH2645" s="23"/>
      <c r="AI2645" s="23"/>
      <c r="AJ2645" s="23"/>
      <c r="AK2645" s="23"/>
      <c r="AL2645" s="23"/>
      <c r="AM2645" s="23"/>
      <c r="AN2645" s="23"/>
      <c r="AO2645" s="23"/>
      <c r="AP2645" s="23"/>
      <c r="AQ2645" s="23"/>
      <c r="AR2645" s="23"/>
      <c r="AS2645" s="23"/>
      <c r="AT2645" s="23"/>
      <c r="AU2645" s="23"/>
      <c r="AV2645" s="23"/>
      <c r="AW2645" s="23"/>
      <c r="AX2645" s="23"/>
      <c r="AY2645" s="23"/>
      <c r="AZ2645" s="23"/>
      <c r="BA2645" s="23"/>
      <c r="BB2645" s="23"/>
      <c r="BC2645" s="23"/>
      <c r="BD2645" s="23"/>
      <c r="BE2645" s="23"/>
      <c r="BF2645" s="23"/>
      <c r="BG2645" s="23"/>
      <c r="BH2645" s="23"/>
      <c r="BI2645" s="23"/>
      <c r="BJ2645" s="23"/>
      <c r="BK2645" s="23"/>
      <c r="BL2645" s="23"/>
      <c r="BM2645" s="23"/>
      <c r="BN2645" s="23"/>
      <c r="BO2645" s="23"/>
      <c r="BP2645" s="23"/>
      <c r="BQ2645" s="23"/>
      <c r="BR2645" s="23"/>
      <c r="BS2645" s="23"/>
      <c r="BT2645" s="23"/>
      <c r="BU2645" s="23"/>
      <c r="BV2645" s="23"/>
      <c r="BW2645" s="23"/>
      <c r="BX2645" s="23"/>
      <c r="BY2645" s="23"/>
      <c r="BZ2645" s="23"/>
      <c r="CA2645" s="23"/>
      <c r="CB2645" s="23"/>
      <c r="CC2645" s="23"/>
      <c r="CD2645" s="23"/>
      <c r="CE2645" s="23"/>
      <c r="CF2645" s="23"/>
      <c r="CG2645" s="23"/>
      <c r="CH2645" s="23"/>
      <c r="CI2645" s="23"/>
      <c r="CJ2645" s="23"/>
      <c r="CK2645" s="23"/>
      <c r="CL2645" s="23"/>
      <c r="CM2645" s="23"/>
      <c r="CN2645" s="23"/>
      <c r="CO2645" s="23"/>
      <c r="CP2645" s="23"/>
      <c r="CQ2645" s="23"/>
      <c r="CR2645" s="23"/>
      <c r="CS2645" s="23"/>
      <c r="CT2645" s="23"/>
      <c r="CU2645" s="23"/>
      <c r="CV2645" s="23"/>
      <c r="CW2645" s="23"/>
      <c r="CX2645" s="23"/>
      <c r="CY2645" s="23"/>
      <c r="CZ2645" s="23"/>
      <c r="DA2645" s="23"/>
      <c r="DB2645" s="23"/>
      <c r="DC2645" s="23"/>
      <c r="DD2645" s="23"/>
      <c r="DE2645" s="23"/>
      <c r="DF2645" s="23"/>
      <c r="DG2645" s="23"/>
      <c r="DH2645" s="23"/>
      <c r="DI2645" s="23"/>
      <c r="DJ2645" s="23"/>
      <c r="DK2645" s="23"/>
      <c r="DL2645" s="23"/>
      <c r="DM2645" s="23"/>
      <c r="DN2645" s="23"/>
      <c r="DO2645" s="23"/>
      <c r="DP2645" s="23"/>
      <c r="DQ2645" s="23"/>
      <c r="DR2645" s="23"/>
      <c r="DS2645" s="23"/>
      <c r="DT2645" s="23"/>
      <c r="DU2645" s="23"/>
      <c r="DV2645" s="23"/>
      <c r="DW2645" s="23"/>
      <c r="DX2645" s="23"/>
      <c r="DY2645" s="23"/>
    </row>
    <row r="2646" spans="1:129" s="29" customFormat="1" ht="30" x14ac:dyDescent="0.25">
      <c r="A2646" s="424"/>
      <c r="B2646" s="127" t="s">
        <v>413</v>
      </c>
      <c r="C2646" s="127"/>
      <c r="D2646" s="127"/>
      <c r="E2646" s="136"/>
      <c r="F2646" s="162"/>
      <c r="G2646" s="136"/>
      <c r="H2646" s="121" t="s">
        <v>38</v>
      </c>
      <c r="I2646" s="105" t="s">
        <v>39</v>
      </c>
      <c r="J2646" s="83">
        <v>387745</v>
      </c>
      <c r="K2646" s="98">
        <f t="shared" ref="K2646:K2648" si="1371">J2646</f>
        <v>387745</v>
      </c>
      <c r="L2646" s="162"/>
      <c r="M2646" s="162"/>
      <c r="N2646" s="162"/>
      <c r="O2646" s="429">
        <f t="shared" si="1347"/>
        <v>387745</v>
      </c>
      <c r="P2646" s="355"/>
      <c r="Q2646" s="23"/>
      <c r="R2646" s="23"/>
      <c r="S2646" s="23"/>
      <c r="T2646" s="23"/>
      <c r="U2646" s="23"/>
      <c r="V2646" s="23"/>
      <c r="W2646" s="23"/>
      <c r="X2646" s="23"/>
      <c r="Y2646" s="23"/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/>
      <c r="AK2646" s="23"/>
      <c r="AL2646" s="23"/>
      <c r="AM2646" s="23"/>
      <c r="AN2646" s="23"/>
      <c r="AO2646" s="23"/>
      <c r="AP2646" s="23"/>
      <c r="AQ2646" s="23"/>
      <c r="AR2646" s="23"/>
      <c r="AS2646" s="23"/>
      <c r="AT2646" s="23"/>
      <c r="AU2646" s="23"/>
      <c r="AV2646" s="23"/>
      <c r="AW2646" s="23"/>
      <c r="AX2646" s="23"/>
      <c r="AY2646" s="23"/>
      <c r="AZ2646" s="23"/>
      <c r="BA2646" s="23"/>
      <c r="BB2646" s="23"/>
      <c r="BC2646" s="23"/>
      <c r="BD2646" s="23"/>
      <c r="BE2646" s="23"/>
      <c r="BF2646" s="23"/>
      <c r="BG2646" s="23"/>
      <c r="BH2646" s="23"/>
      <c r="BI2646" s="23"/>
      <c r="BJ2646" s="23"/>
      <c r="BK2646" s="23"/>
      <c r="BL2646" s="23"/>
      <c r="BM2646" s="23"/>
      <c r="BN2646" s="23"/>
      <c r="BO2646" s="23"/>
      <c r="BP2646" s="23"/>
      <c r="BQ2646" s="23"/>
      <c r="BR2646" s="23"/>
      <c r="BS2646" s="23"/>
      <c r="BT2646" s="23"/>
      <c r="BU2646" s="23"/>
      <c r="BV2646" s="23"/>
      <c r="BW2646" s="23"/>
      <c r="BX2646" s="23"/>
      <c r="BY2646" s="23"/>
      <c r="BZ2646" s="23"/>
      <c r="CA2646" s="23"/>
      <c r="CB2646" s="23"/>
      <c r="CC2646" s="23"/>
      <c r="CD2646" s="23"/>
      <c r="CE2646" s="23"/>
      <c r="CF2646" s="23"/>
      <c r="CG2646" s="23"/>
      <c r="CH2646" s="23"/>
      <c r="CI2646" s="23"/>
      <c r="CJ2646" s="23"/>
      <c r="CK2646" s="23"/>
      <c r="CL2646" s="23"/>
      <c r="CM2646" s="23"/>
      <c r="CN2646" s="23"/>
      <c r="CO2646" s="23"/>
      <c r="CP2646" s="23"/>
      <c r="CQ2646" s="23"/>
      <c r="CR2646" s="23"/>
      <c r="CS2646" s="23"/>
      <c r="CT2646" s="23"/>
      <c r="CU2646" s="23"/>
      <c r="CV2646" s="23"/>
      <c r="CW2646" s="23"/>
      <c r="CX2646" s="23"/>
      <c r="CY2646" s="23"/>
      <c r="CZ2646" s="23"/>
      <c r="DA2646" s="23"/>
      <c r="DB2646" s="23"/>
      <c r="DC2646" s="23"/>
      <c r="DD2646" s="23"/>
      <c r="DE2646" s="23"/>
      <c r="DF2646" s="23"/>
      <c r="DG2646" s="23"/>
      <c r="DH2646" s="23"/>
      <c r="DI2646" s="23"/>
      <c r="DJ2646" s="23"/>
      <c r="DK2646" s="23"/>
      <c r="DL2646" s="23"/>
      <c r="DM2646" s="23"/>
      <c r="DN2646" s="23"/>
      <c r="DO2646" s="23"/>
      <c r="DP2646" s="23"/>
      <c r="DQ2646" s="23"/>
      <c r="DR2646" s="23"/>
      <c r="DS2646" s="23"/>
      <c r="DT2646" s="23"/>
      <c r="DU2646" s="23"/>
      <c r="DV2646" s="23"/>
      <c r="DW2646" s="23"/>
      <c r="DX2646" s="23"/>
      <c r="DY2646" s="23"/>
    </row>
    <row r="2647" spans="1:129" s="29" customFormat="1" ht="30" x14ac:dyDescent="0.25">
      <c r="A2647" s="424"/>
      <c r="B2647" s="127" t="s">
        <v>413</v>
      </c>
      <c r="C2647" s="127"/>
      <c r="D2647" s="127"/>
      <c r="E2647" s="136"/>
      <c r="F2647" s="162"/>
      <c r="G2647" s="136"/>
      <c r="H2647" s="72" t="s">
        <v>40</v>
      </c>
      <c r="I2647" s="78" t="s">
        <v>41</v>
      </c>
      <c r="J2647" s="83">
        <v>146400</v>
      </c>
      <c r="K2647" s="98">
        <f t="shared" si="1371"/>
        <v>146400</v>
      </c>
      <c r="L2647" s="162"/>
      <c r="M2647" s="162"/>
      <c r="N2647" s="162"/>
      <c r="O2647" s="429">
        <f t="shared" si="1347"/>
        <v>146400</v>
      </c>
      <c r="P2647" s="355"/>
      <c r="Q2647" s="23"/>
      <c r="R2647" s="23"/>
      <c r="S2647" s="23"/>
      <c r="T2647" s="23"/>
      <c r="U2647" s="23"/>
      <c r="V2647" s="23"/>
      <c r="W2647" s="23"/>
      <c r="X2647" s="23"/>
      <c r="Y2647" s="23"/>
      <c r="Z2647" s="23"/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23"/>
      <c r="AK2647" s="23"/>
      <c r="AL2647" s="23"/>
      <c r="AM2647" s="23"/>
      <c r="AN2647" s="23"/>
      <c r="AO2647" s="23"/>
      <c r="AP2647" s="23"/>
      <c r="AQ2647" s="23"/>
      <c r="AR2647" s="23"/>
      <c r="AS2647" s="23"/>
      <c r="AT2647" s="23"/>
      <c r="AU2647" s="23"/>
      <c r="AV2647" s="23"/>
      <c r="AW2647" s="23"/>
      <c r="AX2647" s="23"/>
      <c r="AY2647" s="23"/>
      <c r="AZ2647" s="23"/>
      <c r="BA2647" s="23"/>
      <c r="BB2647" s="23"/>
      <c r="BC2647" s="23"/>
      <c r="BD2647" s="23"/>
      <c r="BE2647" s="23"/>
      <c r="BF2647" s="23"/>
      <c r="BG2647" s="23"/>
      <c r="BH2647" s="23"/>
      <c r="BI2647" s="23"/>
      <c r="BJ2647" s="23"/>
      <c r="BK2647" s="23"/>
      <c r="BL2647" s="23"/>
      <c r="BM2647" s="23"/>
      <c r="BN2647" s="23"/>
      <c r="BO2647" s="23"/>
      <c r="BP2647" s="23"/>
      <c r="BQ2647" s="23"/>
      <c r="BR2647" s="23"/>
      <c r="BS2647" s="23"/>
      <c r="BT2647" s="23"/>
      <c r="BU2647" s="23"/>
      <c r="BV2647" s="23"/>
      <c r="BW2647" s="23"/>
      <c r="BX2647" s="23"/>
      <c r="BY2647" s="23"/>
      <c r="BZ2647" s="23"/>
      <c r="CA2647" s="23"/>
      <c r="CB2647" s="23"/>
      <c r="CC2647" s="23"/>
      <c r="CD2647" s="23"/>
      <c r="CE2647" s="23"/>
      <c r="CF2647" s="23"/>
      <c r="CG2647" s="23"/>
      <c r="CH2647" s="23"/>
      <c r="CI2647" s="23"/>
      <c r="CJ2647" s="23"/>
      <c r="CK2647" s="23"/>
      <c r="CL2647" s="23"/>
      <c r="CM2647" s="23"/>
      <c r="CN2647" s="23"/>
      <c r="CO2647" s="23"/>
      <c r="CP2647" s="23"/>
      <c r="CQ2647" s="23"/>
      <c r="CR2647" s="23"/>
      <c r="CS2647" s="23"/>
      <c r="CT2647" s="23"/>
      <c r="CU2647" s="23"/>
      <c r="CV2647" s="23"/>
      <c r="CW2647" s="23"/>
      <c r="CX2647" s="23"/>
      <c r="CY2647" s="23"/>
      <c r="CZ2647" s="23"/>
      <c r="DA2647" s="23"/>
      <c r="DB2647" s="23"/>
      <c r="DC2647" s="23"/>
      <c r="DD2647" s="23"/>
      <c r="DE2647" s="23"/>
      <c r="DF2647" s="23"/>
      <c r="DG2647" s="23"/>
      <c r="DH2647" s="23"/>
      <c r="DI2647" s="23"/>
      <c r="DJ2647" s="23"/>
      <c r="DK2647" s="23"/>
      <c r="DL2647" s="23"/>
      <c r="DM2647" s="23"/>
      <c r="DN2647" s="23"/>
      <c r="DO2647" s="23"/>
      <c r="DP2647" s="23"/>
      <c r="DQ2647" s="23"/>
      <c r="DR2647" s="23"/>
      <c r="DS2647" s="23"/>
      <c r="DT2647" s="23"/>
      <c r="DU2647" s="23"/>
      <c r="DV2647" s="23"/>
      <c r="DW2647" s="23"/>
      <c r="DX2647" s="23"/>
      <c r="DY2647" s="23"/>
    </row>
    <row r="2648" spans="1:129" s="29" customFormat="1" x14ac:dyDescent="0.25">
      <c r="A2648" s="425"/>
      <c r="B2648" s="127" t="s">
        <v>413</v>
      </c>
      <c r="C2648" s="127"/>
      <c r="D2648" s="127"/>
      <c r="E2648" s="136"/>
      <c r="F2648" s="162"/>
      <c r="G2648" s="136"/>
      <c r="H2648" s="168" t="s">
        <v>35</v>
      </c>
      <c r="I2648" s="78" t="s">
        <v>52</v>
      </c>
      <c r="J2648" s="83">
        <v>11430</v>
      </c>
      <c r="K2648" s="98">
        <f t="shared" si="1371"/>
        <v>11430</v>
      </c>
      <c r="L2648" s="162"/>
      <c r="M2648" s="162"/>
      <c r="N2648" s="162"/>
      <c r="O2648" s="429">
        <f t="shared" si="1347"/>
        <v>11430</v>
      </c>
      <c r="P2648" s="355"/>
      <c r="Q2648" s="23"/>
      <c r="R2648" s="23"/>
      <c r="S2648" s="23"/>
      <c r="T2648" s="23"/>
      <c r="U2648" s="23"/>
      <c r="V2648" s="23"/>
      <c r="W2648" s="23"/>
      <c r="X2648" s="23"/>
      <c r="Y2648" s="23"/>
      <c r="Z2648" s="23"/>
      <c r="AA2648" s="23"/>
      <c r="AB2648" s="23"/>
      <c r="AC2648" s="23"/>
      <c r="AD2648" s="23"/>
      <c r="AE2648" s="23"/>
      <c r="AF2648" s="23"/>
      <c r="AG2648" s="23"/>
      <c r="AH2648" s="23"/>
      <c r="AI2648" s="23"/>
      <c r="AJ2648" s="23"/>
      <c r="AK2648" s="23"/>
      <c r="AL2648" s="23"/>
      <c r="AM2648" s="23"/>
      <c r="AN2648" s="23"/>
      <c r="AO2648" s="23"/>
      <c r="AP2648" s="23"/>
      <c r="AQ2648" s="23"/>
      <c r="AR2648" s="23"/>
      <c r="AS2648" s="23"/>
      <c r="AT2648" s="23"/>
      <c r="AU2648" s="23"/>
      <c r="AV2648" s="23"/>
      <c r="AW2648" s="23"/>
      <c r="AX2648" s="23"/>
      <c r="AY2648" s="23"/>
      <c r="AZ2648" s="23"/>
      <c r="BA2648" s="23"/>
      <c r="BB2648" s="23"/>
      <c r="BC2648" s="23"/>
      <c r="BD2648" s="23"/>
      <c r="BE2648" s="23"/>
      <c r="BF2648" s="23"/>
      <c r="BG2648" s="23"/>
      <c r="BH2648" s="23"/>
      <c r="BI2648" s="23"/>
      <c r="BJ2648" s="23"/>
      <c r="BK2648" s="23"/>
      <c r="BL2648" s="23"/>
      <c r="BM2648" s="23"/>
      <c r="BN2648" s="23"/>
      <c r="BO2648" s="23"/>
      <c r="BP2648" s="23"/>
      <c r="BQ2648" s="23"/>
      <c r="BR2648" s="23"/>
      <c r="BS2648" s="23"/>
      <c r="BT2648" s="23"/>
      <c r="BU2648" s="23"/>
      <c r="BV2648" s="23"/>
      <c r="BW2648" s="23"/>
      <c r="BX2648" s="23"/>
      <c r="BY2648" s="23"/>
      <c r="BZ2648" s="23"/>
      <c r="CA2648" s="23"/>
      <c r="CB2648" s="23"/>
      <c r="CC2648" s="23"/>
      <c r="CD2648" s="23"/>
      <c r="CE2648" s="23"/>
      <c r="CF2648" s="23"/>
      <c r="CG2648" s="23"/>
      <c r="CH2648" s="23"/>
      <c r="CI2648" s="23"/>
      <c r="CJ2648" s="23"/>
      <c r="CK2648" s="23"/>
      <c r="CL2648" s="23"/>
      <c r="CM2648" s="23"/>
      <c r="CN2648" s="23"/>
      <c r="CO2648" s="23"/>
      <c r="CP2648" s="23"/>
      <c r="CQ2648" s="23"/>
      <c r="CR2648" s="23"/>
      <c r="CS2648" s="23"/>
      <c r="CT2648" s="23"/>
      <c r="CU2648" s="23"/>
      <c r="CV2648" s="23"/>
      <c r="CW2648" s="23"/>
      <c r="CX2648" s="23"/>
      <c r="CY2648" s="23"/>
      <c r="CZ2648" s="23"/>
      <c r="DA2648" s="23"/>
      <c r="DB2648" s="23"/>
      <c r="DC2648" s="23"/>
      <c r="DD2648" s="23"/>
      <c r="DE2648" s="23"/>
      <c r="DF2648" s="23"/>
      <c r="DG2648" s="23"/>
      <c r="DH2648" s="23"/>
      <c r="DI2648" s="23"/>
      <c r="DJ2648" s="23"/>
      <c r="DK2648" s="23"/>
      <c r="DL2648" s="23"/>
      <c r="DM2648" s="23"/>
      <c r="DN2648" s="23"/>
      <c r="DO2648" s="23"/>
      <c r="DP2648" s="23"/>
      <c r="DQ2648" s="23"/>
      <c r="DR2648" s="23"/>
      <c r="DS2648" s="23"/>
      <c r="DT2648" s="23"/>
      <c r="DU2648" s="23"/>
      <c r="DV2648" s="23"/>
      <c r="DW2648" s="23"/>
      <c r="DX2648" s="23"/>
      <c r="DY2648" s="23"/>
    </row>
    <row r="2649" spans="1:129" s="29" customFormat="1" x14ac:dyDescent="0.25">
      <c r="A2649" s="423">
        <v>11</v>
      </c>
      <c r="B2649" s="127" t="s">
        <v>413</v>
      </c>
      <c r="C2649" s="127" t="s">
        <v>25</v>
      </c>
      <c r="D2649" s="195" t="s">
        <v>352</v>
      </c>
      <c r="E2649" s="196">
        <v>9</v>
      </c>
      <c r="F2649" s="135">
        <v>3726.1</v>
      </c>
      <c r="G2649" s="196">
        <v>150</v>
      </c>
      <c r="H2649" s="121" t="s">
        <v>30</v>
      </c>
      <c r="I2649" s="66" t="s">
        <v>1</v>
      </c>
      <c r="J2649" s="83">
        <f>J2650+J2651+J2652</f>
        <v>5537793</v>
      </c>
      <c r="K2649" s="83">
        <f t="shared" ref="K2649:N2649" si="1372">K2650+K2651+K2652</f>
        <v>5537793</v>
      </c>
      <c r="L2649" s="83">
        <f t="shared" si="1372"/>
        <v>0</v>
      </c>
      <c r="M2649" s="83">
        <f t="shared" si="1372"/>
        <v>0</v>
      </c>
      <c r="N2649" s="83">
        <f t="shared" si="1372"/>
        <v>0</v>
      </c>
      <c r="O2649" s="429">
        <f t="shared" si="1347"/>
        <v>5537793</v>
      </c>
      <c r="P2649" s="355"/>
      <c r="Q2649" s="23"/>
      <c r="R2649" s="23"/>
      <c r="S2649" s="23"/>
      <c r="T2649" s="23"/>
      <c r="U2649" s="23"/>
      <c r="V2649" s="23"/>
      <c r="W2649" s="23"/>
      <c r="X2649" s="23"/>
      <c r="Y2649" s="23"/>
      <c r="Z2649" s="23"/>
      <c r="AA2649" s="23"/>
      <c r="AB2649" s="23"/>
      <c r="AC2649" s="23"/>
      <c r="AD2649" s="23"/>
      <c r="AE2649" s="23"/>
      <c r="AF2649" s="23"/>
      <c r="AG2649" s="23"/>
      <c r="AH2649" s="23"/>
      <c r="AI2649" s="23"/>
      <c r="AJ2649" s="23"/>
      <c r="AK2649" s="23"/>
      <c r="AL2649" s="23"/>
      <c r="AM2649" s="23"/>
      <c r="AN2649" s="23"/>
      <c r="AO2649" s="23"/>
      <c r="AP2649" s="23"/>
      <c r="AQ2649" s="23"/>
      <c r="AR2649" s="23"/>
      <c r="AS2649" s="23"/>
      <c r="AT2649" s="23"/>
      <c r="AU2649" s="23"/>
      <c r="AV2649" s="23"/>
      <c r="AW2649" s="23"/>
      <c r="AX2649" s="23"/>
      <c r="AY2649" s="23"/>
      <c r="AZ2649" s="23"/>
      <c r="BA2649" s="23"/>
      <c r="BB2649" s="23"/>
      <c r="BC2649" s="23"/>
      <c r="BD2649" s="23"/>
      <c r="BE2649" s="23"/>
      <c r="BF2649" s="23"/>
      <c r="BG2649" s="23"/>
      <c r="BH2649" s="23"/>
      <c r="BI2649" s="23"/>
      <c r="BJ2649" s="23"/>
      <c r="BK2649" s="23"/>
      <c r="BL2649" s="23"/>
      <c r="BM2649" s="23"/>
      <c r="BN2649" s="23"/>
      <c r="BO2649" s="23"/>
      <c r="BP2649" s="23"/>
      <c r="BQ2649" s="23"/>
      <c r="BR2649" s="23"/>
      <c r="BS2649" s="23"/>
      <c r="BT2649" s="23"/>
      <c r="BU2649" s="23"/>
      <c r="BV2649" s="23"/>
      <c r="BW2649" s="23"/>
      <c r="BX2649" s="23"/>
      <c r="BY2649" s="23"/>
      <c r="BZ2649" s="23"/>
      <c r="CA2649" s="23"/>
      <c r="CB2649" s="23"/>
      <c r="CC2649" s="23"/>
      <c r="CD2649" s="23"/>
      <c r="CE2649" s="23"/>
      <c r="CF2649" s="23"/>
      <c r="CG2649" s="23"/>
      <c r="CH2649" s="23"/>
      <c r="CI2649" s="23"/>
      <c r="CJ2649" s="23"/>
      <c r="CK2649" s="23"/>
      <c r="CL2649" s="23"/>
      <c r="CM2649" s="23"/>
      <c r="CN2649" s="23"/>
      <c r="CO2649" s="23"/>
      <c r="CP2649" s="23"/>
      <c r="CQ2649" s="23"/>
      <c r="CR2649" s="23"/>
      <c r="CS2649" s="23"/>
      <c r="CT2649" s="23"/>
      <c r="CU2649" s="23"/>
      <c r="CV2649" s="23"/>
      <c r="CW2649" s="23"/>
      <c r="CX2649" s="23"/>
      <c r="CY2649" s="23"/>
      <c r="CZ2649" s="23"/>
      <c r="DA2649" s="23"/>
      <c r="DB2649" s="23"/>
      <c r="DC2649" s="23"/>
      <c r="DD2649" s="23"/>
      <c r="DE2649" s="23"/>
      <c r="DF2649" s="23"/>
      <c r="DG2649" s="23"/>
      <c r="DH2649" s="23"/>
      <c r="DI2649" s="23"/>
      <c r="DJ2649" s="23"/>
      <c r="DK2649" s="23"/>
      <c r="DL2649" s="23"/>
      <c r="DM2649" s="23"/>
      <c r="DN2649" s="23"/>
      <c r="DO2649" s="23"/>
      <c r="DP2649" s="23"/>
      <c r="DQ2649" s="23"/>
      <c r="DR2649" s="23"/>
      <c r="DS2649" s="23"/>
      <c r="DT2649" s="23"/>
      <c r="DU2649" s="23"/>
      <c r="DV2649" s="23"/>
      <c r="DW2649" s="23"/>
      <c r="DX2649" s="23"/>
      <c r="DY2649" s="23"/>
    </row>
    <row r="2650" spans="1:129" s="29" customFormat="1" ht="30" x14ac:dyDescent="0.25">
      <c r="A2650" s="424"/>
      <c r="B2650" s="127" t="s">
        <v>413</v>
      </c>
      <c r="C2650" s="127"/>
      <c r="D2650" s="127"/>
      <c r="E2650" s="136"/>
      <c r="F2650" s="162"/>
      <c r="G2650" s="136"/>
      <c r="H2650" s="121" t="s">
        <v>38</v>
      </c>
      <c r="I2650" s="105" t="s">
        <v>39</v>
      </c>
      <c r="J2650" s="83">
        <v>2499867</v>
      </c>
      <c r="K2650" s="98">
        <f t="shared" ref="K2650:K2652" si="1373">J2650</f>
        <v>2499867</v>
      </c>
      <c r="L2650" s="162"/>
      <c r="M2650" s="162"/>
      <c r="N2650" s="162"/>
      <c r="O2650" s="429">
        <f t="shared" si="1347"/>
        <v>2499867</v>
      </c>
      <c r="P2650" s="355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/>
      <c r="AL2650" s="23"/>
      <c r="AM2650" s="23"/>
      <c r="AN2650" s="23"/>
      <c r="AO2650" s="23"/>
      <c r="AP2650" s="23"/>
      <c r="AQ2650" s="23"/>
      <c r="AR2650" s="23"/>
      <c r="AS2650" s="23"/>
      <c r="AT2650" s="23"/>
      <c r="AU2650" s="23"/>
      <c r="AV2650" s="23"/>
      <c r="AW2650" s="23"/>
      <c r="AX2650" s="23"/>
      <c r="AY2650" s="23"/>
      <c r="AZ2650" s="23"/>
      <c r="BA2650" s="23"/>
      <c r="BB2650" s="23"/>
      <c r="BC2650" s="23"/>
      <c r="BD2650" s="23"/>
      <c r="BE2650" s="23"/>
      <c r="BF2650" s="23"/>
      <c r="BG2650" s="23"/>
      <c r="BH2650" s="23"/>
      <c r="BI2650" s="23"/>
      <c r="BJ2650" s="23"/>
      <c r="BK2650" s="23"/>
      <c r="BL2650" s="23"/>
      <c r="BM2650" s="23"/>
      <c r="BN2650" s="23"/>
      <c r="BO2650" s="23"/>
      <c r="BP2650" s="23"/>
      <c r="BQ2650" s="23"/>
      <c r="BR2650" s="23"/>
      <c r="BS2650" s="23"/>
      <c r="BT2650" s="23"/>
      <c r="BU2650" s="23"/>
      <c r="BV2650" s="23"/>
      <c r="BW2650" s="23"/>
      <c r="BX2650" s="23"/>
      <c r="BY2650" s="23"/>
      <c r="BZ2650" s="23"/>
      <c r="CA2650" s="23"/>
      <c r="CB2650" s="23"/>
      <c r="CC2650" s="23"/>
      <c r="CD2650" s="23"/>
      <c r="CE2650" s="23"/>
      <c r="CF2650" s="23"/>
      <c r="CG2650" s="23"/>
      <c r="CH2650" s="23"/>
      <c r="CI2650" s="23"/>
      <c r="CJ2650" s="23"/>
      <c r="CK2650" s="23"/>
      <c r="CL2650" s="23"/>
      <c r="CM2650" s="23"/>
      <c r="CN2650" s="23"/>
      <c r="CO2650" s="23"/>
      <c r="CP2650" s="23"/>
      <c r="CQ2650" s="23"/>
      <c r="CR2650" s="23"/>
      <c r="CS2650" s="23"/>
      <c r="CT2650" s="23"/>
      <c r="CU2650" s="23"/>
      <c r="CV2650" s="23"/>
      <c r="CW2650" s="23"/>
      <c r="CX2650" s="23"/>
      <c r="CY2650" s="23"/>
      <c r="CZ2650" s="23"/>
      <c r="DA2650" s="23"/>
      <c r="DB2650" s="23"/>
      <c r="DC2650" s="23"/>
      <c r="DD2650" s="23"/>
      <c r="DE2650" s="23"/>
      <c r="DF2650" s="23"/>
      <c r="DG2650" s="23"/>
      <c r="DH2650" s="23"/>
      <c r="DI2650" s="23"/>
      <c r="DJ2650" s="23"/>
      <c r="DK2650" s="23"/>
      <c r="DL2650" s="23"/>
      <c r="DM2650" s="23"/>
      <c r="DN2650" s="23"/>
      <c r="DO2650" s="23"/>
      <c r="DP2650" s="23"/>
      <c r="DQ2650" s="23"/>
      <c r="DR2650" s="23"/>
      <c r="DS2650" s="23"/>
      <c r="DT2650" s="23"/>
      <c r="DU2650" s="23"/>
      <c r="DV2650" s="23"/>
      <c r="DW2650" s="23"/>
      <c r="DX2650" s="23"/>
      <c r="DY2650" s="23"/>
    </row>
    <row r="2651" spans="1:129" s="29" customFormat="1" ht="30" x14ac:dyDescent="0.25">
      <c r="A2651" s="424"/>
      <c r="B2651" s="127" t="s">
        <v>413</v>
      </c>
      <c r="C2651" s="127"/>
      <c r="D2651" s="127"/>
      <c r="E2651" s="136"/>
      <c r="F2651" s="162"/>
      <c r="G2651" s="136"/>
      <c r="H2651" s="72" t="s">
        <v>40</v>
      </c>
      <c r="I2651" s="78" t="s">
        <v>41</v>
      </c>
      <c r="J2651" s="83">
        <v>2921896</v>
      </c>
      <c r="K2651" s="98">
        <f t="shared" si="1373"/>
        <v>2921896</v>
      </c>
      <c r="L2651" s="162"/>
      <c r="M2651" s="162"/>
      <c r="N2651" s="162"/>
      <c r="O2651" s="429">
        <f t="shared" si="1347"/>
        <v>2921896</v>
      </c>
      <c r="P2651" s="355"/>
      <c r="Q2651" s="23"/>
      <c r="R2651" s="23"/>
      <c r="S2651" s="23"/>
      <c r="T2651" s="23"/>
      <c r="U2651" s="23"/>
      <c r="V2651" s="23"/>
      <c r="W2651" s="23"/>
      <c r="X2651" s="23"/>
      <c r="Y2651" s="23"/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/>
      <c r="AO2651" s="23"/>
      <c r="AP2651" s="23"/>
      <c r="AQ2651" s="23"/>
      <c r="AR2651" s="23"/>
      <c r="AS2651" s="23"/>
      <c r="AT2651" s="23"/>
      <c r="AU2651" s="23"/>
      <c r="AV2651" s="23"/>
      <c r="AW2651" s="23"/>
      <c r="AX2651" s="23"/>
      <c r="AY2651" s="23"/>
      <c r="AZ2651" s="23"/>
      <c r="BA2651" s="23"/>
      <c r="BB2651" s="23"/>
      <c r="BC2651" s="23"/>
      <c r="BD2651" s="23"/>
      <c r="BE2651" s="23"/>
      <c r="BF2651" s="23"/>
      <c r="BG2651" s="23"/>
      <c r="BH2651" s="23"/>
      <c r="BI2651" s="23"/>
      <c r="BJ2651" s="23"/>
      <c r="BK2651" s="23"/>
      <c r="BL2651" s="23"/>
      <c r="BM2651" s="23"/>
      <c r="BN2651" s="23"/>
      <c r="BO2651" s="23"/>
      <c r="BP2651" s="23"/>
      <c r="BQ2651" s="23"/>
      <c r="BR2651" s="23"/>
      <c r="BS2651" s="23"/>
      <c r="BT2651" s="23"/>
      <c r="BU2651" s="23"/>
      <c r="BV2651" s="23"/>
      <c r="BW2651" s="23"/>
      <c r="BX2651" s="23"/>
      <c r="BY2651" s="23"/>
      <c r="BZ2651" s="23"/>
      <c r="CA2651" s="23"/>
      <c r="CB2651" s="23"/>
      <c r="CC2651" s="23"/>
      <c r="CD2651" s="23"/>
      <c r="CE2651" s="23"/>
      <c r="CF2651" s="23"/>
      <c r="CG2651" s="23"/>
      <c r="CH2651" s="23"/>
      <c r="CI2651" s="23"/>
      <c r="CJ2651" s="23"/>
      <c r="CK2651" s="23"/>
      <c r="CL2651" s="23"/>
      <c r="CM2651" s="23"/>
      <c r="CN2651" s="23"/>
      <c r="CO2651" s="23"/>
      <c r="CP2651" s="23"/>
      <c r="CQ2651" s="23"/>
      <c r="CR2651" s="23"/>
      <c r="CS2651" s="23"/>
      <c r="CT2651" s="23"/>
      <c r="CU2651" s="23"/>
      <c r="CV2651" s="23"/>
      <c r="CW2651" s="23"/>
      <c r="CX2651" s="23"/>
      <c r="CY2651" s="23"/>
      <c r="CZ2651" s="23"/>
      <c r="DA2651" s="23"/>
      <c r="DB2651" s="23"/>
      <c r="DC2651" s="23"/>
      <c r="DD2651" s="23"/>
      <c r="DE2651" s="23"/>
      <c r="DF2651" s="23"/>
      <c r="DG2651" s="23"/>
      <c r="DH2651" s="23"/>
      <c r="DI2651" s="23"/>
      <c r="DJ2651" s="23"/>
      <c r="DK2651" s="23"/>
      <c r="DL2651" s="23"/>
      <c r="DM2651" s="23"/>
      <c r="DN2651" s="23"/>
      <c r="DO2651" s="23"/>
      <c r="DP2651" s="23"/>
      <c r="DQ2651" s="23"/>
      <c r="DR2651" s="23"/>
      <c r="DS2651" s="23"/>
      <c r="DT2651" s="23"/>
      <c r="DU2651" s="23"/>
      <c r="DV2651" s="23"/>
      <c r="DW2651" s="23"/>
      <c r="DX2651" s="23"/>
      <c r="DY2651" s="23"/>
    </row>
    <row r="2652" spans="1:129" s="29" customFormat="1" x14ac:dyDescent="0.25">
      <c r="A2652" s="425"/>
      <c r="B2652" s="127" t="s">
        <v>413</v>
      </c>
      <c r="C2652" s="127"/>
      <c r="D2652" s="127"/>
      <c r="E2652" s="136"/>
      <c r="F2652" s="162"/>
      <c r="G2652" s="136"/>
      <c r="H2652" s="168" t="s">
        <v>35</v>
      </c>
      <c r="I2652" s="78" t="s">
        <v>52</v>
      </c>
      <c r="J2652" s="83">
        <v>116030</v>
      </c>
      <c r="K2652" s="98">
        <f t="shared" si="1373"/>
        <v>116030</v>
      </c>
      <c r="L2652" s="162"/>
      <c r="M2652" s="162"/>
      <c r="N2652" s="162"/>
      <c r="O2652" s="429">
        <f t="shared" si="1347"/>
        <v>116030</v>
      </c>
      <c r="P2652" s="355"/>
      <c r="Q2652" s="23"/>
      <c r="R2652" s="23"/>
      <c r="S2652" s="23"/>
      <c r="T2652" s="23"/>
      <c r="U2652" s="23"/>
      <c r="V2652" s="23"/>
      <c r="W2652" s="23"/>
      <c r="X2652" s="23"/>
      <c r="Y2652" s="23"/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/>
      <c r="AK2652" s="23"/>
      <c r="AL2652" s="23"/>
      <c r="AM2652" s="23"/>
      <c r="AN2652" s="23"/>
      <c r="AO2652" s="23"/>
      <c r="AP2652" s="23"/>
      <c r="AQ2652" s="23"/>
      <c r="AR2652" s="23"/>
      <c r="AS2652" s="23"/>
      <c r="AT2652" s="23"/>
      <c r="AU2652" s="23"/>
      <c r="AV2652" s="23"/>
      <c r="AW2652" s="23"/>
      <c r="AX2652" s="23"/>
      <c r="AY2652" s="23"/>
      <c r="AZ2652" s="23"/>
      <c r="BA2652" s="23"/>
      <c r="BB2652" s="23"/>
      <c r="BC2652" s="23"/>
      <c r="BD2652" s="23"/>
      <c r="BE2652" s="23"/>
      <c r="BF2652" s="23"/>
      <c r="BG2652" s="23"/>
      <c r="BH2652" s="23"/>
      <c r="BI2652" s="23"/>
      <c r="BJ2652" s="23"/>
      <c r="BK2652" s="23"/>
      <c r="BL2652" s="23"/>
      <c r="BM2652" s="23"/>
      <c r="BN2652" s="23"/>
      <c r="BO2652" s="23"/>
      <c r="BP2652" s="23"/>
      <c r="BQ2652" s="23"/>
      <c r="BR2652" s="23"/>
      <c r="BS2652" s="23"/>
      <c r="BT2652" s="23"/>
      <c r="BU2652" s="23"/>
      <c r="BV2652" s="23"/>
      <c r="BW2652" s="23"/>
      <c r="BX2652" s="23"/>
      <c r="BY2652" s="23"/>
      <c r="BZ2652" s="23"/>
      <c r="CA2652" s="23"/>
      <c r="CB2652" s="23"/>
      <c r="CC2652" s="23"/>
      <c r="CD2652" s="23"/>
      <c r="CE2652" s="23"/>
      <c r="CF2652" s="23"/>
      <c r="CG2652" s="23"/>
      <c r="CH2652" s="23"/>
      <c r="CI2652" s="23"/>
      <c r="CJ2652" s="23"/>
      <c r="CK2652" s="23"/>
      <c r="CL2652" s="23"/>
      <c r="CM2652" s="23"/>
      <c r="CN2652" s="23"/>
      <c r="CO2652" s="23"/>
      <c r="CP2652" s="23"/>
      <c r="CQ2652" s="23"/>
      <c r="CR2652" s="23"/>
      <c r="CS2652" s="23"/>
      <c r="CT2652" s="23"/>
      <c r="CU2652" s="23"/>
      <c r="CV2652" s="23"/>
      <c r="CW2652" s="23"/>
      <c r="CX2652" s="23"/>
      <c r="CY2652" s="23"/>
      <c r="CZ2652" s="23"/>
      <c r="DA2652" s="23"/>
      <c r="DB2652" s="23"/>
      <c r="DC2652" s="23"/>
      <c r="DD2652" s="23"/>
      <c r="DE2652" s="23"/>
      <c r="DF2652" s="23"/>
      <c r="DG2652" s="23"/>
      <c r="DH2652" s="23"/>
      <c r="DI2652" s="23"/>
      <c r="DJ2652" s="23"/>
      <c r="DK2652" s="23"/>
      <c r="DL2652" s="23"/>
      <c r="DM2652" s="23"/>
      <c r="DN2652" s="23"/>
      <c r="DO2652" s="23"/>
      <c r="DP2652" s="23"/>
      <c r="DQ2652" s="23"/>
      <c r="DR2652" s="23"/>
      <c r="DS2652" s="23"/>
      <c r="DT2652" s="23"/>
      <c r="DU2652" s="23"/>
      <c r="DV2652" s="23"/>
      <c r="DW2652" s="23"/>
      <c r="DX2652" s="23"/>
      <c r="DY2652" s="23"/>
    </row>
    <row r="2653" spans="1:129" s="29" customFormat="1" x14ac:dyDescent="0.25">
      <c r="A2653" s="423">
        <v>12</v>
      </c>
      <c r="B2653" s="127" t="s">
        <v>413</v>
      </c>
      <c r="C2653" s="127" t="s">
        <v>25</v>
      </c>
      <c r="D2653" s="195" t="s">
        <v>352</v>
      </c>
      <c r="E2653" s="196" t="s">
        <v>96</v>
      </c>
      <c r="F2653" s="135">
        <v>1810.3</v>
      </c>
      <c r="G2653" s="196">
        <v>63</v>
      </c>
      <c r="H2653" s="121" t="s">
        <v>30</v>
      </c>
      <c r="I2653" s="66" t="s">
        <v>1</v>
      </c>
      <c r="J2653" s="83">
        <f>J2654+J2655+J2656</f>
        <v>2693535</v>
      </c>
      <c r="K2653" s="83">
        <f t="shared" ref="K2653:N2653" si="1374">K2654+K2655+K2656</f>
        <v>2693535</v>
      </c>
      <c r="L2653" s="83">
        <f t="shared" si="1374"/>
        <v>0</v>
      </c>
      <c r="M2653" s="83">
        <f t="shared" si="1374"/>
        <v>0</v>
      </c>
      <c r="N2653" s="83">
        <f t="shared" si="1374"/>
        <v>0</v>
      </c>
      <c r="O2653" s="429">
        <f t="shared" si="1347"/>
        <v>2693535</v>
      </c>
      <c r="P2653" s="355"/>
      <c r="Q2653" s="23"/>
      <c r="R2653" s="23"/>
      <c r="S2653" s="23"/>
      <c r="T2653" s="23"/>
      <c r="U2653" s="23"/>
      <c r="V2653" s="23"/>
      <c r="W2653" s="23"/>
      <c r="X2653" s="23"/>
      <c r="Y2653" s="23"/>
      <c r="Z2653" s="23"/>
      <c r="AA2653" s="23"/>
      <c r="AB2653" s="23"/>
      <c r="AC2653" s="23"/>
      <c r="AD2653" s="23"/>
      <c r="AE2653" s="23"/>
      <c r="AF2653" s="23"/>
      <c r="AG2653" s="23"/>
      <c r="AH2653" s="23"/>
      <c r="AI2653" s="23"/>
      <c r="AJ2653" s="23"/>
      <c r="AK2653" s="23"/>
      <c r="AL2653" s="23"/>
      <c r="AM2653" s="23"/>
      <c r="AN2653" s="23"/>
      <c r="AO2653" s="23"/>
      <c r="AP2653" s="23"/>
      <c r="AQ2653" s="23"/>
      <c r="AR2653" s="23"/>
      <c r="AS2653" s="23"/>
      <c r="AT2653" s="23"/>
      <c r="AU2653" s="23"/>
      <c r="AV2653" s="23"/>
      <c r="AW2653" s="23"/>
      <c r="AX2653" s="23"/>
      <c r="AY2653" s="23"/>
      <c r="AZ2653" s="23"/>
      <c r="BA2653" s="23"/>
      <c r="BB2653" s="23"/>
      <c r="BC2653" s="23"/>
      <c r="BD2653" s="23"/>
      <c r="BE2653" s="23"/>
      <c r="BF2653" s="23"/>
      <c r="BG2653" s="23"/>
      <c r="BH2653" s="23"/>
      <c r="BI2653" s="23"/>
      <c r="BJ2653" s="23"/>
      <c r="BK2653" s="23"/>
      <c r="BL2653" s="23"/>
      <c r="BM2653" s="23"/>
      <c r="BN2653" s="23"/>
      <c r="BO2653" s="23"/>
      <c r="BP2653" s="23"/>
      <c r="BQ2653" s="23"/>
      <c r="BR2653" s="23"/>
      <c r="BS2653" s="23"/>
      <c r="BT2653" s="23"/>
      <c r="BU2653" s="23"/>
      <c r="BV2653" s="23"/>
      <c r="BW2653" s="23"/>
      <c r="BX2653" s="23"/>
      <c r="BY2653" s="23"/>
      <c r="BZ2653" s="23"/>
      <c r="CA2653" s="23"/>
      <c r="CB2653" s="23"/>
      <c r="CC2653" s="23"/>
      <c r="CD2653" s="23"/>
      <c r="CE2653" s="23"/>
      <c r="CF2653" s="23"/>
      <c r="CG2653" s="23"/>
      <c r="CH2653" s="23"/>
      <c r="CI2653" s="23"/>
      <c r="CJ2653" s="23"/>
      <c r="CK2653" s="23"/>
      <c r="CL2653" s="23"/>
      <c r="CM2653" s="23"/>
      <c r="CN2653" s="23"/>
      <c r="CO2653" s="23"/>
      <c r="CP2653" s="23"/>
      <c r="CQ2653" s="23"/>
      <c r="CR2653" s="23"/>
      <c r="CS2653" s="23"/>
      <c r="CT2653" s="23"/>
      <c r="CU2653" s="23"/>
      <c r="CV2653" s="23"/>
      <c r="CW2653" s="23"/>
      <c r="CX2653" s="23"/>
      <c r="CY2653" s="23"/>
      <c r="CZ2653" s="23"/>
      <c r="DA2653" s="23"/>
      <c r="DB2653" s="23"/>
      <c r="DC2653" s="23"/>
      <c r="DD2653" s="23"/>
      <c r="DE2653" s="23"/>
      <c r="DF2653" s="23"/>
      <c r="DG2653" s="23"/>
      <c r="DH2653" s="23"/>
      <c r="DI2653" s="23"/>
      <c r="DJ2653" s="23"/>
      <c r="DK2653" s="23"/>
      <c r="DL2653" s="23"/>
      <c r="DM2653" s="23"/>
      <c r="DN2653" s="23"/>
      <c r="DO2653" s="23"/>
      <c r="DP2653" s="23"/>
      <c r="DQ2653" s="23"/>
      <c r="DR2653" s="23"/>
      <c r="DS2653" s="23"/>
      <c r="DT2653" s="23"/>
      <c r="DU2653" s="23"/>
      <c r="DV2653" s="23"/>
      <c r="DW2653" s="23"/>
      <c r="DX2653" s="23"/>
      <c r="DY2653" s="23"/>
    </row>
    <row r="2654" spans="1:129" s="29" customFormat="1" ht="30" x14ac:dyDescent="0.25">
      <c r="A2654" s="424"/>
      <c r="B2654" s="127" t="s">
        <v>413</v>
      </c>
      <c r="C2654" s="127"/>
      <c r="D2654" s="127"/>
      <c r="E2654" s="136"/>
      <c r="F2654" s="162"/>
      <c r="G2654" s="136"/>
      <c r="H2654" s="121" t="s">
        <v>38</v>
      </c>
      <c r="I2654" s="105" t="s">
        <v>39</v>
      </c>
      <c r="J2654" s="83">
        <v>1208065</v>
      </c>
      <c r="K2654" s="98">
        <f t="shared" ref="K2654:K2656" si="1375">J2654</f>
        <v>1208065</v>
      </c>
      <c r="L2654" s="162"/>
      <c r="M2654" s="162"/>
      <c r="N2654" s="162"/>
      <c r="O2654" s="429">
        <f t="shared" si="1347"/>
        <v>1208065</v>
      </c>
      <c r="P2654" s="355"/>
      <c r="Q2654" s="23"/>
      <c r="R2654" s="23"/>
      <c r="S2654" s="23"/>
      <c r="T2654" s="23"/>
      <c r="U2654" s="23"/>
      <c r="V2654" s="23"/>
      <c r="W2654" s="23"/>
      <c r="X2654" s="23"/>
      <c r="Y2654" s="23"/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/>
      <c r="AK2654" s="23"/>
      <c r="AL2654" s="23"/>
      <c r="AM2654" s="23"/>
      <c r="AN2654" s="23"/>
      <c r="AO2654" s="23"/>
      <c r="AP2654" s="23"/>
      <c r="AQ2654" s="23"/>
      <c r="AR2654" s="23"/>
      <c r="AS2654" s="23"/>
      <c r="AT2654" s="23"/>
      <c r="AU2654" s="23"/>
      <c r="AV2654" s="23"/>
      <c r="AW2654" s="23"/>
      <c r="AX2654" s="23"/>
      <c r="AY2654" s="23"/>
      <c r="AZ2654" s="23"/>
      <c r="BA2654" s="23"/>
      <c r="BB2654" s="23"/>
      <c r="BC2654" s="23"/>
      <c r="BD2654" s="23"/>
      <c r="BE2654" s="23"/>
      <c r="BF2654" s="23"/>
      <c r="BG2654" s="23"/>
      <c r="BH2654" s="23"/>
      <c r="BI2654" s="23"/>
      <c r="BJ2654" s="23"/>
      <c r="BK2654" s="23"/>
      <c r="BL2654" s="23"/>
      <c r="BM2654" s="23"/>
      <c r="BN2654" s="23"/>
      <c r="BO2654" s="23"/>
      <c r="BP2654" s="23"/>
      <c r="BQ2654" s="23"/>
      <c r="BR2654" s="23"/>
      <c r="BS2654" s="23"/>
      <c r="BT2654" s="23"/>
      <c r="BU2654" s="23"/>
      <c r="BV2654" s="23"/>
      <c r="BW2654" s="23"/>
      <c r="BX2654" s="23"/>
      <c r="BY2654" s="23"/>
      <c r="BZ2654" s="23"/>
      <c r="CA2654" s="23"/>
      <c r="CB2654" s="23"/>
      <c r="CC2654" s="23"/>
      <c r="CD2654" s="23"/>
      <c r="CE2654" s="23"/>
      <c r="CF2654" s="23"/>
      <c r="CG2654" s="23"/>
      <c r="CH2654" s="23"/>
      <c r="CI2654" s="23"/>
      <c r="CJ2654" s="23"/>
      <c r="CK2654" s="23"/>
      <c r="CL2654" s="23"/>
      <c r="CM2654" s="23"/>
      <c r="CN2654" s="23"/>
      <c r="CO2654" s="23"/>
      <c r="CP2654" s="23"/>
      <c r="CQ2654" s="23"/>
      <c r="CR2654" s="23"/>
      <c r="CS2654" s="23"/>
      <c r="CT2654" s="23"/>
      <c r="CU2654" s="23"/>
      <c r="CV2654" s="23"/>
      <c r="CW2654" s="23"/>
      <c r="CX2654" s="23"/>
      <c r="CY2654" s="23"/>
      <c r="CZ2654" s="23"/>
      <c r="DA2654" s="23"/>
      <c r="DB2654" s="23"/>
      <c r="DC2654" s="23"/>
      <c r="DD2654" s="23"/>
      <c r="DE2654" s="23"/>
      <c r="DF2654" s="23"/>
      <c r="DG2654" s="23"/>
      <c r="DH2654" s="23"/>
      <c r="DI2654" s="23"/>
      <c r="DJ2654" s="23"/>
      <c r="DK2654" s="23"/>
      <c r="DL2654" s="23"/>
      <c r="DM2654" s="23"/>
      <c r="DN2654" s="23"/>
      <c r="DO2654" s="23"/>
      <c r="DP2654" s="23"/>
      <c r="DQ2654" s="23"/>
      <c r="DR2654" s="23"/>
      <c r="DS2654" s="23"/>
      <c r="DT2654" s="23"/>
      <c r="DU2654" s="23"/>
      <c r="DV2654" s="23"/>
      <c r="DW2654" s="23"/>
      <c r="DX2654" s="23"/>
      <c r="DY2654" s="23"/>
    </row>
    <row r="2655" spans="1:129" s="29" customFormat="1" ht="30" x14ac:dyDescent="0.25">
      <c r="A2655" s="424"/>
      <c r="B2655" s="127" t="s">
        <v>413</v>
      </c>
      <c r="C2655" s="127"/>
      <c r="D2655" s="127"/>
      <c r="E2655" s="136"/>
      <c r="F2655" s="162"/>
      <c r="G2655" s="136"/>
      <c r="H2655" s="72" t="s">
        <v>40</v>
      </c>
      <c r="I2655" s="78" t="s">
        <v>41</v>
      </c>
      <c r="J2655" s="83">
        <v>1429040</v>
      </c>
      <c r="K2655" s="98">
        <f t="shared" si="1375"/>
        <v>1429040</v>
      </c>
      <c r="L2655" s="162"/>
      <c r="M2655" s="162"/>
      <c r="N2655" s="162"/>
      <c r="O2655" s="429">
        <f t="shared" si="1347"/>
        <v>1429040</v>
      </c>
      <c r="P2655" s="355"/>
      <c r="Q2655" s="23"/>
      <c r="R2655" s="23"/>
      <c r="S2655" s="23"/>
      <c r="T2655" s="23"/>
      <c r="U2655" s="23"/>
      <c r="V2655" s="23"/>
      <c r="W2655" s="23"/>
      <c r="X2655" s="23"/>
      <c r="Y2655" s="23"/>
      <c r="Z2655" s="23"/>
      <c r="AA2655" s="23"/>
      <c r="AB2655" s="23"/>
      <c r="AC2655" s="23"/>
      <c r="AD2655" s="23"/>
      <c r="AE2655" s="23"/>
      <c r="AF2655" s="23"/>
      <c r="AG2655" s="23"/>
      <c r="AH2655" s="23"/>
      <c r="AI2655" s="23"/>
      <c r="AJ2655" s="23"/>
      <c r="AK2655" s="23"/>
      <c r="AL2655" s="23"/>
      <c r="AM2655" s="23"/>
      <c r="AN2655" s="23"/>
      <c r="AO2655" s="23"/>
      <c r="AP2655" s="23"/>
      <c r="AQ2655" s="23"/>
      <c r="AR2655" s="23"/>
      <c r="AS2655" s="23"/>
      <c r="AT2655" s="23"/>
      <c r="AU2655" s="23"/>
      <c r="AV2655" s="23"/>
      <c r="AW2655" s="23"/>
      <c r="AX2655" s="23"/>
      <c r="AY2655" s="23"/>
      <c r="AZ2655" s="23"/>
      <c r="BA2655" s="23"/>
      <c r="BB2655" s="23"/>
      <c r="BC2655" s="23"/>
      <c r="BD2655" s="23"/>
      <c r="BE2655" s="23"/>
      <c r="BF2655" s="23"/>
      <c r="BG2655" s="23"/>
      <c r="BH2655" s="23"/>
      <c r="BI2655" s="23"/>
      <c r="BJ2655" s="23"/>
      <c r="BK2655" s="23"/>
      <c r="BL2655" s="23"/>
      <c r="BM2655" s="23"/>
      <c r="BN2655" s="23"/>
      <c r="BO2655" s="23"/>
      <c r="BP2655" s="23"/>
      <c r="BQ2655" s="23"/>
      <c r="BR2655" s="23"/>
      <c r="BS2655" s="23"/>
      <c r="BT2655" s="23"/>
      <c r="BU2655" s="23"/>
      <c r="BV2655" s="23"/>
      <c r="BW2655" s="23"/>
      <c r="BX2655" s="23"/>
      <c r="BY2655" s="23"/>
      <c r="BZ2655" s="23"/>
      <c r="CA2655" s="23"/>
      <c r="CB2655" s="23"/>
      <c r="CC2655" s="23"/>
      <c r="CD2655" s="23"/>
      <c r="CE2655" s="23"/>
      <c r="CF2655" s="23"/>
      <c r="CG2655" s="23"/>
      <c r="CH2655" s="23"/>
      <c r="CI2655" s="23"/>
      <c r="CJ2655" s="23"/>
      <c r="CK2655" s="23"/>
      <c r="CL2655" s="23"/>
      <c r="CM2655" s="23"/>
      <c r="CN2655" s="23"/>
      <c r="CO2655" s="23"/>
      <c r="CP2655" s="23"/>
      <c r="CQ2655" s="23"/>
      <c r="CR2655" s="23"/>
      <c r="CS2655" s="23"/>
      <c r="CT2655" s="23"/>
      <c r="CU2655" s="23"/>
      <c r="CV2655" s="23"/>
      <c r="CW2655" s="23"/>
      <c r="CX2655" s="23"/>
      <c r="CY2655" s="23"/>
      <c r="CZ2655" s="23"/>
      <c r="DA2655" s="23"/>
      <c r="DB2655" s="23"/>
      <c r="DC2655" s="23"/>
      <c r="DD2655" s="23"/>
      <c r="DE2655" s="23"/>
      <c r="DF2655" s="23"/>
      <c r="DG2655" s="23"/>
      <c r="DH2655" s="23"/>
      <c r="DI2655" s="23"/>
      <c r="DJ2655" s="23"/>
      <c r="DK2655" s="23"/>
      <c r="DL2655" s="23"/>
      <c r="DM2655" s="23"/>
      <c r="DN2655" s="23"/>
      <c r="DO2655" s="23"/>
      <c r="DP2655" s="23"/>
      <c r="DQ2655" s="23"/>
      <c r="DR2655" s="23"/>
      <c r="DS2655" s="23"/>
      <c r="DT2655" s="23"/>
      <c r="DU2655" s="23"/>
      <c r="DV2655" s="23"/>
      <c r="DW2655" s="23"/>
      <c r="DX2655" s="23"/>
      <c r="DY2655" s="23"/>
    </row>
    <row r="2656" spans="1:129" s="29" customFormat="1" x14ac:dyDescent="0.25">
      <c r="A2656" s="425"/>
      <c r="B2656" s="127" t="s">
        <v>413</v>
      </c>
      <c r="C2656" s="127"/>
      <c r="D2656" s="127"/>
      <c r="E2656" s="136"/>
      <c r="F2656" s="162"/>
      <c r="G2656" s="136"/>
      <c r="H2656" s="168" t="s">
        <v>35</v>
      </c>
      <c r="I2656" s="78" t="s">
        <v>52</v>
      </c>
      <c r="J2656" s="83">
        <v>56430</v>
      </c>
      <c r="K2656" s="98">
        <f t="shared" si="1375"/>
        <v>56430</v>
      </c>
      <c r="L2656" s="162"/>
      <c r="M2656" s="162"/>
      <c r="N2656" s="162"/>
      <c r="O2656" s="429">
        <f t="shared" si="1347"/>
        <v>56430</v>
      </c>
      <c r="P2656" s="355"/>
      <c r="Q2656" s="23"/>
      <c r="R2656" s="23"/>
      <c r="S2656" s="23"/>
      <c r="T2656" s="23"/>
      <c r="U2656" s="23"/>
      <c r="V2656" s="23"/>
      <c r="W2656" s="23"/>
      <c r="X2656" s="23"/>
      <c r="Y2656" s="23"/>
      <c r="Z2656" s="23"/>
      <c r="AA2656" s="23"/>
      <c r="AB2656" s="23"/>
      <c r="AC2656" s="23"/>
      <c r="AD2656" s="23"/>
      <c r="AE2656" s="23"/>
      <c r="AF2656" s="23"/>
      <c r="AG2656" s="23"/>
      <c r="AH2656" s="23"/>
      <c r="AI2656" s="23"/>
      <c r="AJ2656" s="23"/>
      <c r="AK2656" s="23"/>
      <c r="AL2656" s="23"/>
      <c r="AM2656" s="23"/>
      <c r="AN2656" s="23"/>
      <c r="AO2656" s="23"/>
      <c r="AP2656" s="23"/>
      <c r="AQ2656" s="23"/>
      <c r="AR2656" s="23"/>
      <c r="AS2656" s="23"/>
      <c r="AT2656" s="23"/>
      <c r="AU2656" s="23"/>
      <c r="AV2656" s="23"/>
      <c r="AW2656" s="23"/>
      <c r="AX2656" s="23"/>
      <c r="AY2656" s="23"/>
      <c r="AZ2656" s="23"/>
      <c r="BA2656" s="23"/>
      <c r="BB2656" s="23"/>
      <c r="BC2656" s="23"/>
      <c r="BD2656" s="23"/>
      <c r="BE2656" s="23"/>
      <c r="BF2656" s="23"/>
      <c r="BG2656" s="23"/>
      <c r="BH2656" s="23"/>
      <c r="BI2656" s="23"/>
      <c r="BJ2656" s="23"/>
      <c r="BK2656" s="23"/>
      <c r="BL2656" s="23"/>
      <c r="BM2656" s="23"/>
      <c r="BN2656" s="23"/>
      <c r="BO2656" s="23"/>
      <c r="BP2656" s="23"/>
      <c r="BQ2656" s="23"/>
      <c r="BR2656" s="23"/>
      <c r="BS2656" s="23"/>
      <c r="BT2656" s="23"/>
      <c r="BU2656" s="23"/>
      <c r="BV2656" s="23"/>
      <c r="BW2656" s="23"/>
      <c r="BX2656" s="23"/>
      <c r="BY2656" s="23"/>
      <c r="BZ2656" s="23"/>
      <c r="CA2656" s="23"/>
      <c r="CB2656" s="23"/>
      <c r="CC2656" s="23"/>
      <c r="CD2656" s="23"/>
      <c r="CE2656" s="23"/>
      <c r="CF2656" s="23"/>
      <c r="CG2656" s="23"/>
      <c r="CH2656" s="23"/>
      <c r="CI2656" s="23"/>
      <c r="CJ2656" s="23"/>
      <c r="CK2656" s="23"/>
      <c r="CL2656" s="23"/>
      <c r="CM2656" s="23"/>
      <c r="CN2656" s="23"/>
      <c r="CO2656" s="23"/>
      <c r="CP2656" s="23"/>
      <c r="CQ2656" s="23"/>
      <c r="CR2656" s="23"/>
      <c r="CS2656" s="23"/>
      <c r="CT2656" s="23"/>
      <c r="CU2656" s="23"/>
      <c r="CV2656" s="23"/>
      <c r="CW2656" s="23"/>
      <c r="CX2656" s="23"/>
      <c r="CY2656" s="23"/>
      <c r="CZ2656" s="23"/>
      <c r="DA2656" s="23"/>
      <c r="DB2656" s="23"/>
      <c r="DC2656" s="23"/>
      <c r="DD2656" s="23"/>
      <c r="DE2656" s="23"/>
      <c r="DF2656" s="23"/>
      <c r="DG2656" s="23"/>
      <c r="DH2656" s="23"/>
      <c r="DI2656" s="23"/>
      <c r="DJ2656" s="23"/>
      <c r="DK2656" s="23"/>
      <c r="DL2656" s="23"/>
      <c r="DM2656" s="23"/>
      <c r="DN2656" s="23"/>
      <c r="DO2656" s="23"/>
      <c r="DP2656" s="23"/>
      <c r="DQ2656" s="23"/>
      <c r="DR2656" s="23"/>
      <c r="DS2656" s="23"/>
      <c r="DT2656" s="23"/>
      <c r="DU2656" s="23"/>
      <c r="DV2656" s="23"/>
      <c r="DW2656" s="23"/>
      <c r="DX2656" s="23"/>
      <c r="DY2656" s="23"/>
    </row>
    <row r="2657" spans="1:129" s="29" customFormat="1" x14ac:dyDescent="0.25">
      <c r="A2657" s="423">
        <v>13</v>
      </c>
      <c r="B2657" s="127" t="s">
        <v>413</v>
      </c>
      <c r="C2657" s="127" t="s">
        <v>25</v>
      </c>
      <c r="D2657" s="195" t="s">
        <v>352</v>
      </c>
      <c r="E2657" s="196">
        <v>10</v>
      </c>
      <c r="F2657" s="135">
        <v>3589.1</v>
      </c>
      <c r="G2657" s="196">
        <v>167</v>
      </c>
      <c r="H2657" s="121" t="s">
        <v>30</v>
      </c>
      <c r="I2657" s="66" t="s">
        <v>1</v>
      </c>
      <c r="J2657" s="83">
        <f>J2658+J2659+J2660</f>
        <v>3636065</v>
      </c>
      <c r="K2657" s="83">
        <f t="shared" ref="K2657:M2657" si="1376">K2658+K2659+K2660</f>
        <v>3636065</v>
      </c>
      <c r="L2657" s="83">
        <f t="shared" si="1376"/>
        <v>0</v>
      </c>
      <c r="M2657" s="83">
        <f t="shared" si="1376"/>
        <v>0</v>
      </c>
      <c r="N2657" s="83">
        <f t="shared" ref="N2657" si="1377">N2658+N2659+N2660</f>
        <v>0</v>
      </c>
      <c r="O2657" s="429">
        <f t="shared" si="1347"/>
        <v>3636065</v>
      </c>
      <c r="P2657" s="355"/>
      <c r="Q2657" s="23"/>
      <c r="R2657" s="23"/>
      <c r="S2657" s="23"/>
      <c r="T2657" s="23"/>
      <c r="U2657" s="23"/>
      <c r="V2657" s="23"/>
      <c r="W2657" s="23"/>
      <c r="X2657" s="23"/>
      <c r="Y2657" s="23"/>
      <c r="Z2657" s="23"/>
      <c r="AA2657" s="23"/>
      <c r="AB2657" s="23"/>
      <c r="AC2657" s="23"/>
      <c r="AD2657" s="23"/>
      <c r="AE2657" s="23"/>
      <c r="AF2657" s="23"/>
      <c r="AG2657" s="23"/>
      <c r="AH2657" s="23"/>
      <c r="AI2657" s="23"/>
      <c r="AJ2657" s="23"/>
      <c r="AK2657" s="23"/>
      <c r="AL2657" s="23"/>
      <c r="AM2657" s="23"/>
      <c r="AN2657" s="23"/>
      <c r="AO2657" s="23"/>
      <c r="AP2657" s="23"/>
      <c r="AQ2657" s="23"/>
      <c r="AR2657" s="23"/>
      <c r="AS2657" s="23"/>
      <c r="AT2657" s="23"/>
      <c r="AU2657" s="23"/>
      <c r="AV2657" s="23"/>
      <c r="AW2657" s="23"/>
      <c r="AX2657" s="23"/>
      <c r="AY2657" s="23"/>
      <c r="AZ2657" s="23"/>
      <c r="BA2657" s="23"/>
      <c r="BB2657" s="23"/>
      <c r="BC2657" s="23"/>
      <c r="BD2657" s="23"/>
      <c r="BE2657" s="23"/>
      <c r="BF2657" s="23"/>
      <c r="BG2657" s="23"/>
      <c r="BH2657" s="23"/>
      <c r="BI2657" s="23"/>
      <c r="BJ2657" s="23"/>
      <c r="BK2657" s="23"/>
      <c r="BL2657" s="23"/>
      <c r="BM2657" s="23"/>
      <c r="BN2657" s="23"/>
      <c r="BO2657" s="23"/>
      <c r="BP2657" s="23"/>
      <c r="BQ2657" s="23"/>
      <c r="BR2657" s="23"/>
      <c r="BS2657" s="23"/>
      <c r="BT2657" s="23"/>
      <c r="BU2657" s="23"/>
      <c r="BV2657" s="23"/>
      <c r="BW2657" s="23"/>
      <c r="BX2657" s="23"/>
      <c r="BY2657" s="23"/>
      <c r="BZ2657" s="23"/>
      <c r="CA2657" s="23"/>
      <c r="CB2657" s="23"/>
      <c r="CC2657" s="23"/>
      <c r="CD2657" s="23"/>
      <c r="CE2657" s="23"/>
      <c r="CF2657" s="23"/>
      <c r="CG2657" s="23"/>
      <c r="CH2657" s="23"/>
      <c r="CI2657" s="23"/>
      <c r="CJ2657" s="23"/>
      <c r="CK2657" s="23"/>
      <c r="CL2657" s="23"/>
      <c r="CM2657" s="23"/>
      <c r="CN2657" s="23"/>
      <c r="CO2657" s="23"/>
      <c r="CP2657" s="23"/>
      <c r="CQ2657" s="23"/>
      <c r="CR2657" s="23"/>
      <c r="CS2657" s="23"/>
      <c r="CT2657" s="23"/>
      <c r="CU2657" s="23"/>
      <c r="CV2657" s="23"/>
      <c r="CW2657" s="23"/>
      <c r="CX2657" s="23"/>
      <c r="CY2657" s="23"/>
      <c r="CZ2657" s="23"/>
      <c r="DA2657" s="23"/>
      <c r="DB2657" s="23"/>
      <c r="DC2657" s="23"/>
      <c r="DD2657" s="23"/>
      <c r="DE2657" s="23"/>
      <c r="DF2657" s="23"/>
      <c r="DG2657" s="23"/>
      <c r="DH2657" s="23"/>
      <c r="DI2657" s="23"/>
      <c r="DJ2657" s="23"/>
      <c r="DK2657" s="23"/>
      <c r="DL2657" s="23"/>
      <c r="DM2657" s="23"/>
      <c r="DN2657" s="23"/>
      <c r="DO2657" s="23"/>
      <c r="DP2657" s="23"/>
      <c r="DQ2657" s="23"/>
      <c r="DR2657" s="23"/>
      <c r="DS2657" s="23"/>
      <c r="DT2657" s="23"/>
      <c r="DU2657" s="23"/>
      <c r="DV2657" s="23"/>
      <c r="DW2657" s="23"/>
      <c r="DX2657" s="23"/>
      <c r="DY2657" s="23"/>
    </row>
    <row r="2658" spans="1:129" s="29" customFormat="1" ht="30" x14ac:dyDescent="0.25">
      <c r="A2658" s="424"/>
      <c r="B2658" s="127" t="s">
        <v>413</v>
      </c>
      <c r="C2658" s="127"/>
      <c r="D2658" s="127"/>
      <c r="E2658" s="136"/>
      <c r="F2658" s="162"/>
      <c r="G2658" s="136"/>
      <c r="H2658" s="121" t="s">
        <v>38</v>
      </c>
      <c r="I2658" s="105" t="s">
        <v>39</v>
      </c>
      <c r="J2658" s="83">
        <v>745420</v>
      </c>
      <c r="K2658" s="98">
        <f t="shared" ref="K2658:K2660" si="1378">J2658</f>
        <v>745420</v>
      </c>
      <c r="L2658" s="162"/>
      <c r="M2658" s="162"/>
      <c r="N2658" s="162"/>
      <c r="O2658" s="429">
        <f t="shared" si="1347"/>
        <v>745420</v>
      </c>
      <c r="P2658" s="355"/>
      <c r="Q2658" s="23"/>
      <c r="R2658" s="23"/>
      <c r="S2658" s="23"/>
      <c r="T2658" s="23"/>
      <c r="U2658" s="23"/>
      <c r="V2658" s="23"/>
      <c r="W2658" s="23"/>
      <c r="X2658" s="23"/>
      <c r="Y2658" s="23"/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/>
      <c r="AO2658" s="23"/>
      <c r="AP2658" s="23"/>
      <c r="AQ2658" s="23"/>
      <c r="AR2658" s="23"/>
      <c r="AS2658" s="23"/>
      <c r="AT2658" s="23"/>
      <c r="AU2658" s="23"/>
      <c r="AV2658" s="23"/>
      <c r="AW2658" s="23"/>
      <c r="AX2658" s="23"/>
      <c r="AY2658" s="23"/>
      <c r="AZ2658" s="23"/>
      <c r="BA2658" s="23"/>
      <c r="BB2658" s="23"/>
      <c r="BC2658" s="23"/>
      <c r="BD2658" s="23"/>
      <c r="BE2658" s="23"/>
      <c r="BF2658" s="23"/>
      <c r="BG2658" s="23"/>
      <c r="BH2658" s="23"/>
      <c r="BI2658" s="23"/>
      <c r="BJ2658" s="23"/>
      <c r="BK2658" s="23"/>
      <c r="BL2658" s="23"/>
      <c r="BM2658" s="23"/>
      <c r="BN2658" s="23"/>
      <c r="BO2658" s="23"/>
      <c r="BP2658" s="23"/>
      <c r="BQ2658" s="23"/>
      <c r="BR2658" s="23"/>
      <c r="BS2658" s="23"/>
      <c r="BT2658" s="23"/>
      <c r="BU2658" s="23"/>
      <c r="BV2658" s="23"/>
      <c r="BW2658" s="23"/>
      <c r="BX2658" s="23"/>
      <c r="BY2658" s="23"/>
      <c r="BZ2658" s="23"/>
      <c r="CA2658" s="23"/>
      <c r="CB2658" s="23"/>
      <c r="CC2658" s="23"/>
      <c r="CD2658" s="23"/>
      <c r="CE2658" s="23"/>
      <c r="CF2658" s="23"/>
      <c r="CG2658" s="23"/>
      <c r="CH2658" s="23"/>
      <c r="CI2658" s="23"/>
      <c r="CJ2658" s="23"/>
      <c r="CK2658" s="23"/>
      <c r="CL2658" s="23"/>
      <c r="CM2658" s="23"/>
      <c r="CN2658" s="23"/>
      <c r="CO2658" s="23"/>
      <c r="CP2658" s="23"/>
      <c r="CQ2658" s="23"/>
      <c r="CR2658" s="23"/>
      <c r="CS2658" s="23"/>
      <c r="CT2658" s="23"/>
      <c r="CU2658" s="23"/>
      <c r="CV2658" s="23"/>
      <c r="CW2658" s="23"/>
      <c r="CX2658" s="23"/>
      <c r="CY2658" s="23"/>
      <c r="CZ2658" s="23"/>
      <c r="DA2658" s="23"/>
      <c r="DB2658" s="23"/>
      <c r="DC2658" s="23"/>
      <c r="DD2658" s="23"/>
      <c r="DE2658" s="23"/>
      <c r="DF2658" s="23"/>
      <c r="DG2658" s="23"/>
      <c r="DH2658" s="23"/>
      <c r="DI2658" s="23"/>
      <c r="DJ2658" s="23"/>
      <c r="DK2658" s="23"/>
      <c r="DL2658" s="23"/>
      <c r="DM2658" s="23"/>
      <c r="DN2658" s="23"/>
      <c r="DO2658" s="23"/>
      <c r="DP2658" s="23"/>
      <c r="DQ2658" s="23"/>
      <c r="DR2658" s="23"/>
      <c r="DS2658" s="23"/>
      <c r="DT2658" s="23"/>
      <c r="DU2658" s="23"/>
      <c r="DV2658" s="23"/>
      <c r="DW2658" s="23"/>
      <c r="DX2658" s="23"/>
      <c r="DY2658" s="23"/>
    </row>
    <row r="2659" spans="1:129" s="29" customFormat="1" ht="30" x14ac:dyDescent="0.25">
      <c r="A2659" s="424"/>
      <c r="B2659" s="127" t="s">
        <v>413</v>
      </c>
      <c r="C2659" s="127"/>
      <c r="D2659" s="127"/>
      <c r="E2659" s="136"/>
      <c r="F2659" s="162"/>
      <c r="G2659" s="136"/>
      <c r="H2659" s="72" t="s">
        <v>40</v>
      </c>
      <c r="I2659" s="78" t="s">
        <v>41</v>
      </c>
      <c r="J2659" s="83">
        <v>2814465</v>
      </c>
      <c r="K2659" s="98">
        <f t="shared" si="1378"/>
        <v>2814465</v>
      </c>
      <c r="L2659" s="162"/>
      <c r="M2659" s="162"/>
      <c r="N2659" s="162"/>
      <c r="O2659" s="429">
        <f t="shared" si="1347"/>
        <v>2814465</v>
      </c>
      <c r="P2659" s="355"/>
      <c r="Q2659" s="23"/>
      <c r="R2659" s="23"/>
      <c r="S2659" s="23"/>
      <c r="T2659" s="23"/>
      <c r="U2659" s="23"/>
      <c r="V2659" s="23"/>
      <c r="W2659" s="23"/>
      <c r="X2659" s="23"/>
      <c r="Y2659" s="23"/>
      <c r="Z2659" s="23"/>
      <c r="AA2659" s="23"/>
      <c r="AB2659" s="23"/>
      <c r="AC2659" s="23"/>
      <c r="AD2659" s="23"/>
      <c r="AE2659" s="23"/>
      <c r="AF2659" s="23"/>
      <c r="AG2659" s="23"/>
      <c r="AH2659" s="23"/>
      <c r="AI2659" s="23"/>
      <c r="AJ2659" s="23"/>
      <c r="AK2659" s="23"/>
      <c r="AL2659" s="23"/>
      <c r="AM2659" s="23"/>
      <c r="AN2659" s="23"/>
      <c r="AO2659" s="23"/>
      <c r="AP2659" s="23"/>
      <c r="AQ2659" s="23"/>
      <c r="AR2659" s="23"/>
      <c r="AS2659" s="23"/>
      <c r="AT2659" s="23"/>
      <c r="AU2659" s="23"/>
      <c r="AV2659" s="23"/>
      <c r="AW2659" s="23"/>
      <c r="AX2659" s="23"/>
      <c r="AY2659" s="23"/>
      <c r="AZ2659" s="23"/>
      <c r="BA2659" s="23"/>
      <c r="BB2659" s="23"/>
      <c r="BC2659" s="23"/>
      <c r="BD2659" s="23"/>
      <c r="BE2659" s="23"/>
      <c r="BF2659" s="23"/>
      <c r="BG2659" s="23"/>
      <c r="BH2659" s="23"/>
      <c r="BI2659" s="23"/>
      <c r="BJ2659" s="23"/>
      <c r="BK2659" s="23"/>
      <c r="BL2659" s="23"/>
      <c r="BM2659" s="23"/>
      <c r="BN2659" s="23"/>
      <c r="BO2659" s="23"/>
      <c r="BP2659" s="23"/>
      <c r="BQ2659" s="23"/>
      <c r="BR2659" s="23"/>
      <c r="BS2659" s="23"/>
      <c r="BT2659" s="23"/>
      <c r="BU2659" s="23"/>
      <c r="BV2659" s="23"/>
      <c r="BW2659" s="23"/>
      <c r="BX2659" s="23"/>
      <c r="BY2659" s="23"/>
      <c r="BZ2659" s="23"/>
      <c r="CA2659" s="23"/>
      <c r="CB2659" s="23"/>
      <c r="CC2659" s="23"/>
      <c r="CD2659" s="23"/>
      <c r="CE2659" s="23"/>
      <c r="CF2659" s="23"/>
      <c r="CG2659" s="23"/>
      <c r="CH2659" s="23"/>
      <c r="CI2659" s="23"/>
      <c r="CJ2659" s="23"/>
      <c r="CK2659" s="23"/>
      <c r="CL2659" s="23"/>
      <c r="CM2659" s="23"/>
      <c r="CN2659" s="23"/>
      <c r="CO2659" s="23"/>
      <c r="CP2659" s="23"/>
      <c r="CQ2659" s="23"/>
      <c r="CR2659" s="23"/>
      <c r="CS2659" s="23"/>
      <c r="CT2659" s="23"/>
      <c r="CU2659" s="23"/>
      <c r="CV2659" s="23"/>
      <c r="CW2659" s="23"/>
      <c r="CX2659" s="23"/>
      <c r="CY2659" s="23"/>
      <c r="CZ2659" s="23"/>
      <c r="DA2659" s="23"/>
      <c r="DB2659" s="23"/>
      <c r="DC2659" s="23"/>
      <c r="DD2659" s="23"/>
      <c r="DE2659" s="23"/>
      <c r="DF2659" s="23"/>
      <c r="DG2659" s="23"/>
      <c r="DH2659" s="23"/>
      <c r="DI2659" s="23"/>
      <c r="DJ2659" s="23"/>
      <c r="DK2659" s="23"/>
      <c r="DL2659" s="23"/>
      <c r="DM2659" s="23"/>
      <c r="DN2659" s="23"/>
      <c r="DO2659" s="23"/>
      <c r="DP2659" s="23"/>
      <c r="DQ2659" s="23"/>
      <c r="DR2659" s="23"/>
      <c r="DS2659" s="23"/>
      <c r="DT2659" s="23"/>
      <c r="DU2659" s="23"/>
      <c r="DV2659" s="23"/>
      <c r="DW2659" s="23"/>
      <c r="DX2659" s="23"/>
      <c r="DY2659" s="23"/>
    </row>
    <row r="2660" spans="1:129" s="29" customFormat="1" x14ac:dyDescent="0.25">
      <c r="A2660" s="425"/>
      <c r="B2660" s="127" t="s">
        <v>413</v>
      </c>
      <c r="C2660" s="127"/>
      <c r="D2660" s="127"/>
      <c r="E2660" s="136"/>
      <c r="F2660" s="162"/>
      <c r="G2660" s="136"/>
      <c r="H2660" s="168" t="s">
        <v>35</v>
      </c>
      <c r="I2660" s="78" t="s">
        <v>52</v>
      </c>
      <c r="J2660" s="83">
        <v>76180</v>
      </c>
      <c r="K2660" s="98">
        <f t="shared" si="1378"/>
        <v>76180</v>
      </c>
      <c r="L2660" s="162"/>
      <c r="M2660" s="162"/>
      <c r="N2660" s="162"/>
      <c r="O2660" s="429">
        <f t="shared" si="1347"/>
        <v>76180</v>
      </c>
      <c r="P2660" s="355"/>
      <c r="Q2660" s="23"/>
      <c r="R2660" s="23"/>
      <c r="S2660" s="23"/>
      <c r="T2660" s="23"/>
      <c r="U2660" s="23"/>
      <c r="V2660" s="23"/>
      <c r="W2660" s="23"/>
      <c r="X2660" s="23"/>
      <c r="Y2660" s="23"/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/>
      <c r="AK2660" s="23"/>
      <c r="AL2660" s="23"/>
      <c r="AM2660" s="23"/>
      <c r="AN2660" s="23"/>
      <c r="AO2660" s="23"/>
      <c r="AP2660" s="23"/>
      <c r="AQ2660" s="23"/>
      <c r="AR2660" s="23"/>
      <c r="AS2660" s="23"/>
      <c r="AT2660" s="23"/>
      <c r="AU2660" s="23"/>
      <c r="AV2660" s="23"/>
      <c r="AW2660" s="23"/>
      <c r="AX2660" s="23"/>
      <c r="AY2660" s="23"/>
      <c r="AZ2660" s="23"/>
      <c r="BA2660" s="23"/>
      <c r="BB2660" s="23"/>
      <c r="BC2660" s="23"/>
      <c r="BD2660" s="23"/>
      <c r="BE2660" s="23"/>
      <c r="BF2660" s="23"/>
      <c r="BG2660" s="23"/>
      <c r="BH2660" s="23"/>
      <c r="BI2660" s="23"/>
      <c r="BJ2660" s="23"/>
      <c r="BK2660" s="23"/>
      <c r="BL2660" s="23"/>
      <c r="BM2660" s="23"/>
      <c r="BN2660" s="23"/>
      <c r="BO2660" s="23"/>
      <c r="BP2660" s="23"/>
      <c r="BQ2660" s="23"/>
      <c r="BR2660" s="23"/>
      <c r="BS2660" s="23"/>
      <c r="BT2660" s="23"/>
      <c r="BU2660" s="23"/>
      <c r="BV2660" s="23"/>
      <c r="BW2660" s="23"/>
      <c r="BX2660" s="23"/>
      <c r="BY2660" s="23"/>
      <c r="BZ2660" s="23"/>
      <c r="CA2660" s="23"/>
      <c r="CB2660" s="23"/>
      <c r="CC2660" s="23"/>
      <c r="CD2660" s="23"/>
      <c r="CE2660" s="23"/>
      <c r="CF2660" s="23"/>
      <c r="CG2660" s="23"/>
      <c r="CH2660" s="23"/>
      <c r="CI2660" s="23"/>
      <c r="CJ2660" s="23"/>
      <c r="CK2660" s="23"/>
      <c r="CL2660" s="23"/>
      <c r="CM2660" s="23"/>
      <c r="CN2660" s="23"/>
      <c r="CO2660" s="23"/>
      <c r="CP2660" s="23"/>
      <c r="CQ2660" s="23"/>
      <c r="CR2660" s="23"/>
      <c r="CS2660" s="23"/>
      <c r="CT2660" s="23"/>
      <c r="CU2660" s="23"/>
      <c r="CV2660" s="23"/>
      <c r="CW2660" s="23"/>
      <c r="CX2660" s="23"/>
      <c r="CY2660" s="23"/>
      <c r="CZ2660" s="23"/>
      <c r="DA2660" s="23"/>
      <c r="DB2660" s="23"/>
      <c r="DC2660" s="23"/>
      <c r="DD2660" s="23"/>
      <c r="DE2660" s="23"/>
      <c r="DF2660" s="23"/>
      <c r="DG2660" s="23"/>
      <c r="DH2660" s="23"/>
      <c r="DI2660" s="23"/>
      <c r="DJ2660" s="23"/>
      <c r="DK2660" s="23"/>
      <c r="DL2660" s="23"/>
      <c r="DM2660" s="23"/>
      <c r="DN2660" s="23"/>
      <c r="DO2660" s="23"/>
      <c r="DP2660" s="23"/>
      <c r="DQ2660" s="23"/>
      <c r="DR2660" s="23"/>
      <c r="DS2660" s="23"/>
      <c r="DT2660" s="23"/>
      <c r="DU2660" s="23"/>
      <c r="DV2660" s="23"/>
      <c r="DW2660" s="23"/>
      <c r="DX2660" s="23"/>
      <c r="DY2660" s="23"/>
    </row>
    <row r="2661" spans="1:129" s="29" customFormat="1" x14ac:dyDescent="0.25">
      <c r="A2661" s="426">
        <v>14</v>
      </c>
      <c r="B2661" s="127" t="s">
        <v>413</v>
      </c>
      <c r="C2661" s="127" t="s">
        <v>25</v>
      </c>
      <c r="D2661" s="195" t="s">
        <v>352</v>
      </c>
      <c r="E2661" s="203" t="s">
        <v>109</v>
      </c>
      <c r="F2661" s="135">
        <v>647.79999999999995</v>
      </c>
      <c r="G2661" s="196">
        <v>26</v>
      </c>
      <c r="H2661" s="121" t="s">
        <v>30</v>
      </c>
      <c r="I2661" s="66" t="s">
        <v>1</v>
      </c>
      <c r="J2661" s="83">
        <f>J2662+J2663+J2664</f>
        <v>629267</v>
      </c>
      <c r="K2661" s="83">
        <f t="shared" ref="K2661:N2661" si="1379">K2662+K2663+K2664</f>
        <v>629267</v>
      </c>
      <c r="L2661" s="83">
        <f t="shared" si="1379"/>
        <v>0</v>
      </c>
      <c r="M2661" s="83">
        <f t="shared" si="1379"/>
        <v>0</v>
      </c>
      <c r="N2661" s="83">
        <f t="shared" si="1379"/>
        <v>0</v>
      </c>
      <c r="O2661" s="429">
        <f t="shared" si="1347"/>
        <v>629267</v>
      </c>
      <c r="P2661" s="355"/>
      <c r="Q2661" s="23"/>
      <c r="R2661" s="23"/>
      <c r="S2661" s="23"/>
      <c r="T2661" s="23"/>
      <c r="U2661" s="23"/>
      <c r="V2661" s="23"/>
      <c r="W2661" s="23"/>
      <c r="X2661" s="23"/>
      <c r="Y2661" s="23"/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/>
      <c r="AJ2661" s="23"/>
      <c r="AK2661" s="23"/>
      <c r="AL2661" s="23"/>
      <c r="AM2661" s="23"/>
      <c r="AN2661" s="23"/>
      <c r="AO2661" s="23"/>
      <c r="AP2661" s="23"/>
      <c r="AQ2661" s="23"/>
      <c r="AR2661" s="23"/>
      <c r="AS2661" s="23"/>
      <c r="AT2661" s="23"/>
      <c r="AU2661" s="23"/>
      <c r="AV2661" s="23"/>
      <c r="AW2661" s="23"/>
      <c r="AX2661" s="23"/>
      <c r="AY2661" s="23"/>
      <c r="AZ2661" s="23"/>
      <c r="BA2661" s="23"/>
      <c r="BB2661" s="23"/>
      <c r="BC2661" s="23"/>
      <c r="BD2661" s="23"/>
      <c r="BE2661" s="23"/>
      <c r="BF2661" s="23"/>
      <c r="BG2661" s="23"/>
      <c r="BH2661" s="23"/>
      <c r="BI2661" s="23"/>
      <c r="BJ2661" s="23"/>
      <c r="BK2661" s="23"/>
      <c r="BL2661" s="23"/>
      <c r="BM2661" s="23"/>
      <c r="BN2661" s="23"/>
      <c r="BO2661" s="23"/>
      <c r="BP2661" s="23"/>
      <c r="BQ2661" s="23"/>
      <c r="BR2661" s="23"/>
      <c r="BS2661" s="23"/>
      <c r="BT2661" s="23"/>
      <c r="BU2661" s="23"/>
      <c r="BV2661" s="23"/>
      <c r="BW2661" s="23"/>
      <c r="BX2661" s="23"/>
      <c r="BY2661" s="23"/>
      <c r="BZ2661" s="23"/>
      <c r="CA2661" s="23"/>
      <c r="CB2661" s="23"/>
      <c r="CC2661" s="23"/>
      <c r="CD2661" s="23"/>
      <c r="CE2661" s="23"/>
      <c r="CF2661" s="23"/>
      <c r="CG2661" s="23"/>
      <c r="CH2661" s="23"/>
      <c r="CI2661" s="23"/>
      <c r="CJ2661" s="23"/>
      <c r="CK2661" s="23"/>
      <c r="CL2661" s="23"/>
      <c r="CM2661" s="23"/>
      <c r="CN2661" s="23"/>
      <c r="CO2661" s="23"/>
      <c r="CP2661" s="23"/>
      <c r="CQ2661" s="23"/>
      <c r="CR2661" s="23"/>
      <c r="CS2661" s="23"/>
      <c r="CT2661" s="23"/>
      <c r="CU2661" s="23"/>
      <c r="CV2661" s="23"/>
      <c r="CW2661" s="23"/>
      <c r="CX2661" s="23"/>
      <c r="CY2661" s="23"/>
      <c r="CZ2661" s="23"/>
      <c r="DA2661" s="23"/>
      <c r="DB2661" s="23"/>
      <c r="DC2661" s="23"/>
      <c r="DD2661" s="23"/>
      <c r="DE2661" s="23"/>
      <c r="DF2661" s="23"/>
      <c r="DG2661" s="23"/>
      <c r="DH2661" s="23"/>
      <c r="DI2661" s="23"/>
      <c r="DJ2661" s="23"/>
      <c r="DK2661" s="23"/>
      <c r="DL2661" s="23"/>
      <c r="DM2661" s="23"/>
      <c r="DN2661" s="23"/>
      <c r="DO2661" s="23"/>
      <c r="DP2661" s="23"/>
      <c r="DQ2661" s="23"/>
      <c r="DR2661" s="23"/>
      <c r="DS2661" s="23"/>
      <c r="DT2661" s="23"/>
      <c r="DU2661" s="23"/>
      <c r="DV2661" s="23"/>
      <c r="DW2661" s="23"/>
      <c r="DX2661" s="23"/>
      <c r="DY2661" s="23"/>
    </row>
    <row r="2662" spans="1:129" s="29" customFormat="1" ht="30" x14ac:dyDescent="0.25">
      <c r="A2662" s="427"/>
      <c r="B2662" s="127" t="s">
        <v>413</v>
      </c>
      <c r="C2662" s="127"/>
      <c r="D2662" s="127"/>
      <c r="E2662" s="136"/>
      <c r="F2662" s="162"/>
      <c r="G2662" s="136"/>
      <c r="H2662" s="121" t="s">
        <v>38</v>
      </c>
      <c r="I2662" s="105" t="s">
        <v>39</v>
      </c>
      <c r="J2662" s="83">
        <v>129004</v>
      </c>
      <c r="K2662" s="98">
        <f t="shared" ref="K2662:K2664" si="1380">J2662</f>
        <v>129004</v>
      </c>
      <c r="L2662" s="162"/>
      <c r="M2662" s="162"/>
      <c r="N2662" s="162"/>
      <c r="O2662" s="429">
        <f t="shared" si="1347"/>
        <v>129004</v>
      </c>
      <c r="P2662" s="355"/>
      <c r="Q2662" s="23"/>
      <c r="R2662" s="23"/>
      <c r="S2662" s="23"/>
      <c r="T2662" s="23"/>
      <c r="U2662" s="23"/>
      <c r="V2662" s="23"/>
      <c r="W2662" s="23"/>
      <c r="X2662" s="23"/>
      <c r="Y2662" s="23"/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/>
      <c r="AK2662" s="23"/>
      <c r="AL2662" s="23"/>
      <c r="AM2662" s="23"/>
      <c r="AN2662" s="23"/>
      <c r="AO2662" s="23"/>
      <c r="AP2662" s="23"/>
      <c r="AQ2662" s="23"/>
      <c r="AR2662" s="23"/>
      <c r="AS2662" s="23"/>
      <c r="AT2662" s="23"/>
      <c r="AU2662" s="23"/>
      <c r="AV2662" s="23"/>
      <c r="AW2662" s="23"/>
      <c r="AX2662" s="23"/>
      <c r="AY2662" s="23"/>
      <c r="AZ2662" s="23"/>
      <c r="BA2662" s="23"/>
      <c r="BB2662" s="23"/>
      <c r="BC2662" s="23"/>
      <c r="BD2662" s="23"/>
      <c r="BE2662" s="23"/>
      <c r="BF2662" s="23"/>
      <c r="BG2662" s="23"/>
      <c r="BH2662" s="23"/>
      <c r="BI2662" s="23"/>
      <c r="BJ2662" s="23"/>
      <c r="BK2662" s="23"/>
      <c r="BL2662" s="23"/>
      <c r="BM2662" s="23"/>
      <c r="BN2662" s="23"/>
      <c r="BO2662" s="23"/>
      <c r="BP2662" s="23"/>
      <c r="BQ2662" s="23"/>
      <c r="BR2662" s="23"/>
      <c r="BS2662" s="23"/>
      <c r="BT2662" s="23"/>
      <c r="BU2662" s="23"/>
      <c r="BV2662" s="23"/>
      <c r="BW2662" s="23"/>
      <c r="BX2662" s="23"/>
      <c r="BY2662" s="23"/>
      <c r="BZ2662" s="23"/>
      <c r="CA2662" s="23"/>
      <c r="CB2662" s="23"/>
      <c r="CC2662" s="23"/>
      <c r="CD2662" s="23"/>
      <c r="CE2662" s="23"/>
      <c r="CF2662" s="23"/>
      <c r="CG2662" s="23"/>
      <c r="CH2662" s="23"/>
      <c r="CI2662" s="23"/>
      <c r="CJ2662" s="23"/>
      <c r="CK2662" s="23"/>
      <c r="CL2662" s="23"/>
      <c r="CM2662" s="23"/>
      <c r="CN2662" s="23"/>
      <c r="CO2662" s="23"/>
      <c r="CP2662" s="23"/>
      <c r="CQ2662" s="23"/>
      <c r="CR2662" s="23"/>
      <c r="CS2662" s="23"/>
      <c r="CT2662" s="23"/>
      <c r="CU2662" s="23"/>
      <c r="CV2662" s="23"/>
      <c r="CW2662" s="23"/>
      <c r="CX2662" s="23"/>
      <c r="CY2662" s="23"/>
      <c r="CZ2662" s="23"/>
      <c r="DA2662" s="23"/>
      <c r="DB2662" s="23"/>
      <c r="DC2662" s="23"/>
      <c r="DD2662" s="23"/>
      <c r="DE2662" s="23"/>
      <c r="DF2662" s="23"/>
      <c r="DG2662" s="23"/>
      <c r="DH2662" s="23"/>
      <c r="DI2662" s="23"/>
      <c r="DJ2662" s="23"/>
      <c r="DK2662" s="23"/>
      <c r="DL2662" s="23"/>
      <c r="DM2662" s="23"/>
      <c r="DN2662" s="23"/>
      <c r="DO2662" s="23"/>
      <c r="DP2662" s="23"/>
      <c r="DQ2662" s="23"/>
      <c r="DR2662" s="23"/>
      <c r="DS2662" s="23"/>
      <c r="DT2662" s="23"/>
      <c r="DU2662" s="23"/>
      <c r="DV2662" s="23"/>
      <c r="DW2662" s="23"/>
      <c r="DX2662" s="23"/>
      <c r="DY2662" s="23"/>
    </row>
    <row r="2663" spans="1:129" s="29" customFormat="1" ht="30" x14ac:dyDescent="0.25">
      <c r="A2663" s="427"/>
      <c r="B2663" s="127" t="s">
        <v>413</v>
      </c>
      <c r="C2663" s="127"/>
      <c r="D2663" s="127"/>
      <c r="E2663" s="136"/>
      <c r="F2663" s="162"/>
      <c r="G2663" s="136"/>
      <c r="H2663" s="72" t="s">
        <v>40</v>
      </c>
      <c r="I2663" s="78" t="s">
        <v>41</v>
      </c>
      <c r="J2663" s="83">
        <v>487078</v>
      </c>
      <c r="K2663" s="98">
        <f t="shared" si="1380"/>
        <v>487078</v>
      </c>
      <c r="L2663" s="162"/>
      <c r="M2663" s="162"/>
      <c r="N2663" s="162"/>
      <c r="O2663" s="429">
        <f t="shared" si="1347"/>
        <v>487078</v>
      </c>
      <c r="P2663" s="355"/>
      <c r="Q2663" s="23"/>
      <c r="R2663" s="23"/>
      <c r="S2663" s="23"/>
      <c r="T2663" s="23"/>
      <c r="U2663" s="23"/>
      <c r="V2663" s="23"/>
      <c r="W2663" s="23"/>
      <c r="X2663" s="23"/>
      <c r="Y2663" s="23"/>
      <c r="Z2663" s="23"/>
      <c r="AA2663" s="23"/>
      <c r="AB2663" s="23"/>
      <c r="AC2663" s="23"/>
      <c r="AD2663" s="23"/>
      <c r="AE2663" s="23"/>
      <c r="AF2663" s="23"/>
      <c r="AG2663" s="23"/>
      <c r="AH2663" s="23"/>
      <c r="AI2663" s="23"/>
      <c r="AJ2663" s="23"/>
      <c r="AK2663" s="23"/>
      <c r="AL2663" s="23"/>
      <c r="AM2663" s="23"/>
      <c r="AN2663" s="23"/>
      <c r="AO2663" s="23"/>
      <c r="AP2663" s="23"/>
      <c r="AQ2663" s="23"/>
      <c r="AR2663" s="23"/>
      <c r="AS2663" s="23"/>
      <c r="AT2663" s="23"/>
      <c r="AU2663" s="23"/>
      <c r="AV2663" s="23"/>
      <c r="AW2663" s="23"/>
      <c r="AX2663" s="23"/>
      <c r="AY2663" s="23"/>
      <c r="AZ2663" s="23"/>
      <c r="BA2663" s="23"/>
      <c r="BB2663" s="23"/>
      <c r="BC2663" s="23"/>
      <c r="BD2663" s="23"/>
      <c r="BE2663" s="23"/>
      <c r="BF2663" s="23"/>
      <c r="BG2663" s="23"/>
      <c r="BH2663" s="23"/>
      <c r="BI2663" s="23"/>
      <c r="BJ2663" s="23"/>
      <c r="BK2663" s="23"/>
      <c r="BL2663" s="23"/>
      <c r="BM2663" s="23"/>
      <c r="BN2663" s="23"/>
      <c r="BO2663" s="23"/>
      <c r="BP2663" s="23"/>
      <c r="BQ2663" s="23"/>
      <c r="BR2663" s="23"/>
      <c r="BS2663" s="23"/>
      <c r="BT2663" s="23"/>
      <c r="BU2663" s="23"/>
      <c r="BV2663" s="23"/>
      <c r="BW2663" s="23"/>
      <c r="BX2663" s="23"/>
      <c r="BY2663" s="23"/>
      <c r="BZ2663" s="23"/>
      <c r="CA2663" s="23"/>
      <c r="CB2663" s="23"/>
      <c r="CC2663" s="23"/>
      <c r="CD2663" s="23"/>
      <c r="CE2663" s="23"/>
      <c r="CF2663" s="23"/>
      <c r="CG2663" s="23"/>
      <c r="CH2663" s="23"/>
      <c r="CI2663" s="23"/>
      <c r="CJ2663" s="23"/>
      <c r="CK2663" s="23"/>
      <c r="CL2663" s="23"/>
      <c r="CM2663" s="23"/>
      <c r="CN2663" s="23"/>
      <c r="CO2663" s="23"/>
      <c r="CP2663" s="23"/>
      <c r="CQ2663" s="23"/>
      <c r="CR2663" s="23"/>
      <c r="CS2663" s="23"/>
      <c r="CT2663" s="23"/>
      <c r="CU2663" s="23"/>
      <c r="CV2663" s="23"/>
      <c r="CW2663" s="23"/>
      <c r="CX2663" s="23"/>
      <c r="CY2663" s="23"/>
      <c r="CZ2663" s="23"/>
      <c r="DA2663" s="23"/>
      <c r="DB2663" s="23"/>
      <c r="DC2663" s="23"/>
      <c r="DD2663" s="23"/>
      <c r="DE2663" s="23"/>
      <c r="DF2663" s="23"/>
      <c r="DG2663" s="23"/>
      <c r="DH2663" s="23"/>
      <c r="DI2663" s="23"/>
      <c r="DJ2663" s="23"/>
      <c r="DK2663" s="23"/>
      <c r="DL2663" s="23"/>
      <c r="DM2663" s="23"/>
      <c r="DN2663" s="23"/>
      <c r="DO2663" s="23"/>
      <c r="DP2663" s="23"/>
      <c r="DQ2663" s="23"/>
      <c r="DR2663" s="23"/>
      <c r="DS2663" s="23"/>
      <c r="DT2663" s="23"/>
      <c r="DU2663" s="23"/>
      <c r="DV2663" s="23"/>
      <c r="DW2663" s="23"/>
      <c r="DX2663" s="23"/>
      <c r="DY2663" s="23"/>
    </row>
    <row r="2664" spans="1:129" s="29" customFormat="1" x14ac:dyDescent="0.25">
      <c r="A2664" s="428"/>
      <c r="B2664" s="127" t="s">
        <v>413</v>
      </c>
      <c r="C2664" s="127"/>
      <c r="D2664" s="127"/>
      <c r="E2664" s="136"/>
      <c r="F2664" s="162"/>
      <c r="G2664" s="136"/>
      <c r="H2664" s="168" t="s">
        <v>35</v>
      </c>
      <c r="I2664" s="78" t="s">
        <v>52</v>
      </c>
      <c r="J2664" s="83">
        <v>13185</v>
      </c>
      <c r="K2664" s="98">
        <f t="shared" si="1380"/>
        <v>13185</v>
      </c>
      <c r="L2664" s="162"/>
      <c r="M2664" s="162"/>
      <c r="N2664" s="162"/>
      <c r="O2664" s="429">
        <f t="shared" si="1347"/>
        <v>13185</v>
      </c>
      <c r="P2664" s="355"/>
      <c r="Q2664" s="23"/>
      <c r="R2664" s="23"/>
      <c r="S2664" s="23"/>
      <c r="T2664" s="23"/>
      <c r="U2664" s="23"/>
      <c r="V2664" s="23"/>
      <c r="W2664" s="23"/>
      <c r="X2664" s="23"/>
      <c r="Y2664" s="23"/>
      <c r="Z2664" s="23"/>
      <c r="AA2664" s="23"/>
      <c r="AB2664" s="23"/>
      <c r="AC2664" s="23"/>
      <c r="AD2664" s="23"/>
      <c r="AE2664" s="23"/>
      <c r="AF2664" s="23"/>
      <c r="AG2664" s="23"/>
      <c r="AH2664" s="23"/>
      <c r="AI2664" s="23"/>
      <c r="AJ2664" s="23"/>
      <c r="AK2664" s="23"/>
      <c r="AL2664" s="23"/>
      <c r="AM2664" s="23"/>
      <c r="AN2664" s="23"/>
      <c r="AO2664" s="23"/>
      <c r="AP2664" s="23"/>
      <c r="AQ2664" s="23"/>
      <c r="AR2664" s="23"/>
      <c r="AS2664" s="23"/>
      <c r="AT2664" s="23"/>
      <c r="AU2664" s="23"/>
      <c r="AV2664" s="23"/>
      <c r="AW2664" s="23"/>
      <c r="AX2664" s="23"/>
      <c r="AY2664" s="23"/>
      <c r="AZ2664" s="23"/>
      <c r="BA2664" s="23"/>
      <c r="BB2664" s="23"/>
      <c r="BC2664" s="23"/>
      <c r="BD2664" s="23"/>
      <c r="BE2664" s="23"/>
      <c r="BF2664" s="23"/>
      <c r="BG2664" s="23"/>
      <c r="BH2664" s="23"/>
      <c r="BI2664" s="23"/>
      <c r="BJ2664" s="23"/>
      <c r="BK2664" s="23"/>
      <c r="BL2664" s="23"/>
      <c r="BM2664" s="23"/>
      <c r="BN2664" s="23"/>
      <c r="BO2664" s="23"/>
      <c r="BP2664" s="23"/>
      <c r="BQ2664" s="23"/>
      <c r="BR2664" s="23"/>
      <c r="BS2664" s="23"/>
      <c r="BT2664" s="23"/>
      <c r="BU2664" s="23"/>
      <c r="BV2664" s="23"/>
      <c r="BW2664" s="23"/>
      <c r="BX2664" s="23"/>
      <c r="BY2664" s="23"/>
      <c r="BZ2664" s="23"/>
      <c r="CA2664" s="23"/>
      <c r="CB2664" s="23"/>
      <c r="CC2664" s="23"/>
      <c r="CD2664" s="23"/>
      <c r="CE2664" s="23"/>
      <c r="CF2664" s="23"/>
      <c r="CG2664" s="23"/>
      <c r="CH2664" s="23"/>
      <c r="CI2664" s="23"/>
      <c r="CJ2664" s="23"/>
      <c r="CK2664" s="23"/>
      <c r="CL2664" s="23"/>
      <c r="CM2664" s="23"/>
      <c r="CN2664" s="23"/>
      <c r="CO2664" s="23"/>
      <c r="CP2664" s="23"/>
      <c r="CQ2664" s="23"/>
      <c r="CR2664" s="23"/>
      <c r="CS2664" s="23"/>
      <c r="CT2664" s="23"/>
      <c r="CU2664" s="23"/>
      <c r="CV2664" s="23"/>
      <c r="CW2664" s="23"/>
      <c r="CX2664" s="23"/>
      <c r="CY2664" s="23"/>
      <c r="CZ2664" s="23"/>
      <c r="DA2664" s="23"/>
      <c r="DB2664" s="23"/>
      <c r="DC2664" s="23"/>
      <c r="DD2664" s="23"/>
      <c r="DE2664" s="23"/>
      <c r="DF2664" s="23"/>
      <c r="DG2664" s="23"/>
      <c r="DH2664" s="23"/>
      <c r="DI2664" s="23"/>
      <c r="DJ2664" s="23"/>
      <c r="DK2664" s="23"/>
      <c r="DL2664" s="23"/>
      <c r="DM2664" s="23"/>
      <c r="DN2664" s="23"/>
      <c r="DO2664" s="23"/>
      <c r="DP2664" s="23"/>
      <c r="DQ2664" s="23"/>
      <c r="DR2664" s="23"/>
      <c r="DS2664" s="23"/>
      <c r="DT2664" s="23"/>
      <c r="DU2664" s="23"/>
      <c r="DV2664" s="23"/>
      <c r="DW2664" s="23"/>
      <c r="DX2664" s="23"/>
      <c r="DY2664" s="23"/>
    </row>
    <row r="2665" spans="1:129" s="29" customFormat="1" x14ac:dyDescent="0.25">
      <c r="A2665" s="426">
        <v>15</v>
      </c>
      <c r="B2665" s="127" t="s">
        <v>413</v>
      </c>
      <c r="C2665" s="127" t="s">
        <v>25</v>
      </c>
      <c r="D2665" s="195" t="s">
        <v>352</v>
      </c>
      <c r="E2665" s="203" t="s">
        <v>110</v>
      </c>
      <c r="F2665" s="135">
        <v>571.4</v>
      </c>
      <c r="G2665" s="196">
        <v>14</v>
      </c>
      <c r="H2665" s="121" t="s">
        <v>30</v>
      </c>
      <c r="I2665" s="66" t="s">
        <v>1</v>
      </c>
      <c r="J2665" s="83">
        <f>J2666+J2667+J2668</f>
        <v>1290601</v>
      </c>
      <c r="K2665" s="83">
        <f t="shared" ref="K2665:N2665" si="1381">K2666+K2667+K2668</f>
        <v>1290601</v>
      </c>
      <c r="L2665" s="83">
        <f t="shared" si="1381"/>
        <v>0</v>
      </c>
      <c r="M2665" s="83">
        <f t="shared" si="1381"/>
        <v>0</v>
      </c>
      <c r="N2665" s="83">
        <f t="shared" si="1381"/>
        <v>0</v>
      </c>
      <c r="O2665" s="429">
        <f t="shared" ref="O2665:O2728" si="1382">K2665+L2665+M2665+N2665</f>
        <v>1290601</v>
      </c>
      <c r="P2665" s="355"/>
      <c r="Q2665" s="23"/>
      <c r="R2665" s="23"/>
      <c r="S2665" s="23"/>
      <c r="T2665" s="23"/>
      <c r="U2665" s="23"/>
      <c r="V2665" s="23"/>
      <c r="W2665" s="23"/>
      <c r="X2665" s="23"/>
      <c r="Y2665" s="23"/>
      <c r="Z2665" s="23"/>
      <c r="AA2665" s="23"/>
      <c r="AB2665" s="23"/>
      <c r="AC2665" s="23"/>
      <c r="AD2665" s="23"/>
      <c r="AE2665" s="23"/>
      <c r="AF2665" s="23"/>
      <c r="AG2665" s="23"/>
      <c r="AH2665" s="23"/>
      <c r="AI2665" s="23"/>
      <c r="AJ2665" s="23"/>
      <c r="AK2665" s="23"/>
      <c r="AL2665" s="23"/>
      <c r="AM2665" s="23"/>
      <c r="AN2665" s="23"/>
      <c r="AO2665" s="23"/>
      <c r="AP2665" s="23"/>
      <c r="AQ2665" s="23"/>
      <c r="AR2665" s="23"/>
      <c r="AS2665" s="23"/>
      <c r="AT2665" s="23"/>
      <c r="AU2665" s="23"/>
      <c r="AV2665" s="23"/>
      <c r="AW2665" s="23"/>
      <c r="AX2665" s="23"/>
      <c r="AY2665" s="23"/>
      <c r="AZ2665" s="23"/>
      <c r="BA2665" s="23"/>
      <c r="BB2665" s="23"/>
      <c r="BC2665" s="23"/>
      <c r="BD2665" s="23"/>
      <c r="BE2665" s="23"/>
      <c r="BF2665" s="23"/>
      <c r="BG2665" s="23"/>
      <c r="BH2665" s="23"/>
      <c r="BI2665" s="23"/>
      <c r="BJ2665" s="23"/>
      <c r="BK2665" s="23"/>
      <c r="BL2665" s="23"/>
      <c r="BM2665" s="23"/>
      <c r="BN2665" s="23"/>
      <c r="BO2665" s="23"/>
      <c r="BP2665" s="23"/>
      <c r="BQ2665" s="23"/>
      <c r="BR2665" s="23"/>
      <c r="BS2665" s="23"/>
      <c r="BT2665" s="23"/>
      <c r="BU2665" s="23"/>
      <c r="BV2665" s="23"/>
      <c r="BW2665" s="23"/>
      <c r="BX2665" s="23"/>
      <c r="BY2665" s="23"/>
      <c r="BZ2665" s="23"/>
      <c r="CA2665" s="23"/>
      <c r="CB2665" s="23"/>
      <c r="CC2665" s="23"/>
      <c r="CD2665" s="23"/>
      <c r="CE2665" s="23"/>
      <c r="CF2665" s="23"/>
      <c r="CG2665" s="23"/>
      <c r="CH2665" s="23"/>
      <c r="CI2665" s="23"/>
      <c r="CJ2665" s="23"/>
      <c r="CK2665" s="23"/>
      <c r="CL2665" s="23"/>
      <c r="CM2665" s="23"/>
      <c r="CN2665" s="23"/>
      <c r="CO2665" s="23"/>
      <c r="CP2665" s="23"/>
      <c r="CQ2665" s="23"/>
      <c r="CR2665" s="23"/>
      <c r="CS2665" s="23"/>
      <c r="CT2665" s="23"/>
      <c r="CU2665" s="23"/>
      <c r="CV2665" s="23"/>
      <c r="CW2665" s="23"/>
      <c r="CX2665" s="23"/>
      <c r="CY2665" s="23"/>
      <c r="CZ2665" s="23"/>
      <c r="DA2665" s="23"/>
      <c r="DB2665" s="23"/>
      <c r="DC2665" s="23"/>
      <c r="DD2665" s="23"/>
      <c r="DE2665" s="23"/>
      <c r="DF2665" s="23"/>
      <c r="DG2665" s="23"/>
      <c r="DH2665" s="23"/>
      <c r="DI2665" s="23"/>
      <c r="DJ2665" s="23"/>
      <c r="DK2665" s="23"/>
      <c r="DL2665" s="23"/>
      <c r="DM2665" s="23"/>
      <c r="DN2665" s="23"/>
      <c r="DO2665" s="23"/>
      <c r="DP2665" s="23"/>
      <c r="DQ2665" s="23"/>
      <c r="DR2665" s="23"/>
      <c r="DS2665" s="23"/>
      <c r="DT2665" s="23"/>
      <c r="DU2665" s="23"/>
      <c r="DV2665" s="23"/>
      <c r="DW2665" s="23"/>
      <c r="DX2665" s="23"/>
      <c r="DY2665" s="23"/>
    </row>
    <row r="2666" spans="1:129" s="29" customFormat="1" ht="30" x14ac:dyDescent="0.25">
      <c r="A2666" s="427"/>
      <c r="B2666" s="127" t="s">
        <v>413</v>
      </c>
      <c r="C2666" s="127"/>
      <c r="D2666" s="127"/>
      <c r="E2666" s="136"/>
      <c r="F2666" s="162"/>
      <c r="G2666" s="136"/>
      <c r="H2666" s="121" t="s">
        <v>38</v>
      </c>
      <c r="I2666" s="105" t="s">
        <v>39</v>
      </c>
      <c r="J2666" s="83">
        <v>546671</v>
      </c>
      <c r="K2666" s="98">
        <f t="shared" ref="K2666:K2668" si="1383">J2666</f>
        <v>546671</v>
      </c>
      <c r="L2666" s="162"/>
      <c r="M2666" s="162"/>
      <c r="N2666" s="162"/>
      <c r="O2666" s="429">
        <f t="shared" si="1382"/>
        <v>546671</v>
      </c>
      <c r="P2666" s="355"/>
      <c r="Q2666" s="23"/>
      <c r="R2666" s="23"/>
      <c r="S2666" s="23"/>
      <c r="T2666" s="23"/>
      <c r="U2666" s="23"/>
      <c r="V2666" s="23"/>
      <c r="W2666" s="23"/>
      <c r="X2666" s="23"/>
      <c r="Y2666" s="23"/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/>
      <c r="AK2666" s="23"/>
      <c r="AL2666" s="23"/>
      <c r="AM2666" s="23"/>
      <c r="AN2666" s="23"/>
      <c r="AO2666" s="23"/>
      <c r="AP2666" s="23"/>
      <c r="AQ2666" s="23"/>
      <c r="AR2666" s="23"/>
      <c r="AS2666" s="23"/>
      <c r="AT2666" s="23"/>
      <c r="AU2666" s="23"/>
      <c r="AV2666" s="23"/>
      <c r="AW2666" s="23"/>
      <c r="AX2666" s="23"/>
      <c r="AY2666" s="23"/>
      <c r="AZ2666" s="23"/>
      <c r="BA2666" s="23"/>
      <c r="BB2666" s="23"/>
      <c r="BC2666" s="23"/>
      <c r="BD2666" s="23"/>
      <c r="BE2666" s="23"/>
      <c r="BF2666" s="23"/>
      <c r="BG2666" s="23"/>
      <c r="BH2666" s="23"/>
      <c r="BI2666" s="23"/>
      <c r="BJ2666" s="23"/>
      <c r="BK2666" s="23"/>
      <c r="BL2666" s="23"/>
      <c r="BM2666" s="23"/>
      <c r="BN2666" s="23"/>
      <c r="BO2666" s="23"/>
      <c r="BP2666" s="23"/>
      <c r="BQ2666" s="23"/>
      <c r="BR2666" s="23"/>
      <c r="BS2666" s="23"/>
      <c r="BT2666" s="23"/>
      <c r="BU2666" s="23"/>
      <c r="BV2666" s="23"/>
      <c r="BW2666" s="23"/>
      <c r="BX2666" s="23"/>
      <c r="BY2666" s="23"/>
      <c r="BZ2666" s="23"/>
      <c r="CA2666" s="23"/>
      <c r="CB2666" s="23"/>
      <c r="CC2666" s="23"/>
      <c r="CD2666" s="23"/>
      <c r="CE2666" s="23"/>
      <c r="CF2666" s="23"/>
      <c r="CG2666" s="23"/>
      <c r="CH2666" s="23"/>
      <c r="CI2666" s="23"/>
      <c r="CJ2666" s="23"/>
      <c r="CK2666" s="23"/>
      <c r="CL2666" s="23"/>
      <c r="CM2666" s="23"/>
      <c r="CN2666" s="23"/>
      <c r="CO2666" s="23"/>
      <c r="CP2666" s="23"/>
      <c r="CQ2666" s="23"/>
      <c r="CR2666" s="23"/>
      <c r="CS2666" s="23"/>
      <c r="CT2666" s="23"/>
      <c r="CU2666" s="23"/>
      <c r="CV2666" s="23"/>
      <c r="CW2666" s="23"/>
      <c r="CX2666" s="23"/>
      <c r="CY2666" s="23"/>
      <c r="CZ2666" s="23"/>
      <c r="DA2666" s="23"/>
      <c r="DB2666" s="23"/>
      <c r="DC2666" s="23"/>
      <c r="DD2666" s="23"/>
      <c r="DE2666" s="23"/>
      <c r="DF2666" s="23"/>
      <c r="DG2666" s="23"/>
      <c r="DH2666" s="23"/>
      <c r="DI2666" s="23"/>
      <c r="DJ2666" s="23"/>
      <c r="DK2666" s="23"/>
      <c r="DL2666" s="23"/>
      <c r="DM2666" s="23"/>
      <c r="DN2666" s="23"/>
      <c r="DO2666" s="23"/>
      <c r="DP2666" s="23"/>
      <c r="DQ2666" s="23"/>
      <c r="DR2666" s="23"/>
      <c r="DS2666" s="23"/>
      <c r="DT2666" s="23"/>
      <c r="DU2666" s="23"/>
      <c r="DV2666" s="23"/>
      <c r="DW2666" s="23"/>
      <c r="DX2666" s="23"/>
      <c r="DY2666" s="23"/>
    </row>
    <row r="2667" spans="1:129" s="29" customFormat="1" ht="30" x14ac:dyDescent="0.25">
      <c r="A2667" s="427"/>
      <c r="B2667" s="127" t="s">
        <v>413</v>
      </c>
      <c r="C2667" s="127"/>
      <c r="D2667" s="127"/>
      <c r="E2667" s="136"/>
      <c r="F2667" s="162"/>
      <c r="G2667" s="136"/>
      <c r="H2667" s="72" t="s">
        <v>40</v>
      </c>
      <c r="I2667" s="78" t="s">
        <v>41</v>
      </c>
      <c r="J2667" s="83">
        <v>716890</v>
      </c>
      <c r="K2667" s="98">
        <f t="shared" si="1383"/>
        <v>716890</v>
      </c>
      <c r="L2667" s="162"/>
      <c r="M2667" s="162"/>
      <c r="N2667" s="162"/>
      <c r="O2667" s="429">
        <f t="shared" si="1382"/>
        <v>716890</v>
      </c>
      <c r="P2667" s="355"/>
      <c r="Q2667" s="23"/>
      <c r="R2667" s="23"/>
      <c r="S2667" s="23"/>
      <c r="T2667" s="23"/>
      <c r="U2667" s="23"/>
      <c r="V2667" s="23"/>
      <c r="W2667" s="23"/>
      <c r="X2667" s="23"/>
      <c r="Y2667" s="23"/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/>
      <c r="AJ2667" s="23"/>
      <c r="AK2667" s="23"/>
      <c r="AL2667" s="23"/>
      <c r="AM2667" s="23"/>
      <c r="AN2667" s="23"/>
      <c r="AO2667" s="23"/>
      <c r="AP2667" s="23"/>
      <c r="AQ2667" s="23"/>
      <c r="AR2667" s="23"/>
      <c r="AS2667" s="23"/>
      <c r="AT2667" s="23"/>
      <c r="AU2667" s="23"/>
      <c r="AV2667" s="23"/>
      <c r="AW2667" s="23"/>
      <c r="AX2667" s="23"/>
      <c r="AY2667" s="23"/>
      <c r="AZ2667" s="23"/>
      <c r="BA2667" s="23"/>
      <c r="BB2667" s="23"/>
      <c r="BC2667" s="23"/>
      <c r="BD2667" s="23"/>
      <c r="BE2667" s="23"/>
      <c r="BF2667" s="23"/>
      <c r="BG2667" s="23"/>
      <c r="BH2667" s="23"/>
      <c r="BI2667" s="23"/>
      <c r="BJ2667" s="23"/>
      <c r="BK2667" s="23"/>
      <c r="BL2667" s="23"/>
      <c r="BM2667" s="23"/>
      <c r="BN2667" s="23"/>
      <c r="BO2667" s="23"/>
      <c r="BP2667" s="23"/>
      <c r="BQ2667" s="23"/>
      <c r="BR2667" s="23"/>
      <c r="BS2667" s="23"/>
      <c r="BT2667" s="23"/>
      <c r="BU2667" s="23"/>
      <c r="BV2667" s="23"/>
      <c r="BW2667" s="23"/>
      <c r="BX2667" s="23"/>
      <c r="BY2667" s="23"/>
      <c r="BZ2667" s="23"/>
      <c r="CA2667" s="23"/>
      <c r="CB2667" s="23"/>
      <c r="CC2667" s="23"/>
      <c r="CD2667" s="23"/>
      <c r="CE2667" s="23"/>
      <c r="CF2667" s="23"/>
      <c r="CG2667" s="23"/>
      <c r="CH2667" s="23"/>
      <c r="CI2667" s="23"/>
      <c r="CJ2667" s="23"/>
      <c r="CK2667" s="23"/>
      <c r="CL2667" s="23"/>
      <c r="CM2667" s="23"/>
      <c r="CN2667" s="23"/>
      <c r="CO2667" s="23"/>
      <c r="CP2667" s="23"/>
      <c r="CQ2667" s="23"/>
      <c r="CR2667" s="23"/>
      <c r="CS2667" s="23"/>
      <c r="CT2667" s="23"/>
      <c r="CU2667" s="23"/>
      <c r="CV2667" s="23"/>
      <c r="CW2667" s="23"/>
      <c r="CX2667" s="23"/>
      <c r="CY2667" s="23"/>
      <c r="CZ2667" s="23"/>
      <c r="DA2667" s="23"/>
      <c r="DB2667" s="23"/>
      <c r="DC2667" s="23"/>
      <c r="DD2667" s="23"/>
      <c r="DE2667" s="23"/>
      <c r="DF2667" s="23"/>
      <c r="DG2667" s="23"/>
      <c r="DH2667" s="23"/>
      <c r="DI2667" s="23"/>
      <c r="DJ2667" s="23"/>
      <c r="DK2667" s="23"/>
      <c r="DL2667" s="23"/>
      <c r="DM2667" s="23"/>
      <c r="DN2667" s="23"/>
      <c r="DO2667" s="23"/>
      <c r="DP2667" s="23"/>
      <c r="DQ2667" s="23"/>
      <c r="DR2667" s="23"/>
      <c r="DS2667" s="23"/>
      <c r="DT2667" s="23"/>
      <c r="DU2667" s="23"/>
      <c r="DV2667" s="23"/>
      <c r="DW2667" s="23"/>
      <c r="DX2667" s="23"/>
      <c r="DY2667" s="23"/>
    </row>
    <row r="2668" spans="1:129" s="29" customFormat="1" x14ac:dyDescent="0.25">
      <c r="A2668" s="428"/>
      <c r="B2668" s="127" t="s">
        <v>413</v>
      </c>
      <c r="C2668" s="127"/>
      <c r="D2668" s="127"/>
      <c r="E2668" s="136"/>
      <c r="F2668" s="162"/>
      <c r="G2668" s="136"/>
      <c r="H2668" s="168" t="s">
        <v>35</v>
      </c>
      <c r="I2668" s="78" t="s">
        <v>52</v>
      </c>
      <c r="J2668" s="83">
        <v>27040</v>
      </c>
      <c r="K2668" s="98">
        <f t="shared" si="1383"/>
        <v>27040</v>
      </c>
      <c r="L2668" s="162"/>
      <c r="M2668" s="162"/>
      <c r="N2668" s="162"/>
      <c r="O2668" s="429">
        <f t="shared" si="1382"/>
        <v>27040</v>
      </c>
      <c r="P2668" s="355"/>
      <c r="Q2668" s="23"/>
      <c r="R2668" s="23"/>
      <c r="S2668" s="23"/>
      <c r="T2668" s="23"/>
      <c r="U2668" s="23"/>
      <c r="V2668" s="23"/>
      <c r="W2668" s="23"/>
      <c r="X2668" s="23"/>
      <c r="Y2668" s="23"/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/>
      <c r="AK2668" s="23"/>
      <c r="AL2668" s="23"/>
      <c r="AM2668" s="23"/>
      <c r="AN2668" s="23"/>
      <c r="AO2668" s="23"/>
      <c r="AP2668" s="23"/>
      <c r="AQ2668" s="23"/>
      <c r="AR2668" s="23"/>
      <c r="AS2668" s="23"/>
      <c r="AT2668" s="23"/>
      <c r="AU2668" s="23"/>
      <c r="AV2668" s="23"/>
      <c r="AW2668" s="23"/>
      <c r="AX2668" s="23"/>
      <c r="AY2668" s="23"/>
      <c r="AZ2668" s="23"/>
      <c r="BA2668" s="23"/>
      <c r="BB2668" s="23"/>
      <c r="BC2668" s="23"/>
      <c r="BD2668" s="23"/>
      <c r="BE2668" s="23"/>
      <c r="BF2668" s="23"/>
      <c r="BG2668" s="23"/>
      <c r="BH2668" s="23"/>
      <c r="BI2668" s="23"/>
      <c r="BJ2668" s="23"/>
      <c r="BK2668" s="23"/>
      <c r="BL2668" s="23"/>
      <c r="BM2668" s="23"/>
      <c r="BN2668" s="23"/>
      <c r="BO2668" s="23"/>
      <c r="BP2668" s="23"/>
      <c r="BQ2668" s="23"/>
      <c r="BR2668" s="23"/>
      <c r="BS2668" s="23"/>
      <c r="BT2668" s="23"/>
      <c r="BU2668" s="23"/>
      <c r="BV2668" s="23"/>
      <c r="BW2668" s="23"/>
      <c r="BX2668" s="23"/>
      <c r="BY2668" s="23"/>
      <c r="BZ2668" s="23"/>
      <c r="CA2668" s="23"/>
      <c r="CB2668" s="23"/>
      <c r="CC2668" s="23"/>
      <c r="CD2668" s="23"/>
      <c r="CE2668" s="23"/>
      <c r="CF2668" s="23"/>
      <c r="CG2668" s="23"/>
      <c r="CH2668" s="23"/>
      <c r="CI2668" s="23"/>
      <c r="CJ2668" s="23"/>
      <c r="CK2668" s="23"/>
      <c r="CL2668" s="23"/>
      <c r="CM2668" s="23"/>
      <c r="CN2668" s="23"/>
      <c r="CO2668" s="23"/>
      <c r="CP2668" s="23"/>
      <c r="CQ2668" s="23"/>
      <c r="CR2668" s="23"/>
      <c r="CS2668" s="23"/>
      <c r="CT2668" s="23"/>
      <c r="CU2668" s="23"/>
      <c r="CV2668" s="23"/>
      <c r="CW2668" s="23"/>
      <c r="CX2668" s="23"/>
      <c r="CY2668" s="23"/>
      <c r="CZ2668" s="23"/>
      <c r="DA2668" s="23"/>
      <c r="DB2668" s="23"/>
      <c r="DC2668" s="23"/>
      <c r="DD2668" s="23"/>
      <c r="DE2668" s="23"/>
      <c r="DF2668" s="23"/>
      <c r="DG2668" s="23"/>
      <c r="DH2668" s="23"/>
      <c r="DI2668" s="23"/>
      <c r="DJ2668" s="23"/>
      <c r="DK2668" s="23"/>
      <c r="DL2668" s="23"/>
      <c r="DM2668" s="23"/>
      <c r="DN2668" s="23"/>
      <c r="DO2668" s="23"/>
      <c r="DP2668" s="23"/>
      <c r="DQ2668" s="23"/>
      <c r="DR2668" s="23"/>
      <c r="DS2668" s="23"/>
      <c r="DT2668" s="23"/>
      <c r="DU2668" s="23"/>
      <c r="DV2668" s="23"/>
      <c r="DW2668" s="23"/>
      <c r="DX2668" s="23"/>
      <c r="DY2668" s="23"/>
    </row>
    <row r="2669" spans="1:129" s="29" customFormat="1" x14ac:dyDescent="0.25">
      <c r="A2669" s="423">
        <v>16</v>
      </c>
      <c r="B2669" s="127" t="s">
        <v>413</v>
      </c>
      <c r="C2669" s="127" t="s">
        <v>25</v>
      </c>
      <c r="D2669" s="195" t="s">
        <v>352</v>
      </c>
      <c r="E2669" s="203" t="s">
        <v>111</v>
      </c>
      <c r="F2669" s="135">
        <v>690.4</v>
      </c>
      <c r="G2669" s="196">
        <v>19</v>
      </c>
      <c r="H2669" s="121" t="s">
        <v>30</v>
      </c>
      <c r="I2669" s="66" t="s">
        <v>1</v>
      </c>
      <c r="J2669" s="83">
        <f>J2670+J2671+J2672</f>
        <v>1475937</v>
      </c>
      <c r="K2669" s="83">
        <f t="shared" ref="K2669:N2669" si="1384">K2670+K2671+K2672</f>
        <v>1475937</v>
      </c>
      <c r="L2669" s="83">
        <f t="shared" si="1384"/>
        <v>0</v>
      </c>
      <c r="M2669" s="83">
        <f t="shared" si="1384"/>
        <v>0</v>
      </c>
      <c r="N2669" s="83">
        <f t="shared" si="1384"/>
        <v>0</v>
      </c>
      <c r="O2669" s="429">
        <f t="shared" si="1382"/>
        <v>1475937</v>
      </c>
      <c r="P2669" s="355"/>
      <c r="Q2669" s="23"/>
      <c r="R2669" s="23"/>
      <c r="S2669" s="23"/>
      <c r="T2669" s="23"/>
      <c r="U2669" s="23"/>
      <c r="V2669" s="23"/>
      <c r="W2669" s="23"/>
      <c r="X2669" s="23"/>
      <c r="Y2669" s="23"/>
      <c r="Z2669" s="23"/>
      <c r="AA2669" s="23"/>
      <c r="AB2669" s="23"/>
      <c r="AC2669" s="23"/>
      <c r="AD2669" s="23"/>
      <c r="AE2669" s="23"/>
      <c r="AF2669" s="23"/>
      <c r="AG2669" s="23"/>
      <c r="AH2669" s="23"/>
      <c r="AI2669" s="23"/>
      <c r="AJ2669" s="23"/>
      <c r="AK2669" s="23"/>
      <c r="AL2669" s="23"/>
      <c r="AM2669" s="23"/>
      <c r="AN2669" s="23"/>
      <c r="AO2669" s="23"/>
      <c r="AP2669" s="23"/>
      <c r="AQ2669" s="23"/>
      <c r="AR2669" s="23"/>
      <c r="AS2669" s="23"/>
      <c r="AT2669" s="23"/>
      <c r="AU2669" s="23"/>
      <c r="AV2669" s="23"/>
      <c r="AW2669" s="23"/>
      <c r="AX2669" s="23"/>
      <c r="AY2669" s="23"/>
      <c r="AZ2669" s="23"/>
      <c r="BA2669" s="23"/>
      <c r="BB2669" s="23"/>
      <c r="BC2669" s="23"/>
      <c r="BD2669" s="23"/>
      <c r="BE2669" s="23"/>
      <c r="BF2669" s="23"/>
      <c r="BG2669" s="23"/>
      <c r="BH2669" s="23"/>
      <c r="BI2669" s="23"/>
      <c r="BJ2669" s="23"/>
      <c r="BK2669" s="23"/>
      <c r="BL2669" s="23"/>
      <c r="BM2669" s="23"/>
      <c r="BN2669" s="23"/>
      <c r="BO2669" s="23"/>
      <c r="BP2669" s="23"/>
      <c r="BQ2669" s="23"/>
      <c r="BR2669" s="23"/>
      <c r="BS2669" s="23"/>
      <c r="BT2669" s="23"/>
      <c r="BU2669" s="23"/>
      <c r="BV2669" s="23"/>
      <c r="BW2669" s="23"/>
      <c r="BX2669" s="23"/>
      <c r="BY2669" s="23"/>
      <c r="BZ2669" s="23"/>
      <c r="CA2669" s="23"/>
      <c r="CB2669" s="23"/>
      <c r="CC2669" s="23"/>
      <c r="CD2669" s="23"/>
      <c r="CE2669" s="23"/>
      <c r="CF2669" s="23"/>
      <c r="CG2669" s="23"/>
      <c r="CH2669" s="23"/>
      <c r="CI2669" s="23"/>
      <c r="CJ2669" s="23"/>
      <c r="CK2669" s="23"/>
      <c r="CL2669" s="23"/>
      <c r="CM2669" s="23"/>
      <c r="CN2669" s="23"/>
      <c r="CO2669" s="23"/>
      <c r="CP2669" s="23"/>
      <c r="CQ2669" s="23"/>
      <c r="CR2669" s="23"/>
      <c r="CS2669" s="23"/>
      <c r="CT2669" s="23"/>
      <c r="CU2669" s="23"/>
      <c r="CV2669" s="23"/>
      <c r="CW2669" s="23"/>
      <c r="CX2669" s="23"/>
      <c r="CY2669" s="23"/>
      <c r="CZ2669" s="23"/>
      <c r="DA2669" s="23"/>
      <c r="DB2669" s="23"/>
      <c r="DC2669" s="23"/>
      <c r="DD2669" s="23"/>
      <c r="DE2669" s="23"/>
      <c r="DF2669" s="23"/>
      <c r="DG2669" s="23"/>
      <c r="DH2669" s="23"/>
      <c r="DI2669" s="23"/>
      <c r="DJ2669" s="23"/>
      <c r="DK2669" s="23"/>
      <c r="DL2669" s="23"/>
      <c r="DM2669" s="23"/>
      <c r="DN2669" s="23"/>
      <c r="DO2669" s="23"/>
      <c r="DP2669" s="23"/>
      <c r="DQ2669" s="23"/>
      <c r="DR2669" s="23"/>
      <c r="DS2669" s="23"/>
      <c r="DT2669" s="23"/>
      <c r="DU2669" s="23"/>
      <c r="DV2669" s="23"/>
      <c r="DW2669" s="23"/>
      <c r="DX2669" s="23"/>
      <c r="DY2669" s="23"/>
    </row>
    <row r="2670" spans="1:129" s="29" customFormat="1" ht="30" x14ac:dyDescent="0.25">
      <c r="A2670" s="424"/>
      <c r="B2670" s="127" t="s">
        <v>413</v>
      </c>
      <c r="C2670" s="127"/>
      <c r="D2670" s="127"/>
      <c r="E2670" s="136"/>
      <c r="F2670" s="162"/>
      <c r="G2670" s="136"/>
      <c r="H2670" s="121" t="s">
        <v>38</v>
      </c>
      <c r="I2670" s="105" t="s">
        <v>39</v>
      </c>
      <c r="J2670" s="83">
        <v>578828</v>
      </c>
      <c r="K2670" s="98">
        <f t="shared" ref="K2670:K2672" si="1385">J2670</f>
        <v>578828</v>
      </c>
      <c r="L2670" s="162"/>
      <c r="M2670" s="162"/>
      <c r="N2670" s="162"/>
      <c r="O2670" s="429">
        <f t="shared" si="1382"/>
        <v>578828</v>
      </c>
      <c r="P2670" s="355"/>
      <c r="Q2670" s="23"/>
      <c r="R2670" s="23"/>
      <c r="S2670" s="23"/>
      <c r="T2670" s="23"/>
      <c r="U2670" s="23"/>
      <c r="V2670" s="23"/>
      <c r="W2670" s="23"/>
      <c r="X2670" s="23"/>
      <c r="Y2670" s="23"/>
      <c r="Z2670" s="23"/>
      <c r="AA2670" s="23"/>
      <c r="AB2670" s="23"/>
      <c r="AC2670" s="23"/>
      <c r="AD2670" s="23"/>
      <c r="AE2670" s="23"/>
      <c r="AF2670" s="23"/>
      <c r="AG2670" s="23"/>
      <c r="AH2670" s="23"/>
      <c r="AI2670" s="23"/>
      <c r="AJ2670" s="23"/>
      <c r="AK2670" s="23"/>
      <c r="AL2670" s="23"/>
      <c r="AM2670" s="23"/>
      <c r="AN2670" s="23"/>
      <c r="AO2670" s="23"/>
      <c r="AP2670" s="23"/>
      <c r="AQ2670" s="23"/>
      <c r="AR2670" s="23"/>
      <c r="AS2670" s="23"/>
      <c r="AT2670" s="23"/>
      <c r="AU2670" s="23"/>
      <c r="AV2670" s="23"/>
      <c r="AW2670" s="23"/>
      <c r="AX2670" s="23"/>
      <c r="AY2670" s="23"/>
      <c r="AZ2670" s="23"/>
      <c r="BA2670" s="23"/>
      <c r="BB2670" s="23"/>
      <c r="BC2670" s="23"/>
      <c r="BD2670" s="23"/>
      <c r="BE2670" s="23"/>
      <c r="BF2670" s="23"/>
      <c r="BG2670" s="23"/>
      <c r="BH2670" s="23"/>
      <c r="BI2670" s="23"/>
      <c r="BJ2670" s="23"/>
      <c r="BK2670" s="23"/>
      <c r="BL2670" s="23"/>
      <c r="BM2670" s="23"/>
      <c r="BN2670" s="23"/>
      <c r="BO2670" s="23"/>
      <c r="BP2670" s="23"/>
      <c r="BQ2670" s="23"/>
      <c r="BR2670" s="23"/>
      <c r="BS2670" s="23"/>
      <c r="BT2670" s="23"/>
      <c r="BU2670" s="23"/>
      <c r="BV2670" s="23"/>
      <c r="BW2670" s="23"/>
      <c r="BX2670" s="23"/>
      <c r="BY2670" s="23"/>
      <c r="BZ2670" s="23"/>
      <c r="CA2670" s="23"/>
      <c r="CB2670" s="23"/>
      <c r="CC2670" s="23"/>
      <c r="CD2670" s="23"/>
      <c r="CE2670" s="23"/>
      <c r="CF2670" s="23"/>
      <c r="CG2670" s="23"/>
      <c r="CH2670" s="23"/>
      <c r="CI2670" s="23"/>
      <c r="CJ2670" s="23"/>
      <c r="CK2670" s="23"/>
      <c r="CL2670" s="23"/>
      <c r="CM2670" s="23"/>
      <c r="CN2670" s="23"/>
      <c r="CO2670" s="23"/>
      <c r="CP2670" s="23"/>
      <c r="CQ2670" s="23"/>
      <c r="CR2670" s="23"/>
      <c r="CS2670" s="23"/>
      <c r="CT2670" s="23"/>
      <c r="CU2670" s="23"/>
      <c r="CV2670" s="23"/>
      <c r="CW2670" s="23"/>
      <c r="CX2670" s="23"/>
      <c r="CY2670" s="23"/>
      <c r="CZ2670" s="23"/>
      <c r="DA2670" s="23"/>
      <c r="DB2670" s="23"/>
      <c r="DC2670" s="23"/>
      <c r="DD2670" s="23"/>
      <c r="DE2670" s="23"/>
      <c r="DF2670" s="23"/>
      <c r="DG2670" s="23"/>
      <c r="DH2670" s="23"/>
      <c r="DI2670" s="23"/>
      <c r="DJ2670" s="23"/>
      <c r="DK2670" s="23"/>
      <c r="DL2670" s="23"/>
      <c r="DM2670" s="23"/>
      <c r="DN2670" s="23"/>
      <c r="DO2670" s="23"/>
      <c r="DP2670" s="23"/>
      <c r="DQ2670" s="23"/>
      <c r="DR2670" s="23"/>
      <c r="DS2670" s="23"/>
      <c r="DT2670" s="23"/>
      <c r="DU2670" s="23"/>
      <c r="DV2670" s="23"/>
      <c r="DW2670" s="23"/>
      <c r="DX2670" s="23"/>
      <c r="DY2670" s="23"/>
    </row>
    <row r="2671" spans="1:129" s="29" customFormat="1" ht="30" x14ac:dyDescent="0.25">
      <c r="A2671" s="424"/>
      <c r="B2671" s="127" t="s">
        <v>413</v>
      </c>
      <c r="C2671" s="127"/>
      <c r="D2671" s="127"/>
      <c r="E2671" s="136"/>
      <c r="F2671" s="162"/>
      <c r="G2671" s="136"/>
      <c r="H2671" s="72" t="s">
        <v>40</v>
      </c>
      <c r="I2671" s="78" t="s">
        <v>41</v>
      </c>
      <c r="J2671" s="83">
        <v>866189</v>
      </c>
      <c r="K2671" s="98">
        <f t="shared" si="1385"/>
        <v>866189</v>
      </c>
      <c r="L2671" s="162"/>
      <c r="M2671" s="162"/>
      <c r="N2671" s="162"/>
      <c r="O2671" s="429">
        <f t="shared" si="1382"/>
        <v>866189</v>
      </c>
      <c r="P2671" s="355"/>
      <c r="Q2671" s="23"/>
      <c r="R2671" s="23"/>
      <c r="S2671" s="23"/>
      <c r="T2671" s="23"/>
      <c r="U2671" s="23"/>
      <c r="V2671" s="23"/>
      <c r="W2671" s="23"/>
      <c r="X2671" s="23"/>
      <c r="Y2671" s="23"/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/>
      <c r="AK2671" s="23"/>
      <c r="AL2671" s="23"/>
      <c r="AM2671" s="23"/>
      <c r="AN2671" s="23"/>
      <c r="AO2671" s="23"/>
      <c r="AP2671" s="23"/>
      <c r="AQ2671" s="23"/>
      <c r="AR2671" s="23"/>
      <c r="AS2671" s="23"/>
      <c r="AT2671" s="23"/>
      <c r="AU2671" s="23"/>
      <c r="AV2671" s="23"/>
      <c r="AW2671" s="23"/>
      <c r="AX2671" s="23"/>
      <c r="AY2671" s="23"/>
      <c r="AZ2671" s="23"/>
      <c r="BA2671" s="23"/>
      <c r="BB2671" s="23"/>
      <c r="BC2671" s="23"/>
      <c r="BD2671" s="23"/>
      <c r="BE2671" s="23"/>
      <c r="BF2671" s="23"/>
      <c r="BG2671" s="23"/>
      <c r="BH2671" s="23"/>
      <c r="BI2671" s="23"/>
      <c r="BJ2671" s="23"/>
      <c r="BK2671" s="23"/>
      <c r="BL2671" s="23"/>
      <c r="BM2671" s="23"/>
      <c r="BN2671" s="23"/>
      <c r="BO2671" s="23"/>
      <c r="BP2671" s="23"/>
      <c r="BQ2671" s="23"/>
      <c r="BR2671" s="23"/>
      <c r="BS2671" s="23"/>
      <c r="BT2671" s="23"/>
      <c r="BU2671" s="23"/>
      <c r="BV2671" s="23"/>
      <c r="BW2671" s="23"/>
      <c r="BX2671" s="23"/>
      <c r="BY2671" s="23"/>
      <c r="BZ2671" s="23"/>
      <c r="CA2671" s="23"/>
      <c r="CB2671" s="23"/>
      <c r="CC2671" s="23"/>
      <c r="CD2671" s="23"/>
      <c r="CE2671" s="23"/>
      <c r="CF2671" s="23"/>
      <c r="CG2671" s="23"/>
      <c r="CH2671" s="23"/>
      <c r="CI2671" s="23"/>
      <c r="CJ2671" s="23"/>
      <c r="CK2671" s="23"/>
      <c r="CL2671" s="23"/>
      <c r="CM2671" s="23"/>
      <c r="CN2671" s="23"/>
      <c r="CO2671" s="23"/>
      <c r="CP2671" s="23"/>
      <c r="CQ2671" s="23"/>
      <c r="CR2671" s="23"/>
      <c r="CS2671" s="23"/>
      <c r="CT2671" s="23"/>
      <c r="CU2671" s="23"/>
      <c r="CV2671" s="23"/>
      <c r="CW2671" s="23"/>
      <c r="CX2671" s="23"/>
      <c r="CY2671" s="23"/>
      <c r="CZ2671" s="23"/>
      <c r="DA2671" s="23"/>
      <c r="DB2671" s="23"/>
      <c r="DC2671" s="23"/>
      <c r="DD2671" s="23"/>
      <c r="DE2671" s="23"/>
      <c r="DF2671" s="23"/>
      <c r="DG2671" s="23"/>
      <c r="DH2671" s="23"/>
      <c r="DI2671" s="23"/>
      <c r="DJ2671" s="23"/>
      <c r="DK2671" s="23"/>
      <c r="DL2671" s="23"/>
      <c r="DM2671" s="23"/>
      <c r="DN2671" s="23"/>
      <c r="DO2671" s="23"/>
      <c r="DP2671" s="23"/>
      <c r="DQ2671" s="23"/>
      <c r="DR2671" s="23"/>
      <c r="DS2671" s="23"/>
      <c r="DT2671" s="23"/>
      <c r="DU2671" s="23"/>
      <c r="DV2671" s="23"/>
      <c r="DW2671" s="23"/>
      <c r="DX2671" s="23"/>
      <c r="DY2671" s="23"/>
    </row>
    <row r="2672" spans="1:129" s="29" customFormat="1" x14ac:dyDescent="0.25">
      <c r="A2672" s="425"/>
      <c r="B2672" s="127" t="s">
        <v>413</v>
      </c>
      <c r="C2672" s="127"/>
      <c r="D2672" s="127"/>
      <c r="E2672" s="136"/>
      <c r="F2672" s="162"/>
      <c r="G2672" s="136"/>
      <c r="H2672" s="168" t="s">
        <v>35</v>
      </c>
      <c r="I2672" s="78" t="s">
        <v>52</v>
      </c>
      <c r="J2672" s="83">
        <v>30920</v>
      </c>
      <c r="K2672" s="98">
        <f t="shared" si="1385"/>
        <v>30920</v>
      </c>
      <c r="L2672" s="162"/>
      <c r="M2672" s="162"/>
      <c r="N2672" s="162"/>
      <c r="O2672" s="429">
        <f t="shared" si="1382"/>
        <v>30920</v>
      </c>
      <c r="P2672" s="355"/>
      <c r="Q2672" s="23"/>
      <c r="R2672" s="23"/>
      <c r="S2672" s="23"/>
      <c r="T2672" s="23"/>
      <c r="U2672" s="23"/>
      <c r="V2672" s="23"/>
      <c r="W2672" s="23"/>
      <c r="X2672" s="23"/>
      <c r="Y2672" s="23"/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/>
      <c r="AK2672" s="23"/>
      <c r="AL2672" s="23"/>
      <c r="AM2672" s="23"/>
      <c r="AN2672" s="23"/>
      <c r="AO2672" s="23"/>
      <c r="AP2672" s="23"/>
      <c r="AQ2672" s="23"/>
      <c r="AR2672" s="23"/>
      <c r="AS2672" s="23"/>
      <c r="AT2672" s="23"/>
      <c r="AU2672" s="23"/>
      <c r="AV2672" s="23"/>
      <c r="AW2672" s="23"/>
      <c r="AX2672" s="23"/>
      <c r="AY2672" s="23"/>
      <c r="AZ2672" s="23"/>
      <c r="BA2672" s="23"/>
      <c r="BB2672" s="23"/>
      <c r="BC2672" s="23"/>
      <c r="BD2672" s="23"/>
      <c r="BE2672" s="23"/>
      <c r="BF2672" s="23"/>
      <c r="BG2672" s="23"/>
      <c r="BH2672" s="23"/>
      <c r="BI2672" s="23"/>
      <c r="BJ2672" s="23"/>
      <c r="BK2672" s="23"/>
      <c r="BL2672" s="23"/>
      <c r="BM2672" s="23"/>
      <c r="BN2672" s="23"/>
      <c r="BO2672" s="23"/>
      <c r="BP2672" s="23"/>
      <c r="BQ2672" s="23"/>
      <c r="BR2672" s="23"/>
      <c r="BS2672" s="23"/>
      <c r="BT2672" s="23"/>
      <c r="BU2672" s="23"/>
      <c r="BV2672" s="23"/>
      <c r="BW2672" s="23"/>
      <c r="BX2672" s="23"/>
      <c r="BY2672" s="23"/>
      <c r="BZ2672" s="23"/>
      <c r="CA2672" s="23"/>
      <c r="CB2672" s="23"/>
      <c r="CC2672" s="23"/>
      <c r="CD2672" s="23"/>
      <c r="CE2672" s="23"/>
      <c r="CF2672" s="23"/>
      <c r="CG2672" s="23"/>
      <c r="CH2672" s="23"/>
      <c r="CI2672" s="23"/>
      <c r="CJ2672" s="23"/>
      <c r="CK2672" s="23"/>
      <c r="CL2672" s="23"/>
      <c r="CM2672" s="23"/>
      <c r="CN2672" s="23"/>
      <c r="CO2672" s="23"/>
      <c r="CP2672" s="23"/>
      <c r="CQ2672" s="23"/>
      <c r="CR2672" s="23"/>
      <c r="CS2672" s="23"/>
      <c r="CT2672" s="23"/>
      <c r="CU2672" s="23"/>
      <c r="CV2672" s="23"/>
      <c r="CW2672" s="23"/>
      <c r="CX2672" s="23"/>
      <c r="CY2672" s="23"/>
      <c r="CZ2672" s="23"/>
      <c r="DA2672" s="23"/>
      <c r="DB2672" s="23"/>
      <c r="DC2672" s="23"/>
      <c r="DD2672" s="23"/>
      <c r="DE2672" s="23"/>
      <c r="DF2672" s="23"/>
      <c r="DG2672" s="23"/>
      <c r="DH2672" s="23"/>
      <c r="DI2672" s="23"/>
      <c r="DJ2672" s="23"/>
      <c r="DK2672" s="23"/>
      <c r="DL2672" s="23"/>
      <c r="DM2672" s="23"/>
      <c r="DN2672" s="23"/>
      <c r="DO2672" s="23"/>
      <c r="DP2672" s="23"/>
      <c r="DQ2672" s="23"/>
      <c r="DR2672" s="23"/>
      <c r="DS2672" s="23"/>
      <c r="DT2672" s="23"/>
      <c r="DU2672" s="23"/>
      <c r="DV2672" s="23"/>
      <c r="DW2672" s="23"/>
      <c r="DX2672" s="23"/>
      <c r="DY2672" s="23"/>
    </row>
    <row r="2673" spans="1:129" s="29" customFormat="1" x14ac:dyDescent="0.25">
      <c r="A2673" s="423">
        <v>17</v>
      </c>
      <c r="B2673" s="127" t="s">
        <v>413</v>
      </c>
      <c r="C2673" s="127" t="s">
        <v>25</v>
      </c>
      <c r="D2673" s="195" t="s">
        <v>352</v>
      </c>
      <c r="E2673" s="203" t="s">
        <v>112</v>
      </c>
      <c r="F2673" s="135">
        <v>570</v>
      </c>
      <c r="G2673" s="196">
        <v>25</v>
      </c>
      <c r="H2673" s="121" t="s">
        <v>30</v>
      </c>
      <c r="I2673" s="66" t="s">
        <v>1</v>
      </c>
      <c r="J2673" s="83">
        <f>J2674+J2675+J2676</f>
        <v>908918</v>
      </c>
      <c r="K2673" s="83">
        <f t="shared" ref="K2673:N2673" si="1386">K2674+K2675+K2676</f>
        <v>908918</v>
      </c>
      <c r="L2673" s="83">
        <f t="shared" si="1386"/>
        <v>0</v>
      </c>
      <c r="M2673" s="83">
        <f t="shared" si="1386"/>
        <v>0</v>
      </c>
      <c r="N2673" s="83">
        <f t="shared" si="1386"/>
        <v>0</v>
      </c>
      <c r="O2673" s="429">
        <f t="shared" si="1382"/>
        <v>908918</v>
      </c>
      <c r="P2673" s="355"/>
      <c r="Q2673" s="23"/>
      <c r="R2673" s="23"/>
      <c r="S2673" s="23"/>
      <c r="T2673" s="23"/>
      <c r="U2673" s="23"/>
      <c r="V2673" s="23"/>
      <c r="W2673" s="23"/>
      <c r="X2673" s="23"/>
      <c r="Y2673" s="23"/>
      <c r="Z2673" s="23"/>
      <c r="AA2673" s="23"/>
      <c r="AB2673" s="23"/>
      <c r="AC2673" s="23"/>
      <c r="AD2673" s="23"/>
      <c r="AE2673" s="23"/>
      <c r="AF2673" s="23"/>
      <c r="AG2673" s="23"/>
      <c r="AH2673" s="23"/>
      <c r="AI2673" s="23"/>
      <c r="AJ2673" s="23"/>
      <c r="AK2673" s="23"/>
      <c r="AL2673" s="23"/>
      <c r="AM2673" s="23"/>
      <c r="AN2673" s="23"/>
      <c r="AO2673" s="23"/>
      <c r="AP2673" s="23"/>
      <c r="AQ2673" s="23"/>
      <c r="AR2673" s="23"/>
      <c r="AS2673" s="23"/>
      <c r="AT2673" s="23"/>
      <c r="AU2673" s="23"/>
      <c r="AV2673" s="23"/>
      <c r="AW2673" s="23"/>
      <c r="AX2673" s="23"/>
      <c r="AY2673" s="23"/>
      <c r="AZ2673" s="23"/>
      <c r="BA2673" s="23"/>
      <c r="BB2673" s="23"/>
      <c r="BC2673" s="23"/>
      <c r="BD2673" s="23"/>
      <c r="BE2673" s="23"/>
      <c r="BF2673" s="23"/>
      <c r="BG2673" s="23"/>
      <c r="BH2673" s="23"/>
      <c r="BI2673" s="23"/>
      <c r="BJ2673" s="23"/>
      <c r="BK2673" s="23"/>
      <c r="BL2673" s="23"/>
      <c r="BM2673" s="23"/>
      <c r="BN2673" s="23"/>
      <c r="BO2673" s="23"/>
      <c r="BP2673" s="23"/>
      <c r="BQ2673" s="23"/>
      <c r="BR2673" s="23"/>
      <c r="BS2673" s="23"/>
      <c r="BT2673" s="23"/>
      <c r="BU2673" s="23"/>
      <c r="BV2673" s="23"/>
      <c r="BW2673" s="23"/>
      <c r="BX2673" s="23"/>
      <c r="BY2673" s="23"/>
      <c r="BZ2673" s="23"/>
      <c r="CA2673" s="23"/>
      <c r="CB2673" s="23"/>
      <c r="CC2673" s="23"/>
      <c r="CD2673" s="23"/>
      <c r="CE2673" s="23"/>
      <c r="CF2673" s="23"/>
      <c r="CG2673" s="23"/>
      <c r="CH2673" s="23"/>
      <c r="CI2673" s="23"/>
      <c r="CJ2673" s="23"/>
      <c r="CK2673" s="23"/>
      <c r="CL2673" s="23"/>
      <c r="CM2673" s="23"/>
      <c r="CN2673" s="23"/>
      <c r="CO2673" s="23"/>
      <c r="CP2673" s="23"/>
      <c r="CQ2673" s="23"/>
      <c r="CR2673" s="23"/>
      <c r="CS2673" s="23"/>
      <c r="CT2673" s="23"/>
      <c r="CU2673" s="23"/>
      <c r="CV2673" s="23"/>
      <c r="CW2673" s="23"/>
      <c r="CX2673" s="23"/>
      <c r="CY2673" s="23"/>
      <c r="CZ2673" s="23"/>
      <c r="DA2673" s="23"/>
      <c r="DB2673" s="23"/>
      <c r="DC2673" s="23"/>
      <c r="DD2673" s="23"/>
      <c r="DE2673" s="23"/>
      <c r="DF2673" s="23"/>
      <c r="DG2673" s="23"/>
      <c r="DH2673" s="23"/>
      <c r="DI2673" s="23"/>
      <c r="DJ2673" s="23"/>
      <c r="DK2673" s="23"/>
      <c r="DL2673" s="23"/>
      <c r="DM2673" s="23"/>
      <c r="DN2673" s="23"/>
      <c r="DO2673" s="23"/>
      <c r="DP2673" s="23"/>
      <c r="DQ2673" s="23"/>
      <c r="DR2673" s="23"/>
      <c r="DS2673" s="23"/>
      <c r="DT2673" s="23"/>
      <c r="DU2673" s="23"/>
      <c r="DV2673" s="23"/>
      <c r="DW2673" s="23"/>
      <c r="DX2673" s="23"/>
      <c r="DY2673" s="23"/>
    </row>
    <row r="2674" spans="1:129" s="29" customFormat="1" ht="30" x14ac:dyDescent="0.25">
      <c r="A2674" s="424"/>
      <c r="B2674" s="127" t="s">
        <v>413</v>
      </c>
      <c r="C2674" s="127"/>
      <c r="D2674" s="127"/>
      <c r="E2674" s="136"/>
      <c r="F2674" s="162"/>
      <c r="G2674" s="136"/>
      <c r="H2674" s="121" t="s">
        <v>38</v>
      </c>
      <c r="I2674" s="105" t="s">
        <v>39</v>
      </c>
      <c r="J2674" s="83">
        <v>174745</v>
      </c>
      <c r="K2674" s="98">
        <f t="shared" ref="K2674:K2676" si="1387">J2674</f>
        <v>174745</v>
      </c>
      <c r="L2674" s="162"/>
      <c r="M2674" s="162"/>
      <c r="N2674" s="162"/>
      <c r="O2674" s="429">
        <f t="shared" si="1382"/>
        <v>174745</v>
      </c>
      <c r="P2674" s="355"/>
      <c r="Q2674" s="23"/>
      <c r="R2674" s="23"/>
      <c r="S2674" s="23"/>
      <c r="T2674" s="23"/>
      <c r="U2674" s="23"/>
      <c r="V2674" s="23"/>
      <c r="W2674" s="23"/>
      <c r="X2674" s="23"/>
      <c r="Y2674" s="23"/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/>
      <c r="AK2674" s="23"/>
      <c r="AL2674" s="23"/>
      <c r="AM2674" s="23"/>
      <c r="AN2674" s="23"/>
      <c r="AO2674" s="23"/>
      <c r="AP2674" s="23"/>
      <c r="AQ2674" s="23"/>
      <c r="AR2674" s="23"/>
      <c r="AS2674" s="23"/>
      <c r="AT2674" s="23"/>
      <c r="AU2674" s="23"/>
      <c r="AV2674" s="23"/>
      <c r="AW2674" s="23"/>
      <c r="AX2674" s="23"/>
      <c r="AY2674" s="23"/>
      <c r="AZ2674" s="23"/>
      <c r="BA2674" s="23"/>
      <c r="BB2674" s="23"/>
      <c r="BC2674" s="23"/>
      <c r="BD2674" s="23"/>
      <c r="BE2674" s="23"/>
      <c r="BF2674" s="23"/>
      <c r="BG2674" s="23"/>
      <c r="BH2674" s="23"/>
      <c r="BI2674" s="23"/>
      <c r="BJ2674" s="23"/>
      <c r="BK2674" s="23"/>
      <c r="BL2674" s="23"/>
      <c r="BM2674" s="23"/>
      <c r="BN2674" s="23"/>
      <c r="BO2674" s="23"/>
      <c r="BP2674" s="23"/>
      <c r="BQ2674" s="23"/>
      <c r="BR2674" s="23"/>
      <c r="BS2674" s="23"/>
      <c r="BT2674" s="23"/>
      <c r="BU2674" s="23"/>
      <c r="BV2674" s="23"/>
      <c r="BW2674" s="23"/>
      <c r="BX2674" s="23"/>
      <c r="BY2674" s="23"/>
      <c r="BZ2674" s="23"/>
      <c r="CA2674" s="23"/>
      <c r="CB2674" s="23"/>
      <c r="CC2674" s="23"/>
      <c r="CD2674" s="23"/>
      <c r="CE2674" s="23"/>
      <c r="CF2674" s="23"/>
      <c r="CG2674" s="23"/>
      <c r="CH2674" s="23"/>
      <c r="CI2674" s="23"/>
      <c r="CJ2674" s="23"/>
      <c r="CK2674" s="23"/>
      <c r="CL2674" s="23"/>
      <c r="CM2674" s="23"/>
      <c r="CN2674" s="23"/>
      <c r="CO2674" s="23"/>
      <c r="CP2674" s="23"/>
      <c r="CQ2674" s="23"/>
      <c r="CR2674" s="23"/>
      <c r="CS2674" s="23"/>
      <c r="CT2674" s="23"/>
      <c r="CU2674" s="23"/>
      <c r="CV2674" s="23"/>
      <c r="CW2674" s="23"/>
      <c r="CX2674" s="23"/>
      <c r="CY2674" s="23"/>
      <c r="CZ2674" s="23"/>
      <c r="DA2674" s="23"/>
      <c r="DB2674" s="23"/>
      <c r="DC2674" s="23"/>
      <c r="DD2674" s="23"/>
      <c r="DE2674" s="23"/>
      <c r="DF2674" s="23"/>
      <c r="DG2674" s="23"/>
      <c r="DH2674" s="23"/>
      <c r="DI2674" s="23"/>
      <c r="DJ2674" s="23"/>
      <c r="DK2674" s="23"/>
      <c r="DL2674" s="23"/>
      <c r="DM2674" s="23"/>
      <c r="DN2674" s="23"/>
      <c r="DO2674" s="23"/>
      <c r="DP2674" s="23"/>
      <c r="DQ2674" s="23"/>
      <c r="DR2674" s="23"/>
      <c r="DS2674" s="23"/>
      <c r="DT2674" s="23"/>
      <c r="DU2674" s="23"/>
      <c r="DV2674" s="23"/>
      <c r="DW2674" s="23"/>
      <c r="DX2674" s="23"/>
      <c r="DY2674" s="23"/>
    </row>
    <row r="2675" spans="1:129" s="29" customFormat="1" ht="30" x14ac:dyDescent="0.25">
      <c r="A2675" s="424"/>
      <c r="B2675" s="127" t="s">
        <v>413</v>
      </c>
      <c r="C2675" s="127"/>
      <c r="D2675" s="127"/>
      <c r="E2675" s="136"/>
      <c r="F2675" s="162"/>
      <c r="G2675" s="136"/>
      <c r="H2675" s="72" t="s">
        <v>40</v>
      </c>
      <c r="I2675" s="78" t="s">
        <v>41</v>
      </c>
      <c r="J2675" s="83">
        <v>715133</v>
      </c>
      <c r="K2675" s="98">
        <f t="shared" si="1387"/>
        <v>715133</v>
      </c>
      <c r="L2675" s="162"/>
      <c r="M2675" s="162"/>
      <c r="N2675" s="162"/>
      <c r="O2675" s="429">
        <f t="shared" si="1382"/>
        <v>715133</v>
      </c>
      <c r="P2675" s="355"/>
      <c r="Q2675" s="23"/>
      <c r="R2675" s="23"/>
      <c r="S2675" s="23"/>
      <c r="T2675" s="23"/>
      <c r="U2675" s="23"/>
      <c r="V2675" s="23"/>
      <c r="W2675" s="23"/>
      <c r="X2675" s="23"/>
      <c r="Y2675" s="23"/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/>
      <c r="AK2675" s="23"/>
      <c r="AL2675" s="23"/>
      <c r="AM2675" s="23"/>
      <c r="AN2675" s="23"/>
      <c r="AO2675" s="23"/>
      <c r="AP2675" s="23"/>
      <c r="AQ2675" s="23"/>
      <c r="AR2675" s="23"/>
      <c r="AS2675" s="23"/>
      <c r="AT2675" s="23"/>
      <c r="AU2675" s="23"/>
      <c r="AV2675" s="23"/>
      <c r="AW2675" s="23"/>
      <c r="AX2675" s="23"/>
      <c r="AY2675" s="23"/>
      <c r="AZ2675" s="23"/>
      <c r="BA2675" s="23"/>
      <c r="BB2675" s="23"/>
      <c r="BC2675" s="23"/>
      <c r="BD2675" s="23"/>
      <c r="BE2675" s="23"/>
      <c r="BF2675" s="23"/>
      <c r="BG2675" s="23"/>
      <c r="BH2675" s="23"/>
      <c r="BI2675" s="23"/>
      <c r="BJ2675" s="23"/>
      <c r="BK2675" s="23"/>
      <c r="BL2675" s="23"/>
      <c r="BM2675" s="23"/>
      <c r="BN2675" s="23"/>
      <c r="BO2675" s="23"/>
      <c r="BP2675" s="23"/>
      <c r="BQ2675" s="23"/>
      <c r="BR2675" s="23"/>
      <c r="BS2675" s="23"/>
      <c r="BT2675" s="23"/>
      <c r="BU2675" s="23"/>
      <c r="BV2675" s="23"/>
      <c r="BW2675" s="23"/>
      <c r="BX2675" s="23"/>
      <c r="BY2675" s="23"/>
      <c r="BZ2675" s="23"/>
      <c r="CA2675" s="23"/>
      <c r="CB2675" s="23"/>
      <c r="CC2675" s="23"/>
      <c r="CD2675" s="23"/>
      <c r="CE2675" s="23"/>
      <c r="CF2675" s="23"/>
      <c r="CG2675" s="23"/>
      <c r="CH2675" s="23"/>
      <c r="CI2675" s="23"/>
      <c r="CJ2675" s="23"/>
      <c r="CK2675" s="23"/>
      <c r="CL2675" s="23"/>
      <c r="CM2675" s="23"/>
      <c r="CN2675" s="23"/>
      <c r="CO2675" s="23"/>
      <c r="CP2675" s="23"/>
      <c r="CQ2675" s="23"/>
      <c r="CR2675" s="23"/>
      <c r="CS2675" s="23"/>
      <c r="CT2675" s="23"/>
      <c r="CU2675" s="23"/>
      <c r="CV2675" s="23"/>
      <c r="CW2675" s="23"/>
      <c r="CX2675" s="23"/>
      <c r="CY2675" s="23"/>
      <c r="CZ2675" s="23"/>
      <c r="DA2675" s="23"/>
      <c r="DB2675" s="23"/>
      <c r="DC2675" s="23"/>
      <c r="DD2675" s="23"/>
      <c r="DE2675" s="23"/>
      <c r="DF2675" s="23"/>
      <c r="DG2675" s="23"/>
      <c r="DH2675" s="23"/>
      <c r="DI2675" s="23"/>
      <c r="DJ2675" s="23"/>
      <c r="DK2675" s="23"/>
      <c r="DL2675" s="23"/>
      <c r="DM2675" s="23"/>
      <c r="DN2675" s="23"/>
      <c r="DO2675" s="23"/>
      <c r="DP2675" s="23"/>
      <c r="DQ2675" s="23"/>
      <c r="DR2675" s="23"/>
      <c r="DS2675" s="23"/>
      <c r="DT2675" s="23"/>
      <c r="DU2675" s="23"/>
      <c r="DV2675" s="23"/>
      <c r="DW2675" s="23"/>
      <c r="DX2675" s="23"/>
      <c r="DY2675" s="23"/>
    </row>
    <row r="2676" spans="1:129" s="29" customFormat="1" x14ac:dyDescent="0.25">
      <c r="A2676" s="425"/>
      <c r="B2676" s="127" t="s">
        <v>413</v>
      </c>
      <c r="C2676" s="127"/>
      <c r="D2676" s="127"/>
      <c r="E2676" s="136"/>
      <c r="F2676" s="162"/>
      <c r="G2676" s="136"/>
      <c r="H2676" s="168" t="s">
        <v>35</v>
      </c>
      <c r="I2676" s="78" t="s">
        <v>52</v>
      </c>
      <c r="J2676" s="83">
        <v>19040</v>
      </c>
      <c r="K2676" s="98">
        <f t="shared" si="1387"/>
        <v>19040</v>
      </c>
      <c r="L2676" s="162"/>
      <c r="M2676" s="162"/>
      <c r="N2676" s="162"/>
      <c r="O2676" s="429">
        <f t="shared" si="1382"/>
        <v>19040</v>
      </c>
      <c r="P2676" s="355"/>
      <c r="Q2676" s="23"/>
      <c r="R2676" s="23"/>
      <c r="S2676" s="23"/>
      <c r="T2676" s="23"/>
      <c r="U2676" s="23"/>
      <c r="V2676" s="23"/>
      <c r="W2676" s="23"/>
      <c r="X2676" s="23"/>
      <c r="Y2676" s="23"/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/>
      <c r="AK2676" s="23"/>
      <c r="AL2676" s="23"/>
      <c r="AM2676" s="23"/>
      <c r="AN2676" s="23"/>
      <c r="AO2676" s="23"/>
      <c r="AP2676" s="23"/>
      <c r="AQ2676" s="23"/>
      <c r="AR2676" s="23"/>
      <c r="AS2676" s="23"/>
      <c r="AT2676" s="23"/>
      <c r="AU2676" s="23"/>
      <c r="AV2676" s="23"/>
      <c r="AW2676" s="23"/>
      <c r="AX2676" s="23"/>
      <c r="AY2676" s="23"/>
      <c r="AZ2676" s="23"/>
      <c r="BA2676" s="23"/>
      <c r="BB2676" s="23"/>
      <c r="BC2676" s="23"/>
      <c r="BD2676" s="23"/>
      <c r="BE2676" s="23"/>
      <c r="BF2676" s="23"/>
      <c r="BG2676" s="23"/>
      <c r="BH2676" s="23"/>
      <c r="BI2676" s="23"/>
      <c r="BJ2676" s="23"/>
      <c r="BK2676" s="23"/>
      <c r="BL2676" s="23"/>
      <c r="BM2676" s="23"/>
      <c r="BN2676" s="23"/>
      <c r="BO2676" s="23"/>
      <c r="BP2676" s="23"/>
      <c r="BQ2676" s="23"/>
      <c r="BR2676" s="23"/>
      <c r="BS2676" s="23"/>
      <c r="BT2676" s="23"/>
      <c r="BU2676" s="23"/>
      <c r="BV2676" s="23"/>
      <c r="BW2676" s="23"/>
      <c r="BX2676" s="23"/>
      <c r="BY2676" s="23"/>
      <c r="BZ2676" s="23"/>
      <c r="CA2676" s="23"/>
      <c r="CB2676" s="23"/>
      <c r="CC2676" s="23"/>
      <c r="CD2676" s="23"/>
      <c r="CE2676" s="23"/>
      <c r="CF2676" s="23"/>
      <c r="CG2676" s="23"/>
      <c r="CH2676" s="23"/>
      <c r="CI2676" s="23"/>
      <c r="CJ2676" s="23"/>
      <c r="CK2676" s="23"/>
      <c r="CL2676" s="23"/>
      <c r="CM2676" s="23"/>
      <c r="CN2676" s="23"/>
      <c r="CO2676" s="23"/>
      <c r="CP2676" s="23"/>
      <c r="CQ2676" s="23"/>
      <c r="CR2676" s="23"/>
      <c r="CS2676" s="23"/>
      <c r="CT2676" s="23"/>
      <c r="CU2676" s="23"/>
      <c r="CV2676" s="23"/>
      <c r="CW2676" s="23"/>
      <c r="CX2676" s="23"/>
      <c r="CY2676" s="23"/>
      <c r="CZ2676" s="23"/>
      <c r="DA2676" s="23"/>
      <c r="DB2676" s="23"/>
      <c r="DC2676" s="23"/>
      <c r="DD2676" s="23"/>
      <c r="DE2676" s="23"/>
      <c r="DF2676" s="23"/>
      <c r="DG2676" s="23"/>
      <c r="DH2676" s="23"/>
      <c r="DI2676" s="23"/>
      <c r="DJ2676" s="23"/>
      <c r="DK2676" s="23"/>
      <c r="DL2676" s="23"/>
      <c r="DM2676" s="23"/>
      <c r="DN2676" s="23"/>
      <c r="DO2676" s="23"/>
      <c r="DP2676" s="23"/>
      <c r="DQ2676" s="23"/>
      <c r="DR2676" s="23"/>
      <c r="DS2676" s="23"/>
      <c r="DT2676" s="23"/>
      <c r="DU2676" s="23"/>
      <c r="DV2676" s="23"/>
      <c r="DW2676" s="23"/>
      <c r="DX2676" s="23"/>
      <c r="DY2676" s="23"/>
    </row>
    <row r="2677" spans="1:129" s="29" customFormat="1" x14ac:dyDescent="0.25">
      <c r="A2677" s="423">
        <v>18</v>
      </c>
      <c r="B2677" s="127" t="s">
        <v>413</v>
      </c>
      <c r="C2677" s="127" t="s">
        <v>25</v>
      </c>
      <c r="D2677" s="195" t="s">
        <v>352</v>
      </c>
      <c r="E2677" s="203">
        <v>12</v>
      </c>
      <c r="F2677" s="135">
        <v>3638.2</v>
      </c>
      <c r="G2677" s="196">
        <v>149</v>
      </c>
      <c r="H2677" s="121" t="s">
        <v>30</v>
      </c>
      <c r="I2677" s="66" t="s">
        <v>1</v>
      </c>
      <c r="J2677" s="83">
        <f>J2678+J2679+J2680</f>
        <v>3685806</v>
      </c>
      <c r="K2677" s="83">
        <f t="shared" ref="K2677:N2677" si="1388">K2678+K2679+K2680</f>
        <v>3685806</v>
      </c>
      <c r="L2677" s="83">
        <f t="shared" si="1388"/>
        <v>0</v>
      </c>
      <c r="M2677" s="83">
        <f t="shared" si="1388"/>
        <v>0</v>
      </c>
      <c r="N2677" s="83">
        <f t="shared" si="1388"/>
        <v>0</v>
      </c>
      <c r="O2677" s="429">
        <f t="shared" si="1382"/>
        <v>3685806</v>
      </c>
      <c r="P2677" s="355"/>
      <c r="Q2677" s="23"/>
      <c r="R2677" s="23"/>
      <c r="S2677" s="23"/>
      <c r="T2677" s="23"/>
      <c r="U2677" s="23"/>
      <c r="V2677" s="23"/>
      <c r="W2677" s="23"/>
      <c r="X2677" s="23"/>
      <c r="Y2677" s="23"/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/>
      <c r="AK2677" s="23"/>
      <c r="AL2677" s="23"/>
      <c r="AM2677" s="23"/>
      <c r="AN2677" s="23"/>
      <c r="AO2677" s="23"/>
      <c r="AP2677" s="23"/>
      <c r="AQ2677" s="23"/>
      <c r="AR2677" s="23"/>
      <c r="AS2677" s="23"/>
      <c r="AT2677" s="23"/>
      <c r="AU2677" s="23"/>
      <c r="AV2677" s="23"/>
      <c r="AW2677" s="23"/>
      <c r="AX2677" s="23"/>
      <c r="AY2677" s="23"/>
      <c r="AZ2677" s="23"/>
      <c r="BA2677" s="23"/>
      <c r="BB2677" s="23"/>
      <c r="BC2677" s="23"/>
      <c r="BD2677" s="23"/>
      <c r="BE2677" s="23"/>
      <c r="BF2677" s="23"/>
      <c r="BG2677" s="23"/>
      <c r="BH2677" s="23"/>
      <c r="BI2677" s="23"/>
      <c r="BJ2677" s="23"/>
      <c r="BK2677" s="23"/>
      <c r="BL2677" s="23"/>
      <c r="BM2677" s="23"/>
      <c r="BN2677" s="23"/>
      <c r="BO2677" s="23"/>
      <c r="BP2677" s="23"/>
      <c r="BQ2677" s="23"/>
      <c r="BR2677" s="23"/>
      <c r="BS2677" s="23"/>
      <c r="BT2677" s="23"/>
      <c r="BU2677" s="23"/>
      <c r="BV2677" s="23"/>
      <c r="BW2677" s="23"/>
      <c r="BX2677" s="23"/>
      <c r="BY2677" s="23"/>
      <c r="BZ2677" s="23"/>
      <c r="CA2677" s="23"/>
      <c r="CB2677" s="23"/>
      <c r="CC2677" s="23"/>
      <c r="CD2677" s="23"/>
      <c r="CE2677" s="23"/>
      <c r="CF2677" s="23"/>
      <c r="CG2677" s="23"/>
      <c r="CH2677" s="23"/>
      <c r="CI2677" s="23"/>
      <c r="CJ2677" s="23"/>
      <c r="CK2677" s="23"/>
      <c r="CL2677" s="23"/>
      <c r="CM2677" s="23"/>
      <c r="CN2677" s="23"/>
      <c r="CO2677" s="23"/>
      <c r="CP2677" s="23"/>
      <c r="CQ2677" s="23"/>
      <c r="CR2677" s="23"/>
      <c r="CS2677" s="23"/>
      <c r="CT2677" s="23"/>
      <c r="CU2677" s="23"/>
      <c r="CV2677" s="23"/>
      <c r="CW2677" s="23"/>
      <c r="CX2677" s="23"/>
      <c r="CY2677" s="23"/>
      <c r="CZ2677" s="23"/>
      <c r="DA2677" s="23"/>
      <c r="DB2677" s="23"/>
      <c r="DC2677" s="23"/>
      <c r="DD2677" s="23"/>
      <c r="DE2677" s="23"/>
      <c r="DF2677" s="23"/>
      <c r="DG2677" s="23"/>
      <c r="DH2677" s="23"/>
      <c r="DI2677" s="23"/>
      <c r="DJ2677" s="23"/>
      <c r="DK2677" s="23"/>
      <c r="DL2677" s="23"/>
      <c r="DM2677" s="23"/>
      <c r="DN2677" s="23"/>
      <c r="DO2677" s="23"/>
      <c r="DP2677" s="23"/>
      <c r="DQ2677" s="23"/>
      <c r="DR2677" s="23"/>
      <c r="DS2677" s="23"/>
      <c r="DT2677" s="23"/>
      <c r="DU2677" s="23"/>
      <c r="DV2677" s="23"/>
      <c r="DW2677" s="23"/>
      <c r="DX2677" s="23"/>
      <c r="DY2677" s="23"/>
    </row>
    <row r="2678" spans="1:129" s="29" customFormat="1" ht="30" x14ac:dyDescent="0.25">
      <c r="A2678" s="424"/>
      <c r="B2678" s="127" t="s">
        <v>413</v>
      </c>
      <c r="C2678" s="127"/>
      <c r="D2678" s="127"/>
      <c r="E2678" s="136"/>
      <c r="F2678" s="162"/>
      <c r="G2678" s="136"/>
      <c r="H2678" s="121" t="s">
        <v>38</v>
      </c>
      <c r="I2678" s="105" t="s">
        <v>39</v>
      </c>
      <c r="J2678" s="83">
        <v>755618</v>
      </c>
      <c r="K2678" s="98">
        <f t="shared" ref="K2678:K2680" si="1389">J2678</f>
        <v>755618</v>
      </c>
      <c r="L2678" s="162"/>
      <c r="M2678" s="162"/>
      <c r="N2678" s="162"/>
      <c r="O2678" s="429">
        <f t="shared" si="1382"/>
        <v>755618</v>
      </c>
      <c r="P2678" s="355"/>
      <c r="Q2678" s="23"/>
      <c r="R2678" s="23"/>
      <c r="S2678" s="23"/>
      <c r="T2678" s="23"/>
      <c r="U2678" s="23"/>
      <c r="V2678" s="23"/>
      <c r="W2678" s="23"/>
      <c r="X2678" s="23"/>
      <c r="Y2678" s="23"/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/>
      <c r="AK2678" s="23"/>
      <c r="AL2678" s="23"/>
      <c r="AM2678" s="23"/>
      <c r="AN2678" s="23"/>
      <c r="AO2678" s="23"/>
      <c r="AP2678" s="23"/>
      <c r="AQ2678" s="23"/>
      <c r="AR2678" s="23"/>
      <c r="AS2678" s="23"/>
      <c r="AT2678" s="23"/>
      <c r="AU2678" s="23"/>
      <c r="AV2678" s="23"/>
      <c r="AW2678" s="23"/>
      <c r="AX2678" s="23"/>
      <c r="AY2678" s="23"/>
      <c r="AZ2678" s="23"/>
      <c r="BA2678" s="23"/>
      <c r="BB2678" s="23"/>
      <c r="BC2678" s="23"/>
      <c r="BD2678" s="23"/>
      <c r="BE2678" s="23"/>
      <c r="BF2678" s="23"/>
      <c r="BG2678" s="23"/>
      <c r="BH2678" s="23"/>
      <c r="BI2678" s="23"/>
      <c r="BJ2678" s="23"/>
      <c r="BK2678" s="23"/>
      <c r="BL2678" s="23"/>
      <c r="BM2678" s="23"/>
      <c r="BN2678" s="23"/>
      <c r="BO2678" s="23"/>
      <c r="BP2678" s="23"/>
      <c r="BQ2678" s="23"/>
      <c r="BR2678" s="23"/>
      <c r="BS2678" s="23"/>
      <c r="BT2678" s="23"/>
      <c r="BU2678" s="23"/>
      <c r="BV2678" s="23"/>
      <c r="BW2678" s="23"/>
      <c r="BX2678" s="23"/>
      <c r="BY2678" s="23"/>
      <c r="BZ2678" s="23"/>
      <c r="CA2678" s="23"/>
      <c r="CB2678" s="23"/>
      <c r="CC2678" s="23"/>
      <c r="CD2678" s="23"/>
      <c r="CE2678" s="23"/>
      <c r="CF2678" s="23"/>
      <c r="CG2678" s="23"/>
      <c r="CH2678" s="23"/>
      <c r="CI2678" s="23"/>
      <c r="CJ2678" s="23"/>
      <c r="CK2678" s="23"/>
      <c r="CL2678" s="23"/>
      <c r="CM2678" s="23"/>
      <c r="CN2678" s="23"/>
      <c r="CO2678" s="23"/>
      <c r="CP2678" s="23"/>
      <c r="CQ2678" s="23"/>
      <c r="CR2678" s="23"/>
      <c r="CS2678" s="23"/>
      <c r="CT2678" s="23"/>
      <c r="CU2678" s="23"/>
      <c r="CV2678" s="23"/>
      <c r="CW2678" s="23"/>
      <c r="CX2678" s="23"/>
      <c r="CY2678" s="23"/>
      <c r="CZ2678" s="23"/>
      <c r="DA2678" s="23"/>
      <c r="DB2678" s="23"/>
      <c r="DC2678" s="23"/>
      <c r="DD2678" s="23"/>
      <c r="DE2678" s="23"/>
      <c r="DF2678" s="23"/>
      <c r="DG2678" s="23"/>
      <c r="DH2678" s="23"/>
      <c r="DI2678" s="23"/>
      <c r="DJ2678" s="23"/>
      <c r="DK2678" s="23"/>
      <c r="DL2678" s="23"/>
      <c r="DM2678" s="23"/>
      <c r="DN2678" s="23"/>
      <c r="DO2678" s="23"/>
      <c r="DP2678" s="23"/>
      <c r="DQ2678" s="23"/>
      <c r="DR2678" s="23"/>
      <c r="DS2678" s="23"/>
      <c r="DT2678" s="23"/>
      <c r="DU2678" s="23"/>
      <c r="DV2678" s="23"/>
      <c r="DW2678" s="23"/>
      <c r="DX2678" s="23"/>
      <c r="DY2678" s="23"/>
    </row>
    <row r="2679" spans="1:129" s="29" customFormat="1" ht="30" x14ac:dyDescent="0.25">
      <c r="A2679" s="424"/>
      <c r="B2679" s="127" t="s">
        <v>413</v>
      </c>
      <c r="C2679" s="127"/>
      <c r="D2679" s="127"/>
      <c r="E2679" s="136"/>
      <c r="F2679" s="162"/>
      <c r="G2679" s="136"/>
      <c r="H2679" s="72" t="s">
        <v>40</v>
      </c>
      <c r="I2679" s="78" t="s">
        <v>41</v>
      </c>
      <c r="J2679" s="83">
        <v>2852968</v>
      </c>
      <c r="K2679" s="98">
        <f t="shared" si="1389"/>
        <v>2852968</v>
      </c>
      <c r="L2679" s="162"/>
      <c r="M2679" s="162"/>
      <c r="N2679" s="162"/>
      <c r="O2679" s="429">
        <f t="shared" si="1382"/>
        <v>2852968</v>
      </c>
      <c r="P2679" s="355"/>
      <c r="Q2679" s="23"/>
      <c r="R2679" s="23"/>
      <c r="S2679" s="23"/>
      <c r="T2679" s="23"/>
      <c r="U2679" s="23"/>
      <c r="V2679" s="23"/>
      <c r="W2679" s="23"/>
      <c r="X2679" s="23"/>
      <c r="Y2679" s="23"/>
      <c r="Z2679" s="23"/>
      <c r="AA2679" s="23"/>
      <c r="AB2679" s="23"/>
      <c r="AC2679" s="23"/>
      <c r="AD2679" s="23"/>
      <c r="AE2679" s="23"/>
      <c r="AF2679" s="23"/>
      <c r="AG2679" s="23"/>
      <c r="AH2679" s="23"/>
      <c r="AI2679" s="23"/>
      <c r="AJ2679" s="23"/>
      <c r="AK2679" s="23"/>
      <c r="AL2679" s="23"/>
      <c r="AM2679" s="23"/>
      <c r="AN2679" s="23"/>
      <c r="AO2679" s="23"/>
      <c r="AP2679" s="23"/>
      <c r="AQ2679" s="23"/>
      <c r="AR2679" s="23"/>
      <c r="AS2679" s="23"/>
      <c r="AT2679" s="23"/>
      <c r="AU2679" s="23"/>
      <c r="AV2679" s="23"/>
      <c r="AW2679" s="23"/>
      <c r="AX2679" s="23"/>
      <c r="AY2679" s="23"/>
      <c r="AZ2679" s="23"/>
      <c r="BA2679" s="23"/>
      <c r="BB2679" s="23"/>
      <c r="BC2679" s="23"/>
      <c r="BD2679" s="23"/>
      <c r="BE2679" s="23"/>
      <c r="BF2679" s="23"/>
      <c r="BG2679" s="23"/>
      <c r="BH2679" s="23"/>
      <c r="BI2679" s="23"/>
      <c r="BJ2679" s="23"/>
      <c r="BK2679" s="23"/>
      <c r="BL2679" s="23"/>
      <c r="BM2679" s="23"/>
      <c r="BN2679" s="23"/>
      <c r="BO2679" s="23"/>
      <c r="BP2679" s="23"/>
      <c r="BQ2679" s="23"/>
      <c r="BR2679" s="23"/>
      <c r="BS2679" s="23"/>
      <c r="BT2679" s="23"/>
      <c r="BU2679" s="23"/>
      <c r="BV2679" s="23"/>
      <c r="BW2679" s="23"/>
      <c r="BX2679" s="23"/>
      <c r="BY2679" s="23"/>
      <c r="BZ2679" s="23"/>
      <c r="CA2679" s="23"/>
      <c r="CB2679" s="23"/>
      <c r="CC2679" s="23"/>
      <c r="CD2679" s="23"/>
      <c r="CE2679" s="23"/>
      <c r="CF2679" s="23"/>
      <c r="CG2679" s="23"/>
      <c r="CH2679" s="23"/>
      <c r="CI2679" s="23"/>
      <c r="CJ2679" s="23"/>
      <c r="CK2679" s="23"/>
      <c r="CL2679" s="23"/>
      <c r="CM2679" s="23"/>
      <c r="CN2679" s="23"/>
      <c r="CO2679" s="23"/>
      <c r="CP2679" s="23"/>
      <c r="CQ2679" s="23"/>
      <c r="CR2679" s="23"/>
      <c r="CS2679" s="23"/>
      <c r="CT2679" s="23"/>
      <c r="CU2679" s="23"/>
      <c r="CV2679" s="23"/>
      <c r="CW2679" s="23"/>
      <c r="CX2679" s="23"/>
      <c r="CY2679" s="23"/>
      <c r="CZ2679" s="23"/>
      <c r="DA2679" s="23"/>
      <c r="DB2679" s="23"/>
      <c r="DC2679" s="23"/>
      <c r="DD2679" s="23"/>
      <c r="DE2679" s="23"/>
      <c r="DF2679" s="23"/>
      <c r="DG2679" s="23"/>
      <c r="DH2679" s="23"/>
      <c r="DI2679" s="23"/>
      <c r="DJ2679" s="23"/>
      <c r="DK2679" s="23"/>
      <c r="DL2679" s="23"/>
      <c r="DM2679" s="23"/>
      <c r="DN2679" s="23"/>
      <c r="DO2679" s="23"/>
      <c r="DP2679" s="23"/>
      <c r="DQ2679" s="23"/>
      <c r="DR2679" s="23"/>
      <c r="DS2679" s="23"/>
      <c r="DT2679" s="23"/>
      <c r="DU2679" s="23"/>
      <c r="DV2679" s="23"/>
      <c r="DW2679" s="23"/>
      <c r="DX2679" s="23"/>
      <c r="DY2679" s="23"/>
    </row>
    <row r="2680" spans="1:129" s="29" customFormat="1" x14ac:dyDescent="0.25">
      <c r="A2680" s="425"/>
      <c r="B2680" s="127" t="s">
        <v>413</v>
      </c>
      <c r="C2680" s="127"/>
      <c r="D2680" s="127"/>
      <c r="E2680" s="136"/>
      <c r="F2680" s="162"/>
      <c r="G2680" s="136"/>
      <c r="H2680" s="168" t="s">
        <v>35</v>
      </c>
      <c r="I2680" s="78" t="s">
        <v>52</v>
      </c>
      <c r="J2680" s="83">
        <v>77220</v>
      </c>
      <c r="K2680" s="98">
        <f t="shared" si="1389"/>
        <v>77220</v>
      </c>
      <c r="L2680" s="162"/>
      <c r="M2680" s="162"/>
      <c r="N2680" s="162"/>
      <c r="O2680" s="429">
        <f t="shared" si="1382"/>
        <v>77220</v>
      </c>
      <c r="P2680" s="355"/>
      <c r="Q2680" s="23"/>
      <c r="R2680" s="23"/>
      <c r="S2680" s="23"/>
      <c r="T2680" s="23"/>
      <c r="U2680" s="23"/>
      <c r="V2680" s="23"/>
      <c r="W2680" s="23"/>
      <c r="X2680" s="23"/>
      <c r="Y2680" s="23"/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/>
      <c r="AL2680" s="23"/>
      <c r="AM2680" s="23"/>
      <c r="AN2680" s="23"/>
      <c r="AO2680" s="23"/>
      <c r="AP2680" s="23"/>
      <c r="AQ2680" s="23"/>
      <c r="AR2680" s="23"/>
      <c r="AS2680" s="23"/>
      <c r="AT2680" s="23"/>
      <c r="AU2680" s="23"/>
      <c r="AV2680" s="23"/>
      <c r="AW2680" s="23"/>
      <c r="AX2680" s="23"/>
      <c r="AY2680" s="23"/>
      <c r="AZ2680" s="23"/>
      <c r="BA2680" s="23"/>
      <c r="BB2680" s="23"/>
      <c r="BC2680" s="23"/>
      <c r="BD2680" s="23"/>
      <c r="BE2680" s="23"/>
      <c r="BF2680" s="23"/>
      <c r="BG2680" s="23"/>
      <c r="BH2680" s="23"/>
      <c r="BI2680" s="23"/>
      <c r="BJ2680" s="23"/>
      <c r="BK2680" s="23"/>
      <c r="BL2680" s="23"/>
      <c r="BM2680" s="23"/>
      <c r="BN2680" s="23"/>
      <c r="BO2680" s="23"/>
      <c r="BP2680" s="23"/>
      <c r="BQ2680" s="23"/>
      <c r="BR2680" s="23"/>
      <c r="BS2680" s="23"/>
      <c r="BT2680" s="23"/>
      <c r="BU2680" s="23"/>
      <c r="BV2680" s="23"/>
      <c r="BW2680" s="23"/>
      <c r="BX2680" s="23"/>
      <c r="BY2680" s="23"/>
      <c r="BZ2680" s="23"/>
      <c r="CA2680" s="23"/>
      <c r="CB2680" s="23"/>
      <c r="CC2680" s="23"/>
      <c r="CD2680" s="23"/>
      <c r="CE2680" s="23"/>
      <c r="CF2680" s="23"/>
      <c r="CG2680" s="23"/>
      <c r="CH2680" s="23"/>
      <c r="CI2680" s="23"/>
      <c r="CJ2680" s="23"/>
      <c r="CK2680" s="23"/>
      <c r="CL2680" s="23"/>
      <c r="CM2680" s="23"/>
      <c r="CN2680" s="23"/>
      <c r="CO2680" s="23"/>
      <c r="CP2680" s="23"/>
      <c r="CQ2680" s="23"/>
      <c r="CR2680" s="23"/>
      <c r="CS2680" s="23"/>
      <c r="CT2680" s="23"/>
      <c r="CU2680" s="23"/>
      <c r="CV2680" s="23"/>
      <c r="CW2680" s="23"/>
      <c r="CX2680" s="23"/>
      <c r="CY2680" s="23"/>
      <c r="CZ2680" s="23"/>
      <c r="DA2680" s="23"/>
      <c r="DB2680" s="23"/>
      <c r="DC2680" s="23"/>
      <c r="DD2680" s="23"/>
      <c r="DE2680" s="23"/>
      <c r="DF2680" s="23"/>
      <c r="DG2680" s="23"/>
      <c r="DH2680" s="23"/>
      <c r="DI2680" s="23"/>
      <c r="DJ2680" s="23"/>
      <c r="DK2680" s="23"/>
      <c r="DL2680" s="23"/>
      <c r="DM2680" s="23"/>
      <c r="DN2680" s="23"/>
      <c r="DO2680" s="23"/>
      <c r="DP2680" s="23"/>
      <c r="DQ2680" s="23"/>
      <c r="DR2680" s="23"/>
      <c r="DS2680" s="23"/>
      <c r="DT2680" s="23"/>
      <c r="DU2680" s="23"/>
      <c r="DV2680" s="23"/>
      <c r="DW2680" s="23"/>
      <c r="DX2680" s="23"/>
      <c r="DY2680" s="23"/>
    </row>
    <row r="2681" spans="1:129" s="29" customFormat="1" x14ac:dyDescent="0.25">
      <c r="A2681" s="423">
        <v>19</v>
      </c>
      <c r="B2681" s="127" t="s">
        <v>413</v>
      </c>
      <c r="C2681" s="127" t="s">
        <v>25</v>
      </c>
      <c r="D2681" s="195" t="s">
        <v>352</v>
      </c>
      <c r="E2681" s="203">
        <v>13</v>
      </c>
      <c r="F2681" s="135">
        <v>1821.8</v>
      </c>
      <c r="G2681" s="196">
        <v>85</v>
      </c>
      <c r="H2681" s="121" t="s">
        <v>30</v>
      </c>
      <c r="I2681" s="66" t="s">
        <v>1</v>
      </c>
      <c r="J2681" s="83">
        <f>J2682+J2683+J2684</f>
        <v>1894021</v>
      </c>
      <c r="K2681" s="83">
        <f t="shared" ref="K2681:N2681" si="1390">K2682+K2683+K2684</f>
        <v>1894021</v>
      </c>
      <c r="L2681" s="83">
        <f t="shared" si="1390"/>
        <v>0</v>
      </c>
      <c r="M2681" s="83">
        <f t="shared" si="1390"/>
        <v>0</v>
      </c>
      <c r="N2681" s="83">
        <f t="shared" si="1390"/>
        <v>0</v>
      </c>
      <c r="O2681" s="429">
        <f t="shared" si="1382"/>
        <v>1894021</v>
      </c>
      <c r="P2681" s="355"/>
      <c r="Q2681" s="23"/>
      <c r="R2681" s="23"/>
      <c r="S2681" s="23"/>
      <c r="T2681" s="23"/>
      <c r="U2681" s="23"/>
      <c r="V2681" s="23"/>
      <c r="W2681" s="23"/>
      <c r="X2681" s="23"/>
      <c r="Y2681" s="23"/>
      <c r="Z2681" s="23"/>
      <c r="AA2681" s="23"/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/>
      <c r="AL2681" s="23"/>
      <c r="AM2681" s="23"/>
      <c r="AN2681" s="23"/>
      <c r="AO2681" s="23"/>
      <c r="AP2681" s="23"/>
      <c r="AQ2681" s="23"/>
      <c r="AR2681" s="23"/>
      <c r="AS2681" s="23"/>
      <c r="AT2681" s="23"/>
      <c r="AU2681" s="23"/>
      <c r="AV2681" s="23"/>
      <c r="AW2681" s="23"/>
      <c r="AX2681" s="23"/>
      <c r="AY2681" s="23"/>
      <c r="AZ2681" s="23"/>
      <c r="BA2681" s="23"/>
      <c r="BB2681" s="23"/>
      <c r="BC2681" s="23"/>
      <c r="BD2681" s="23"/>
      <c r="BE2681" s="23"/>
      <c r="BF2681" s="23"/>
      <c r="BG2681" s="23"/>
      <c r="BH2681" s="23"/>
      <c r="BI2681" s="23"/>
      <c r="BJ2681" s="23"/>
      <c r="BK2681" s="23"/>
      <c r="BL2681" s="23"/>
      <c r="BM2681" s="23"/>
      <c r="BN2681" s="23"/>
      <c r="BO2681" s="23"/>
      <c r="BP2681" s="23"/>
      <c r="BQ2681" s="23"/>
      <c r="BR2681" s="23"/>
      <c r="BS2681" s="23"/>
      <c r="BT2681" s="23"/>
      <c r="BU2681" s="23"/>
      <c r="BV2681" s="23"/>
      <c r="BW2681" s="23"/>
      <c r="BX2681" s="23"/>
      <c r="BY2681" s="23"/>
      <c r="BZ2681" s="23"/>
      <c r="CA2681" s="23"/>
      <c r="CB2681" s="23"/>
      <c r="CC2681" s="23"/>
      <c r="CD2681" s="23"/>
      <c r="CE2681" s="23"/>
      <c r="CF2681" s="23"/>
      <c r="CG2681" s="23"/>
      <c r="CH2681" s="23"/>
      <c r="CI2681" s="23"/>
      <c r="CJ2681" s="23"/>
      <c r="CK2681" s="23"/>
      <c r="CL2681" s="23"/>
      <c r="CM2681" s="23"/>
      <c r="CN2681" s="23"/>
      <c r="CO2681" s="23"/>
      <c r="CP2681" s="23"/>
      <c r="CQ2681" s="23"/>
      <c r="CR2681" s="23"/>
      <c r="CS2681" s="23"/>
      <c r="CT2681" s="23"/>
      <c r="CU2681" s="23"/>
      <c r="CV2681" s="23"/>
      <c r="CW2681" s="23"/>
      <c r="CX2681" s="23"/>
      <c r="CY2681" s="23"/>
      <c r="CZ2681" s="23"/>
      <c r="DA2681" s="23"/>
      <c r="DB2681" s="23"/>
      <c r="DC2681" s="23"/>
      <c r="DD2681" s="23"/>
      <c r="DE2681" s="23"/>
      <c r="DF2681" s="23"/>
      <c r="DG2681" s="23"/>
      <c r="DH2681" s="23"/>
      <c r="DI2681" s="23"/>
      <c r="DJ2681" s="23"/>
      <c r="DK2681" s="23"/>
      <c r="DL2681" s="23"/>
      <c r="DM2681" s="23"/>
      <c r="DN2681" s="23"/>
      <c r="DO2681" s="23"/>
      <c r="DP2681" s="23"/>
      <c r="DQ2681" s="23"/>
      <c r="DR2681" s="23"/>
      <c r="DS2681" s="23"/>
      <c r="DT2681" s="23"/>
      <c r="DU2681" s="23"/>
      <c r="DV2681" s="23"/>
      <c r="DW2681" s="23"/>
      <c r="DX2681" s="23"/>
      <c r="DY2681" s="23"/>
    </row>
    <row r="2682" spans="1:129" s="29" customFormat="1" ht="30" x14ac:dyDescent="0.25">
      <c r="A2682" s="424"/>
      <c r="B2682" s="127" t="s">
        <v>413</v>
      </c>
      <c r="C2682" s="127"/>
      <c r="D2682" s="127"/>
      <c r="E2682" s="136"/>
      <c r="F2682" s="162"/>
      <c r="G2682" s="136"/>
      <c r="H2682" s="121" t="s">
        <v>38</v>
      </c>
      <c r="I2682" s="105" t="s">
        <v>39</v>
      </c>
      <c r="J2682" s="83">
        <v>388288</v>
      </c>
      <c r="K2682" s="98">
        <f t="shared" ref="K2682:K2684" si="1391">J2682</f>
        <v>388288</v>
      </c>
      <c r="L2682" s="162"/>
      <c r="M2682" s="162"/>
      <c r="N2682" s="162"/>
      <c r="O2682" s="429">
        <f t="shared" si="1382"/>
        <v>388288</v>
      </c>
      <c r="P2682" s="355"/>
      <c r="Q2682" s="23"/>
      <c r="R2682" s="23"/>
      <c r="S2682" s="23"/>
      <c r="T2682" s="23"/>
      <c r="U2682" s="23"/>
      <c r="V2682" s="23"/>
      <c r="W2682" s="23"/>
      <c r="X2682" s="23"/>
      <c r="Y2682" s="23"/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/>
      <c r="AK2682" s="23"/>
      <c r="AL2682" s="23"/>
      <c r="AM2682" s="23"/>
      <c r="AN2682" s="23"/>
      <c r="AO2682" s="23"/>
      <c r="AP2682" s="23"/>
      <c r="AQ2682" s="23"/>
      <c r="AR2682" s="23"/>
      <c r="AS2682" s="23"/>
      <c r="AT2682" s="23"/>
      <c r="AU2682" s="23"/>
      <c r="AV2682" s="23"/>
      <c r="AW2682" s="23"/>
      <c r="AX2682" s="23"/>
      <c r="AY2682" s="23"/>
      <c r="AZ2682" s="23"/>
      <c r="BA2682" s="23"/>
      <c r="BB2682" s="23"/>
      <c r="BC2682" s="23"/>
      <c r="BD2682" s="23"/>
      <c r="BE2682" s="23"/>
      <c r="BF2682" s="23"/>
      <c r="BG2682" s="23"/>
      <c r="BH2682" s="23"/>
      <c r="BI2682" s="23"/>
      <c r="BJ2682" s="23"/>
      <c r="BK2682" s="23"/>
      <c r="BL2682" s="23"/>
      <c r="BM2682" s="23"/>
      <c r="BN2682" s="23"/>
      <c r="BO2682" s="23"/>
      <c r="BP2682" s="23"/>
      <c r="BQ2682" s="23"/>
      <c r="BR2682" s="23"/>
      <c r="BS2682" s="23"/>
      <c r="BT2682" s="23"/>
      <c r="BU2682" s="23"/>
      <c r="BV2682" s="23"/>
      <c r="BW2682" s="23"/>
      <c r="BX2682" s="23"/>
      <c r="BY2682" s="23"/>
      <c r="BZ2682" s="23"/>
      <c r="CA2682" s="23"/>
      <c r="CB2682" s="23"/>
      <c r="CC2682" s="23"/>
      <c r="CD2682" s="23"/>
      <c r="CE2682" s="23"/>
      <c r="CF2682" s="23"/>
      <c r="CG2682" s="23"/>
      <c r="CH2682" s="23"/>
      <c r="CI2682" s="23"/>
      <c r="CJ2682" s="23"/>
      <c r="CK2682" s="23"/>
      <c r="CL2682" s="23"/>
      <c r="CM2682" s="23"/>
      <c r="CN2682" s="23"/>
      <c r="CO2682" s="23"/>
      <c r="CP2682" s="23"/>
      <c r="CQ2682" s="23"/>
      <c r="CR2682" s="23"/>
      <c r="CS2682" s="23"/>
      <c r="CT2682" s="23"/>
      <c r="CU2682" s="23"/>
      <c r="CV2682" s="23"/>
      <c r="CW2682" s="23"/>
      <c r="CX2682" s="23"/>
      <c r="CY2682" s="23"/>
      <c r="CZ2682" s="23"/>
      <c r="DA2682" s="23"/>
      <c r="DB2682" s="23"/>
      <c r="DC2682" s="23"/>
      <c r="DD2682" s="23"/>
      <c r="DE2682" s="23"/>
      <c r="DF2682" s="23"/>
      <c r="DG2682" s="23"/>
      <c r="DH2682" s="23"/>
      <c r="DI2682" s="23"/>
      <c r="DJ2682" s="23"/>
      <c r="DK2682" s="23"/>
      <c r="DL2682" s="23"/>
      <c r="DM2682" s="23"/>
      <c r="DN2682" s="23"/>
      <c r="DO2682" s="23"/>
      <c r="DP2682" s="23"/>
      <c r="DQ2682" s="23"/>
      <c r="DR2682" s="23"/>
      <c r="DS2682" s="23"/>
      <c r="DT2682" s="23"/>
      <c r="DU2682" s="23"/>
      <c r="DV2682" s="23"/>
      <c r="DW2682" s="23"/>
      <c r="DX2682" s="23"/>
      <c r="DY2682" s="23"/>
    </row>
    <row r="2683" spans="1:129" s="29" customFormat="1" ht="30" x14ac:dyDescent="0.25">
      <c r="A2683" s="424"/>
      <c r="B2683" s="127" t="s">
        <v>413</v>
      </c>
      <c r="C2683" s="127"/>
      <c r="D2683" s="127"/>
      <c r="E2683" s="136"/>
      <c r="F2683" s="162"/>
      <c r="G2683" s="136"/>
      <c r="H2683" s="72" t="s">
        <v>40</v>
      </c>
      <c r="I2683" s="78" t="s">
        <v>41</v>
      </c>
      <c r="J2683" s="83">
        <v>1466050</v>
      </c>
      <c r="K2683" s="98">
        <f t="shared" si="1391"/>
        <v>1466050</v>
      </c>
      <c r="L2683" s="162"/>
      <c r="M2683" s="162"/>
      <c r="N2683" s="162"/>
      <c r="O2683" s="429">
        <f t="shared" si="1382"/>
        <v>1466050</v>
      </c>
      <c r="P2683" s="355"/>
      <c r="Q2683" s="23"/>
      <c r="R2683" s="23"/>
      <c r="S2683" s="23"/>
      <c r="T2683" s="23"/>
      <c r="U2683" s="23"/>
      <c r="V2683" s="23"/>
      <c r="W2683" s="23"/>
      <c r="X2683" s="23"/>
      <c r="Y2683" s="23"/>
      <c r="Z2683" s="23"/>
      <c r="AA2683" s="23"/>
      <c r="AB2683" s="23"/>
      <c r="AC2683" s="23"/>
      <c r="AD2683" s="23"/>
      <c r="AE2683" s="23"/>
      <c r="AF2683" s="23"/>
      <c r="AG2683" s="23"/>
      <c r="AH2683" s="23"/>
      <c r="AI2683" s="23"/>
      <c r="AJ2683" s="23"/>
      <c r="AK2683" s="23"/>
      <c r="AL2683" s="23"/>
      <c r="AM2683" s="23"/>
      <c r="AN2683" s="23"/>
      <c r="AO2683" s="23"/>
      <c r="AP2683" s="23"/>
      <c r="AQ2683" s="23"/>
      <c r="AR2683" s="23"/>
      <c r="AS2683" s="23"/>
      <c r="AT2683" s="23"/>
      <c r="AU2683" s="23"/>
      <c r="AV2683" s="23"/>
      <c r="AW2683" s="23"/>
      <c r="AX2683" s="23"/>
      <c r="AY2683" s="23"/>
      <c r="AZ2683" s="23"/>
      <c r="BA2683" s="23"/>
      <c r="BB2683" s="23"/>
      <c r="BC2683" s="23"/>
      <c r="BD2683" s="23"/>
      <c r="BE2683" s="23"/>
      <c r="BF2683" s="23"/>
      <c r="BG2683" s="23"/>
      <c r="BH2683" s="23"/>
      <c r="BI2683" s="23"/>
      <c r="BJ2683" s="23"/>
      <c r="BK2683" s="23"/>
      <c r="BL2683" s="23"/>
      <c r="BM2683" s="23"/>
      <c r="BN2683" s="23"/>
      <c r="BO2683" s="23"/>
      <c r="BP2683" s="23"/>
      <c r="BQ2683" s="23"/>
      <c r="BR2683" s="23"/>
      <c r="BS2683" s="23"/>
      <c r="BT2683" s="23"/>
      <c r="BU2683" s="23"/>
      <c r="BV2683" s="23"/>
      <c r="BW2683" s="23"/>
      <c r="BX2683" s="23"/>
      <c r="BY2683" s="23"/>
      <c r="BZ2683" s="23"/>
      <c r="CA2683" s="23"/>
      <c r="CB2683" s="23"/>
      <c r="CC2683" s="23"/>
      <c r="CD2683" s="23"/>
      <c r="CE2683" s="23"/>
      <c r="CF2683" s="23"/>
      <c r="CG2683" s="23"/>
      <c r="CH2683" s="23"/>
      <c r="CI2683" s="23"/>
      <c r="CJ2683" s="23"/>
      <c r="CK2683" s="23"/>
      <c r="CL2683" s="23"/>
      <c r="CM2683" s="23"/>
      <c r="CN2683" s="23"/>
      <c r="CO2683" s="23"/>
      <c r="CP2683" s="23"/>
      <c r="CQ2683" s="23"/>
      <c r="CR2683" s="23"/>
      <c r="CS2683" s="23"/>
      <c r="CT2683" s="23"/>
      <c r="CU2683" s="23"/>
      <c r="CV2683" s="23"/>
      <c r="CW2683" s="23"/>
      <c r="CX2683" s="23"/>
      <c r="CY2683" s="23"/>
      <c r="CZ2683" s="23"/>
      <c r="DA2683" s="23"/>
      <c r="DB2683" s="23"/>
      <c r="DC2683" s="23"/>
      <c r="DD2683" s="23"/>
      <c r="DE2683" s="23"/>
      <c r="DF2683" s="23"/>
      <c r="DG2683" s="23"/>
      <c r="DH2683" s="23"/>
      <c r="DI2683" s="23"/>
      <c r="DJ2683" s="23"/>
      <c r="DK2683" s="23"/>
      <c r="DL2683" s="23"/>
      <c r="DM2683" s="23"/>
      <c r="DN2683" s="23"/>
      <c r="DO2683" s="23"/>
      <c r="DP2683" s="23"/>
      <c r="DQ2683" s="23"/>
      <c r="DR2683" s="23"/>
      <c r="DS2683" s="23"/>
      <c r="DT2683" s="23"/>
      <c r="DU2683" s="23"/>
      <c r="DV2683" s="23"/>
      <c r="DW2683" s="23"/>
      <c r="DX2683" s="23"/>
      <c r="DY2683" s="23"/>
    </row>
    <row r="2684" spans="1:129" s="29" customFormat="1" x14ac:dyDescent="0.25">
      <c r="A2684" s="425"/>
      <c r="B2684" s="127" t="s">
        <v>413</v>
      </c>
      <c r="C2684" s="127"/>
      <c r="D2684" s="127"/>
      <c r="E2684" s="136"/>
      <c r="F2684" s="162"/>
      <c r="G2684" s="136"/>
      <c r="H2684" s="168" t="s">
        <v>35</v>
      </c>
      <c r="I2684" s="78" t="s">
        <v>52</v>
      </c>
      <c r="J2684" s="83">
        <v>39683</v>
      </c>
      <c r="K2684" s="98">
        <f t="shared" si="1391"/>
        <v>39683</v>
      </c>
      <c r="L2684" s="162"/>
      <c r="M2684" s="162"/>
      <c r="N2684" s="162"/>
      <c r="O2684" s="429">
        <f t="shared" si="1382"/>
        <v>39683</v>
      </c>
      <c r="P2684" s="355"/>
      <c r="Q2684" s="23"/>
      <c r="R2684" s="23"/>
      <c r="S2684" s="23"/>
      <c r="T2684" s="23"/>
      <c r="U2684" s="23"/>
      <c r="V2684" s="23"/>
      <c r="W2684" s="23"/>
      <c r="X2684" s="23"/>
      <c r="Y2684" s="23"/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/>
      <c r="AK2684" s="23"/>
      <c r="AL2684" s="23"/>
      <c r="AM2684" s="23"/>
      <c r="AN2684" s="23"/>
      <c r="AO2684" s="23"/>
      <c r="AP2684" s="23"/>
      <c r="AQ2684" s="23"/>
      <c r="AR2684" s="23"/>
      <c r="AS2684" s="23"/>
      <c r="AT2684" s="23"/>
      <c r="AU2684" s="23"/>
      <c r="AV2684" s="23"/>
      <c r="AW2684" s="23"/>
      <c r="AX2684" s="23"/>
      <c r="AY2684" s="23"/>
      <c r="AZ2684" s="23"/>
      <c r="BA2684" s="23"/>
      <c r="BB2684" s="23"/>
      <c r="BC2684" s="23"/>
      <c r="BD2684" s="23"/>
      <c r="BE2684" s="23"/>
      <c r="BF2684" s="23"/>
      <c r="BG2684" s="23"/>
      <c r="BH2684" s="23"/>
      <c r="BI2684" s="23"/>
      <c r="BJ2684" s="23"/>
      <c r="BK2684" s="23"/>
      <c r="BL2684" s="23"/>
      <c r="BM2684" s="23"/>
      <c r="BN2684" s="23"/>
      <c r="BO2684" s="23"/>
      <c r="BP2684" s="23"/>
      <c r="BQ2684" s="23"/>
      <c r="BR2684" s="23"/>
      <c r="BS2684" s="23"/>
      <c r="BT2684" s="23"/>
      <c r="BU2684" s="23"/>
      <c r="BV2684" s="23"/>
      <c r="BW2684" s="23"/>
      <c r="BX2684" s="23"/>
      <c r="BY2684" s="23"/>
      <c r="BZ2684" s="23"/>
      <c r="CA2684" s="23"/>
      <c r="CB2684" s="23"/>
      <c r="CC2684" s="23"/>
      <c r="CD2684" s="23"/>
      <c r="CE2684" s="23"/>
      <c r="CF2684" s="23"/>
      <c r="CG2684" s="23"/>
      <c r="CH2684" s="23"/>
      <c r="CI2684" s="23"/>
      <c r="CJ2684" s="23"/>
      <c r="CK2684" s="23"/>
      <c r="CL2684" s="23"/>
      <c r="CM2684" s="23"/>
      <c r="CN2684" s="23"/>
      <c r="CO2684" s="23"/>
      <c r="CP2684" s="23"/>
      <c r="CQ2684" s="23"/>
      <c r="CR2684" s="23"/>
      <c r="CS2684" s="23"/>
      <c r="CT2684" s="23"/>
      <c r="CU2684" s="23"/>
      <c r="CV2684" s="23"/>
      <c r="CW2684" s="23"/>
      <c r="CX2684" s="23"/>
      <c r="CY2684" s="23"/>
      <c r="CZ2684" s="23"/>
      <c r="DA2684" s="23"/>
      <c r="DB2684" s="23"/>
      <c r="DC2684" s="23"/>
      <c r="DD2684" s="23"/>
      <c r="DE2684" s="23"/>
      <c r="DF2684" s="23"/>
      <c r="DG2684" s="23"/>
      <c r="DH2684" s="23"/>
      <c r="DI2684" s="23"/>
      <c r="DJ2684" s="23"/>
      <c r="DK2684" s="23"/>
      <c r="DL2684" s="23"/>
      <c r="DM2684" s="23"/>
      <c r="DN2684" s="23"/>
      <c r="DO2684" s="23"/>
      <c r="DP2684" s="23"/>
      <c r="DQ2684" s="23"/>
      <c r="DR2684" s="23"/>
      <c r="DS2684" s="23"/>
      <c r="DT2684" s="23"/>
      <c r="DU2684" s="23"/>
      <c r="DV2684" s="23"/>
      <c r="DW2684" s="23"/>
      <c r="DX2684" s="23"/>
      <c r="DY2684" s="23"/>
    </row>
    <row r="2685" spans="1:129" s="29" customFormat="1" x14ac:dyDescent="0.25">
      <c r="A2685" s="423">
        <v>20</v>
      </c>
      <c r="B2685" s="127" t="s">
        <v>413</v>
      </c>
      <c r="C2685" s="127" t="s">
        <v>25</v>
      </c>
      <c r="D2685" s="195" t="s">
        <v>352</v>
      </c>
      <c r="E2685" s="203">
        <v>14</v>
      </c>
      <c r="F2685" s="135">
        <v>1824.6</v>
      </c>
      <c r="G2685" s="196">
        <v>66</v>
      </c>
      <c r="H2685" s="121" t="s">
        <v>30</v>
      </c>
      <c r="I2685" s="66" t="s">
        <v>1</v>
      </c>
      <c r="J2685" s="83">
        <f>J2686+J2687+J2688</f>
        <v>1860846</v>
      </c>
      <c r="K2685" s="83">
        <f t="shared" ref="K2685:N2685" si="1392">K2686+K2687+K2688</f>
        <v>1860846</v>
      </c>
      <c r="L2685" s="83">
        <f t="shared" si="1392"/>
        <v>0</v>
      </c>
      <c r="M2685" s="83">
        <f t="shared" si="1392"/>
        <v>0</v>
      </c>
      <c r="N2685" s="83">
        <f t="shared" si="1392"/>
        <v>0</v>
      </c>
      <c r="O2685" s="429">
        <f t="shared" si="1382"/>
        <v>1860846</v>
      </c>
      <c r="P2685" s="355"/>
      <c r="Q2685" s="23"/>
      <c r="R2685" s="23"/>
      <c r="S2685" s="23"/>
      <c r="T2685" s="23"/>
      <c r="U2685" s="23"/>
      <c r="V2685" s="23"/>
      <c r="W2685" s="23"/>
      <c r="X2685" s="23"/>
      <c r="Y2685" s="23"/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/>
      <c r="AL2685" s="23"/>
      <c r="AM2685" s="23"/>
      <c r="AN2685" s="23"/>
      <c r="AO2685" s="23"/>
      <c r="AP2685" s="23"/>
      <c r="AQ2685" s="23"/>
      <c r="AR2685" s="23"/>
      <c r="AS2685" s="23"/>
      <c r="AT2685" s="23"/>
      <c r="AU2685" s="23"/>
      <c r="AV2685" s="23"/>
      <c r="AW2685" s="23"/>
      <c r="AX2685" s="23"/>
      <c r="AY2685" s="23"/>
      <c r="AZ2685" s="23"/>
      <c r="BA2685" s="23"/>
      <c r="BB2685" s="23"/>
      <c r="BC2685" s="23"/>
      <c r="BD2685" s="23"/>
      <c r="BE2685" s="23"/>
      <c r="BF2685" s="23"/>
      <c r="BG2685" s="23"/>
      <c r="BH2685" s="23"/>
      <c r="BI2685" s="23"/>
      <c r="BJ2685" s="23"/>
      <c r="BK2685" s="23"/>
      <c r="BL2685" s="23"/>
      <c r="BM2685" s="23"/>
      <c r="BN2685" s="23"/>
      <c r="BO2685" s="23"/>
      <c r="BP2685" s="23"/>
      <c r="BQ2685" s="23"/>
      <c r="BR2685" s="23"/>
      <c r="BS2685" s="23"/>
      <c r="BT2685" s="23"/>
      <c r="BU2685" s="23"/>
      <c r="BV2685" s="23"/>
      <c r="BW2685" s="23"/>
      <c r="BX2685" s="23"/>
      <c r="BY2685" s="23"/>
      <c r="BZ2685" s="23"/>
      <c r="CA2685" s="23"/>
      <c r="CB2685" s="23"/>
      <c r="CC2685" s="23"/>
      <c r="CD2685" s="23"/>
      <c r="CE2685" s="23"/>
      <c r="CF2685" s="23"/>
      <c r="CG2685" s="23"/>
      <c r="CH2685" s="23"/>
      <c r="CI2685" s="23"/>
      <c r="CJ2685" s="23"/>
      <c r="CK2685" s="23"/>
      <c r="CL2685" s="23"/>
      <c r="CM2685" s="23"/>
      <c r="CN2685" s="23"/>
      <c r="CO2685" s="23"/>
      <c r="CP2685" s="23"/>
      <c r="CQ2685" s="23"/>
      <c r="CR2685" s="23"/>
      <c r="CS2685" s="23"/>
      <c r="CT2685" s="23"/>
      <c r="CU2685" s="23"/>
      <c r="CV2685" s="23"/>
      <c r="CW2685" s="23"/>
      <c r="CX2685" s="23"/>
      <c r="CY2685" s="23"/>
      <c r="CZ2685" s="23"/>
      <c r="DA2685" s="23"/>
      <c r="DB2685" s="23"/>
      <c r="DC2685" s="23"/>
      <c r="DD2685" s="23"/>
      <c r="DE2685" s="23"/>
      <c r="DF2685" s="23"/>
      <c r="DG2685" s="23"/>
      <c r="DH2685" s="23"/>
      <c r="DI2685" s="23"/>
      <c r="DJ2685" s="23"/>
      <c r="DK2685" s="23"/>
      <c r="DL2685" s="23"/>
      <c r="DM2685" s="23"/>
      <c r="DN2685" s="23"/>
      <c r="DO2685" s="23"/>
      <c r="DP2685" s="23"/>
      <c r="DQ2685" s="23"/>
      <c r="DR2685" s="23"/>
      <c r="DS2685" s="23"/>
      <c r="DT2685" s="23"/>
      <c r="DU2685" s="23"/>
      <c r="DV2685" s="23"/>
      <c r="DW2685" s="23"/>
      <c r="DX2685" s="23"/>
      <c r="DY2685" s="23"/>
    </row>
    <row r="2686" spans="1:129" s="29" customFormat="1" ht="30" x14ac:dyDescent="0.25">
      <c r="A2686" s="424"/>
      <c r="B2686" s="127" t="s">
        <v>413</v>
      </c>
      <c r="C2686" s="127"/>
      <c r="D2686" s="127"/>
      <c r="E2686" s="136"/>
      <c r="F2686" s="162"/>
      <c r="G2686" s="136"/>
      <c r="H2686" s="121" t="s">
        <v>38</v>
      </c>
      <c r="I2686" s="105" t="s">
        <v>39</v>
      </c>
      <c r="J2686" s="83">
        <v>381490</v>
      </c>
      <c r="K2686" s="98">
        <f t="shared" ref="K2686:K2688" si="1393">J2686</f>
        <v>381490</v>
      </c>
      <c r="L2686" s="162"/>
      <c r="M2686" s="162"/>
      <c r="N2686" s="162"/>
      <c r="O2686" s="429">
        <f t="shared" si="1382"/>
        <v>381490</v>
      </c>
      <c r="P2686" s="355"/>
      <c r="Q2686" s="23"/>
      <c r="R2686" s="23"/>
      <c r="S2686" s="23"/>
      <c r="T2686" s="23"/>
      <c r="U2686" s="23"/>
      <c r="V2686" s="23"/>
      <c r="W2686" s="23"/>
      <c r="X2686" s="23"/>
      <c r="Y2686" s="23"/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/>
      <c r="AK2686" s="23"/>
      <c r="AL2686" s="23"/>
      <c r="AM2686" s="23"/>
      <c r="AN2686" s="23"/>
      <c r="AO2686" s="23"/>
      <c r="AP2686" s="23"/>
      <c r="AQ2686" s="23"/>
      <c r="AR2686" s="23"/>
      <c r="AS2686" s="23"/>
      <c r="AT2686" s="23"/>
      <c r="AU2686" s="23"/>
      <c r="AV2686" s="23"/>
      <c r="AW2686" s="23"/>
      <c r="AX2686" s="23"/>
      <c r="AY2686" s="23"/>
      <c r="AZ2686" s="23"/>
      <c r="BA2686" s="23"/>
      <c r="BB2686" s="23"/>
      <c r="BC2686" s="23"/>
      <c r="BD2686" s="23"/>
      <c r="BE2686" s="23"/>
      <c r="BF2686" s="23"/>
      <c r="BG2686" s="23"/>
      <c r="BH2686" s="23"/>
      <c r="BI2686" s="23"/>
      <c r="BJ2686" s="23"/>
      <c r="BK2686" s="23"/>
      <c r="BL2686" s="23"/>
      <c r="BM2686" s="23"/>
      <c r="BN2686" s="23"/>
      <c r="BO2686" s="23"/>
      <c r="BP2686" s="23"/>
      <c r="BQ2686" s="23"/>
      <c r="BR2686" s="23"/>
      <c r="BS2686" s="23"/>
      <c r="BT2686" s="23"/>
      <c r="BU2686" s="23"/>
      <c r="BV2686" s="23"/>
      <c r="BW2686" s="23"/>
      <c r="BX2686" s="23"/>
      <c r="BY2686" s="23"/>
      <c r="BZ2686" s="23"/>
      <c r="CA2686" s="23"/>
      <c r="CB2686" s="23"/>
      <c r="CC2686" s="23"/>
      <c r="CD2686" s="23"/>
      <c r="CE2686" s="23"/>
      <c r="CF2686" s="23"/>
      <c r="CG2686" s="23"/>
      <c r="CH2686" s="23"/>
      <c r="CI2686" s="23"/>
      <c r="CJ2686" s="23"/>
      <c r="CK2686" s="23"/>
      <c r="CL2686" s="23"/>
      <c r="CM2686" s="23"/>
      <c r="CN2686" s="23"/>
      <c r="CO2686" s="23"/>
      <c r="CP2686" s="23"/>
      <c r="CQ2686" s="23"/>
      <c r="CR2686" s="23"/>
      <c r="CS2686" s="23"/>
      <c r="CT2686" s="23"/>
      <c r="CU2686" s="23"/>
      <c r="CV2686" s="23"/>
      <c r="CW2686" s="23"/>
      <c r="CX2686" s="23"/>
      <c r="CY2686" s="23"/>
      <c r="CZ2686" s="23"/>
      <c r="DA2686" s="23"/>
      <c r="DB2686" s="23"/>
      <c r="DC2686" s="23"/>
      <c r="DD2686" s="23"/>
      <c r="DE2686" s="23"/>
      <c r="DF2686" s="23"/>
      <c r="DG2686" s="23"/>
      <c r="DH2686" s="23"/>
      <c r="DI2686" s="23"/>
      <c r="DJ2686" s="23"/>
      <c r="DK2686" s="23"/>
      <c r="DL2686" s="23"/>
      <c r="DM2686" s="23"/>
      <c r="DN2686" s="23"/>
      <c r="DO2686" s="23"/>
      <c r="DP2686" s="23"/>
      <c r="DQ2686" s="23"/>
      <c r="DR2686" s="23"/>
      <c r="DS2686" s="23"/>
      <c r="DT2686" s="23"/>
      <c r="DU2686" s="23"/>
      <c r="DV2686" s="23"/>
      <c r="DW2686" s="23"/>
      <c r="DX2686" s="23"/>
      <c r="DY2686" s="23"/>
    </row>
    <row r="2687" spans="1:129" s="29" customFormat="1" ht="30" x14ac:dyDescent="0.25">
      <c r="A2687" s="424"/>
      <c r="B2687" s="127" t="s">
        <v>413</v>
      </c>
      <c r="C2687" s="127"/>
      <c r="D2687" s="127"/>
      <c r="E2687" s="136"/>
      <c r="F2687" s="162"/>
      <c r="G2687" s="136"/>
      <c r="H2687" s="72" t="s">
        <v>40</v>
      </c>
      <c r="I2687" s="78" t="s">
        <v>41</v>
      </c>
      <c r="J2687" s="83">
        <v>1440368</v>
      </c>
      <c r="K2687" s="98">
        <f t="shared" si="1393"/>
        <v>1440368</v>
      </c>
      <c r="L2687" s="162"/>
      <c r="M2687" s="162"/>
      <c r="N2687" s="162"/>
      <c r="O2687" s="429">
        <f t="shared" si="1382"/>
        <v>1440368</v>
      </c>
      <c r="P2687" s="355"/>
      <c r="Q2687" s="23"/>
      <c r="R2687" s="23"/>
      <c r="S2687" s="23"/>
      <c r="T2687" s="23"/>
      <c r="U2687" s="23"/>
      <c r="V2687" s="23"/>
      <c r="W2687" s="23"/>
      <c r="X2687" s="23"/>
      <c r="Y2687" s="23"/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/>
      <c r="AK2687" s="23"/>
      <c r="AL2687" s="23"/>
      <c r="AM2687" s="23"/>
      <c r="AN2687" s="23"/>
      <c r="AO2687" s="23"/>
      <c r="AP2687" s="23"/>
      <c r="AQ2687" s="23"/>
      <c r="AR2687" s="23"/>
      <c r="AS2687" s="23"/>
      <c r="AT2687" s="23"/>
      <c r="AU2687" s="23"/>
      <c r="AV2687" s="23"/>
      <c r="AW2687" s="23"/>
      <c r="AX2687" s="23"/>
      <c r="AY2687" s="23"/>
      <c r="AZ2687" s="23"/>
      <c r="BA2687" s="23"/>
      <c r="BB2687" s="23"/>
      <c r="BC2687" s="23"/>
      <c r="BD2687" s="23"/>
      <c r="BE2687" s="23"/>
      <c r="BF2687" s="23"/>
      <c r="BG2687" s="23"/>
      <c r="BH2687" s="23"/>
      <c r="BI2687" s="23"/>
      <c r="BJ2687" s="23"/>
      <c r="BK2687" s="23"/>
      <c r="BL2687" s="23"/>
      <c r="BM2687" s="23"/>
      <c r="BN2687" s="23"/>
      <c r="BO2687" s="23"/>
      <c r="BP2687" s="23"/>
      <c r="BQ2687" s="23"/>
      <c r="BR2687" s="23"/>
      <c r="BS2687" s="23"/>
      <c r="BT2687" s="23"/>
      <c r="BU2687" s="23"/>
      <c r="BV2687" s="23"/>
      <c r="BW2687" s="23"/>
      <c r="BX2687" s="23"/>
      <c r="BY2687" s="23"/>
      <c r="BZ2687" s="23"/>
      <c r="CA2687" s="23"/>
      <c r="CB2687" s="23"/>
      <c r="CC2687" s="23"/>
      <c r="CD2687" s="23"/>
      <c r="CE2687" s="23"/>
      <c r="CF2687" s="23"/>
      <c r="CG2687" s="23"/>
      <c r="CH2687" s="23"/>
      <c r="CI2687" s="23"/>
      <c r="CJ2687" s="23"/>
      <c r="CK2687" s="23"/>
      <c r="CL2687" s="23"/>
      <c r="CM2687" s="23"/>
      <c r="CN2687" s="23"/>
      <c r="CO2687" s="23"/>
      <c r="CP2687" s="23"/>
      <c r="CQ2687" s="23"/>
      <c r="CR2687" s="23"/>
      <c r="CS2687" s="23"/>
      <c r="CT2687" s="23"/>
      <c r="CU2687" s="23"/>
      <c r="CV2687" s="23"/>
      <c r="CW2687" s="23"/>
      <c r="CX2687" s="23"/>
      <c r="CY2687" s="23"/>
      <c r="CZ2687" s="23"/>
      <c r="DA2687" s="23"/>
      <c r="DB2687" s="23"/>
      <c r="DC2687" s="23"/>
      <c r="DD2687" s="23"/>
      <c r="DE2687" s="23"/>
      <c r="DF2687" s="23"/>
      <c r="DG2687" s="23"/>
      <c r="DH2687" s="23"/>
      <c r="DI2687" s="23"/>
      <c r="DJ2687" s="23"/>
      <c r="DK2687" s="23"/>
      <c r="DL2687" s="23"/>
      <c r="DM2687" s="23"/>
      <c r="DN2687" s="23"/>
      <c r="DO2687" s="23"/>
      <c r="DP2687" s="23"/>
      <c r="DQ2687" s="23"/>
      <c r="DR2687" s="23"/>
      <c r="DS2687" s="23"/>
      <c r="DT2687" s="23"/>
      <c r="DU2687" s="23"/>
      <c r="DV2687" s="23"/>
      <c r="DW2687" s="23"/>
      <c r="DX2687" s="23"/>
      <c r="DY2687" s="23"/>
    </row>
    <row r="2688" spans="1:129" s="29" customFormat="1" x14ac:dyDescent="0.25">
      <c r="A2688" s="425"/>
      <c r="B2688" s="127" t="s">
        <v>413</v>
      </c>
      <c r="C2688" s="127"/>
      <c r="D2688" s="127"/>
      <c r="E2688" s="136"/>
      <c r="F2688" s="162"/>
      <c r="G2688" s="136"/>
      <c r="H2688" s="168" t="s">
        <v>35</v>
      </c>
      <c r="I2688" s="78" t="s">
        <v>52</v>
      </c>
      <c r="J2688" s="83">
        <v>38988</v>
      </c>
      <c r="K2688" s="98">
        <f t="shared" si="1393"/>
        <v>38988</v>
      </c>
      <c r="L2688" s="162"/>
      <c r="M2688" s="162"/>
      <c r="N2688" s="162"/>
      <c r="O2688" s="429">
        <f t="shared" si="1382"/>
        <v>38988</v>
      </c>
      <c r="P2688" s="355"/>
      <c r="Q2688" s="23"/>
      <c r="R2688" s="23"/>
      <c r="S2688" s="23"/>
      <c r="T2688" s="23"/>
      <c r="U2688" s="23"/>
      <c r="V2688" s="23"/>
      <c r="W2688" s="23"/>
      <c r="X2688" s="23"/>
      <c r="Y2688" s="23"/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/>
      <c r="AL2688" s="23"/>
      <c r="AM2688" s="23"/>
      <c r="AN2688" s="23"/>
      <c r="AO2688" s="23"/>
      <c r="AP2688" s="23"/>
      <c r="AQ2688" s="23"/>
      <c r="AR2688" s="23"/>
      <c r="AS2688" s="23"/>
      <c r="AT2688" s="23"/>
      <c r="AU2688" s="23"/>
      <c r="AV2688" s="23"/>
      <c r="AW2688" s="23"/>
      <c r="AX2688" s="23"/>
      <c r="AY2688" s="23"/>
      <c r="AZ2688" s="23"/>
      <c r="BA2688" s="23"/>
      <c r="BB2688" s="23"/>
      <c r="BC2688" s="23"/>
      <c r="BD2688" s="23"/>
      <c r="BE2688" s="23"/>
      <c r="BF2688" s="23"/>
      <c r="BG2688" s="23"/>
      <c r="BH2688" s="23"/>
      <c r="BI2688" s="23"/>
      <c r="BJ2688" s="23"/>
      <c r="BK2688" s="23"/>
      <c r="BL2688" s="23"/>
      <c r="BM2688" s="23"/>
      <c r="BN2688" s="23"/>
      <c r="BO2688" s="23"/>
      <c r="BP2688" s="23"/>
      <c r="BQ2688" s="23"/>
      <c r="BR2688" s="23"/>
      <c r="BS2688" s="23"/>
      <c r="BT2688" s="23"/>
      <c r="BU2688" s="23"/>
      <c r="BV2688" s="23"/>
      <c r="BW2688" s="23"/>
      <c r="BX2688" s="23"/>
      <c r="BY2688" s="23"/>
      <c r="BZ2688" s="23"/>
      <c r="CA2688" s="23"/>
      <c r="CB2688" s="23"/>
      <c r="CC2688" s="23"/>
      <c r="CD2688" s="23"/>
      <c r="CE2688" s="23"/>
      <c r="CF2688" s="23"/>
      <c r="CG2688" s="23"/>
      <c r="CH2688" s="23"/>
      <c r="CI2688" s="23"/>
      <c r="CJ2688" s="23"/>
      <c r="CK2688" s="23"/>
      <c r="CL2688" s="23"/>
      <c r="CM2688" s="23"/>
      <c r="CN2688" s="23"/>
      <c r="CO2688" s="23"/>
      <c r="CP2688" s="23"/>
      <c r="CQ2688" s="23"/>
      <c r="CR2688" s="23"/>
      <c r="CS2688" s="23"/>
      <c r="CT2688" s="23"/>
      <c r="CU2688" s="23"/>
      <c r="CV2688" s="23"/>
      <c r="CW2688" s="23"/>
      <c r="CX2688" s="23"/>
      <c r="CY2688" s="23"/>
      <c r="CZ2688" s="23"/>
      <c r="DA2688" s="23"/>
      <c r="DB2688" s="23"/>
      <c r="DC2688" s="23"/>
      <c r="DD2688" s="23"/>
      <c r="DE2688" s="23"/>
      <c r="DF2688" s="23"/>
      <c r="DG2688" s="23"/>
      <c r="DH2688" s="23"/>
      <c r="DI2688" s="23"/>
      <c r="DJ2688" s="23"/>
      <c r="DK2688" s="23"/>
      <c r="DL2688" s="23"/>
      <c r="DM2688" s="23"/>
      <c r="DN2688" s="23"/>
      <c r="DO2688" s="23"/>
      <c r="DP2688" s="23"/>
      <c r="DQ2688" s="23"/>
      <c r="DR2688" s="23"/>
      <c r="DS2688" s="23"/>
      <c r="DT2688" s="23"/>
      <c r="DU2688" s="23"/>
      <c r="DV2688" s="23"/>
      <c r="DW2688" s="23"/>
      <c r="DX2688" s="23"/>
      <c r="DY2688" s="23"/>
    </row>
    <row r="2689" spans="1:129" s="29" customFormat="1" x14ac:dyDescent="0.25">
      <c r="A2689" s="423">
        <v>21</v>
      </c>
      <c r="B2689" s="127" t="s">
        <v>413</v>
      </c>
      <c r="C2689" s="121" t="s">
        <v>361</v>
      </c>
      <c r="D2689" s="121" t="s">
        <v>113</v>
      </c>
      <c r="E2689" s="136" t="s">
        <v>114</v>
      </c>
      <c r="F2689" s="162">
        <v>2631.9</v>
      </c>
      <c r="G2689" s="136">
        <v>117</v>
      </c>
      <c r="H2689" s="121" t="s">
        <v>30</v>
      </c>
      <c r="I2689" s="66" t="s">
        <v>1</v>
      </c>
      <c r="J2689" s="83">
        <f>J2690+J2691</f>
        <v>2108030</v>
      </c>
      <c r="K2689" s="83">
        <f t="shared" ref="K2689:N2689" si="1394">K2690+K2691</f>
        <v>2108030</v>
      </c>
      <c r="L2689" s="83">
        <f t="shared" si="1394"/>
        <v>0</v>
      </c>
      <c r="M2689" s="83">
        <f t="shared" si="1394"/>
        <v>0</v>
      </c>
      <c r="N2689" s="83">
        <f t="shared" si="1394"/>
        <v>0</v>
      </c>
      <c r="O2689" s="429">
        <f t="shared" si="1382"/>
        <v>2108030</v>
      </c>
      <c r="P2689" s="355"/>
      <c r="Q2689" s="23"/>
      <c r="R2689" s="23"/>
      <c r="S2689" s="23"/>
      <c r="T2689" s="23"/>
      <c r="U2689" s="23"/>
      <c r="V2689" s="23"/>
      <c r="W2689" s="23"/>
      <c r="X2689" s="23"/>
      <c r="Y2689" s="23"/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/>
      <c r="AL2689" s="23"/>
      <c r="AM2689" s="23"/>
      <c r="AN2689" s="23"/>
      <c r="AO2689" s="23"/>
      <c r="AP2689" s="23"/>
      <c r="AQ2689" s="23"/>
      <c r="AR2689" s="23"/>
      <c r="AS2689" s="23"/>
      <c r="AT2689" s="23"/>
      <c r="AU2689" s="23"/>
      <c r="AV2689" s="23"/>
      <c r="AW2689" s="23"/>
      <c r="AX2689" s="23"/>
      <c r="AY2689" s="23"/>
      <c r="AZ2689" s="23"/>
      <c r="BA2689" s="23"/>
      <c r="BB2689" s="23"/>
      <c r="BC2689" s="23"/>
      <c r="BD2689" s="23"/>
      <c r="BE2689" s="23"/>
      <c r="BF2689" s="23"/>
      <c r="BG2689" s="23"/>
      <c r="BH2689" s="23"/>
      <c r="BI2689" s="23"/>
      <c r="BJ2689" s="23"/>
      <c r="BK2689" s="23"/>
      <c r="BL2689" s="23"/>
      <c r="BM2689" s="23"/>
      <c r="BN2689" s="23"/>
      <c r="BO2689" s="23"/>
      <c r="BP2689" s="23"/>
      <c r="BQ2689" s="23"/>
      <c r="BR2689" s="23"/>
      <c r="BS2689" s="23"/>
      <c r="BT2689" s="23"/>
      <c r="BU2689" s="23"/>
      <c r="BV2689" s="23"/>
      <c r="BW2689" s="23"/>
      <c r="BX2689" s="23"/>
      <c r="BY2689" s="23"/>
      <c r="BZ2689" s="23"/>
      <c r="CA2689" s="23"/>
      <c r="CB2689" s="23"/>
      <c r="CC2689" s="23"/>
      <c r="CD2689" s="23"/>
      <c r="CE2689" s="23"/>
      <c r="CF2689" s="23"/>
      <c r="CG2689" s="23"/>
      <c r="CH2689" s="23"/>
      <c r="CI2689" s="23"/>
      <c r="CJ2689" s="23"/>
      <c r="CK2689" s="23"/>
      <c r="CL2689" s="23"/>
      <c r="CM2689" s="23"/>
      <c r="CN2689" s="23"/>
      <c r="CO2689" s="23"/>
      <c r="CP2689" s="23"/>
      <c r="CQ2689" s="23"/>
      <c r="CR2689" s="23"/>
      <c r="CS2689" s="23"/>
      <c r="CT2689" s="23"/>
      <c r="CU2689" s="23"/>
      <c r="CV2689" s="23"/>
      <c r="CW2689" s="23"/>
      <c r="CX2689" s="23"/>
      <c r="CY2689" s="23"/>
      <c r="CZ2689" s="23"/>
      <c r="DA2689" s="23"/>
      <c r="DB2689" s="23"/>
      <c r="DC2689" s="23"/>
      <c r="DD2689" s="23"/>
      <c r="DE2689" s="23"/>
      <c r="DF2689" s="23"/>
      <c r="DG2689" s="23"/>
      <c r="DH2689" s="23"/>
      <c r="DI2689" s="23"/>
      <c r="DJ2689" s="23"/>
      <c r="DK2689" s="23"/>
      <c r="DL2689" s="23"/>
      <c r="DM2689" s="23"/>
      <c r="DN2689" s="23"/>
      <c r="DO2689" s="23"/>
      <c r="DP2689" s="23"/>
      <c r="DQ2689" s="23"/>
      <c r="DR2689" s="23"/>
      <c r="DS2689" s="23"/>
      <c r="DT2689" s="23"/>
      <c r="DU2689" s="23"/>
      <c r="DV2689" s="23"/>
      <c r="DW2689" s="23"/>
      <c r="DX2689" s="23"/>
      <c r="DY2689" s="23"/>
    </row>
    <row r="2690" spans="1:129" s="29" customFormat="1" ht="30" x14ac:dyDescent="0.25">
      <c r="A2690" s="424"/>
      <c r="B2690" s="127" t="s">
        <v>413</v>
      </c>
      <c r="C2690" s="121"/>
      <c r="D2690" s="121"/>
      <c r="E2690" s="136"/>
      <c r="F2690" s="162"/>
      <c r="G2690" s="136"/>
      <c r="H2690" s="72" t="s">
        <v>40</v>
      </c>
      <c r="I2690" s="78" t="s">
        <v>41</v>
      </c>
      <c r="J2690" s="83">
        <v>2063860</v>
      </c>
      <c r="K2690" s="98">
        <f t="shared" ref="K2690:K2691" si="1395">J2690</f>
        <v>2063860</v>
      </c>
      <c r="L2690" s="162"/>
      <c r="M2690" s="162"/>
      <c r="N2690" s="162"/>
      <c r="O2690" s="429">
        <f t="shared" si="1382"/>
        <v>2063860</v>
      </c>
      <c r="P2690" s="355"/>
      <c r="Q2690" s="23"/>
      <c r="R2690" s="23"/>
      <c r="S2690" s="23"/>
      <c r="T2690" s="23"/>
      <c r="U2690" s="23"/>
      <c r="V2690" s="23"/>
      <c r="W2690" s="23"/>
      <c r="X2690" s="23"/>
      <c r="Y2690" s="23"/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/>
      <c r="AK2690" s="23"/>
      <c r="AL2690" s="23"/>
      <c r="AM2690" s="23"/>
      <c r="AN2690" s="23"/>
      <c r="AO2690" s="23"/>
      <c r="AP2690" s="23"/>
      <c r="AQ2690" s="23"/>
      <c r="AR2690" s="23"/>
      <c r="AS2690" s="23"/>
      <c r="AT2690" s="23"/>
      <c r="AU2690" s="23"/>
      <c r="AV2690" s="23"/>
      <c r="AW2690" s="23"/>
      <c r="AX2690" s="23"/>
      <c r="AY2690" s="23"/>
      <c r="AZ2690" s="23"/>
      <c r="BA2690" s="23"/>
      <c r="BB2690" s="23"/>
      <c r="BC2690" s="23"/>
      <c r="BD2690" s="23"/>
      <c r="BE2690" s="23"/>
      <c r="BF2690" s="23"/>
      <c r="BG2690" s="23"/>
      <c r="BH2690" s="23"/>
      <c r="BI2690" s="23"/>
      <c r="BJ2690" s="23"/>
      <c r="BK2690" s="23"/>
      <c r="BL2690" s="23"/>
      <c r="BM2690" s="23"/>
      <c r="BN2690" s="23"/>
      <c r="BO2690" s="23"/>
      <c r="BP2690" s="23"/>
      <c r="BQ2690" s="23"/>
      <c r="BR2690" s="23"/>
      <c r="BS2690" s="23"/>
      <c r="BT2690" s="23"/>
      <c r="BU2690" s="23"/>
      <c r="BV2690" s="23"/>
      <c r="BW2690" s="23"/>
      <c r="BX2690" s="23"/>
      <c r="BY2690" s="23"/>
      <c r="BZ2690" s="23"/>
      <c r="CA2690" s="23"/>
      <c r="CB2690" s="23"/>
      <c r="CC2690" s="23"/>
      <c r="CD2690" s="23"/>
      <c r="CE2690" s="23"/>
      <c r="CF2690" s="23"/>
      <c r="CG2690" s="23"/>
      <c r="CH2690" s="23"/>
      <c r="CI2690" s="23"/>
      <c r="CJ2690" s="23"/>
      <c r="CK2690" s="23"/>
      <c r="CL2690" s="23"/>
      <c r="CM2690" s="23"/>
      <c r="CN2690" s="23"/>
      <c r="CO2690" s="23"/>
      <c r="CP2690" s="23"/>
      <c r="CQ2690" s="23"/>
      <c r="CR2690" s="23"/>
      <c r="CS2690" s="23"/>
      <c r="CT2690" s="23"/>
      <c r="CU2690" s="23"/>
      <c r="CV2690" s="23"/>
      <c r="CW2690" s="23"/>
      <c r="CX2690" s="23"/>
      <c r="CY2690" s="23"/>
      <c r="CZ2690" s="23"/>
      <c r="DA2690" s="23"/>
      <c r="DB2690" s="23"/>
      <c r="DC2690" s="23"/>
      <c r="DD2690" s="23"/>
      <c r="DE2690" s="23"/>
      <c r="DF2690" s="23"/>
      <c r="DG2690" s="23"/>
      <c r="DH2690" s="23"/>
      <c r="DI2690" s="23"/>
      <c r="DJ2690" s="23"/>
      <c r="DK2690" s="23"/>
      <c r="DL2690" s="23"/>
      <c r="DM2690" s="23"/>
      <c r="DN2690" s="23"/>
      <c r="DO2690" s="23"/>
      <c r="DP2690" s="23"/>
      <c r="DQ2690" s="23"/>
      <c r="DR2690" s="23"/>
      <c r="DS2690" s="23"/>
      <c r="DT2690" s="23"/>
      <c r="DU2690" s="23"/>
      <c r="DV2690" s="23"/>
      <c r="DW2690" s="23"/>
      <c r="DX2690" s="23"/>
      <c r="DY2690" s="23"/>
    </row>
    <row r="2691" spans="1:129" s="29" customFormat="1" x14ac:dyDescent="0.25">
      <c r="A2691" s="425"/>
      <c r="B2691" s="127" t="s">
        <v>413</v>
      </c>
      <c r="C2691" s="121"/>
      <c r="D2691" s="121"/>
      <c r="E2691" s="136"/>
      <c r="F2691" s="162"/>
      <c r="G2691" s="136"/>
      <c r="H2691" s="168" t="s">
        <v>35</v>
      </c>
      <c r="I2691" s="78" t="s">
        <v>52</v>
      </c>
      <c r="J2691" s="83">
        <v>44170</v>
      </c>
      <c r="K2691" s="98">
        <f t="shared" si="1395"/>
        <v>44170</v>
      </c>
      <c r="L2691" s="162"/>
      <c r="M2691" s="162"/>
      <c r="N2691" s="162"/>
      <c r="O2691" s="429">
        <f t="shared" si="1382"/>
        <v>44170</v>
      </c>
      <c r="P2691" s="355"/>
      <c r="Q2691" s="23"/>
      <c r="R2691" s="23"/>
      <c r="S2691" s="23"/>
      <c r="T2691" s="23"/>
      <c r="U2691" s="23"/>
      <c r="V2691" s="23"/>
      <c r="W2691" s="23"/>
      <c r="X2691" s="23"/>
      <c r="Y2691" s="23"/>
      <c r="Z2691" s="23"/>
      <c r="AA2691" s="23"/>
      <c r="AB2691" s="23"/>
      <c r="AC2691" s="23"/>
      <c r="AD2691" s="23"/>
      <c r="AE2691" s="23"/>
      <c r="AF2691" s="23"/>
      <c r="AG2691" s="23"/>
      <c r="AH2691" s="23"/>
      <c r="AI2691" s="23"/>
      <c r="AJ2691" s="23"/>
      <c r="AK2691" s="23"/>
      <c r="AL2691" s="23"/>
      <c r="AM2691" s="23"/>
      <c r="AN2691" s="23"/>
      <c r="AO2691" s="23"/>
      <c r="AP2691" s="23"/>
      <c r="AQ2691" s="23"/>
      <c r="AR2691" s="23"/>
      <c r="AS2691" s="23"/>
      <c r="AT2691" s="23"/>
      <c r="AU2691" s="23"/>
      <c r="AV2691" s="23"/>
      <c r="AW2691" s="23"/>
      <c r="AX2691" s="23"/>
      <c r="AY2691" s="23"/>
      <c r="AZ2691" s="23"/>
      <c r="BA2691" s="23"/>
      <c r="BB2691" s="23"/>
      <c r="BC2691" s="23"/>
      <c r="BD2691" s="23"/>
      <c r="BE2691" s="23"/>
      <c r="BF2691" s="23"/>
      <c r="BG2691" s="23"/>
      <c r="BH2691" s="23"/>
      <c r="BI2691" s="23"/>
      <c r="BJ2691" s="23"/>
      <c r="BK2691" s="23"/>
      <c r="BL2691" s="23"/>
      <c r="BM2691" s="23"/>
      <c r="BN2691" s="23"/>
      <c r="BO2691" s="23"/>
      <c r="BP2691" s="23"/>
      <c r="BQ2691" s="23"/>
      <c r="BR2691" s="23"/>
      <c r="BS2691" s="23"/>
      <c r="BT2691" s="23"/>
      <c r="BU2691" s="23"/>
      <c r="BV2691" s="23"/>
      <c r="BW2691" s="23"/>
      <c r="BX2691" s="23"/>
      <c r="BY2691" s="23"/>
      <c r="BZ2691" s="23"/>
      <c r="CA2691" s="23"/>
      <c r="CB2691" s="23"/>
      <c r="CC2691" s="23"/>
      <c r="CD2691" s="23"/>
      <c r="CE2691" s="23"/>
      <c r="CF2691" s="23"/>
      <c r="CG2691" s="23"/>
      <c r="CH2691" s="23"/>
      <c r="CI2691" s="23"/>
      <c r="CJ2691" s="23"/>
      <c r="CK2691" s="23"/>
      <c r="CL2691" s="23"/>
      <c r="CM2691" s="23"/>
      <c r="CN2691" s="23"/>
      <c r="CO2691" s="23"/>
      <c r="CP2691" s="23"/>
      <c r="CQ2691" s="23"/>
      <c r="CR2691" s="23"/>
      <c r="CS2691" s="23"/>
      <c r="CT2691" s="23"/>
      <c r="CU2691" s="23"/>
      <c r="CV2691" s="23"/>
      <c r="CW2691" s="23"/>
      <c r="CX2691" s="23"/>
      <c r="CY2691" s="23"/>
      <c r="CZ2691" s="23"/>
      <c r="DA2691" s="23"/>
      <c r="DB2691" s="23"/>
      <c r="DC2691" s="23"/>
      <c r="DD2691" s="23"/>
      <c r="DE2691" s="23"/>
      <c r="DF2691" s="23"/>
      <c r="DG2691" s="23"/>
      <c r="DH2691" s="23"/>
      <c r="DI2691" s="23"/>
      <c r="DJ2691" s="23"/>
      <c r="DK2691" s="23"/>
      <c r="DL2691" s="23"/>
      <c r="DM2691" s="23"/>
      <c r="DN2691" s="23"/>
      <c r="DO2691" s="23"/>
      <c r="DP2691" s="23"/>
      <c r="DQ2691" s="23"/>
      <c r="DR2691" s="23"/>
      <c r="DS2691" s="23"/>
      <c r="DT2691" s="23"/>
      <c r="DU2691" s="23"/>
      <c r="DV2691" s="23"/>
      <c r="DW2691" s="23"/>
      <c r="DX2691" s="23"/>
      <c r="DY2691" s="23"/>
    </row>
    <row r="2692" spans="1:129" s="29" customFormat="1" x14ac:dyDescent="0.25">
      <c r="A2692" s="423">
        <v>22</v>
      </c>
      <c r="B2692" s="127" t="s">
        <v>413</v>
      </c>
      <c r="C2692" s="121" t="s">
        <v>361</v>
      </c>
      <c r="D2692" s="121" t="s">
        <v>113</v>
      </c>
      <c r="E2692" s="136" t="s">
        <v>115</v>
      </c>
      <c r="F2692" s="162">
        <v>2067.8000000000002</v>
      </c>
      <c r="G2692" s="136">
        <v>111</v>
      </c>
      <c r="H2692" s="121" t="s">
        <v>30</v>
      </c>
      <c r="I2692" s="66" t="s">
        <v>1</v>
      </c>
      <c r="J2692" s="83">
        <f>J2693+J2694</f>
        <v>647485</v>
      </c>
      <c r="K2692" s="83">
        <f t="shared" ref="K2692:N2692" si="1396">K2693+K2694</f>
        <v>647485</v>
      </c>
      <c r="L2692" s="83">
        <f t="shared" si="1396"/>
        <v>0</v>
      </c>
      <c r="M2692" s="83">
        <f t="shared" si="1396"/>
        <v>0</v>
      </c>
      <c r="N2692" s="83">
        <f t="shared" si="1396"/>
        <v>0</v>
      </c>
      <c r="O2692" s="429">
        <f t="shared" si="1382"/>
        <v>647485</v>
      </c>
      <c r="P2692" s="355"/>
      <c r="Q2692" s="23"/>
      <c r="R2692" s="23"/>
      <c r="S2692" s="23"/>
      <c r="T2692" s="23"/>
      <c r="U2692" s="23"/>
      <c r="V2692" s="23"/>
      <c r="W2692" s="23"/>
      <c r="X2692" s="23"/>
      <c r="Y2692" s="23"/>
      <c r="Z2692" s="23"/>
      <c r="AA2692" s="23"/>
      <c r="AB2692" s="23"/>
      <c r="AC2692" s="23"/>
      <c r="AD2692" s="23"/>
      <c r="AE2692" s="23"/>
      <c r="AF2692" s="23"/>
      <c r="AG2692" s="23"/>
      <c r="AH2692" s="23"/>
      <c r="AI2692" s="23"/>
      <c r="AJ2692" s="23"/>
      <c r="AK2692" s="23"/>
      <c r="AL2692" s="23"/>
      <c r="AM2692" s="23"/>
      <c r="AN2692" s="23"/>
      <c r="AO2692" s="23"/>
      <c r="AP2692" s="23"/>
      <c r="AQ2692" s="23"/>
      <c r="AR2692" s="23"/>
      <c r="AS2692" s="23"/>
      <c r="AT2692" s="23"/>
      <c r="AU2692" s="23"/>
      <c r="AV2692" s="23"/>
      <c r="AW2692" s="23"/>
      <c r="AX2692" s="23"/>
      <c r="AY2692" s="23"/>
      <c r="AZ2692" s="23"/>
      <c r="BA2692" s="23"/>
      <c r="BB2692" s="23"/>
      <c r="BC2692" s="23"/>
      <c r="BD2692" s="23"/>
      <c r="BE2692" s="23"/>
      <c r="BF2692" s="23"/>
      <c r="BG2692" s="23"/>
      <c r="BH2692" s="23"/>
      <c r="BI2692" s="23"/>
      <c r="BJ2692" s="23"/>
      <c r="BK2692" s="23"/>
      <c r="BL2692" s="23"/>
      <c r="BM2692" s="23"/>
      <c r="BN2692" s="23"/>
      <c r="BO2692" s="23"/>
      <c r="BP2692" s="23"/>
      <c r="BQ2692" s="23"/>
      <c r="BR2692" s="23"/>
      <c r="BS2692" s="23"/>
      <c r="BT2692" s="23"/>
      <c r="BU2692" s="23"/>
      <c r="BV2692" s="23"/>
      <c r="BW2692" s="23"/>
      <c r="BX2692" s="23"/>
      <c r="BY2692" s="23"/>
      <c r="BZ2692" s="23"/>
      <c r="CA2692" s="23"/>
      <c r="CB2692" s="23"/>
      <c r="CC2692" s="23"/>
      <c r="CD2692" s="23"/>
      <c r="CE2692" s="23"/>
      <c r="CF2692" s="23"/>
      <c r="CG2692" s="23"/>
      <c r="CH2692" s="23"/>
      <c r="CI2692" s="23"/>
      <c r="CJ2692" s="23"/>
      <c r="CK2692" s="23"/>
      <c r="CL2692" s="23"/>
      <c r="CM2692" s="23"/>
      <c r="CN2692" s="23"/>
      <c r="CO2692" s="23"/>
      <c r="CP2692" s="23"/>
      <c r="CQ2692" s="23"/>
      <c r="CR2692" s="23"/>
      <c r="CS2692" s="23"/>
      <c r="CT2692" s="23"/>
      <c r="CU2692" s="23"/>
      <c r="CV2692" s="23"/>
      <c r="CW2692" s="23"/>
      <c r="CX2692" s="23"/>
      <c r="CY2692" s="23"/>
      <c r="CZ2692" s="23"/>
      <c r="DA2692" s="23"/>
      <c r="DB2692" s="23"/>
      <c r="DC2692" s="23"/>
      <c r="DD2692" s="23"/>
      <c r="DE2692" s="23"/>
      <c r="DF2692" s="23"/>
      <c r="DG2692" s="23"/>
      <c r="DH2692" s="23"/>
      <c r="DI2692" s="23"/>
      <c r="DJ2692" s="23"/>
      <c r="DK2692" s="23"/>
      <c r="DL2692" s="23"/>
      <c r="DM2692" s="23"/>
      <c r="DN2692" s="23"/>
      <c r="DO2692" s="23"/>
      <c r="DP2692" s="23"/>
      <c r="DQ2692" s="23"/>
      <c r="DR2692" s="23"/>
      <c r="DS2692" s="23"/>
      <c r="DT2692" s="23"/>
      <c r="DU2692" s="23"/>
      <c r="DV2692" s="23"/>
      <c r="DW2692" s="23"/>
      <c r="DX2692" s="23"/>
      <c r="DY2692" s="23"/>
    </row>
    <row r="2693" spans="1:129" s="29" customFormat="1" ht="30" x14ac:dyDescent="0.25">
      <c r="A2693" s="424"/>
      <c r="B2693" s="127" t="s">
        <v>413</v>
      </c>
      <c r="C2693" s="121"/>
      <c r="D2693" s="121"/>
      <c r="E2693" s="136"/>
      <c r="F2693" s="162"/>
      <c r="G2693" s="136"/>
      <c r="H2693" s="121" t="s">
        <v>38</v>
      </c>
      <c r="I2693" s="105" t="s">
        <v>39</v>
      </c>
      <c r="J2693" s="83">
        <v>633925</v>
      </c>
      <c r="K2693" s="98">
        <f t="shared" ref="K2693:K2694" si="1397">J2693</f>
        <v>633925</v>
      </c>
      <c r="L2693" s="162"/>
      <c r="M2693" s="162"/>
      <c r="N2693" s="162"/>
      <c r="O2693" s="429">
        <f t="shared" si="1382"/>
        <v>633925</v>
      </c>
      <c r="P2693" s="355"/>
      <c r="Q2693" s="23"/>
      <c r="R2693" s="23"/>
      <c r="S2693" s="23"/>
      <c r="T2693" s="23"/>
      <c r="U2693" s="23"/>
      <c r="V2693" s="23"/>
      <c r="W2693" s="23"/>
      <c r="X2693" s="23"/>
      <c r="Y2693" s="23"/>
      <c r="Z2693" s="23"/>
      <c r="AA2693" s="23"/>
      <c r="AB2693" s="23"/>
      <c r="AC2693" s="23"/>
      <c r="AD2693" s="23"/>
      <c r="AE2693" s="23"/>
      <c r="AF2693" s="23"/>
      <c r="AG2693" s="23"/>
      <c r="AH2693" s="23"/>
      <c r="AI2693" s="23"/>
      <c r="AJ2693" s="23"/>
      <c r="AK2693" s="23"/>
      <c r="AL2693" s="23"/>
      <c r="AM2693" s="23"/>
      <c r="AN2693" s="23"/>
      <c r="AO2693" s="23"/>
      <c r="AP2693" s="23"/>
      <c r="AQ2693" s="23"/>
      <c r="AR2693" s="23"/>
      <c r="AS2693" s="23"/>
      <c r="AT2693" s="23"/>
      <c r="AU2693" s="23"/>
      <c r="AV2693" s="23"/>
      <c r="AW2693" s="23"/>
      <c r="AX2693" s="23"/>
      <c r="AY2693" s="23"/>
      <c r="AZ2693" s="23"/>
      <c r="BA2693" s="23"/>
      <c r="BB2693" s="23"/>
      <c r="BC2693" s="23"/>
      <c r="BD2693" s="23"/>
      <c r="BE2693" s="23"/>
      <c r="BF2693" s="23"/>
      <c r="BG2693" s="23"/>
      <c r="BH2693" s="23"/>
      <c r="BI2693" s="23"/>
      <c r="BJ2693" s="23"/>
      <c r="BK2693" s="23"/>
      <c r="BL2693" s="23"/>
      <c r="BM2693" s="23"/>
      <c r="BN2693" s="23"/>
      <c r="BO2693" s="23"/>
      <c r="BP2693" s="23"/>
      <c r="BQ2693" s="23"/>
      <c r="BR2693" s="23"/>
      <c r="BS2693" s="23"/>
      <c r="BT2693" s="23"/>
      <c r="BU2693" s="23"/>
      <c r="BV2693" s="23"/>
      <c r="BW2693" s="23"/>
      <c r="BX2693" s="23"/>
      <c r="BY2693" s="23"/>
      <c r="BZ2693" s="23"/>
      <c r="CA2693" s="23"/>
      <c r="CB2693" s="23"/>
      <c r="CC2693" s="23"/>
      <c r="CD2693" s="23"/>
      <c r="CE2693" s="23"/>
      <c r="CF2693" s="23"/>
      <c r="CG2693" s="23"/>
      <c r="CH2693" s="23"/>
      <c r="CI2693" s="23"/>
      <c r="CJ2693" s="23"/>
      <c r="CK2693" s="23"/>
      <c r="CL2693" s="23"/>
      <c r="CM2693" s="23"/>
      <c r="CN2693" s="23"/>
      <c r="CO2693" s="23"/>
      <c r="CP2693" s="23"/>
      <c r="CQ2693" s="23"/>
      <c r="CR2693" s="23"/>
      <c r="CS2693" s="23"/>
      <c r="CT2693" s="23"/>
      <c r="CU2693" s="23"/>
      <c r="CV2693" s="23"/>
      <c r="CW2693" s="23"/>
      <c r="CX2693" s="23"/>
      <c r="CY2693" s="23"/>
      <c r="CZ2693" s="23"/>
      <c r="DA2693" s="23"/>
      <c r="DB2693" s="23"/>
      <c r="DC2693" s="23"/>
      <c r="DD2693" s="23"/>
      <c r="DE2693" s="23"/>
      <c r="DF2693" s="23"/>
      <c r="DG2693" s="23"/>
      <c r="DH2693" s="23"/>
      <c r="DI2693" s="23"/>
      <c r="DJ2693" s="23"/>
      <c r="DK2693" s="23"/>
      <c r="DL2693" s="23"/>
      <c r="DM2693" s="23"/>
      <c r="DN2693" s="23"/>
      <c r="DO2693" s="23"/>
      <c r="DP2693" s="23"/>
      <c r="DQ2693" s="23"/>
      <c r="DR2693" s="23"/>
      <c r="DS2693" s="23"/>
      <c r="DT2693" s="23"/>
      <c r="DU2693" s="23"/>
      <c r="DV2693" s="23"/>
      <c r="DW2693" s="23"/>
      <c r="DX2693" s="23"/>
      <c r="DY2693" s="23"/>
    </row>
    <row r="2694" spans="1:129" s="29" customFormat="1" x14ac:dyDescent="0.25">
      <c r="A2694" s="425"/>
      <c r="B2694" s="127" t="s">
        <v>413</v>
      </c>
      <c r="C2694" s="72"/>
      <c r="D2694" s="72"/>
      <c r="E2694" s="73"/>
      <c r="F2694" s="74"/>
      <c r="G2694" s="136"/>
      <c r="H2694" s="168" t="s">
        <v>35</v>
      </c>
      <c r="I2694" s="78" t="s">
        <v>52</v>
      </c>
      <c r="J2694" s="83">
        <v>13560</v>
      </c>
      <c r="K2694" s="98">
        <f t="shared" si="1397"/>
        <v>13560</v>
      </c>
      <c r="L2694" s="162"/>
      <c r="M2694" s="162"/>
      <c r="N2694" s="162"/>
      <c r="O2694" s="429">
        <f t="shared" si="1382"/>
        <v>13560</v>
      </c>
      <c r="P2694" s="355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/>
      <c r="AL2694" s="23"/>
      <c r="AM2694" s="23"/>
      <c r="AN2694" s="23"/>
      <c r="AO2694" s="23"/>
      <c r="AP2694" s="23"/>
      <c r="AQ2694" s="23"/>
      <c r="AR2694" s="23"/>
      <c r="AS2694" s="23"/>
      <c r="AT2694" s="23"/>
      <c r="AU2694" s="23"/>
      <c r="AV2694" s="23"/>
      <c r="AW2694" s="23"/>
      <c r="AX2694" s="23"/>
      <c r="AY2694" s="23"/>
      <c r="AZ2694" s="23"/>
      <c r="BA2694" s="23"/>
      <c r="BB2694" s="23"/>
      <c r="BC2694" s="23"/>
      <c r="BD2694" s="23"/>
      <c r="BE2694" s="23"/>
      <c r="BF2694" s="23"/>
      <c r="BG2694" s="23"/>
      <c r="BH2694" s="23"/>
      <c r="BI2694" s="23"/>
      <c r="BJ2694" s="23"/>
      <c r="BK2694" s="23"/>
      <c r="BL2694" s="23"/>
      <c r="BM2694" s="23"/>
      <c r="BN2694" s="23"/>
      <c r="BO2694" s="23"/>
      <c r="BP2694" s="23"/>
      <c r="BQ2694" s="23"/>
      <c r="BR2694" s="23"/>
      <c r="BS2694" s="23"/>
      <c r="BT2694" s="23"/>
      <c r="BU2694" s="23"/>
      <c r="BV2694" s="23"/>
      <c r="BW2694" s="23"/>
      <c r="BX2694" s="23"/>
      <c r="BY2694" s="23"/>
      <c r="BZ2694" s="23"/>
      <c r="CA2694" s="23"/>
      <c r="CB2694" s="23"/>
      <c r="CC2694" s="23"/>
      <c r="CD2694" s="23"/>
      <c r="CE2694" s="23"/>
      <c r="CF2694" s="23"/>
      <c r="CG2694" s="23"/>
      <c r="CH2694" s="23"/>
      <c r="CI2694" s="23"/>
      <c r="CJ2694" s="23"/>
      <c r="CK2694" s="23"/>
      <c r="CL2694" s="23"/>
      <c r="CM2694" s="23"/>
      <c r="CN2694" s="23"/>
      <c r="CO2694" s="23"/>
      <c r="CP2694" s="23"/>
      <c r="CQ2694" s="23"/>
      <c r="CR2694" s="23"/>
      <c r="CS2694" s="23"/>
      <c r="CT2694" s="23"/>
      <c r="CU2694" s="23"/>
      <c r="CV2694" s="23"/>
      <c r="CW2694" s="23"/>
      <c r="CX2694" s="23"/>
      <c r="CY2694" s="23"/>
      <c r="CZ2694" s="23"/>
      <c r="DA2694" s="23"/>
      <c r="DB2694" s="23"/>
      <c r="DC2694" s="23"/>
      <c r="DD2694" s="23"/>
      <c r="DE2694" s="23"/>
      <c r="DF2694" s="23"/>
      <c r="DG2694" s="23"/>
      <c r="DH2694" s="23"/>
      <c r="DI2694" s="23"/>
      <c r="DJ2694" s="23"/>
      <c r="DK2694" s="23"/>
      <c r="DL2694" s="23"/>
      <c r="DM2694" s="23"/>
      <c r="DN2694" s="23"/>
      <c r="DO2694" s="23"/>
      <c r="DP2694" s="23"/>
      <c r="DQ2694" s="23"/>
      <c r="DR2694" s="23"/>
      <c r="DS2694" s="23"/>
      <c r="DT2694" s="23"/>
      <c r="DU2694" s="23"/>
      <c r="DV2694" s="23"/>
      <c r="DW2694" s="23"/>
      <c r="DX2694" s="23"/>
      <c r="DY2694" s="23"/>
    </row>
    <row r="2695" spans="1:129" s="29" customFormat="1" x14ac:dyDescent="0.25">
      <c r="A2695" s="423">
        <v>23</v>
      </c>
      <c r="B2695" s="127" t="s">
        <v>413</v>
      </c>
      <c r="C2695" s="121" t="s">
        <v>361</v>
      </c>
      <c r="D2695" s="121" t="s">
        <v>113</v>
      </c>
      <c r="E2695" s="136">
        <v>51</v>
      </c>
      <c r="F2695" s="162">
        <v>4882.1000000000004</v>
      </c>
      <c r="G2695" s="136">
        <v>187</v>
      </c>
      <c r="H2695" s="121" t="s">
        <v>30</v>
      </c>
      <c r="I2695" s="66" t="s">
        <v>1</v>
      </c>
      <c r="J2695" s="83">
        <f>J2696+J2697</f>
        <v>1615745</v>
      </c>
      <c r="K2695" s="83">
        <f t="shared" ref="K2695:N2695" si="1398">K2696+K2697</f>
        <v>1615745</v>
      </c>
      <c r="L2695" s="83">
        <f t="shared" si="1398"/>
        <v>0</v>
      </c>
      <c r="M2695" s="83">
        <f t="shared" si="1398"/>
        <v>0</v>
      </c>
      <c r="N2695" s="83">
        <f t="shared" si="1398"/>
        <v>0</v>
      </c>
      <c r="O2695" s="429">
        <f t="shared" si="1382"/>
        <v>1615745</v>
      </c>
      <c r="P2695" s="355"/>
      <c r="Q2695" s="23"/>
      <c r="R2695" s="23"/>
      <c r="S2695" s="23"/>
      <c r="T2695" s="23"/>
      <c r="U2695" s="23"/>
      <c r="V2695" s="23"/>
      <c r="W2695" s="23"/>
      <c r="X2695" s="23"/>
      <c r="Y2695" s="23"/>
      <c r="Z2695" s="23"/>
      <c r="AA2695" s="23"/>
      <c r="AB2695" s="23"/>
      <c r="AC2695" s="23"/>
      <c r="AD2695" s="23"/>
      <c r="AE2695" s="23"/>
      <c r="AF2695" s="23"/>
      <c r="AG2695" s="23"/>
      <c r="AH2695" s="23"/>
      <c r="AI2695" s="23"/>
      <c r="AJ2695" s="23"/>
      <c r="AK2695" s="23"/>
      <c r="AL2695" s="23"/>
      <c r="AM2695" s="23"/>
      <c r="AN2695" s="23"/>
      <c r="AO2695" s="23"/>
      <c r="AP2695" s="23"/>
      <c r="AQ2695" s="23"/>
      <c r="AR2695" s="23"/>
      <c r="AS2695" s="23"/>
      <c r="AT2695" s="23"/>
      <c r="AU2695" s="23"/>
      <c r="AV2695" s="23"/>
      <c r="AW2695" s="23"/>
      <c r="AX2695" s="23"/>
      <c r="AY2695" s="23"/>
      <c r="AZ2695" s="23"/>
      <c r="BA2695" s="23"/>
      <c r="BB2695" s="23"/>
      <c r="BC2695" s="23"/>
      <c r="BD2695" s="23"/>
      <c r="BE2695" s="23"/>
      <c r="BF2695" s="23"/>
      <c r="BG2695" s="23"/>
      <c r="BH2695" s="23"/>
      <c r="BI2695" s="23"/>
      <c r="BJ2695" s="23"/>
      <c r="BK2695" s="23"/>
      <c r="BL2695" s="23"/>
      <c r="BM2695" s="23"/>
      <c r="BN2695" s="23"/>
      <c r="BO2695" s="23"/>
      <c r="BP2695" s="23"/>
      <c r="BQ2695" s="23"/>
      <c r="BR2695" s="23"/>
      <c r="BS2695" s="23"/>
      <c r="BT2695" s="23"/>
      <c r="BU2695" s="23"/>
      <c r="BV2695" s="23"/>
      <c r="BW2695" s="23"/>
      <c r="BX2695" s="23"/>
      <c r="BY2695" s="23"/>
      <c r="BZ2695" s="23"/>
      <c r="CA2695" s="23"/>
      <c r="CB2695" s="23"/>
      <c r="CC2695" s="23"/>
      <c r="CD2695" s="23"/>
      <c r="CE2695" s="23"/>
      <c r="CF2695" s="23"/>
      <c r="CG2695" s="23"/>
      <c r="CH2695" s="23"/>
      <c r="CI2695" s="23"/>
      <c r="CJ2695" s="23"/>
      <c r="CK2695" s="23"/>
      <c r="CL2695" s="23"/>
      <c r="CM2695" s="23"/>
      <c r="CN2695" s="23"/>
      <c r="CO2695" s="23"/>
      <c r="CP2695" s="23"/>
      <c r="CQ2695" s="23"/>
      <c r="CR2695" s="23"/>
      <c r="CS2695" s="23"/>
      <c r="CT2695" s="23"/>
      <c r="CU2695" s="23"/>
      <c r="CV2695" s="23"/>
      <c r="CW2695" s="23"/>
      <c r="CX2695" s="23"/>
      <c r="CY2695" s="23"/>
      <c r="CZ2695" s="23"/>
      <c r="DA2695" s="23"/>
      <c r="DB2695" s="23"/>
      <c r="DC2695" s="23"/>
      <c r="DD2695" s="23"/>
      <c r="DE2695" s="23"/>
      <c r="DF2695" s="23"/>
      <c r="DG2695" s="23"/>
      <c r="DH2695" s="23"/>
      <c r="DI2695" s="23"/>
      <c r="DJ2695" s="23"/>
      <c r="DK2695" s="23"/>
      <c r="DL2695" s="23"/>
      <c r="DM2695" s="23"/>
      <c r="DN2695" s="23"/>
      <c r="DO2695" s="23"/>
      <c r="DP2695" s="23"/>
      <c r="DQ2695" s="23"/>
      <c r="DR2695" s="23"/>
      <c r="DS2695" s="23"/>
      <c r="DT2695" s="23"/>
      <c r="DU2695" s="23"/>
      <c r="DV2695" s="23"/>
      <c r="DW2695" s="23"/>
      <c r="DX2695" s="23"/>
      <c r="DY2695" s="23"/>
    </row>
    <row r="2696" spans="1:129" s="29" customFormat="1" ht="30" x14ac:dyDescent="0.25">
      <c r="A2696" s="424"/>
      <c r="B2696" s="127" t="s">
        <v>413</v>
      </c>
      <c r="C2696" s="121"/>
      <c r="D2696" s="121"/>
      <c r="E2696" s="136"/>
      <c r="F2696" s="162"/>
      <c r="G2696" s="136"/>
      <c r="H2696" s="121" t="s">
        <v>53</v>
      </c>
      <c r="I2696" s="128" t="s">
        <v>48</v>
      </c>
      <c r="J2696" s="83">
        <v>1581890</v>
      </c>
      <c r="K2696" s="98">
        <f t="shared" ref="K2696:K2697" si="1399">J2696</f>
        <v>1581890</v>
      </c>
      <c r="L2696" s="162"/>
      <c r="M2696" s="162"/>
      <c r="N2696" s="162"/>
      <c r="O2696" s="429">
        <f t="shared" si="1382"/>
        <v>1581890</v>
      </c>
      <c r="P2696" s="355"/>
      <c r="Q2696" s="23"/>
      <c r="R2696" s="23"/>
      <c r="S2696" s="23"/>
      <c r="T2696" s="23"/>
      <c r="U2696" s="23"/>
      <c r="V2696" s="23"/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/>
      <c r="AL2696" s="23"/>
      <c r="AM2696" s="23"/>
      <c r="AN2696" s="23"/>
      <c r="AO2696" s="23"/>
      <c r="AP2696" s="23"/>
      <c r="AQ2696" s="23"/>
      <c r="AR2696" s="23"/>
      <c r="AS2696" s="23"/>
      <c r="AT2696" s="23"/>
      <c r="AU2696" s="23"/>
      <c r="AV2696" s="23"/>
      <c r="AW2696" s="23"/>
      <c r="AX2696" s="23"/>
      <c r="AY2696" s="23"/>
      <c r="AZ2696" s="23"/>
      <c r="BA2696" s="23"/>
      <c r="BB2696" s="23"/>
      <c r="BC2696" s="23"/>
      <c r="BD2696" s="23"/>
      <c r="BE2696" s="23"/>
      <c r="BF2696" s="23"/>
      <c r="BG2696" s="23"/>
      <c r="BH2696" s="23"/>
      <c r="BI2696" s="23"/>
      <c r="BJ2696" s="23"/>
      <c r="BK2696" s="23"/>
      <c r="BL2696" s="23"/>
      <c r="BM2696" s="23"/>
      <c r="BN2696" s="23"/>
      <c r="BO2696" s="23"/>
      <c r="BP2696" s="23"/>
      <c r="BQ2696" s="23"/>
      <c r="BR2696" s="23"/>
      <c r="BS2696" s="23"/>
      <c r="BT2696" s="23"/>
      <c r="BU2696" s="23"/>
      <c r="BV2696" s="23"/>
      <c r="BW2696" s="23"/>
      <c r="BX2696" s="23"/>
      <c r="BY2696" s="23"/>
      <c r="BZ2696" s="23"/>
      <c r="CA2696" s="23"/>
      <c r="CB2696" s="23"/>
      <c r="CC2696" s="23"/>
      <c r="CD2696" s="23"/>
      <c r="CE2696" s="23"/>
      <c r="CF2696" s="23"/>
      <c r="CG2696" s="23"/>
      <c r="CH2696" s="23"/>
      <c r="CI2696" s="23"/>
      <c r="CJ2696" s="23"/>
      <c r="CK2696" s="23"/>
      <c r="CL2696" s="23"/>
      <c r="CM2696" s="23"/>
      <c r="CN2696" s="23"/>
      <c r="CO2696" s="23"/>
      <c r="CP2696" s="23"/>
      <c r="CQ2696" s="23"/>
      <c r="CR2696" s="23"/>
      <c r="CS2696" s="23"/>
      <c r="CT2696" s="23"/>
      <c r="CU2696" s="23"/>
      <c r="CV2696" s="23"/>
      <c r="CW2696" s="23"/>
      <c r="CX2696" s="23"/>
      <c r="CY2696" s="23"/>
      <c r="CZ2696" s="23"/>
      <c r="DA2696" s="23"/>
      <c r="DB2696" s="23"/>
      <c r="DC2696" s="23"/>
      <c r="DD2696" s="23"/>
      <c r="DE2696" s="23"/>
      <c r="DF2696" s="23"/>
      <c r="DG2696" s="23"/>
      <c r="DH2696" s="23"/>
      <c r="DI2696" s="23"/>
      <c r="DJ2696" s="23"/>
      <c r="DK2696" s="23"/>
      <c r="DL2696" s="23"/>
      <c r="DM2696" s="23"/>
      <c r="DN2696" s="23"/>
      <c r="DO2696" s="23"/>
      <c r="DP2696" s="23"/>
      <c r="DQ2696" s="23"/>
      <c r="DR2696" s="23"/>
      <c r="DS2696" s="23"/>
      <c r="DT2696" s="23"/>
      <c r="DU2696" s="23"/>
      <c r="DV2696" s="23"/>
      <c r="DW2696" s="23"/>
      <c r="DX2696" s="23"/>
      <c r="DY2696" s="23"/>
    </row>
    <row r="2697" spans="1:129" s="29" customFormat="1" x14ac:dyDescent="0.25">
      <c r="A2697" s="425"/>
      <c r="B2697" s="127" t="s">
        <v>413</v>
      </c>
      <c r="C2697" s="72"/>
      <c r="D2697" s="72"/>
      <c r="E2697" s="73"/>
      <c r="F2697" s="74"/>
      <c r="G2697" s="136"/>
      <c r="H2697" s="168" t="s">
        <v>35</v>
      </c>
      <c r="I2697" s="78" t="s">
        <v>52</v>
      </c>
      <c r="J2697" s="83">
        <v>33855</v>
      </c>
      <c r="K2697" s="98">
        <f t="shared" si="1399"/>
        <v>33855</v>
      </c>
      <c r="L2697" s="162"/>
      <c r="M2697" s="162"/>
      <c r="N2697" s="162"/>
      <c r="O2697" s="429">
        <f t="shared" si="1382"/>
        <v>33855</v>
      </c>
      <c r="P2697" s="355"/>
      <c r="Q2697" s="23"/>
      <c r="R2697" s="23"/>
      <c r="S2697" s="23"/>
      <c r="T2697" s="23"/>
      <c r="U2697" s="23"/>
      <c r="V2697" s="23"/>
      <c r="W2697" s="23"/>
      <c r="X2697" s="23"/>
      <c r="Y2697" s="23"/>
      <c r="Z2697" s="23"/>
      <c r="AA2697" s="23"/>
      <c r="AB2697" s="23"/>
      <c r="AC2697" s="23"/>
      <c r="AD2697" s="23"/>
      <c r="AE2697" s="23"/>
      <c r="AF2697" s="23"/>
      <c r="AG2697" s="23"/>
      <c r="AH2697" s="23"/>
      <c r="AI2697" s="23"/>
      <c r="AJ2697" s="23"/>
      <c r="AK2697" s="23"/>
      <c r="AL2697" s="23"/>
      <c r="AM2697" s="23"/>
      <c r="AN2697" s="23"/>
      <c r="AO2697" s="23"/>
      <c r="AP2697" s="23"/>
      <c r="AQ2697" s="23"/>
      <c r="AR2697" s="23"/>
      <c r="AS2697" s="23"/>
      <c r="AT2697" s="23"/>
      <c r="AU2697" s="23"/>
      <c r="AV2697" s="23"/>
      <c r="AW2697" s="23"/>
      <c r="AX2697" s="23"/>
      <c r="AY2697" s="23"/>
      <c r="AZ2697" s="23"/>
      <c r="BA2697" s="23"/>
      <c r="BB2697" s="23"/>
      <c r="BC2697" s="23"/>
      <c r="BD2697" s="23"/>
      <c r="BE2697" s="23"/>
      <c r="BF2697" s="23"/>
      <c r="BG2697" s="23"/>
      <c r="BH2697" s="23"/>
      <c r="BI2697" s="23"/>
      <c r="BJ2697" s="23"/>
      <c r="BK2697" s="23"/>
      <c r="BL2697" s="23"/>
      <c r="BM2697" s="23"/>
      <c r="BN2697" s="23"/>
      <c r="BO2697" s="23"/>
      <c r="BP2697" s="23"/>
      <c r="BQ2697" s="23"/>
      <c r="BR2697" s="23"/>
      <c r="BS2697" s="23"/>
      <c r="BT2697" s="23"/>
      <c r="BU2697" s="23"/>
      <c r="BV2697" s="23"/>
      <c r="BW2697" s="23"/>
      <c r="BX2697" s="23"/>
      <c r="BY2697" s="23"/>
      <c r="BZ2697" s="23"/>
      <c r="CA2697" s="23"/>
      <c r="CB2697" s="23"/>
      <c r="CC2697" s="23"/>
      <c r="CD2697" s="23"/>
      <c r="CE2697" s="23"/>
      <c r="CF2697" s="23"/>
      <c r="CG2697" s="23"/>
      <c r="CH2697" s="23"/>
      <c r="CI2697" s="23"/>
      <c r="CJ2697" s="23"/>
      <c r="CK2697" s="23"/>
      <c r="CL2697" s="23"/>
      <c r="CM2697" s="23"/>
      <c r="CN2697" s="23"/>
      <c r="CO2697" s="23"/>
      <c r="CP2697" s="23"/>
      <c r="CQ2697" s="23"/>
      <c r="CR2697" s="23"/>
      <c r="CS2697" s="23"/>
      <c r="CT2697" s="23"/>
      <c r="CU2697" s="23"/>
      <c r="CV2697" s="23"/>
      <c r="CW2697" s="23"/>
      <c r="CX2697" s="23"/>
      <c r="CY2697" s="23"/>
      <c r="CZ2697" s="23"/>
      <c r="DA2697" s="23"/>
      <c r="DB2697" s="23"/>
      <c r="DC2697" s="23"/>
      <c r="DD2697" s="23"/>
      <c r="DE2697" s="23"/>
      <c r="DF2697" s="23"/>
      <c r="DG2697" s="23"/>
      <c r="DH2697" s="23"/>
      <c r="DI2697" s="23"/>
      <c r="DJ2697" s="23"/>
      <c r="DK2697" s="23"/>
      <c r="DL2697" s="23"/>
      <c r="DM2697" s="23"/>
      <c r="DN2697" s="23"/>
      <c r="DO2697" s="23"/>
      <c r="DP2697" s="23"/>
      <c r="DQ2697" s="23"/>
      <c r="DR2697" s="23"/>
      <c r="DS2697" s="23"/>
      <c r="DT2697" s="23"/>
      <c r="DU2697" s="23"/>
      <c r="DV2697" s="23"/>
      <c r="DW2697" s="23"/>
      <c r="DX2697" s="23"/>
      <c r="DY2697" s="23"/>
    </row>
    <row r="2698" spans="1:129" s="29" customFormat="1" x14ac:dyDescent="0.25">
      <c r="A2698" s="423">
        <v>24</v>
      </c>
      <c r="B2698" s="127" t="s">
        <v>413</v>
      </c>
      <c r="C2698" s="121" t="s">
        <v>361</v>
      </c>
      <c r="D2698" s="121" t="s">
        <v>105</v>
      </c>
      <c r="E2698" s="136">
        <v>15</v>
      </c>
      <c r="F2698" s="162">
        <v>7849.8</v>
      </c>
      <c r="G2698" s="136">
        <v>323</v>
      </c>
      <c r="H2698" s="121" t="s">
        <v>30</v>
      </c>
      <c r="I2698" s="66" t="s">
        <v>1</v>
      </c>
      <c r="J2698" s="83">
        <f>J2699+J2700</f>
        <v>1665215</v>
      </c>
      <c r="K2698" s="83">
        <f t="shared" ref="K2698:N2698" si="1400">K2699+K2700</f>
        <v>1665215</v>
      </c>
      <c r="L2698" s="83">
        <f t="shared" si="1400"/>
        <v>0</v>
      </c>
      <c r="M2698" s="83">
        <f t="shared" si="1400"/>
        <v>0</v>
      </c>
      <c r="N2698" s="83">
        <f t="shared" si="1400"/>
        <v>0</v>
      </c>
      <c r="O2698" s="429">
        <f t="shared" si="1382"/>
        <v>1665215</v>
      </c>
      <c r="P2698" s="355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/>
      <c r="AK2698" s="23"/>
      <c r="AL2698" s="23"/>
      <c r="AM2698" s="23"/>
      <c r="AN2698" s="23"/>
      <c r="AO2698" s="23"/>
      <c r="AP2698" s="23"/>
      <c r="AQ2698" s="23"/>
      <c r="AR2698" s="23"/>
      <c r="AS2698" s="23"/>
      <c r="AT2698" s="23"/>
      <c r="AU2698" s="23"/>
      <c r="AV2698" s="23"/>
      <c r="AW2698" s="23"/>
      <c r="AX2698" s="23"/>
      <c r="AY2698" s="23"/>
      <c r="AZ2698" s="23"/>
      <c r="BA2698" s="23"/>
      <c r="BB2698" s="23"/>
      <c r="BC2698" s="23"/>
      <c r="BD2698" s="23"/>
      <c r="BE2698" s="23"/>
      <c r="BF2698" s="23"/>
      <c r="BG2698" s="23"/>
      <c r="BH2698" s="23"/>
      <c r="BI2698" s="23"/>
      <c r="BJ2698" s="23"/>
      <c r="BK2698" s="23"/>
      <c r="BL2698" s="23"/>
      <c r="BM2698" s="23"/>
      <c r="BN2698" s="23"/>
      <c r="BO2698" s="23"/>
      <c r="BP2698" s="23"/>
      <c r="BQ2698" s="23"/>
      <c r="BR2698" s="23"/>
      <c r="BS2698" s="23"/>
      <c r="BT2698" s="23"/>
      <c r="BU2698" s="23"/>
      <c r="BV2698" s="23"/>
      <c r="BW2698" s="23"/>
      <c r="BX2698" s="23"/>
      <c r="BY2698" s="23"/>
      <c r="BZ2698" s="23"/>
      <c r="CA2698" s="23"/>
      <c r="CB2698" s="23"/>
      <c r="CC2698" s="23"/>
      <c r="CD2698" s="23"/>
      <c r="CE2698" s="23"/>
      <c r="CF2698" s="23"/>
      <c r="CG2698" s="23"/>
      <c r="CH2698" s="23"/>
      <c r="CI2698" s="23"/>
      <c r="CJ2698" s="23"/>
      <c r="CK2698" s="23"/>
      <c r="CL2698" s="23"/>
      <c r="CM2698" s="23"/>
      <c r="CN2698" s="23"/>
      <c r="CO2698" s="23"/>
      <c r="CP2698" s="23"/>
      <c r="CQ2698" s="23"/>
      <c r="CR2698" s="23"/>
      <c r="CS2698" s="23"/>
      <c r="CT2698" s="23"/>
      <c r="CU2698" s="23"/>
      <c r="CV2698" s="23"/>
      <c r="CW2698" s="23"/>
      <c r="CX2698" s="23"/>
      <c r="CY2698" s="23"/>
      <c r="CZ2698" s="23"/>
      <c r="DA2698" s="23"/>
      <c r="DB2698" s="23"/>
      <c r="DC2698" s="23"/>
      <c r="DD2698" s="23"/>
      <c r="DE2698" s="23"/>
      <c r="DF2698" s="23"/>
      <c r="DG2698" s="23"/>
      <c r="DH2698" s="23"/>
      <c r="DI2698" s="23"/>
      <c r="DJ2698" s="23"/>
      <c r="DK2698" s="23"/>
      <c r="DL2698" s="23"/>
      <c r="DM2698" s="23"/>
      <c r="DN2698" s="23"/>
      <c r="DO2698" s="23"/>
      <c r="DP2698" s="23"/>
      <c r="DQ2698" s="23"/>
      <c r="DR2698" s="23"/>
      <c r="DS2698" s="23"/>
      <c r="DT2698" s="23"/>
      <c r="DU2698" s="23"/>
      <c r="DV2698" s="23"/>
      <c r="DW2698" s="23"/>
      <c r="DX2698" s="23"/>
      <c r="DY2698" s="23"/>
    </row>
    <row r="2699" spans="1:129" s="29" customFormat="1" ht="30" x14ac:dyDescent="0.25">
      <c r="A2699" s="424"/>
      <c r="B2699" s="127" t="s">
        <v>413</v>
      </c>
      <c r="C2699" s="121"/>
      <c r="D2699" s="121"/>
      <c r="E2699" s="136"/>
      <c r="F2699" s="162"/>
      <c r="G2699" s="136"/>
      <c r="H2699" s="121" t="s">
        <v>38</v>
      </c>
      <c r="I2699" s="105" t="s">
        <v>39</v>
      </c>
      <c r="J2699" s="83">
        <v>1630325</v>
      </c>
      <c r="K2699" s="98">
        <f t="shared" ref="K2699:K2700" si="1401">J2699</f>
        <v>1630325</v>
      </c>
      <c r="L2699" s="162"/>
      <c r="M2699" s="162"/>
      <c r="N2699" s="162"/>
      <c r="O2699" s="429">
        <f t="shared" si="1382"/>
        <v>1630325</v>
      </c>
      <c r="P2699" s="355"/>
      <c r="Q2699" s="23"/>
      <c r="R2699" s="23"/>
      <c r="S2699" s="23"/>
      <c r="T2699" s="23"/>
      <c r="U2699" s="23"/>
      <c r="V2699" s="23"/>
      <c r="W2699" s="23"/>
      <c r="X2699" s="23"/>
      <c r="Y2699" s="23"/>
      <c r="Z2699" s="23"/>
      <c r="AA2699" s="23"/>
      <c r="AB2699" s="23"/>
      <c r="AC2699" s="23"/>
      <c r="AD2699" s="23"/>
      <c r="AE2699" s="23"/>
      <c r="AF2699" s="23"/>
      <c r="AG2699" s="23"/>
      <c r="AH2699" s="23"/>
      <c r="AI2699" s="23"/>
      <c r="AJ2699" s="23"/>
      <c r="AK2699" s="23"/>
      <c r="AL2699" s="23"/>
      <c r="AM2699" s="23"/>
      <c r="AN2699" s="23"/>
      <c r="AO2699" s="23"/>
      <c r="AP2699" s="23"/>
      <c r="AQ2699" s="23"/>
      <c r="AR2699" s="23"/>
      <c r="AS2699" s="23"/>
      <c r="AT2699" s="23"/>
      <c r="AU2699" s="23"/>
      <c r="AV2699" s="23"/>
      <c r="AW2699" s="23"/>
      <c r="AX2699" s="23"/>
      <c r="AY2699" s="23"/>
      <c r="AZ2699" s="23"/>
      <c r="BA2699" s="23"/>
      <c r="BB2699" s="23"/>
      <c r="BC2699" s="23"/>
      <c r="BD2699" s="23"/>
      <c r="BE2699" s="23"/>
      <c r="BF2699" s="23"/>
      <c r="BG2699" s="23"/>
      <c r="BH2699" s="23"/>
      <c r="BI2699" s="23"/>
      <c r="BJ2699" s="23"/>
      <c r="BK2699" s="23"/>
      <c r="BL2699" s="23"/>
      <c r="BM2699" s="23"/>
      <c r="BN2699" s="23"/>
      <c r="BO2699" s="23"/>
      <c r="BP2699" s="23"/>
      <c r="BQ2699" s="23"/>
      <c r="BR2699" s="23"/>
      <c r="BS2699" s="23"/>
      <c r="BT2699" s="23"/>
      <c r="BU2699" s="23"/>
      <c r="BV2699" s="23"/>
      <c r="BW2699" s="23"/>
      <c r="BX2699" s="23"/>
      <c r="BY2699" s="23"/>
      <c r="BZ2699" s="23"/>
      <c r="CA2699" s="23"/>
      <c r="CB2699" s="23"/>
      <c r="CC2699" s="23"/>
      <c r="CD2699" s="23"/>
      <c r="CE2699" s="23"/>
      <c r="CF2699" s="23"/>
      <c r="CG2699" s="23"/>
      <c r="CH2699" s="23"/>
      <c r="CI2699" s="23"/>
      <c r="CJ2699" s="23"/>
      <c r="CK2699" s="23"/>
      <c r="CL2699" s="23"/>
      <c r="CM2699" s="23"/>
      <c r="CN2699" s="23"/>
      <c r="CO2699" s="23"/>
      <c r="CP2699" s="23"/>
      <c r="CQ2699" s="23"/>
      <c r="CR2699" s="23"/>
      <c r="CS2699" s="23"/>
      <c r="CT2699" s="23"/>
      <c r="CU2699" s="23"/>
      <c r="CV2699" s="23"/>
      <c r="CW2699" s="23"/>
      <c r="CX2699" s="23"/>
      <c r="CY2699" s="23"/>
      <c r="CZ2699" s="23"/>
      <c r="DA2699" s="23"/>
      <c r="DB2699" s="23"/>
      <c r="DC2699" s="23"/>
      <c r="DD2699" s="23"/>
      <c r="DE2699" s="23"/>
      <c r="DF2699" s="23"/>
      <c r="DG2699" s="23"/>
      <c r="DH2699" s="23"/>
      <c r="DI2699" s="23"/>
      <c r="DJ2699" s="23"/>
      <c r="DK2699" s="23"/>
      <c r="DL2699" s="23"/>
      <c r="DM2699" s="23"/>
      <c r="DN2699" s="23"/>
      <c r="DO2699" s="23"/>
      <c r="DP2699" s="23"/>
      <c r="DQ2699" s="23"/>
      <c r="DR2699" s="23"/>
      <c r="DS2699" s="23"/>
      <c r="DT2699" s="23"/>
      <c r="DU2699" s="23"/>
      <c r="DV2699" s="23"/>
      <c r="DW2699" s="23"/>
      <c r="DX2699" s="23"/>
      <c r="DY2699" s="23"/>
    </row>
    <row r="2700" spans="1:129" s="29" customFormat="1" x14ac:dyDescent="0.25">
      <c r="A2700" s="425"/>
      <c r="B2700" s="127" t="s">
        <v>413</v>
      </c>
      <c r="C2700" s="72"/>
      <c r="D2700" s="72"/>
      <c r="E2700" s="73"/>
      <c r="F2700" s="74"/>
      <c r="G2700" s="136"/>
      <c r="H2700" s="168" t="s">
        <v>35</v>
      </c>
      <c r="I2700" s="78" t="s">
        <v>52</v>
      </c>
      <c r="J2700" s="83">
        <v>34890</v>
      </c>
      <c r="K2700" s="98">
        <f t="shared" si="1401"/>
        <v>34890</v>
      </c>
      <c r="L2700" s="162"/>
      <c r="M2700" s="162"/>
      <c r="N2700" s="162"/>
      <c r="O2700" s="429">
        <f t="shared" si="1382"/>
        <v>34890</v>
      </c>
      <c r="P2700" s="355"/>
      <c r="Q2700" s="23"/>
      <c r="R2700" s="23"/>
      <c r="S2700" s="23"/>
      <c r="T2700" s="23"/>
      <c r="U2700" s="23"/>
      <c r="V2700" s="23"/>
      <c r="W2700" s="23"/>
      <c r="X2700" s="23"/>
      <c r="Y2700" s="23"/>
      <c r="Z2700" s="23"/>
      <c r="AA2700" s="23"/>
      <c r="AB2700" s="23"/>
      <c r="AC2700" s="23"/>
      <c r="AD2700" s="23"/>
      <c r="AE2700" s="23"/>
      <c r="AF2700" s="23"/>
      <c r="AG2700" s="23"/>
      <c r="AH2700" s="23"/>
      <c r="AI2700" s="23"/>
      <c r="AJ2700" s="23"/>
      <c r="AK2700" s="23"/>
      <c r="AL2700" s="23"/>
      <c r="AM2700" s="23"/>
      <c r="AN2700" s="23"/>
      <c r="AO2700" s="23"/>
      <c r="AP2700" s="23"/>
      <c r="AQ2700" s="23"/>
      <c r="AR2700" s="23"/>
      <c r="AS2700" s="23"/>
      <c r="AT2700" s="23"/>
      <c r="AU2700" s="23"/>
      <c r="AV2700" s="23"/>
      <c r="AW2700" s="23"/>
      <c r="AX2700" s="23"/>
      <c r="AY2700" s="23"/>
      <c r="AZ2700" s="23"/>
      <c r="BA2700" s="23"/>
      <c r="BB2700" s="23"/>
      <c r="BC2700" s="23"/>
      <c r="BD2700" s="23"/>
      <c r="BE2700" s="23"/>
      <c r="BF2700" s="23"/>
      <c r="BG2700" s="23"/>
      <c r="BH2700" s="23"/>
      <c r="BI2700" s="23"/>
      <c r="BJ2700" s="23"/>
      <c r="BK2700" s="23"/>
      <c r="BL2700" s="23"/>
      <c r="BM2700" s="23"/>
      <c r="BN2700" s="23"/>
      <c r="BO2700" s="23"/>
      <c r="BP2700" s="23"/>
      <c r="BQ2700" s="23"/>
      <c r="BR2700" s="23"/>
      <c r="BS2700" s="23"/>
      <c r="BT2700" s="23"/>
      <c r="BU2700" s="23"/>
      <c r="BV2700" s="23"/>
      <c r="BW2700" s="23"/>
      <c r="BX2700" s="23"/>
      <c r="BY2700" s="23"/>
      <c r="BZ2700" s="23"/>
      <c r="CA2700" s="23"/>
      <c r="CB2700" s="23"/>
      <c r="CC2700" s="23"/>
      <c r="CD2700" s="23"/>
      <c r="CE2700" s="23"/>
      <c r="CF2700" s="23"/>
      <c r="CG2700" s="23"/>
      <c r="CH2700" s="23"/>
      <c r="CI2700" s="23"/>
      <c r="CJ2700" s="23"/>
      <c r="CK2700" s="23"/>
      <c r="CL2700" s="23"/>
      <c r="CM2700" s="23"/>
      <c r="CN2700" s="23"/>
      <c r="CO2700" s="23"/>
      <c r="CP2700" s="23"/>
      <c r="CQ2700" s="23"/>
      <c r="CR2700" s="23"/>
      <c r="CS2700" s="23"/>
      <c r="CT2700" s="23"/>
      <c r="CU2700" s="23"/>
      <c r="CV2700" s="23"/>
      <c r="CW2700" s="23"/>
      <c r="CX2700" s="23"/>
      <c r="CY2700" s="23"/>
      <c r="CZ2700" s="23"/>
      <c r="DA2700" s="23"/>
      <c r="DB2700" s="23"/>
      <c r="DC2700" s="23"/>
      <c r="DD2700" s="23"/>
      <c r="DE2700" s="23"/>
      <c r="DF2700" s="23"/>
      <c r="DG2700" s="23"/>
      <c r="DH2700" s="23"/>
      <c r="DI2700" s="23"/>
      <c r="DJ2700" s="23"/>
      <c r="DK2700" s="23"/>
      <c r="DL2700" s="23"/>
      <c r="DM2700" s="23"/>
      <c r="DN2700" s="23"/>
      <c r="DO2700" s="23"/>
      <c r="DP2700" s="23"/>
      <c r="DQ2700" s="23"/>
      <c r="DR2700" s="23"/>
      <c r="DS2700" s="23"/>
      <c r="DT2700" s="23"/>
      <c r="DU2700" s="23"/>
      <c r="DV2700" s="23"/>
      <c r="DW2700" s="23"/>
      <c r="DX2700" s="23"/>
      <c r="DY2700" s="23"/>
    </row>
    <row r="2701" spans="1:129" s="29" customFormat="1" x14ac:dyDescent="0.25">
      <c r="A2701" s="424">
        <v>25</v>
      </c>
      <c r="B2701" s="127" t="s">
        <v>413</v>
      </c>
      <c r="C2701" s="121" t="s">
        <v>361</v>
      </c>
      <c r="D2701" s="72" t="s">
        <v>351</v>
      </c>
      <c r="E2701" s="73">
        <v>39</v>
      </c>
      <c r="F2701" s="74">
        <v>5277.8</v>
      </c>
      <c r="G2701" s="136">
        <v>183</v>
      </c>
      <c r="H2701" s="168" t="s">
        <v>30</v>
      </c>
      <c r="I2701" s="78" t="s">
        <v>1</v>
      </c>
      <c r="J2701" s="83">
        <f>J2702+J2703</f>
        <v>1273214</v>
      </c>
      <c r="K2701" s="83">
        <f t="shared" ref="K2701:N2701" si="1402">K2702+K2703</f>
        <v>1273214</v>
      </c>
      <c r="L2701" s="83">
        <f t="shared" si="1402"/>
        <v>0</v>
      </c>
      <c r="M2701" s="83">
        <f t="shared" si="1402"/>
        <v>0</v>
      </c>
      <c r="N2701" s="83">
        <f t="shared" si="1402"/>
        <v>0</v>
      </c>
      <c r="O2701" s="429">
        <f t="shared" si="1382"/>
        <v>1273214</v>
      </c>
      <c r="P2701" s="355"/>
      <c r="Q2701" s="23"/>
      <c r="R2701" s="23"/>
      <c r="S2701" s="23"/>
      <c r="T2701" s="23"/>
      <c r="U2701" s="23"/>
      <c r="V2701" s="23"/>
      <c r="W2701" s="23"/>
      <c r="X2701" s="23"/>
      <c r="Y2701" s="23"/>
      <c r="Z2701" s="23"/>
      <c r="AA2701" s="23"/>
      <c r="AB2701" s="23"/>
      <c r="AC2701" s="23"/>
      <c r="AD2701" s="23"/>
      <c r="AE2701" s="23"/>
      <c r="AF2701" s="23"/>
      <c r="AG2701" s="23"/>
      <c r="AH2701" s="23"/>
      <c r="AI2701" s="23"/>
      <c r="AJ2701" s="23"/>
      <c r="AK2701" s="23"/>
      <c r="AL2701" s="23"/>
      <c r="AM2701" s="23"/>
      <c r="AN2701" s="23"/>
      <c r="AO2701" s="23"/>
      <c r="AP2701" s="23"/>
      <c r="AQ2701" s="23"/>
      <c r="AR2701" s="23"/>
      <c r="AS2701" s="23"/>
      <c r="AT2701" s="23"/>
      <c r="AU2701" s="23"/>
      <c r="AV2701" s="23"/>
      <c r="AW2701" s="23"/>
      <c r="AX2701" s="23"/>
      <c r="AY2701" s="23"/>
      <c r="AZ2701" s="23"/>
      <c r="BA2701" s="23"/>
      <c r="BB2701" s="23"/>
      <c r="BC2701" s="23"/>
      <c r="BD2701" s="23"/>
      <c r="BE2701" s="23"/>
      <c r="BF2701" s="23"/>
      <c r="BG2701" s="23"/>
      <c r="BH2701" s="23"/>
      <c r="BI2701" s="23"/>
      <c r="BJ2701" s="23"/>
      <c r="BK2701" s="23"/>
      <c r="BL2701" s="23"/>
      <c r="BM2701" s="23"/>
      <c r="BN2701" s="23"/>
      <c r="BO2701" s="23"/>
      <c r="BP2701" s="23"/>
      <c r="BQ2701" s="23"/>
      <c r="BR2701" s="23"/>
      <c r="BS2701" s="23"/>
      <c r="BT2701" s="23"/>
      <c r="BU2701" s="23"/>
      <c r="BV2701" s="23"/>
      <c r="BW2701" s="23"/>
      <c r="BX2701" s="23"/>
      <c r="BY2701" s="23"/>
      <c r="BZ2701" s="23"/>
      <c r="CA2701" s="23"/>
      <c r="CB2701" s="23"/>
      <c r="CC2701" s="23"/>
      <c r="CD2701" s="23"/>
      <c r="CE2701" s="23"/>
      <c r="CF2701" s="23"/>
      <c r="CG2701" s="23"/>
      <c r="CH2701" s="23"/>
      <c r="CI2701" s="23"/>
      <c r="CJ2701" s="23"/>
      <c r="CK2701" s="23"/>
      <c r="CL2701" s="23"/>
      <c r="CM2701" s="23"/>
      <c r="CN2701" s="23"/>
      <c r="CO2701" s="23"/>
      <c r="CP2701" s="23"/>
      <c r="CQ2701" s="23"/>
      <c r="CR2701" s="23"/>
      <c r="CS2701" s="23"/>
      <c r="CT2701" s="23"/>
      <c r="CU2701" s="23"/>
      <c r="CV2701" s="23"/>
      <c r="CW2701" s="23"/>
      <c r="CX2701" s="23"/>
      <c r="CY2701" s="23"/>
      <c r="CZ2701" s="23"/>
      <c r="DA2701" s="23"/>
      <c r="DB2701" s="23"/>
      <c r="DC2701" s="23"/>
      <c r="DD2701" s="23"/>
      <c r="DE2701" s="23"/>
      <c r="DF2701" s="23"/>
      <c r="DG2701" s="23"/>
      <c r="DH2701" s="23"/>
      <c r="DI2701" s="23"/>
      <c r="DJ2701" s="23"/>
      <c r="DK2701" s="23"/>
      <c r="DL2701" s="23"/>
      <c r="DM2701" s="23"/>
      <c r="DN2701" s="23"/>
      <c r="DO2701" s="23"/>
      <c r="DP2701" s="23"/>
      <c r="DQ2701" s="23"/>
      <c r="DR2701" s="23"/>
      <c r="DS2701" s="23"/>
      <c r="DT2701" s="23"/>
      <c r="DU2701" s="23"/>
      <c r="DV2701" s="23"/>
      <c r="DW2701" s="23"/>
      <c r="DX2701" s="23"/>
      <c r="DY2701" s="23"/>
    </row>
    <row r="2702" spans="1:129" s="29" customFormat="1" ht="30" x14ac:dyDescent="0.25">
      <c r="A2702" s="424"/>
      <c r="B2702" s="127" t="s">
        <v>413</v>
      </c>
      <c r="C2702" s="72"/>
      <c r="D2702" s="72"/>
      <c r="E2702" s="73"/>
      <c r="F2702" s="74"/>
      <c r="G2702" s="136"/>
      <c r="H2702" s="168" t="s">
        <v>38</v>
      </c>
      <c r="I2702" s="78" t="s">
        <v>39</v>
      </c>
      <c r="J2702" s="83">
        <v>1246538</v>
      </c>
      <c r="K2702" s="98">
        <f>J2702</f>
        <v>1246538</v>
      </c>
      <c r="L2702" s="162"/>
      <c r="M2702" s="162"/>
      <c r="N2702" s="162"/>
      <c r="O2702" s="429">
        <f t="shared" si="1382"/>
        <v>1246538</v>
      </c>
      <c r="P2702" s="355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23"/>
      <c r="AG2702" s="23"/>
      <c r="AH2702" s="23"/>
      <c r="AI2702" s="23"/>
      <c r="AJ2702" s="23"/>
      <c r="AK2702" s="23"/>
      <c r="AL2702" s="23"/>
      <c r="AM2702" s="23"/>
      <c r="AN2702" s="23"/>
      <c r="AO2702" s="23"/>
      <c r="AP2702" s="23"/>
      <c r="AQ2702" s="23"/>
      <c r="AR2702" s="23"/>
      <c r="AS2702" s="23"/>
      <c r="AT2702" s="23"/>
      <c r="AU2702" s="23"/>
      <c r="AV2702" s="23"/>
      <c r="AW2702" s="23"/>
      <c r="AX2702" s="23"/>
      <c r="AY2702" s="23"/>
      <c r="AZ2702" s="23"/>
      <c r="BA2702" s="23"/>
      <c r="BB2702" s="23"/>
      <c r="BC2702" s="23"/>
      <c r="BD2702" s="23"/>
      <c r="BE2702" s="23"/>
      <c r="BF2702" s="23"/>
      <c r="BG2702" s="23"/>
      <c r="BH2702" s="23"/>
      <c r="BI2702" s="23"/>
      <c r="BJ2702" s="23"/>
      <c r="BK2702" s="23"/>
      <c r="BL2702" s="23"/>
      <c r="BM2702" s="23"/>
      <c r="BN2702" s="23"/>
      <c r="BO2702" s="23"/>
      <c r="BP2702" s="23"/>
      <c r="BQ2702" s="23"/>
      <c r="BR2702" s="23"/>
      <c r="BS2702" s="23"/>
      <c r="BT2702" s="23"/>
      <c r="BU2702" s="23"/>
      <c r="BV2702" s="23"/>
      <c r="BW2702" s="23"/>
      <c r="BX2702" s="23"/>
      <c r="BY2702" s="23"/>
      <c r="BZ2702" s="23"/>
      <c r="CA2702" s="23"/>
      <c r="CB2702" s="23"/>
      <c r="CC2702" s="23"/>
      <c r="CD2702" s="23"/>
      <c r="CE2702" s="23"/>
      <c r="CF2702" s="23"/>
      <c r="CG2702" s="23"/>
      <c r="CH2702" s="23"/>
      <c r="CI2702" s="23"/>
      <c r="CJ2702" s="23"/>
      <c r="CK2702" s="23"/>
      <c r="CL2702" s="23"/>
      <c r="CM2702" s="23"/>
      <c r="CN2702" s="23"/>
      <c r="CO2702" s="23"/>
      <c r="CP2702" s="23"/>
      <c r="CQ2702" s="23"/>
      <c r="CR2702" s="23"/>
      <c r="CS2702" s="23"/>
      <c r="CT2702" s="23"/>
      <c r="CU2702" s="23"/>
      <c r="CV2702" s="23"/>
      <c r="CW2702" s="23"/>
      <c r="CX2702" s="23"/>
      <c r="CY2702" s="23"/>
      <c r="CZ2702" s="23"/>
      <c r="DA2702" s="23"/>
      <c r="DB2702" s="23"/>
      <c r="DC2702" s="23"/>
      <c r="DD2702" s="23"/>
      <c r="DE2702" s="23"/>
      <c r="DF2702" s="23"/>
      <c r="DG2702" s="23"/>
      <c r="DH2702" s="23"/>
      <c r="DI2702" s="23"/>
      <c r="DJ2702" s="23"/>
      <c r="DK2702" s="23"/>
      <c r="DL2702" s="23"/>
      <c r="DM2702" s="23"/>
      <c r="DN2702" s="23"/>
      <c r="DO2702" s="23"/>
      <c r="DP2702" s="23"/>
      <c r="DQ2702" s="23"/>
      <c r="DR2702" s="23"/>
      <c r="DS2702" s="23"/>
      <c r="DT2702" s="23"/>
      <c r="DU2702" s="23"/>
      <c r="DV2702" s="23"/>
      <c r="DW2702" s="23"/>
      <c r="DX2702" s="23"/>
      <c r="DY2702" s="23"/>
    </row>
    <row r="2703" spans="1:129" s="29" customFormat="1" x14ac:dyDescent="0.25">
      <c r="A2703" s="424"/>
      <c r="B2703" s="127" t="s">
        <v>413</v>
      </c>
      <c r="C2703" s="72"/>
      <c r="D2703" s="72"/>
      <c r="E2703" s="73"/>
      <c r="F2703" s="74"/>
      <c r="G2703" s="136"/>
      <c r="H2703" s="168" t="s">
        <v>35</v>
      </c>
      <c r="I2703" s="78" t="s">
        <v>52</v>
      </c>
      <c r="J2703" s="83">
        <v>26676</v>
      </c>
      <c r="K2703" s="98">
        <f>J2703</f>
        <v>26676</v>
      </c>
      <c r="L2703" s="162"/>
      <c r="M2703" s="162"/>
      <c r="N2703" s="162"/>
      <c r="O2703" s="429">
        <f t="shared" si="1382"/>
        <v>26676</v>
      </c>
      <c r="P2703" s="355"/>
      <c r="Q2703" s="23"/>
      <c r="R2703" s="23"/>
      <c r="S2703" s="23"/>
      <c r="T2703" s="23"/>
      <c r="U2703" s="23"/>
      <c r="V2703" s="23"/>
      <c r="W2703" s="23"/>
      <c r="X2703" s="23"/>
      <c r="Y2703" s="23"/>
      <c r="Z2703" s="23"/>
      <c r="AA2703" s="23"/>
      <c r="AB2703" s="23"/>
      <c r="AC2703" s="23"/>
      <c r="AD2703" s="23"/>
      <c r="AE2703" s="23"/>
      <c r="AF2703" s="23"/>
      <c r="AG2703" s="23"/>
      <c r="AH2703" s="23"/>
      <c r="AI2703" s="23"/>
      <c r="AJ2703" s="23"/>
      <c r="AK2703" s="23"/>
      <c r="AL2703" s="23"/>
      <c r="AM2703" s="23"/>
      <c r="AN2703" s="23"/>
      <c r="AO2703" s="23"/>
      <c r="AP2703" s="23"/>
      <c r="AQ2703" s="23"/>
      <c r="AR2703" s="23"/>
      <c r="AS2703" s="23"/>
      <c r="AT2703" s="23"/>
      <c r="AU2703" s="23"/>
      <c r="AV2703" s="23"/>
      <c r="AW2703" s="23"/>
      <c r="AX2703" s="23"/>
      <c r="AY2703" s="23"/>
      <c r="AZ2703" s="23"/>
      <c r="BA2703" s="23"/>
      <c r="BB2703" s="23"/>
      <c r="BC2703" s="23"/>
      <c r="BD2703" s="23"/>
      <c r="BE2703" s="23"/>
      <c r="BF2703" s="23"/>
      <c r="BG2703" s="23"/>
      <c r="BH2703" s="23"/>
      <c r="BI2703" s="23"/>
      <c r="BJ2703" s="23"/>
      <c r="BK2703" s="23"/>
      <c r="BL2703" s="23"/>
      <c r="BM2703" s="23"/>
      <c r="BN2703" s="23"/>
      <c r="BO2703" s="23"/>
      <c r="BP2703" s="23"/>
      <c r="BQ2703" s="23"/>
      <c r="BR2703" s="23"/>
      <c r="BS2703" s="23"/>
      <c r="BT2703" s="23"/>
      <c r="BU2703" s="23"/>
      <c r="BV2703" s="23"/>
      <c r="BW2703" s="23"/>
      <c r="BX2703" s="23"/>
      <c r="BY2703" s="23"/>
      <c r="BZ2703" s="23"/>
      <c r="CA2703" s="23"/>
      <c r="CB2703" s="23"/>
      <c r="CC2703" s="23"/>
      <c r="CD2703" s="23"/>
      <c r="CE2703" s="23"/>
      <c r="CF2703" s="23"/>
      <c r="CG2703" s="23"/>
      <c r="CH2703" s="23"/>
      <c r="CI2703" s="23"/>
      <c r="CJ2703" s="23"/>
      <c r="CK2703" s="23"/>
      <c r="CL2703" s="23"/>
      <c r="CM2703" s="23"/>
      <c r="CN2703" s="23"/>
      <c r="CO2703" s="23"/>
      <c r="CP2703" s="23"/>
      <c r="CQ2703" s="23"/>
      <c r="CR2703" s="23"/>
      <c r="CS2703" s="23"/>
      <c r="CT2703" s="23"/>
      <c r="CU2703" s="23"/>
      <c r="CV2703" s="23"/>
      <c r="CW2703" s="23"/>
      <c r="CX2703" s="23"/>
      <c r="CY2703" s="23"/>
      <c r="CZ2703" s="23"/>
      <c r="DA2703" s="23"/>
      <c r="DB2703" s="23"/>
      <c r="DC2703" s="23"/>
      <c r="DD2703" s="23"/>
      <c r="DE2703" s="23"/>
      <c r="DF2703" s="23"/>
      <c r="DG2703" s="23"/>
      <c r="DH2703" s="23"/>
      <c r="DI2703" s="23"/>
      <c r="DJ2703" s="23"/>
      <c r="DK2703" s="23"/>
      <c r="DL2703" s="23"/>
      <c r="DM2703" s="23"/>
      <c r="DN2703" s="23"/>
      <c r="DO2703" s="23"/>
      <c r="DP2703" s="23"/>
      <c r="DQ2703" s="23"/>
      <c r="DR2703" s="23"/>
      <c r="DS2703" s="23"/>
      <c r="DT2703" s="23"/>
      <c r="DU2703" s="23"/>
      <c r="DV2703" s="23"/>
      <c r="DW2703" s="23"/>
      <c r="DX2703" s="23"/>
      <c r="DY2703" s="23"/>
    </row>
    <row r="2704" spans="1:129" s="29" customFormat="1" x14ac:dyDescent="0.25">
      <c r="A2704" s="423">
        <v>26</v>
      </c>
      <c r="B2704" s="127" t="s">
        <v>413</v>
      </c>
      <c r="C2704" s="127" t="s">
        <v>116</v>
      </c>
      <c r="D2704" s="127" t="s">
        <v>117</v>
      </c>
      <c r="E2704" s="136">
        <v>2</v>
      </c>
      <c r="F2704" s="162">
        <v>1849.9</v>
      </c>
      <c r="G2704" s="136">
        <v>78</v>
      </c>
      <c r="H2704" s="121" t="s">
        <v>30</v>
      </c>
      <c r="I2704" s="66" t="s">
        <v>1</v>
      </c>
      <c r="J2704" s="83">
        <f>J2705+J2706</f>
        <v>1673970</v>
      </c>
      <c r="K2704" s="83">
        <f t="shared" ref="K2704:M2704" si="1403">K2705+K2706</f>
        <v>1673970</v>
      </c>
      <c r="L2704" s="83">
        <f t="shared" si="1403"/>
        <v>0</v>
      </c>
      <c r="M2704" s="83">
        <f t="shared" si="1403"/>
        <v>0</v>
      </c>
      <c r="N2704" s="83">
        <f t="shared" ref="N2704" si="1404">N2705+N2706</f>
        <v>0</v>
      </c>
      <c r="O2704" s="429">
        <f t="shared" si="1382"/>
        <v>1673970</v>
      </c>
      <c r="P2704" s="355"/>
      <c r="Q2704" s="23"/>
      <c r="R2704" s="23"/>
      <c r="S2704" s="23"/>
      <c r="T2704" s="23"/>
      <c r="U2704" s="23"/>
      <c r="V2704" s="23"/>
      <c r="W2704" s="23"/>
      <c r="X2704" s="23"/>
      <c r="Y2704" s="23"/>
      <c r="Z2704" s="23"/>
      <c r="AA2704" s="23"/>
      <c r="AB2704" s="23"/>
      <c r="AC2704" s="23"/>
      <c r="AD2704" s="23"/>
      <c r="AE2704" s="23"/>
      <c r="AF2704" s="23"/>
      <c r="AG2704" s="23"/>
      <c r="AH2704" s="23"/>
      <c r="AI2704" s="23"/>
      <c r="AJ2704" s="23"/>
      <c r="AK2704" s="23"/>
      <c r="AL2704" s="23"/>
      <c r="AM2704" s="23"/>
      <c r="AN2704" s="23"/>
      <c r="AO2704" s="23"/>
      <c r="AP2704" s="23"/>
      <c r="AQ2704" s="23"/>
      <c r="AR2704" s="23"/>
      <c r="AS2704" s="23"/>
      <c r="AT2704" s="23"/>
      <c r="AU2704" s="23"/>
      <c r="AV2704" s="23"/>
      <c r="AW2704" s="23"/>
      <c r="AX2704" s="23"/>
      <c r="AY2704" s="23"/>
      <c r="AZ2704" s="23"/>
      <c r="BA2704" s="23"/>
      <c r="BB2704" s="23"/>
      <c r="BC2704" s="23"/>
      <c r="BD2704" s="23"/>
      <c r="BE2704" s="23"/>
      <c r="BF2704" s="23"/>
      <c r="BG2704" s="23"/>
      <c r="BH2704" s="23"/>
      <c r="BI2704" s="23"/>
      <c r="BJ2704" s="23"/>
      <c r="BK2704" s="23"/>
      <c r="BL2704" s="23"/>
      <c r="BM2704" s="23"/>
      <c r="BN2704" s="23"/>
      <c r="BO2704" s="23"/>
      <c r="BP2704" s="23"/>
      <c r="BQ2704" s="23"/>
      <c r="BR2704" s="23"/>
      <c r="BS2704" s="23"/>
      <c r="BT2704" s="23"/>
      <c r="BU2704" s="23"/>
      <c r="BV2704" s="23"/>
      <c r="BW2704" s="23"/>
      <c r="BX2704" s="23"/>
      <c r="BY2704" s="23"/>
      <c r="BZ2704" s="23"/>
      <c r="CA2704" s="23"/>
      <c r="CB2704" s="23"/>
      <c r="CC2704" s="23"/>
      <c r="CD2704" s="23"/>
      <c r="CE2704" s="23"/>
      <c r="CF2704" s="23"/>
      <c r="CG2704" s="23"/>
      <c r="CH2704" s="23"/>
      <c r="CI2704" s="23"/>
      <c r="CJ2704" s="23"/>
      <c r="CK2704" s="23"/>
      <c r="CL2704" s="23"/>
      <c r="CM2704" s="23"/>
      <c r="CN2704" s="23"/>
      <c r="CO2704" s="23"/>
      <c r="CP2704" s="23"/>
      <c r="CQ2704" s="23"/>
      <c r="CR2704" s="23"/>
      <c r="CS2704" s="23"/>
      <c r="CT2704" s="23"/>
      <c r="CU2704" s="23"/>
      <c r="CV2704" s="23"/>
      <c r="CW2704" s="23"/>
      <c r="CX2704" s="23"/>
      <c r="CY2704" s="23"/>
      <c r="CZ2704" s="23"/>
      <c r="DA2704" s="23"/>
      <c r="DB2704" s="23"/>
      <c r="DC2704" s="23"/>
      <c r="DD2704" s="23"/>
      <c r="DE2704" s="23"/>
      <c r="DF2704" s="23"/>
      <c r="DG2704" s="23"/>
      <c r="DH2704" s="23"/>
      <c r="DI2704" s="23"/>
      <c r="DJ2704" s="23"/>
      <c r="DK2704" s="23"/>
      <c r="DL2704" s="23"/>
      <c r="DM2704" s="23"/>
      <c r="DN2704" s="23"/>
      <c r="DO2704" s="23"/>
      <c r="DP2704" s="23"/>
      <c r="DQ2704" s="23"/>
      <c r="DR2704" s="23"/>
      <c r="DS2704" s="23"/>
      <c r="DT2704" s="23"/>
      <c r="DU2704" s="23"/>
      <c r="DV2704" s="23"/>
      <c r="DW2704" s="23"/>
      <c r="DX2704" s="23"/>
      <c r="DY2704" s="23"/>
    </row>
    <row r="2705" spans="1:129" s="29" customFormat="1" x14ac:dyDescent="0.25">
      <c r="A2705" s="424"/>
      <c r="B2705" s="127" t="s">
        <v>413</v>
      </c>
      <c r="C2705" s="127"/>
      <c r="D2705" s="127"/>
      <c r="E2705" s="136"/>
      <c r="F2705" s="162"/>
      <c r="G2705" s="136"/>
      <c r="H2705" s="72" t="s">
        <v>36</v>
      </c>
      <c r="I2705" s="78" t="s">
        <v>37</v>
      </c>
      <c r="J2705" s="83">
        <v>1638900</v>
      </c>
      <c r="K2705" s="98">
        <f t="shared" ref="K2705:K2706" si="1405">J2705</f>
        <v>1638900</v>
      </c>
      <c r="L2705" s="162"/>
      <c r="M2705" s="162"/>
      <c r="N2705" s="162"/>
      <c r="O2705" s="429">
        <f t="shared" si="1382"/>
        <v>1638900</v>
      </c>
      <c r="P2705" s="355"/>
      <c r="Q2705" s="23"/>
      <c r="R2705" s="23"/>
      <c r="S2705" s="23"/>
      <c r="T2705" s="23"/>
      <c r="U2705" s="23"/>
      <c r="V2705" s="23"/>
      <c r="W2705" s="23"/>
      <c r="X2705" s="23"/>
      <c r="Y2705" s="23"/>
      <c r="Z2705" s="23"/>
      <c r="AA2705" s="23"/>
      <c r="AB2705" s="23"/>
      <c r="AC2705" s="23"/>
      <c r="AD2705" s="23"/>
      <c r="AE2705" s="23"/>
      <c r="AF2705" s="23"/>
      <c r="AG2705" s="23"/>
      <c r="AH2705" s="23"/>
      <c r="AI2705" s="23"/>
      <c r="AJ2705" s="23"/>
      <c r="AK2705" s="23"/>
      <c r="AL2705" s="23"/>
      <c r="AM2705" s="23"/>
      <c r="AN2705" s="23"/>
      <c r="AO2705" s="23"/>
      <c r="AP2705" s="23"/>
      <c r="AQ2705" s="23"/>
      <c r="AR2705" s="23"/>
      <c r="AS2705" s="23"/>
      <c r="AT2705" s="23"/>
      <c r="AU2705" s="23"/>
      <c r="AV2705" s="23"/>
      <c r="AW2705" s="23"/>
      <c r="AX2705" s="23"/>
      <c r="AY2705" s="23"/>
      <c r="AZ2705" s="23"/>
      <c r="BA2705" s="23"/>
      <c r="BB2705" s="23"/>
      <c r="BC2705" s="23"/>
      <c r="BD2705" s="23"/>
      <c r="BE2705" s="23"/>
      <c r="BF2705" s="23"/>
      <c r="BG2705" s="23"/>
      <c r="BH2705" s="23"/>
      <c r="BI2705" s="23"/>
      <c r="BJ2705" s="23"/>
      <c r="BK2705" s="23"/>
      <c r="BL2705" s="23"/>
      <c r="BM2705" s="23"/>
      <c r="BN2705" s="23"/>
      <c r="BO2705" s="23"/>
      <c r="BP2705" s="23"/>
      <c r="BQ2705" s="23"/>
      <c r="BR2705" s="23"/>
      <c r="BS2705" s="23"/>
      <c r="BT2705" s="23"/>
      <c r="BU2705" s="23"/>
      <c r="BV2705" s="23"/>
      <c r="BW2705" s="23"/>
      <c r="BX2705" s="23"/>
      <c r="BY2705" s="23"/>
      <c r="BZ2705" s="23"/>
      <c r="CA2705" s="23"/>
      <c r="CB2705" s="23"/>
      <c r="CC2705" s="23"/>
      <c r="CD2705" s="23"/>
      <c r="CE2705" s="23"/>
      <c r="CF2705" s="23"/>
      <c r="CG2705" s="23"/>
      <c r="CH2705" s="23"/>
      <c r="CI2705" s="23"/>
      <c r="CJ2705" s="23"/>
      <c r="CK2705" s="23"/>
      <c r="CL2705" s="23"/>
      <c r="CM2705" s="23"/>
      <c r="CN2705" s="23"/>
      <c r="CO2705" s="23"/>
      <c r="CP2705" s="23"/>
      <c r="CQ2705" s="23"/>
      <c r="CR2705" s="23"/>
      <c r="CS2705" s="23"/>
      <c r="CT2705" s="23"/>
      <c r="CU2705" s="23"/>
      <c r="CV2705" s="23"/>
      <c r="CW2705" s="23"/>
      <c r="CX2705" s="23"/>
      <c r="CY2705" s="23"/>
      <c r="CZ2705" s="23"/>
      <c r="DA2705" s="23"/>
      <c r="DB2705" s="23"/>
      <c r="DC2705" s="23"/>
      <c r="DD2705" s="23"/>
      <c r="DE2705" s="23"/>
      <c r="DF2705" s="23"/>
      <c r="DG2705" s="23"/>
      <c r="DH2705" s="23"/>
      <c r="DI2705" s="23"/>
      <c r="DJ2705" s="23"/>
      <c r="DK2705" s="23"/>
      <c r="DL2705" s="23"/>
      <c r="DM2705" s="23"/>
      <c r="DN2705" s="23"/>
      <c r="DO2705" s="23"/>
      <c r="DP2705" s="23"/>
      <c r="DQ2705" s="23"/>
      <c r="DR2705" s="23"/>
      <c r="DS2705" s="23"/>
      <c r="DT2705" s="23"/>
      <c r="DU2705" s="23"/>
      <c r="DV2705" s="23"/>
      <c r="DW2705" s="23"/>
      <c r="DX2705" s="23"/>
      <c r="DY2705" s="23"/>
    </row>
    <row r="2706" spans="1:129" s="29" customFormat="1" x14ac:dyDescent="0.25">
      <c r="A2706" s="424"/>
      <c r="B2706" s="127" t="s">
        <v>413</v>
      </c>
      <c r="C2706" s="127"/>
      <c r="D2706" s="127"/>
      <c r="E2706" s="136"/>
      <c r="F2706" s="162"/>
      <c r="G2706" s="136"/>
      <c r="H2706" s="168" t="s">
        <v>35</v>
      </c>
      <c r="I2706" s="78" t="s">
        <v>52</v>
      </c>
      <c r="J2706" s="83">
        <v>35070</v>
      </c>
      <c r="K2706" s="98">
        <f t="shared" si="1405"/>
        <v>35070</v>
      </c>
      <c r="L2706" s="162"/>
      <c r="M2706" s="162"/>
      <c r="N2706" s="162"/>
      <c r="O2706" s="429">
        <f t="shared" si="1382"/>
        <v>35070</v>
      </c>
      <c r="P2706" s="355"/>
      <c r="Q2706" s="23"/>
      <c r="R2706" s="23"/>
      <c r="S2706" s="23"/>
      <c r="T2706" s="23"/>
      <c r="U2706" s="23"/>
      <c r="V2706" s="23"/>
      <c r="W2706" s="23"/>
      <c r="X2706" s="23"/>
      <c r="Y2706" s="23"/>
      <c r="Z2706" s="23"/>
      <c r="AA2706" s="23"/>
      <c r="AB2706" s="23"/>
      <c r="AC2706" s="23"/>
      <c r="AD2706" s="23"/>
      <c r="AE2706" s="23"/>
      <c r="AF2706" s="23"/>
      <c r="AG2706" s="23"/>
      <c r="AH2706" s="23"/>
      <c r="AI2706" s="23"/>
      <c r="AJ2706" s="23"/>
      <c r="AK2706" s="23"/>
      <c r="AL2706" s="23"/>
      <c r="AM2706" s="23"/>
      <c r="AN2706" s="23"/>
      <c r="AO2706" s="23"/>
      <c r="AP2706" s="23"/>
      <c r="AQ2706" s="23"/>
      <c r="AR2706" s="23"/>
      <c r="AS2706" s="23"/>
      <c r="AT2706" s="23"/>
      <c r="AU2706" s="23"/>
      <c r="AV2706" s="23"/>
      <c r="AW2706" s="23"/>
      <c r="AX2706" s="23"/>
      <c r="AY2706" s="23"/>
      <c r="AZ2706" s="23"/>
      <c r="BA2706" s="23"/>
      <c r="BB2706" s="23"/>
      <c r="BC2706" s="23"/>
      <c r="BD2706" s="23"/>
      <c r="BE2706" s="23"/>
      <c r="BF2706" s="23"/>
      <c r="BG2706" s="23"/>
      <c r="BH2706" s="23"/>
      <c r="BI2706" s="23"/>
      <c r="BJ2706" s="23"/>
      <c r="BK2706" s="23"/>
      <c r="BL2706" s="23"/>
      <c r="BM2706" s="23"/>
      <c r="BN2706" s="23"/>
      <c r="BO2706" s="23"/>
      <c r="BP2706" s="23"/>
      <c r="BQ2706" s="23"/>
      <c r="BR2706" s="23"/>
      <c r="BS2706" s="23"/>
      <c r="BT2706" s="23"/>
      <c r="BU2706" s="23"/>
      <c r="BV2706" s="23"/>
      <c r="BW2706" s="23"/>
      <c r="BX2706" s="23"/>
      <c r="BY2706" s="23"/>
      <c r="BZ2706" s="23"/>
      <c r="CA2706" s="23"/>
      <c r="CB2706" s="23"/>
      <c r="CC2706" s="23"/>
      <c r="CD2706" s="23"/>
      <c r="CE2706" s="23"/>
      <c r="CF2706" s="23"/>
      <c r="CG2706" s="23"/>
      <c r="CH2706" s="23"/>
      <c r="CI2706" s="23"/>
      <c r="CJ2706" s="23"/>
      <c r="CK2706" s="23"/>
      <c r="CL2706" s="23"/>
      <c r="CM2706" s="23"/>
      <c r="CN2706" s="23"/>
      <c r="CO2706" s="23"/>
      <c r="CP2706" s="23"/>
      <c r="CQ2706" s="23"/>
      <c r="CR2706" s="23"/>
      <c r="CS2706" s="23"/>
      <c r="CT2706" s="23"/>
      <c r="CU2706" s="23"/>
      <c r="CV2706" s="23"/>
      <c r="CW2706" s="23"/>
      <c r="CX2706" s="23"/>
      <c r="CY2706" s="23"/>
      <c r="CZ2706" s="23"/>
      <c r="DA2706" s="23"/>
      <c r="DB2706" s="23"/>
      <c r="DC2706" s="23"/>
      <c r="DD2706" s="23"/>
      <c r="DE2706" s="23"/>
      <c r="DF2706" s="23"/>
      <c r="DG2706" s="23"/>
      <c r="DH2706" s="23"/>
      <c r="DI2706" s="23"/>
      <c r="DJ2706" s="23"/>
      <c r="DK2706" s="23"/>
      <c r="DL2706" s="23"/>
      <c r="DM2706" s="23"/>
      <c r="DN2706" s="23"/>
      <c r="DO2706" s="23"/>
      <c r="DP2706" s="23"/>
      <c r="DQ2706" s="23"/>
      <c r="DR2706" s="23"/>
      <c r="DS2706" s="23"/>
      <c r="DT2706" s="23"/>
      <c r="DU2706" s="23"/>
      <c r="DV2706" s="23"/>
      <c r="DW2706" s="23"/>
      <c r="DX2706" s="23"/>
      <c r="DY2706" s="23"/>
    </row>
    <row r="2707" spans="1:129" s="29" customFormat="1" x14ac:dyDescent="0.25">
      <c r="A2707" s="489">
        <v>27</v>
      </c>
      <c r="B2707" s="127" t="s">
        <v>413</v>
      </c>
      <c r="C2707" s="127" t="s">
        <v>116</v>
      </c>
      <c r="D2707" s="127" t="s">
        <v>117</v>
      </c>
      <c r="E2707" s="136">
        <v>4</v>
      </c>
      <c r="F2707" s="162">
        <v>1880.8</v>
      </c>
      <c r="G2707" s="136">
        <v>92</v>
      </c>
      <c r="H2707" s="121" t="s">
        <v>30</v>
      </c>
      <c r="I2707" s="66" t="s">
        <v>1</v>
      </c>
      <c r="J2707" s="83">
        <f>J2708+J2709</f>
        <v>1692290</v>
      </c>
      <c r="K2707" s="83">
        <f t="shared" ref="K2707:N2707" si="1406">K2708+K2709</f>
        <v>1692290</v>
      </c>
      <c r="L2707" s="83">
        <f t="shared" si="1406"/>
        <v>0</v>
      </c>
      <c r="M2707" s="83">
        <f t="shared" si="1406"/>
        <v>0</v>
      </c>
      <c r="N2707" s="83">
        <f t="shared" si="1406"/>
        <v>0</v>
      </c>
      <c r="O2707" s="429">
        <f t="shared" si="1382"/>
        <v>1692290</v>
      </c>
      <c r="P2707" s="355"/>
      <c r="Q2707" s="23"/>
      <c r="R2707" s="23"/>
      <c r="S2707" s="23"/>
      <c r="T2707" s="23"/>
      <c r="U2707" s="23"/>
      <c r="V2707" s="23"/>
      <c r="W2707" s="23"/>
      <c r="X2707" s="23"/>
      <c r="Y2707" s="23"/>
      <c r="Z2707" s="23"/>
      <c r="AA2707" s="23"/>
      <c r="AB2707" s="23"/>
      <c r="AC2707" s="23"/>
      <c r="AD2707" s="23"/>
      <c r="AE2707" s="23"/>
      <c r="AF2707" s="23"/>
      <c r="AG2707" s="23"/>
      <c r="AH2707" s="23"/>
      <c r="AI2707" s="23"/>
      <c r="AJ2707" s="23"/>
      <c r="AK2707" s="23"/>
      <c r="AL2707" s="23"/>
      <c r="AM2707" s="23"/>
      <c r="AN2707" s="23"/>
      <c r="AO2707" s="23"/>
      <c r="AP2707" s="23"/>
      <c r="AQ2707" s="23"/>
      <c r="AR2707" s="23"/>
      <c r="AS2707" s="23"/>
      <c r="AT2707" s="23"/>
      <c r="AU2707" s="23"/>
      <c r="AV2707" s="23"/>
      <c r="AW2707" s="23"/>
      <c r="AX2707" s="23"/>
      <c r="AY2707" s="23"/>
      <c r="AZ2707" s="23"/>
      <c r="BA2707" s="23"/>
      <c r="BB2707" s="23"/>
      <c r="BC2707" s="23"/>
      <c r="BD2707" s="23"/>
      <c r="BE2707" s="23"/>
      <c r="BF2707" s="23"/>
      <c r="BG2707" s="23"/>
      <c r="BH2707" s="23"/>
      <c r="BI2707" s="23"/>
      <c r="BJ2707" s="23"/>
      <c r="BK2707" s="23"/>
      <c r="BL2707" s="23"/>
      <c r="BM2707" s="23"/>
      <c r="BN2707" s="23"/>
      <c r="BO2707" s="23"/>
      <c r="BP2707" s="23"/>
      <c r="BQ2707" s="23"/>
      <c r="BR2707" s="23"/>
      <c r="BS2707" s="23"/>
      <c r="BT2707" s="23"/>
      <c r="BU2707" s="23"/>
      <c r="BV2707" s="23"/>
      <c r="BW2707" s="23"/>
      <c r="BX2707" s="23"/>
      <c r="BY2707" s="23"/>
      <c r="BZ2707" s="23"/>
      <c r="CA2707" s="23"/>
      <c r="CB2707" s="23"/>
      <c r="CC2707" s="23"/>
      <c r="CD2707" s="23"/>
      <c r="CE2707" s="23"/>
      <c r="CF2707" s="23"/>
      <c r="CG2707" s="23"/>
      <c r="CH2707" s="23"/>
      <c r="CI2707" s="23"/>
      <c r="CJ2707" s="23"/>
      <c r="CK2707" s="23"/>
      <c r="CL2707" s="23"/>
      <c r="CM2707" s="23"/>
      <c r="CN2707" s="23"/>
      <c r="CO2707" s="23"/>
      <c r="CP2707" s="23"/>
      <c r="CQ2707" s="23"/>
      <c r="CR2707" s="23"/>
      <c r="CS2707" s="23"/>
      <c r="CT2707" s="23"/>
      <c r="CU2707" s="23"/>
      <c r="CV2707" s="23"/>
      <c r="CW2707" s="23"/>
      <c r="CX2707" s="23"/>
      <c r="CY2707" s="23"/>
      <c r="CZ2707" s="23"/>
      <c r="DA2707" s="23"/>
      <c r="DB2707" s="23"/>
      <c r="DC2707" s="23"/>
      <c r="DD2707" s="23"/>
      <c r="DE2707" s="23"/>
      <c r="DF2707" s="23"/>
      <c r="DG2707" s="23"/>
      <c r="DH2707" s="23"/>
      <c r="DI2707" s="23"/>
      <c r="DJ2707" s="23"/>
      <c r="DK2707" s="23"/>
      <c r="DL2707" s="23"/>
      <c r="DM2707" s="23"/>
      <c r="DN2707" s="23"/>
      <c r="DO2707" s="23"/>
      <c r="DP2707" s="23"/>
      <c r="DQ2707" s="23"/>
      <c r="DR2707" s="23"/>
      <c r="DS2707" s="23"/>
      <c r="DT2707" s="23"/>
      <c r="DU2707" s="23"/>
      <c r="DV2707" s="23"/>
      <c r="DW2707" s="23"/>
      <c r="DX2707" s="23"/>
      <c r="DY2707" s="23"/>
    </row>
    <row r="2708" spans="1:129" s="29" customFormat="1" x14ac:dyDescent="0.25">
      <c r="A2708" s="490"/>
      <c r="B2708" s="127" t="s">
        <v>413</v>
      </c>
      <c r="C2708" s="127"/>
      <c r="D2708" s="127"/>
      <c r="E2708" s="136"/>
      <c r="F2708" s="162"/>
      <c r="G2708" s="136"/>
      <c r="H2708" s="72" t="s">
        <v>36</v>
      </c>
      <c r="I2708" s="78" t="s">
        <v>37</v>
      </c>
      <c r="J2708" s="83">
        <v>1656830</v>
      </c>
      <c r="K2708" s="98">
        <f t="shared" ref="K2708:K2709" si="1407">J2708</f>
        <v>1656830</v>
      </c>
      <c r="L2708" s="162"/>
      <c r="M2708" s="162"/>
      <c r="N2708" s="162"/>
      <c r="O2708" s="429">
        <f t="shared" si="1382"/>
        <v>1656830</v>
      </c>
      <c r="P2708" s="355"/>
      <c r="Q2708" s="23"/>
      <c r="R2708" s="23"/>
      <c r="S2708" s="23"/>
      <c r="T2708" s="23"/>
      <c r="U2708" s="23"/>
      <c r="V2708" s="23"/>
      <c r="W2708" s="23"/>
      <c r="X2708" s="23"/>
      <c r="Y2708" s="23"/>
      <c r="Z2708" s="23"/>
      <c r="AA2708" s="23"/>
      <c r="AB2708" s="23"/>
      <c r="AC2708" s="23"/>
      <c r="AD2708" s="23"/>
      <c r="AE2708" s="23"/>
      <c r="AF2708" s="23"/>
      <c r="AG2708" s="23"/>
      <c r="AH2708" s="23"/>
      <c r="AI2708" s="23"/>
      <c r="AJ2708" s="23"/>
      <c r="AK2708" s="23"/>
      <c r="AL2708" s="23"/>
      <c r="AM2708" s="23"/>
      <c r="AN2708" s="23"/>
      <c r="AO2708" s="23"/>
      <c r="AP2708" s="23"/>
      <c r="AQ2708" s="23"/>
      <c r="AR2708" s="23"/>
      <c r="AS2708" s="23"/>
      <c r="AT2708" s="23"/>
      <c r="AU2708" s="23"/>
      <c r="AV2708" s="23"/>
      <c r="AW2708" s="23"/>
      <c r="AX2708" s="23"/>
      <c r="AY2708" s="23"/>
      <c r="AZ2708" s="23"/>
      <c r="BA2708" s="23"/>
      <c r="BB2708" s="23"/>
      <c r="BC2708" s="23"/>
      <c r="BD2708" s="23"/>
      <c r="BE2708" s="23"/>
      <c r="BF2708" s="23"/>
      <c r="BG2708" s="23"/>
      <c r="BH2708" s="23"/>
      <c r="BI2708" s="23"/>
      <c r="BJ2708" s="23"/>
      <c r="BK2708" s="23"/>
      <c r="BL2708" s="23"/>
      <c r="BM2708" s="23"/>
      <c r="BN2708" s="23"/>
      <c r="BO2708" s="23"/>
      <c r="BP2708" s="23"/>
      <c r="BQ2708" s="23"/>
      <c r="BR2708" s="23"/>
      <c r="BS2708" s="23"/>
      <c r="BT2708" s="23"/>
      <c r="BU2708" s="23"/>
      <c r="BV2708" s="23"/>
      <c r="BW2708" s="23"/>
      <c r="BX2708" s="23"/>
      <c r="BY2708" s="23"/>
      <c r="BZ2708" s="23"/>
      <c r="CA2708" s="23"/>
      <c r="CB2708" s="23"/>
      <c r="CC2708" s="23"/>
      <c r="CD2708" s="23"/>
      <c r="CE2708" s="23"/>
      <c r="CF2708" s="23"/>
      <c r="CG2708" s="23"/>
      <c r="CH2708" s="23"/>
      <c r="CI2708" s="23"/>
      <c r="CJ2708" s="23"/>
      <c r="CK2708" s="23"/>
      <c r="CL2708" s="23"/>
      <c r="CM2708" s="23"/>
      <c r="CN2708" s="23"/>
      <c r="CO2708" s="23"/>
      <c r="CP2708" s="23"/>
      <c r="CQ2708" s="23"/>
      <c r="CR2708" s="23"/>
      <c r="CS2708" s="23"/>
      <c r="CT2708" s="23"/>
      <c r="CU2708" s="23"/>
      <c r="CV2708" s="23"/>
      <c r="CW2708" s="23"/>
      <c r="CX2708" s="23"/>
      <c r="CY2708" s="23"/>
      <c r="CZ2708" s="23"/>
      <c r="DA2708" s="23"/>
      <c r="DB2708" s="23"/>
      <c r="DC2708" s="23"/>
      <c r="DD2708" s="23"/>
      <c r="DE2708" s="23"/>
      <c r="DF2708" s="23"/>
      <c r="DG2708" s="23"/>
      <c r="DH2708" s="23"/>
      <c r="DI2708" s="23"/>
      <c r="DJ2708" s="23"/>
      <c r="DK2708" s="23"/>
      <c r="DL2708" s="23"/>
      <c r="DM2708" s="23"/>
      <c r="DN2708" s="23"/>
      <c r="DO2708" s="23"/>
      <c r="DP2708" s="23"/>
      <c r="DQ2708" s="23"/>
      <c r="DR2708" s="23"/>
      <c r="DS2708" s="23"/>
      <c r="DT2708" s="23"/>
      <c r="DU2708" s="23"/>
      <c r="DV2708" s="23"/>
      <c r="DW2708" s="23"/>
      <c r="DX2708" s="23"/>
      <c r="DY2708" s="23"/>
    </row>
    <row r="2709" spans="1:129" s="29" customFormat="1" x14ac:dyDescent="0.25">
      <c r="A2709" s="491"/>
      <c r="B2709" s="127" t="s">
        <v>413</v>
      </c>
      <c r="C2709" s="127"/>
      <c r="D2709" s="127"/>
      <c r="E2709" s="136"/>
      <c r="F2709" s="162"/>
      <c r="G2709" s="136"/>
      <c r="H2709" s="168" t="s">
        <v>35</v>
      </c>
      <c r="I2709" s="78" t="s">
        <v>52</v>
      </c>
      <c r="J2709" s="83">
        <v>35460</v>
      </c>
      <c r="K2709" s="98">
        <f t="shared" si="1407"/>
        <v>35460</v>
      </c>
      <c r="L2709" s="162"/>
      <c r="M2709" s="162"/>
      <c r="N2709" s="162"/>
      <c r="O2709" s="429">
        <f t="shared" si="1382"/>
        <v>35460</v>
      </c>
      <c r="P2709" s="355"/>
      <c r="Q2709" s="23"/>
      <c r="R2709" s="23"/>
      <c r="S2709" s="23"/>
      <c r="T2709" s="23"/>
      <c r="U2709" s="23"/>
      <c r="V2709" s="23"/>
      <c r="W2709" s="23"/>
      <c r="X2709" s="23"/>
      <c r="Y2709" s="23"/>
      <c r="Z2709" s="23"/>
      <c r="AA2709" s="23"/>
      <c r="AB2709" s="23"/>
      <c r="AC2709" s="23"/>
      <c r="AD2709" s="23"/>
      <c r="AE2709" s="23"/>
      <c r="AF2709" s="23"/>
      <c r="AG2709" s="23"/>
      <c r="AH2709" s="23"/>
      <c r="AI2709" s="23"/>
      <c r="AJ2709" s="23"/>
      <c r="AK2709" s="23"/>
      <c r="AL2709" s="23"/>
      <c r="AM2709" s="23"/>
      <c r="AN2709" s="23"/>
      <c r="AO2709" s="23"/>
      <c r="AP2709" s="23"/>
      <c r="AQ2709" s="23"/>
      <c r="AR2709" s="23"/>
      <c r="AS2709" s="23"/>
      <c r="AT2709" s="23"/>
      <c r="AU2709" s="23"/>
      <c r="AV2709" s="23"/>
      <c r="AW2709" s="23"/>
      <c r="AX2709" s="23"/>
      <c r="AY2709" s="23"/>
      <c r="AZ2709" s="23"/>
      <c r="BA2709" s="23"/>
      <c r="BB2709" s="23"/>
      <c r="BC2709" s="23"/>
      <c r="BD2709" s="23"/>
      <c r="BE2709" s="23"/>
      <c r="BF2709" s="23"/>
      <c r="BG2709" s="23"/>
      <c r="BH2709" s="23"/>
      <c r="BI2709" s="23"/>
      <c r="BJ2709" s="23"/>
      <c r="BK2709" s="23"/>
      <c r="BL2709" s="23"/>
      <c r="BM2709" s="23"/>
      <c r="BN2709" s="23"/>
      <c r="BO2709" s="23"/>
      <c r="BP2709" s="23"/>
      <c r="BQ2709" s="23"/>
      <c r="BR2709" s="23"/>
      <c r="BS2709" s="23"/>
      <c r="BT2709" s="23"/>
      <c r="BU2709" s="23"/>
      <c r="BV2709" s="23"/>
      <c r="BW2709" s="23"/>
      <c r="BX2709" s="23"/>
      <c r="BY2709" s="23"/>
      <c r="BZ2709" s="23"/>
      <c r="CA2709" s="23"/>
      <c r="CB2709" s="23"/>
      <c r="CC2709" s="23"/>
      <c r="CD2709" s="23"/>
      <c r="CE2709" s="23"/>
      <c r="CF2709" s="23"/>
      <c r="CG2709" s="23"/>
      <c r="CH2709" s="23"/>
      <c r="CI2709" s="23"/>
      <c r="CJ2709" s="23"/>
      <c r="CK2709" s="23"/>
      <c r="CL2709" s="23"/>
      <c r="CM2709" s="23"/>
      <c r="CN2709" s="23"/>
      <c r="CO2709" s="23"/>
      <c r="CP2709" s="23"/>
      <c r="CQ2709" s="23"/>
      <c r="CR2709" s="23"/>
      <c r="CS2709" s="23"/>
      <c r="CT2709" s="23"/>
      <c r="CU2709" s="23"/>
      <c r="CV2709" s="23"/>
      <c r="CW2709" s="23"/>
      <c r="CX2709" s="23"/>
      <c r="CY2709" s="23"/>
      <c r="CZ2709" s="23"/>
      <c r="DA2709" s="23"/>
      <c r="DB2709" s="23"/>
      <c r="DC2709" s="23"/>
      <c r="DD2709" s="23"/>
      <c r="DE2709" s="23"/>
      <c r="DF2709" s="23"/>
      <c r="DG2709" s="23"/>
      <c r="DH2709" s="23"/>
      <c r="DI2709" s="23"/>
      <c r="DJ2709" s="23"/>
      <c r="DK2709" s="23"/>
      <c r="DL2709" s="23"/>
      <c r="DM2709" s="23"/>
      <c r="DN2709" s="23"/>
      <c r="DO2709" s="23"/>
      <c r="DP2709" s="23"/>
      <c r="DQ2709" s="23"/>
      <c r="DR2709" s="23"/>
      <c r="DS2709" s="23"/>
      <c r="DT2709" s="23"/>
      <c r="DU2709" s="23"/>
      <c r="DV2709" s="23"/>
      <c r="DW2709" s="23"/>
      <c r="DX2709" s="23"/>
      <c r="DY2709" s="23"/>
    </row>
    <row r="2710" spans="1:129" s="29" customFormat="1" x14ac:dyDescent="0.25">
      <c r="A2710" s="489">
        <v>28</v>
      </c>
      <c r="B2710" s="127" t="s">
        <v>413</v>
      </c>
      <c r="C2710" s="127" t="s">
        <v>116</v>
      </c>
      <c r="D2710" s="127" t="s">
        <v>118</v>
      </c>
      <c r="E2710" s="136">
        <v>14</v>
      </c>
      <c r="F2710" s="162">
        <v>1279.7</v>
      </c>
      <c r="G2710" s="136">
        <v>66</v>
      </c>
      <c r="H2710" s="121" t="s">
        <v>30</v>
      </c>
      <c r="I2710" s="66" t="s">
        <v>1</v>
      </c>
      <c r="J2710" s="83">
        <f>J2711+J2712</f>
        <v>467323</v>
      </c>
      <c r="K2710" s="83">
        <f t="shared" ref="K2710:N2710" si="1408">K2711+K2712</f>
        <v>467323</v>
      </c>
      <c r="L2710" s="83">
        <f t="shared" si="1408"/>
        <v>0</v>
      </c>
      <c r="M2710" s="83">
        <f t="shared" si="1408"/>
        <v>0</v>
      </c>
      <c r="N2710" s="83">
        <f t="shared" si="1408"/>
        <v>0</v>
      </c>
      <c r="O2710" s="429">
        <f t="shared" si="1382"/>
        <v>467323</v>
      </c>
      <c r="P2710" s="355"/>
      <c r="Q2710" s="23"/>
      <c r="R2710" s="23"/>
      <c r="S2710" s="23"/>
      <c r="T2710" s="23"/>
      <c r="U2710" s="23"/>
      <c r="V2710" s="23"/>
      <c r="W2710" s="23"/>
      <c r="X2710" s="23"/>
      <c r="Y2710" s="23"/>
      <c r="Z2710" s="23"/>
      <c r="AA2710" s="23"/>
      <c r="AB2710" s="23"/>
      <c r="AC2710" s="23"/>
      <c r="AD2710" s="23"/>
      <c r="AE2710" s="23"/>
      <c r="AF2710" s="23"/>
      <c r="AG2710" s="23"/>
      <c r="AH2710" s="23"/>
      <c r="AI2710" s="23"/>
      <c r="AJ2710" s="23"/>
      <c r="AK2710" s="23"/>
      <c r="AL2710" s="23"/>
      <c r="AM2710" s="23"/>
      <c r="AN2710" s="23"/>
      <c r="AO2710" s="23"/>
      <c r="AP2710" s="23"/>
      <c r="AQ2710" s="23"/>
      <c r="AR2710" s="23"/>
      <c r="AS2710" s="23"/>
      <c r="AT2710" s="23"/>
      <c r="AU2710" s="23"/>
      <c r="AV2710" s="23"/>
      <c r="AW2710" s="23"/>
      <c r="AX2710" s="23"/>
      <c r="AY2710" s="23"/>
      <c r="AZ2710" s="23"/>
      <c r="BA2710" s="23"/>
      <c r="BB2710" s="23"/>
      <c r="BC2710" s="23"/>
      <c r="BD2710" s="23"/>
      <c r="BE2710" s="23"/>
      <c r="BF2710" s="23"/>
      <c r="BG2710" s="23"/>
      <c r="BH2710" s="23"/>
      <c r="BI2710" s="23"/>
      <c r="BJ2710" s="23"/>
      <c r="BK2710" s="23"/>
      <c r="BL2710" s="23"/>
      <c r="BM2710" s="23"/>
      <c r="BN2710" s="23"/>
      <c r="BO2710" s="23"/>
      <c r="BP2710" s="23"/>
      <c r="BQ2710" s="23"/>
      <c r="BR2710" s="23"/>
      <c r="BS2710" s="23"/>
      <c r="BT2710" s="23"/>
      <c r="BU2710" s="23"/>
      <c r="BV2710" s="23"/>
      <c r="BW2710" s="23"/>
      <c r="BX2710" s="23"/>
      <c r="BY2710" s="23"/>
      <c r="BZ2710" s="23"/>
      <c r="CA2710" s="23"/>
      <c r="CB2710" s="23"/>
      <c r="CC2710" s="23"/>
      <c r="CD2710" s="23"/>
      <c r="CE2710" s="23"/>
      <c r="CF2710" s="23"/>
      <c r="CG2710" s="23"/>
      <c r="CH2710" s="23"/>
      <c r="CI2710" s="23"/>
      <c r="CJ2710" s="23"/>
      <c r="CK2710" s="23"/>
      <c r="CL2710" s="23"/>
      <c r="CM2710" s="23"/>
      <c r="CN2710" s="23"/>
      <c r="CO2710" s="23"/>
      <c r="CP2710" s="23"/>
      <c r="CQ2710" s="23"/>
      <c r="CR2710" s="23"/>
      <c r="CS2710" s="23"/>
      <c r="CT2710" s="23"/>
      <c r="CU2710" s="23"/>
      <c r="CV2710" s="23"/>
      <c r="CW2710" s="23"/>
      <c r="CX2710" s="23"/>
      <c r="CY2710" s="23"/>
      <c r="CZ2710" s="23"/>
      <c r="DA2710" s="23"/>
      <c r="DB2710" s="23"/>
      <c r="DC2710" s="23"/>
      <c r="DD2710" s="23"/>
      <c r="DE2710" s="23"/>
      <c r="DF2710" s="23"/>
      <c r="DG2710" s="23"/>
      <c r="DH2710" s="23"/>
      <c r="DI2710" s="23"/>
      <c r="DJ2710" s="23"/>
      <c r="DK2710" s="23"/>
      <c r="DL2710" s="23"/>
      <c r="DM2710" s="23"/>
      <c r="DN2710" s="23"/>
      <c r="DO2710" s="23"/>
      <c r="DP2710" s="23"/>
      <c r="DQ2710" s="23"/>
      <c r="DR2710" s="23"/>
      <c r="DS2710" s="23"/>
      <c r="DT2710" s="23"/>
      <c r="DU2710" s="23"/>
      <c r="DV2710" s="23"/>
      <c r="DW2710" s="23"/>
      <c r="DX2710" s="23"/>
      <c r="DY2710" s="23"/>
    </row>
    <row r="2711" spans="1:129" s="29" customFormat="1" ht="30" x14ac:dyDescent="0.25">
      <c r="A2711" s="490"/>
      <c r="B2711" s="127" t="s">
        <v>413</v>
      </c>
      <c r="C2711" s="127"/>
      <c r="D2711" s="127"/>
      <c r="E2711" s="136"/>
      <c r="F2711" s="162"/>
      <c r="G2711" s="136"/>
      <c r="H2711" s="121" t="s">
        <v>38</v>
      </c>
      <c r="I2711" s="105" t="s">
        <v>39</v>
      </c>
      <c r="J2711" s="83">
        <v>457523</v>
      </c>
      <c r="K2711" s="98">
        <f t="shared" ref="K2711:K2712" si="1409">J2711</f>
        <v>457523</v>
      </c>
      <c r="L2711" s="162"/>
      <c r="M2711" s="162"/>
      <c r="N2711" s="162"/>
      <c r="O2711" s="429">
        <f t="shared" si="1382"/>
        <v>457523</v>
      </c>
      <c r="P2711" s="355"/>
      <c r="Q2711" s="23"/>
      <c r="R2711" s="23"/>
      <c r="S2711" s="23"/>
      <c r="T2711" s="23"/>
      <c r="U2711" s="23"/>
      <c r="V2711" s="23"/>
      <c r="W2711" s="23"/>
      <c r="X2711" s="23"/>
      <c r="Y2711" s="23"/>
      <c r="Z2711" s="23"/>
      <c r="AA2711" s="23"/>
      <c r="AB2711" s="23"/>
      <c r="AC2711" s="23"/>
      <c r="AD2711" s="23"/>
      <c r="AE2711" s="23"/>
      <c r="AF2711" s="23"/>
      <c r="AG2711" s="23"/>
      <c r="AH2711" s="23"/>
      <c r="AI2711" s="23"/>
      <c r="AJ2711" s="23"/>
      <c r="AK2711" s="23"/>
      <c r="AL2711" s="23"/>
      <c r="AM2711" s="23"/>
      <c r="AN2711" s="23"/>
      <c r="AO2711" s="23"/>
      <c r="AP2711" s="23"/>
      <c r="AQ2711" s="23"/>
      <c r="AR2711" s="23"/>
      <c r="AS2711" s="23"/>
      <c r="AT2711" s="23"/>
      <c r="AU2711" s="23"/>
      <c r="AV2711" s="23"/>
      <c r="AW2711" s="23"/>
      <c r="AX2711" s="23"/>
      <c r="AY2711" s="23"/>
      <c r="AZ2711" s="23"/>
      <c r="BA2711" s="23"/>
      <c r="BB2711" s="23"/>
      <c r="BC2711" s="23"/>
      <c r="BD2711" s="23"/>
      <c r="BE2711" s="23"/>
      <c r="BF2711" s="23"/>
      <c r="BG2711" s="23"/>
      <c r="BH2711" s="23"/>
      <c r="BI2711" s="23"/>
      <c r="BJ2711" s="23"/>
      <c r="BK2711" s="23"/>
      <c r="BL2711" s="23"/>
      <c r="BM2711" s="23"/>
      <c r="BN2711" s="23"/>
      <c r="BO2711" s="23"/>
      <c r="BP2711" s="23"/>
      <c r="BQ2711" s="23"/>
      <c r="BR2711" s="23"/>
      <c r="BS2711" s="23"/>
      <c r="BT2711" s="23"/>
      <c r="BU2711" s="23"/>
      <c r="BV2711" s="23"/>
      <c r="BW2711" s="23"/>
      <c r="BX2711" s="23"/>
      <c r="BY2711" s="23"/>
      <c r="BZ2711" s="23"/>
      <c r="CA2711" s="23"/>
      <c r="CB2711" s="23"/>
      <c r="CC2711" s="23"/>
      <c r="CD2711" s="23"/>
      <c r="CE2711" s="23"/>
      <c r="CF2711" s="23"/>
      <c r="CG2711" s="23"/>
      <c r="CH2711" s="23"/>
      <c r="CI2711" s="23"/>
      <c r="CJ2711" s="23"/>
      <c r="CK2711" s="23"/>
      <c r="CL2711" s="23"/>
      <c r="CM2711" s="23"/>
      <c r="CN2711" s="23"/>
      <c r="CO2711" s="23"/>
      <c r="CP2711" s="23"/>
      <c r="CQ2711" s="23"/>
      <c r="CR2711" s="23"/>
      <c r="CS2711" s="23"/>
      <c r="CT2711" s="23"/>
      <c r="CU2711" s="23"/>
      <c r="CV2711" s="23"/>
      <c r="CW2711" s="23"/>
      <c r="CX2711" s="23"/>
      <c r="CY2711" s="23"/>
      <c r="CZ2711" s="23"/>
      <c r="DA2711" s="23"/>
      <c r="DB2711" s="23"/>
      <c r="DC2711" s="23"/>
      <c r="DD2711" s="23"/>
      <c r="DE2711" s="23"/>
      <c r="DF2711" s="23"/>
      <c r="DG2711" s="23"/>
      <c r="DH2711" s="23"/>
      <c r="DI2711" s="23"/>
      <c r="DJ2711" s="23"/>
      <c r="DK2711" s="23"/>
      <c r="DL2711" s="23"/>
      <c r="DM2711" s="23"/>
      <c r="DN2711" s="23"/>
      <c r="DO2711" s="23"/>
      <c r="DP2711" s="23"/>
      <c r="DQ2711" s="23"/>
      <c r="DR2711" s="23"/>
      <c r="DS2711" s="23"/>
      <c r="DT2711" s="23"/>
      <c r="DU2711" s="23"/>
      <c r="DV2711" s="23"/>
      <c r="DW2711" s="23"/>
      <c r="DX2711" s="23"/>
      <c r="DY2711" s="23"/>
    </row>
    <row r="2712" spans="1:129" s="29" customFormat="1" x14ac:dyDescent="0.25">
      <c r="A2712" s="491"/>
      <c r="B2712" s="127" t="s">
        <v>413</v>
      </c>
      <c r="C2712" s="127"/>
      <c r="D2712" s="127"/>
      <c r="E2712" s="136"/>
      <c r="F2712" s="162"/>
      <c r="G2712" s="136"/>
      <c r="H2712" s="168" t="s">
        <v>35</v>
      </c>
      <c r="I2712" s="78" t="s">
        <v>52</v>
      </c>
      <c r="J2712" s="83">
        <v>9800</v>
      </c>
      <c r="K2712" s="98">
        <f t="shared" si="1409"/>
        <v>9800</v>
      </c>
      <c r="L2712" s="162"/>
      <c r="M2712" s="162"/>
      <c r="N2712" s="162"/>
      <c r="O2712" s="429">
        <f t="shared" si="1382"/>
        <v>9800</v>
      </c>
      <c r="P2712" s="355"/>
      <c r="Q2712" s="23"/>
      <c r="R2712" s="23"/>
      <c r="S2712" s="23"/>
      <c r="T2712" s="23"/>
      <c r="U2712" s="23"/>
      <c r="V2712" s="23"/>
      <c r="W2712" s="23"/>
      <c r="X2712" s="23"/>
      <c r="Y2712" s="23"/>
      <c r="Z2712" s="23"/>
      <c r="AA2712" s="23"/>
      <c r="AB2712" s="23"/>
      <c r="AC2712" s="23"/>
      <c r="AD2712" s="23"/>
      <c r="AE2712" s="23"/>
      <c r="AF2712" s="23"/>
      <c r="AG2712" s="23"/>
      <c r="AH2712" s="23"/>
      <c r="AI2712" s="23"/>
      <c r="AJ2712" s="23"/>
      <c r="AK2712" s="23"/>
      <c r="AL2712" s="23"/>
      <c r="AM2712" s="23"/>
      <c r="AN2712" s="23"/>
      <c r="AO2712" s="23"/>
      <c r="AP2712" s="23"/>
      <c r="AQ2712" s="23"/>
      <c r="AR2712" s="23"/>
      <c r="AS2712" s="23"/>
      <c r="AT2712" s="23"/>
      <c r="AU2712" s="23"/>
      <c r="AV2712" s="23"/>
      <c r="AW2712" s="23"/>
      <c r="AX2712" s="23"/>
      <c r="AY2712" s="23"/>
      <c r="AZ2712" s="23"/>
      <c r="BA2712" s="23"/>
      <c r="BB2712" s="23"/>
      <c r="BC2712" s="23"/>
      <c r="BD2712" s="23"/>
      <c r="BE2712" s="23"/>
      <c r="BF2712" s="23"/>
      <c r="BG2712" s="23"/>
      <c r="BH2712" s="23"/>
      <c r="BI2712" s="23"/>
      <c r="BJ2712" s="23"/>
      <c r="BK2712" s="23"/>
      <c r="BL2712" s="23"/>
      <c r="BM2712" s="23"/>
      <c r="BN2712" s="23"/>
      <c r="BO2712" s="23"/>
      <c r="BP2712" s="23"/>
      <c r="BQ2712" s="23"/>
      <c r="BR2712" s="23"/>
      <c r="BS2712" s="23"/>
      <c r="BT2712" s="23"/>
      <c r="BU2712" s="23"/>
      <c r="BV2712" s="23"/>
      <c r="BW2712" s="23"/>
      <c r="BX2712" s="23"/>
      <c r="BY2712" s="23"/>
      <c r="BZ2712" s="23"/>
      <c r="CA2712" s="23"/>
      <c r="CB2712" s="23"/>
      <c r="CC2712" s="23"/>
      <c r="CD2712" s="23"/>
      <c r="CE2712" s="23"/>
      <c r="CF2712" s="23"/>
      <c r="CG2712" s="23"/>
      <c r="CH2712" s="23"/>
      <c r="CI2712" s="23"/>
      <c r="CJ2712" s="23"/>
      <c r="CK2712" s="23"/>
      <c r="CL2712" s="23"/>
      <c r="CM2712" s="23"/>
      <c r="CN2712" s="23"/>
      <c r="CO2712" s="23"/>
      <c r="CP2712" s="23"/>
      <c r="CQ2712" s="23"/>
      <c r="CR2712" s="23"/>
      <c r="CS2712" s="23"/>
      <c r="CT2712" s="23"/>
      <c r="CU2712" s="23"/>
      <c r="CV2712" s="23"/>
      <c r="CW2712" s="23"/>
      <c r="CX2712" s="23"/>
      <c r="CY2712" s="23"/>
      <c r="CZ2712" s="23"/>
      <c r="DA2712" s="23"/>
      <c r="DB2712" s="23"/>
      <c r="DC2712" s="23"/>
      <c r="DD2712" s="23"/>
      <c r="DE2712" s="23"/>
      <c r="DF2712" s="23"/>
      <c r="DG2712" s="23"/>
      <c r="DH2712" s="23"/>
      <c r="DI2712" s="23"/>
      <c r="DJ2712" s="23"/>
      <c r="DK2712" s="23"/>
      <c r="DL2712" s="23"/>
      <c r="DM2712" s="23"/>
      <c r="DN2712" s="23"/>
      <c r="DO2712" s="23"/>
      <c r="DP2712" s="23"/>
      <c r="DQ2712" s="23"/>
      <c r="DR2712" s="23"/>
      <c r="DS2712" s="23"/>
      <c r="DT2712" s="23"/>
      <c r="DU2712" s="23"/>
      <c r="DV2712" s="23"/>
      <c r="DW2712" s="23"/>
      <c r="DX2712" s="23"/>
      <c r="DY2712" s="23"/>
    </row>
    <row r="2713" spans="1:129" s="29" customFormat="1" x14ac:dyDescent="0.25">
      <c r="A2713" s="426">
        <v>29</v>
      </c>
      <c r="B2713" s="127" t="s">
        <v>413</v>
      </c>
      <c r="C2713" s="72" t="s">
        <v>119</v>
      </c>
      <c r="D2713" s="72" t="s">
        <v>121</v>
      </c>
      <c r="E2713" s="196">
        <v>13</v>
      </c>
      <c r="F2713" s="135">
        <v>2171.6</v>
      </c>
      <c r="G2713" s="196">
        <v>76</v>
      </c>
      <c r="H2713" s="121" t="s">
        <v>30</v>
      </c>
      <c r="I2713" s="66" t="s">
        <v>1</v>
      </c>
      <c r="J2713" s="83">
        <f>J2714+J2715</f>
        <v>2308807.2000000002</v>
      </c>
      <c r="K2713" s="83">
        <f t="shared" ref="K2713:N2713" si="1410">K2714+K2715</f>
        <v>2308807.2000000002</v>
      </c>
      <c r="L2713" s="83">
        <f t="shared" si="1410"/>
        <v>0</v>
      </c>
      <c r="M2713" s="83">
        <f t="shared" si="1410"/>
        <v>0</v>
      </c>
      <c r="N2713" s="83">
        <f t="shared" si="1410"/>
        <v>0</v>
      </c>
      <c r="O2713" s="429">
        <f t="shared" si="1382"/>
        <v>2308807.2000000002</v>
      </c>
      <c r="P2713" s="355"/>
      <c r="Q2713" s="23"/>
      <c r="R2713" s="23"/>
      <c r="S2713" s="23"/>
      <c r="T2713" s="23"/>
      <c r="U2713" s="23"/>
      <c r="V2713" s="23"/>
      <c r="W2713" s="23"/>
      <c r="X2713" s="23"/>
      <c r="Y2713" s="23"/>
      <c r="Z2713" s="23"/>
      <c r="AA2713" s="23"/>
      <c r="AB2713" s="23"/>
      <c r="AC2713" s="23"/>
      <c r="AD2713" s="23"/>
      <c r="AE2713" s="23"/>
      <c r="AF2713" s="23"/>
      <c r="AG2713" s="23"/>
      <c r="AH2713" s="23"/>
      <c r="AI2713" s="23"/>
      <c r="AJ2713" s="23"/>
      <c r="AK2713" s="23"/>
      <c r="AL2713" s="23"/>
      <c r="AM2713" s="23"/>
      <c r="AN2713" s="23"/>
      <c r="AO2713" s="23"/>
      <c r="AP2713" s="23"/>
      <c r="AQ2713" s="23"/>
      <c r="AR2713" s="23"/>
      <c r="AS2713" s="23"/>
      <c r="AT2713" s="23"/>
      <c r="AU2713" s="23"/>
      <c r="AV2713" s="23"/>
      <c r="AW2713" s="23"/>
      <c r="AX2713" s="23"/>
      <c r="AY2713" s="23"/>
      <c r="AZ2713" s="23"/>
      <c r="BA2713" s="23"/>
      <c r="BB2713" s="23"/>
      <c r="BC2713" s="23"/>
      <c r="BD2713" s="23"/>
      <c r="BE2713" s="23"/>
      <c r="BF2713" s="23"/>
      <c r="BG2713" s="23"/>
      <c r="BH2713" s="23"/>
      <c r="BI2713" s="23"/>
      <c r="BJ2713" s="23"/>
      <c r="BK2713" s="23"/>
      <c r="BL2713" s="23"/>
      <c r="BM2713" s="23"/>
      <c r="BN2713" s="23"/>
      <c r="BO2713" s="23"/>
      <c r="BP2713" s="23"/>
      <c r="BQ2713" s="23"/>
      <c r="BR2713" s="23"/>
      <c r="BS2713" s="23"/>
      <c r="BT2713" s="23"/>
      <c r="BU2713" s="23"/>
      <c r="BV2713" s="23"/>
      <c r="BW2713" s="23"/>
      <c r="BX2713" s="23"/>
      <c r="BY2713" s="23"/>
      <c r="BZ2713" s="23"/>
      <c r="CA2713" s="23"/>
      <c r="CB2713" s="23"/>
      <c r="CC2713" s="23"/>
      <c r="CD2713" s="23"/>
      <c r="CE2713" s="23"/>
      <c r="CF2713" s="23"/>
      <c r="CG2713" s="23"/>
      <c r="CH2713" s="23"/>
      <c r="CI2713" s="23"/>
      <c r="CJ2713" s="23"/>
      <c r="CK2713" s="23"/>
      <c r="CL2713" s="23"/>
      <c r="CM2713" s="23"/>
      <c r="CN2713" s="23"/>
      <c r="CO2713" s="23"/>
      <c r="CP2713" s="23"/>
      <c r="CQ2713" s="23"/>
      <c r="CR2713" s="23"/>
      <c r="CS2713" s="23"/>
      <c r="CT2713" s="23"/>
      <c r="CU2713" s="23"/>
      <c r="CV2713" s="23"/>
      <c r="CW2713" s="23"/>
      <c r="CX2713" s="23"/>
      <c r="CY2713" s="23"/>
      <c r="CZ2713" s="23"/>
      <c r="DA2713" s="23"/>
      <c r="DB2713" s="23"/>
      <c r="DC2713" s="23"/>
      <c r="DD2713" s="23"/>
      <c r="DE2713" s="23"/>
      <c r="DF2713" s="23"/>
      <c r="DG2713" s="23"/>
      <c r="DH2713" s="23"/>
      <c r="DI2713" s="23"/>
      <c r="DJ2713" s="23"/>
      <c r="DK2713" s="23"/>
      <c r="DL2713" s="23"/>
      <c r="DM2713" s="23"/>
      <c r="DN2713" s="23"/>
      <c r="DO2713" s="23"/>
      <c r="DP2713" s="23"/>
      <c r="DQ2713" s="23"/>
      <c r="DR2713" s="23"/>
      <c r="DS2713" s="23"/>
      <c r="DT2713" s="23"/>
      <c r="DU2713" s="23"/>
      <c r="DV2713" s="23"/>
      <c r="DW2713" s="23"/>
      <c r="DX2713" s="23"/>
      <c r="DY2713" s="23"/>
    </row>
    <row r="2714" spans="1:129" s="29" customFormat="1" ht="30" x14ac:dyDescent="0.25">
      <c r="A2714" s="427"/>
      <c r="B2714" s="127" t="s">
        <v>413</v>
      </c>
      <c r="C2714" s="127"/>
      <c r="D2714" s="195"/>
      <c r="E2714" s="196"/>
      <c r="F2714" s="135"/>
      <c r="G2714" s="196"/>
      <c r="H2714" s="72" t="s">
        <v>40</v>
      </c>
      <c r="I2714" s="78" t="s">
        <v>41</v>
      </c>
      <c r="J2714" s="83">
        <v>2260434.2000000002</v>
      </c>
      <c r="K2714" s="98">
        <f t="shared" ref="K2714:K2715" si="1411">J2714</f>
        <v>2260434.2000000002</v>
      </c>
      <c r="L2714" s="162"/>
      <c r="M2714" s="162"/>
      <c r="N2714" s="162"/>
      <c r="O2714" s="429">
        <f t="shared" si="1382"/>
        <v>2260434.2000000002</v>
      </c>
      <c r="P2714" s="355"/>
      <c r="Q2714" s="23"/>
      <c r="R2714" s="23"/>
      <c r="S2714" s="23"/>
      <c r="T2714" s="23"/>
      <c r="U2714" s="23"/>
      <c r="V2714" s="23"/>
      <c r="W2714" s="23"/>
      <c r="X2714" s="23"/>
      <c r="Y2714" s="23"/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/>
      <c r="AQ2714" s="23"/>
      <c r="AR2714" s="23"/>
      <c r="AS2714" s="23"/>
      <c r="AT2714" s="23"/>
      <c r="AU2714" s="23"/>
      <c r="AV2714" s="23"/>
      <c r="AW2714" s="23"/>
      <c r="AX2714" s="23"/>
      <c r="AY2714" s="23"/>
      <c r="AZ2714" s="23"/>
      <c r="BA2714" s="23"/>
      <c r="BB2714" s="23"/>
      <c r="BC2714" s="23"/>
      <c r="BD2714" s="23"/>
      <c r="BE2714" s="23"/>
      <c r="BF2714" s="23"/>
      <c r="BG2714" s="23"/>
      <c r="BH2714" s="23"/>
      <c r="BI2714" s="23"/>
      <c r="BJ2714" s="23"/>
      <c r="BK2714" s="23"/>
      <c r="BL2714" s="23"/>
      <c r="BM2714" s="23"/>
      <c r="BN2714" s="23"/>
      <c r="BO2714" s="23"/>
      <c r="BP2714" s="23"/>
      <c r="BQ2714" s="23"/>
      <c r="BR2714" s="23"/>
      <c r="BS2714" s="23"/>
      <c r="BT2714" s="23"/>
      <c r="BU2714" s="23"/>
      <c r="BV2714" s="23"/>
      <c r="BW2714" s="23"/>
      <c r="BX2714" s="23"/>
      <c r="BY2714" s="23"/>
      <c r="BZ2714" s="23"/>
      <c r="CA2714" s="23"/>
      <c r="CB2714" s="23"/>
      <c r="CC2714" s="23"/>
      <c r="CD2714" s="23"/>
      <c r="CE2714" s="23"/>
      <c r="CF2714" s="23"/>
      <c r="CG2714" s="23"/>
      <c r="CH2714" s="23"/>
      <c r="CI2714" s="23"/>
      <c r="CJ2714" s="23"/>
      <c r="CK2714" s="23"/>
      <c r="CL2714" s="23"/>
      <c r="CM2714" s="23"/>
      <c r="CN2714" s="23"/>
      <c r="CO2714" s="23"/>
      <c r="CP2714" s="23"/>
      <c r="CQ2714" s="23"/>
      <c r="CR2714" s="23"/>
      <c r="CS2714" s="23"/>
      <c r="CT2714" s="23"/>
      <c r="CU2714" s="23"/>
      <c r="CV2714" s="23"/>
      <c r="CW2714" s="23"/>
      <c r="CX2714" s="23"/>
      <c r="CY2714" s="23"/>
      <c r="CZ2714" s="23"/>
      <c r="DA2714" s="23"/>
      <c r="DB2714" s="23"/>
      <c r="DC2714" s="23"/>
      <c r="DD2714" s="23"/>
      <c r="DE2714" s="23"/>
      <c r="DF2714" s="23"/>
      <c r="DG2714" s="23"/>
      <c r="DH2714" s="23"/>
      <c r="DI2714" s="23"/>
      <c r="DJ2714" s="23"/>
      <c r="DK2714" s="23"/>
      <c r="DL2714" s="23"/>
      <c r="DM2714" s="23"/>
      <c r="DN2714" s="23"/>
      <c r="DO2714" s="23"/>
      <c r="DP2714" s="23"/>
      <c r="DQ2714" s="23"/>
      <c r="DR2714" s="23"/>
      <c r="DS2714" s="23"/>
      <c r="DT2714" s="23"/>
      <c r="DU2714" s="23"/>
      <c r="DV2714" s="23"/>
      <c r="DW2714" s="23"/>
      <c r="DX2714" s="23"/>
      <c r="DY2714" s="23"/>
    </row>
    <row r="2715" spans="1:129" s="29" customFormat="1" x14ac:dyDescent="0.25">
      <c r="A2715" s="428"/>
      <c r="B2715" s="127" t="s">
        <v>413</v>
      </c>
      <c r="C2715" s="127"/>
      <c r="D2715" s="195"/>
      <c r="E2715" s="196"/>
      <c r="F2715" s="135"/>
      <c r="G2715" s="196"/>
      <c r="H2715" s="168" t="s">
        <v>35</v>
      </c>
      <c r="I2715" s="78" t="s">
        <v>52</v>
      </c>
      <c r="J2715" s="83">
        <v>48373</v>
      </c>
      <c r="K2715" s="98">
        <f t="shared" si="1411"/>
        <v>48373</v>
      </c>
      <c r="L2715" s="162"/>
      <c r="M2715" s="162"/>
      <c r="N2715" s="162"/>
      <c r="O2715" s="429">
        <f t="shared" si="1382"/>
        <v>48373</v>
      </c>
      <c r="P2715" s="355"/>
      <c r="Q2715" s="23"/>
      <c r="R2715" s="23"/>
      <c r="S2715" s="23"/>
      <c r="T2715" s="23"/>
      <c r="U2715" s="23"/>
      <c r="V2715" s="23"/>
      <c r="W2715" s="23"/>
      <c r="X2715" s="23"/>
      <c r="Y2715" s="23"/>
      <c r="Z2715" s="23"/>
      <c r="AA2715" s="23"/>
      <c r="AB2715" s="23"/>
      <c r="AC2715" s="23"/>
      <c r="AD2715" s="23"/>
      <c r="AE2715" s="23"/>
      <c r="AF2715" s="23"/>
      <c r="AG2715" s="23"/>
      <c r="AH2715" s="23"/>
      <c r="AI2715" s="23"/>
      <c r="AJ2715" s="23"/>
      <c r="AK2715" s="23"/>
      <c r="AL2715" s="23"/>
      <c r="AM2715" s="23"/>
      <c r="AN2715" s="23"/>
      <c r="AO2715" s="23"/>
      <c r="AP2715" s="23"/>
      <c r="AQ2715" s="23"/>
      <c r="AR2715" s="23"/>
      <c r="AS2715" s="23"/>
      <c r="AT2715" s="23"/>
      <c r="AU2715" s="23"/>
      <c r="AV2715" s="23"/>
      <c r="AW2715" s="23"/>
      <c r="AX2715" s="23"/>
      <c r="AY2715" s="23"/>
      <c r="AZ2715" s="23"/>
      <c r="BA2715" s="23"/>
      <c r="BB2715" s="23"/>
      <c r="BC2715" s="23"/>
      <c r="BD2715" s="23"/>
      <c r="BE2715" s="23"/>
      <c r="BF2715" s="23"/>
      <c r="BG2715" s="23"/>
      <c r="BH2715" s="23"/>
      <c r="BI2715" s="23"/>
      <c r="BJ2715" s="23"/>
      <c r="BK2715" s="23"/>
      <c r="BL2715" s="23"/>
      <c r="BM2715" s="23"/>
      <c r="BN2715" s="23"/>
      <c r="BO2715" s="23"/>
      <c r="BP2715" s="23"/>
      <c r="BQ2715" s="23"/>
      <c r="BR2715" s="23"/>
      <c r="BS2715" s="23"/>
      <c r="BT2715" s="23"/>
      <c r="BU2715" s="23"/>
      <c r="BV2715" s="23"/>
      <c r="BW2715" s="23"/>
      <c r="BX2715" s="23"/>
      <c r="BY2715" s="23"/>
      <c r="BZ2715" s="23"/>
      <c r="CA2715" s="23"/>
      <c r="CB2715" s="23"/>
      <c r="CC2715" s="23"/>
      <c r="CD2715" s="23"/>
      <c r="CE2715" s="23"/>
      <c r="CF2715" s="23"/>
      <c r="CG2715" s="23"/>
      <c r="CH2715" s="23"/>
      <c r="CI2715" s="23"/>
      <c r="CJ2715" s="23"/>
      <c r="CK2715" s="23"/>
      <c r="CL2715" s="23"/>
      <c r="CM2715" s="23"/>
      <c r="CN2715" s="23"/>
      <c r="CO2715" s="23"/>
      <c r="CP2715" s="23"/>
      <c r="CQ2715" s="23"/>
      <c r="CR2715" s="23"/>
      <c r="CS2715" s="23"/>
      <c r="CT2715" s="23"/>
      <c r="CU2715" s="23"/>
      <c r="CV2715" s="23"/>
      <c r="CW2715" s="23"/>
      <c r="CX2715" s="23"/>
      <c r="CY2715" s="23"/>
      <c r="CZ2715" s="23"/>
      <c r="DA2715" s="23"/>
      <c r="DB2715" s="23"/>
      <c r="DC2715" s="23"/>
      <c r="DD2715" s="23"/>
      <c r="DE2715" s="23"/>
      <c r="DF2715" s="23"/>
      <c r="DG2715" s="23"/>
      <c r="DH2715" s="23"/>
      <c r="DI2715" s="23"/>
      <c r="DJ2715" s="23"/>
      <c r="DK2715" s="23"/>
      <c r="DL2715" s="23"/>
      <c r="DM2715" s="23"/>
      <c r="DN2715" s="23"/>
      <c r="DO2715" s="23"/>
      <c r="DP2715" s="23"/>
      <c r="DQ2715" s="23"/>
      <c r="DR2715" s="23"/>
      <c r="DS2715" s="23"/>
      <c r="DT2715" s="23"/>
      <c r="DU2715" s="23"/>
      <c r="DV2715" s="23"/>
      <c r="DW2715" s="23"/>
      <c r="DX2715" s="23"/>
      <c r="DY2715" s="23"/>
    </row>
    <row r="2716" spans="1:129" s="29" customFormat="1" x14ac:dyDescent="0.25">
      <c r="A2716" s="426">
        <v>30</v>
      </c>
      <c r="B2716" s="127" t="s">
        <v>413</v>
      </c>
      <c r="C2716" s="72" t="s">
        <v>119</v>
      </c>
      <c r="D2716" s="72" t="s">
        <v>121</v>
      </c>
      <c r="E2716" s="196">
        <v>16</v>
      </c>
      <c r="F2716" s="135">
        <v>3283.1</v>
      </c>
      <c r="G2716" s="196">
        <v>107</v>
      </c>
      <c r="H2716" s="121" t="s">
        <v>30</v>
      </c>
      <c r="I2716" s="66" t="s">
        <v>1</v>
      </c>
      <c r="J2716" s="83">
        <f>J2717+J2718</f>
        <v>9620320</v>
      </c>
      <c r="K2716" s="83">
        <f t="shared" ref="K2716:N2716" si="1412">K2717+K2718</f>
        <v>9620320</v>
      </c>
      <c r="L2716" s="83">
        <f t="shared" si="1412"/>
        <v>0</v>
      </c>
      <c r="M2716" s="83">
        <f t="shared" si="1412"/>
        <v>0</v>
      </c>
      <c r="N2716" s="83">
        <f t="shared" si="1412"/>
        <v>0</v>
      </c>
      <c r="O2716" s="429">
        <f t="shared" si="1382"/>
        <v>9620320</v>
      </c>
      <c r="P2716" s="355"/>
      <c r="Q2716" s="23"/>
      <c r="R2716" s="23"/>
      <c r="S2716" s="23"/>
      <c r="T2716" s="23"/>
      <c r="U2716" s="23"/>
      <c r="V2716" s="23"/>
      <c r="W2716" s="23"/>
      <c r="X2716" s="23"/>
      <c r="Y2716" s="23"/>
      <c r="Z2716" s="23"/>
      <c r="AA2716" s="23"/>
      <c r="AB2716" s="23"/>
      <c r="AC2716" s="23"/>
      <c r="AD2716" s="23"/>
      <c r="AE2716" s="23"/>
      <c r="AF2716" s="23"/>
      <c r="AG2716" s="23"/>
      <c r="AH2716" s="23"/>
      <c r="AI2716" s="23"/>
      <c r="AJ2716" s="23"/>
      <c r="AK2716" s="23"/>
      <c r="AL2716" s="23"/>
      <c r="AM2716" s="23"/>
      <c r="AN2716" s="23"/>
      <c r="AO2716" s="23"/>
      <c r="AP2716" s="23"/>
      <c r="AQ2716" s="23"/>
      <c r="AR2716" s="23"/>
      <c r="AS2716" s="23"/>
      <c r="AT2716" s="23"/>
      <c r="AU2716" s="23"/>
      <c r="AV2716" s="23"/>
      <c r="AW2716" s="23"/>
      <c r="AX2716" s="23"/>
      <c r="AY2716" s="23"/>
      <c r="AZ2716" s="23"/>
      <c r="BA2716" s="23"/>
      <c r="BB2716" s="23"/>
      <c r="BC2716" s="23"/>
      <c r="BD2716" s="23"/>
      <c r="BE2716" s="23"/>
      <c r="BF2716" s="23"/>
      <c r="BG2716" s="23"/>
      <c r="BH2716" s="23"/>
      <c r="BI2716" s="23"/>
      <c r="BJ2716" s="23"/>
      <c r="BK2716" s="23"/>
      <c r="BL2716" s="23"/>
      <c r="BM2716" s="23"/>
      <c r="BN2716" s="23"/>
      <c r="BO2716" s="23"/>
      <c r="BP2716" s="23"/>
      <c r="BQ2716" s="23"/>
      <c r="BR2716" s="23"/>
      <c r="BS2716" s="23"/>
      <c r="BT2716" s="23"/>
      <c r="BU2716" s="23"/>
      <c r="BV2716" s="23"/>
      <c r="BW2716" s="23"/>
      <c r="BX2716" s="23"/>
      <c r="BY2716" s="23"/>
      <c r="BZ2716" s="23"/>
      <c r="CA2716" s="23"/>
      <c r="CB2716" s="23"/>
      <c r="CC2716" s="23"/>
      <c r="CD2716" s="23"/>
      <c r="CE2716" s="23"/>
      <c r="CF2716" s="23"/>
      <c r="CG2716" s="23"/>
      <c r="CH2716" s="23"/>
      <c r="CI2716" s="23"/>
      <c r="CJ2716" s="23"/>
      <c r="CK2716" s="23"/>
      <c r="CL2716" s="23"/>
      <c r="CM2716" s="23"/>
      <c r="CN2716" s="23"/>
      <c r="CO2716" s="23"/>
      <c r="CP2716" s="23"/>
      <c r="CQ2716" s="23"/>
      <c r="CR2716" s="23"/>
      <c r="CS2716" s="23"/>
      <c r="CT2716" s="23"/>
      <c r="CU2716" s="23"/>
      <c r="CV2716" s="23"/>
      <c r="CW2716" s="23"/>
      <c r="CX2716" s="23"/>
      <c r="CY2716" s="23"/>
      <c r="CZ2716" s="23"/>
      <c r="DA2716" s="23"/>
      <c r="DB2716" s="23"/>
      <c r="DC2716" s="23"/>
      <c r="DD2716" s="23"/>
      <c r="DE2716" s="23"/>
      <c r="DF2716" s="23"/>
      <c r="DG2716" s="23"/>
      <c r="DH2716" s="23"/>
      <c r="DI2716" s="23"/>
      <c r="DJ2716" s="23"/>
      <c r="DK2716" s="23"/>
      <c r="DL2716" s="23"/>
      <c r="DM2716" s="23"/>
      <c r="DN2716" s="23"/>
      <c r="DO2716" s="23"/>
      <c r="DP2716" s="23"/>
      <c r="DQ2716" s="23"/>
      <c r="DR2716" s="23"/>
      <c r="DS2716" s="23"/>
      <c r="DT2716" s="23"/>
      <c r="DU2716" s="23"/>
      <c r="DV2716" s="23"/>
      <c r="DW2716" s="23"/>
      <c r="DX2716" s="23"/>
      <c r="DY2716" s="23"/>
    </row>
    <row r="2717" spans="1:129" s="29" customFormat="1" x14ac:dyDescent="0.25">
      <c r="A2717" s="427"/>
      <c r="B2717" s="127" t="s">
        <v>413</v>
      </c>
      <c r="C2717" s="127"/>
      <c r="D2717" s="195"/>
      <c r="E2717" s="196"/>
      <c r="F2717" s="135"/>
      <c r="G2717" s="196"/>
      <c r="H2717" s="72" t="s">
        <v>36</v>
      </c>
      <c r="I2717" s="78" t="s">
        <v>37</v>
      </c>
      <c r="J2717" s="83">
        <v>9418760</v>
      </c>
      <c r="K2717" s="98">
        <f t="shared" ref="K2717:K2718" si="1413">J2717</f>
        <v>9418760</v>
      </c>
      <c r="L2717" s="162"/>
      <c r="M2717" s="162"/>
      <c r="N2717" s="162"/>
      <c r="O2717" s="429">
        <f t="shared" si="1382"/>
        <v>9418760</v>
      </c>
      <c r="P2717" s="355"/>
      <c r="Q2717" s="23"/>
      <c r="R2717" s="23"/>
      <c r="S2717" s="23"/>
      <c r="T2717" s="23"/>
      <c r="U2717" s="23"/>
      <c r="V2717" s="23"/>
      <c r="W2717" s="23"/>
      <c r="X2717" s="23"/>
      <c r="Y2717" s="23"/>
      <c r="Z2717" s="23"/>
      <c r="AA2717" s="23"/>
      <c r="AB2717" s="23"/>
      <c r="AC2717" s="23"/>
      <c r="AD2717" s="23"/>
      <c r="AE2717" s="23"/>
      <c r="AF2717" s="23"/>
      <c r="AG2717" s="23"/>
      <c r="AH2717" s="23"/>
      <c r="AI2717" s="23"/>
      <c r="AJ2717" s="23"/>
      <c r="AK2717" s="23"/>
      <c r="AL2717" s="23"/>
      <c r="AM2717" s="23"/>
      <c r="AN2717" s="23"/>
      <c r="AO2717" s="23"/>
      <c r="AP2717" s="23"/>
      <c r="AQ2717" s="23"/>
      <c r="AR2717" s="23"/>
      <c r="AS2717" s="23"/>
      <c r="AT2717" s="23"/>
      <c r="AU2717" s="23"/>
      <c r="AV2717" s="23"/>
      <c r="AW2717" s="23"/>
      <c r="AX2717" s="23"/>
      <c r="AY2717" s="23"/>
      <c r="AZ2717" s="23"/>
      <c r="BA2717" s="23"/>
      <c r="BB2717" s="23"/>
      <c r="BC2717" s="23"/>
      <c r="BD2717" s="23"/>
      <c r="BE2717" s="23"/>
      <c r="BF2717" s="23"/>
      <c r="BG2717" s="23"/>
      <c r="BH2717" s="23"/>
      <c r="BI2717" s="23"/>
      <c r="BJ2717" s="23"/>
      <c r="BK2717" s="23"/>
      <c r="BL2717" s="23"/>
      <c r="BM2717" s="23"/>
      <c r="BN2717" s="23"/>
      <c r="BO2717" s="23"/>
      <c r="BP2717" s="23"/>
      <c r="BQ2717" s="23"/>
      <c r="BR2717" s="23"/>
      <c r="BS2717" s="23"/>
      <c r="BT2717" s="23"/>
      <c r="BU2717" s="23"/>
      <c r="BV2717" s="23"/>
      <c r="BW2717" s="23"/>
      <c r="BX2717" s="23"/>
      <c r="BY2717" s="23"/>
      <c r="BZ2717" s="23"/>
      <c r="CA2717" s="23"/>
      <c r="CB2717" s="23"/>
      <c r="CC2717" s="23"/>
      <c r="CD2717" s="23"/>
      <c r="CE2717" s="23"/>
      <c r="CF2717" s="23"/>
      <c r="CG2717" s="23"/>
      <c r="CH2717" s="23"/>
      <c r="CI2717" s="23"/>
      <c r="CJ2717" s="23"/>
      <c r="CK2717" s="23"/>
      <c r="CL2717" s="23"/>
      <c r="CM2717" s="23"/>
      <c r="CN2717" s="23"/>
      <c r="CO2717" s="23"/>
      <c r="CP2717" s="23"/>
      <c r="CQ2717" s="23"/>
      <c r="CR2717" s="23"/>
      <c r="CS2717" s="23"/>
      <c r="CT2717" s="23"/>
      <c r="CU2717" s="23"/>
      <c r="CV2717" s="23"/>
      <c r="CW2717" s="23"/>
      <c r="CX2717" s="23"/>
      <c r="CY2717" s="23"/>
      <c r="CZ2717" s="23"/>
      <c r="DA2717" s="23"/>
      <c r="DB2717" s="23"/>
      <c r="DC2717" s="23"/>
      <c r="DD2717" s="23"/>
      <c r="DE2717" s="23"/>
      <c r="DF2717" s="23"/>
      <c r="DG2717" s="23"/>
      <c r="DH2717" s="23"/>
      <c r="DI2717" s="23"/>
      <c r="DJ2717" s="23"/>
      <c r="DK2717" s="23"/>
      <c r="DL2717" s="23"/>
      <c r="DM2717" s="23"/>
      <c r="DN2717" s="23"/>
      <c r="DO2717" s="23"/>
      <c r="DP2717" s="23"/>
      <c r="DQ2717" s="23"/>
      <c r="DR2717" s="23"/>
      <c r="DS2717" s="23"/>
      <c r="DT2717" s="23"/>
      <c r="DU2717" s="23"/>
      <c r="DV2717" s="23"/>
      <c r="DW2717" s="23"/>
      <c r="DX2717" s="23"/>
      <c r="DY2717" s="23"/>
    </row>
    <row r="2718" spans="1:129" s="29" customFormat="1" x14ac:dyDescent="0.25">
      <c r="A2718" s="428"/>
      <c r="B2718" s="127" t="s">
        <v>413</v>
      </c>
      <c r="C2718" s="127"/>
      <c r="D2718" s="195"/>
      <c r="E2718" s="196"/>
      <c r="F2718" s="135"/>
      <c r="G2718" s="196"/>
      <c r="H2718" s="168" t="s">
        <v>35</v>
      </c>
      <c r="I2718" s="78" t="s">
        <v>52</v>
      </c>
      <c r="J2718" s="83">
        <v>201560</v>
      </c>
      <c r="K2718" s="98">
        <f t="shared" si="1413"/>
        <v>201560</v>
      </c>
      <c r="L2718" s="162"/>
      <c r="M2718" s="162"/>
      <c r="N2718" s="162"/>
      <c r="O2718" s="429">
        <f t="shared" si="1382"/>
        <v>201560</v>
      </c>
      <c r="P2718" s="355"/>
      <c r="Q2718" s="23"/>
      <c r="R2718" s="23"/>
      <c r="S2718" s="23"/>
      <c r="T2718" s="23"/>
      <c r="U2718" s="23"/>
      <c r="V2718" s="23"/>
      <c r="W2718" s="23"/>
      <c r="X2718" s="23"/>
      <c r="Y2718" s="23"/>
      <c r="Z2718" s="23"/>
      <c r="AA2718" s="23"/>
      <c r="AB2718" s="23"/>
      <c r="AC2718" s="23"/>
      <c r="AD2718" s="23"/>
      <c r="AE2718" s="23"/>
      <c r="AF2718" s="23"/>
      <c r="AG2718" s="23"/>
      <c r="AH2718" s="23"/>
      <c r="AI2718" s="23"/>
      <c r="AJ2718" s="23"/>
      <c r="AK2718" s="23"/>
      <c r="AL2718" s="23"/>
      <c r="AM2718" s="23"/>
      <c r="AN2718" s="23"/>
      <c r="AO2718" s="23"/>
      <c r="AP2718" s="23"/>
      <c r="AQ2718" s="23"/>
      <c r="AR2718" s="23"/>
      <c r="AS2718" s="23"/>
      <c r="AT2718" s="23"/>
      <c r="AU2718" s="23"/>
      <c r="AV2718" s="23"/>
      <c r="AW2718" s="23"/>
      <c r="AX2718" s="23"/>
      <c r="AY2718" s="23"/>
      <c r="AZ2718" s="23"/>
      <c r="BA2718" s="23"/>
      <c r="BB2718" s="23"/>
      <c r="BC2718" s="23"/>
      <c r="BD2718" s="23"/>
      <c r="BE2718" s="23"/>
      <c r="BF2718" s="23"/>
      <c r="BG2718" s="23"/>
      <c r="BH2718" s="23"/>
      <c r="BI2718" s="23"/>
      <c r="BJ2718" s="23"/>
      <c r="BK2718" s="23"/>
      <c r="BL2718" s="23"/>
      <c r="BM2718" s="23"/>
      <c r="BN2718" s="23"/>
      <c r="BO2718" s="23"/>
      <c r="BP2718" s="23"/>
      <c r="BQ2718" s="23"/>
      <c r="BR2718" s="23"/>
      <c r="BS2718" s="23"/>
      <c r="BT2718" s="23"/>
      <c r="BU2718" s="23"/>
      <c r="BV2718" s="23"/>
      <c r="BW2718" s="23"/>
      <c r="BX2718" s="23"/>
      <c r="BY2718" s="23"/>
      <c r="BZ2718" s="23"/>
      <c r="CA2718" s="23"/>
      <c r="CB2718" s="23"/>
      <c r="CC2718" s="23"/>
      <c r="CD2718" s="23"/>
      <c r="CE2718" s="23"/>
      <c r="CF2718" s="23"/>
      <c r="CG2718" s="23"/>
      <c r="CH2718" s="23"/>
      <c r="CI2718" s="23"/>
      <c r="CJ2718" s="23"/>
      <c r="CK2718" s="23"/>
      <c r="CL2718" s="23"/>
      <c r="CM2718" s="23"/>
      <c r="CN2718" s="23"/>
      <c r="CO2718" s="23"/>
      <c r="CP2718" s="23"/>
      <c r="CQ2718" s="23"/>
      <c r="CR2718" s="23"/>
      <c r="CS2718" s="23"/>
      <c r="CT2718" s="23"/>
      <c r="CU2718" s="23"/>
      <c r="CV2718" s="23"/>
      <c r="CW2718" s="23"/>
      <c r="CX2718" s="23"/>
      <c r="CY2718" s="23"/>
      <c r="CZ2718" s="23"/>
      <c r="DA2718" s="23"/>
      <c r="DB2718" s="23"/>
      <c r="DC2718" s="23"/>
      <c r="DD2718" s="23"/>
      <c r="DE2718" s="23"/>
      <c r="DF2718" s="23"/>
      <c r="DG2718" s="23"/>
      <c r="DH2718" s="23"/>
      <c r="DI2718" s="23"/>
      <c r="DJ2718" s="23"/>
      <c r="DK2718" s="23"/>
      <c r="DL2718" s="23"/>
      <c r="DM2718" s="23"/>
      <c r="DN2718" s="23"/>
      <c r="DO2718" s="23"/>
      <c r="DP2718" s="23"/>
      <c r="DQ2718" s="23"/>
      <c r="DR2718" s="23"/>
      <c r="DS2718" s="23"/>
      <c r="DT2718" s="23"/>
      <c r="DU2718" s="23"/>
      <c r="DV2718" s="23"/>
      <c r="DW2718" s="23"/>
      <c r="DX2718" s="23"/>
      <c r="DY2718" s="23"/>
    </row>
    <row r="2719" spans="1:129" s="29" customFormat="1" x14ac:dyDescent="0.25">
      <c r="A2719" s="426">
        <v>31</v>
      </c>
      <c r="B2719" s="127" t="s">
        <v>413</v>
      </c>
      <c r="C2719" s="72" t="s">
        <v>119</v>
      </c>
      <c r="D2719" s="72" t="s">
        <v>121</v>
      </c>
      <c r="E2719" s="196">
        <v>17</v>
      </c>
      <c r="F2719" s="135">
        <v>1639.4</v>
      </c>
      <c r="G2719" s="196">
        <v>53</v>
      </c>
      <c r="H2719" s="121" t="s">
        <v>30</v>
      </c>
      <c r="I2719" s="66" t="s">
        <v>1</v>
      </c>
      <c r="J2719" s="83">
        <f>J2720+J2721</f>
        <v>4803859</v>
      </c>
      <c r="K2719" s="83">
        <f t="shared" ref="K2719:N2719" si="1414">K2720+K2721</f>
        <v>4803859</v>
      </c>
      <c r="L2719" s="83">
        <f t="shared" si="1414"/>
        <v>0</v>
      </c>
      <c r="M2719" s="83">
        <f t="shared" si="1414"/>
        <v>0</v>
      </c>
      <c r="N2719" s="83">
        <f t="shared" si="1414"/>
        <v>0</v>
      </c>
      <c r="O2719" s="429">
        <f t="shared" si="1382"/>
        <v>4803859</v>
      </c>
      <c r="P2719" s="355"/>
      <c r="Q2719" s="23"/>
      <c r="R2719" s="23"/>
      <c r="S2719" s="23"/>
      <c r="T2719" s="23"/>
      <c r="U2719" s="23"/>
      <c r="V2719" s="23"/>
      <c r="W2719" s="23"/>
      <c r="X2719" s="23"/>
      <c r="Y2719" s="23"/>
      <c r="Z2719" s="23"/>
      <c r="AA2719" s="23"/>
      <c r="AB2719" s="23"/>
      <c r="AC2719" s="23"/>
      <c r="AD2719" s="23"/>
      <c r="AE2719" s="23"/>
      <c r="AF2719" s="23"/>
      <c r="AG2719" s="23"/>
      <c r="AH2719" s="23"/>
      <c r="AI2719" s="23"/>
      <c r="AJ2719" s="23"/>
      <c r="AK2719" s="23"/>
      <c r="AL2719" s="23"/>
      <c r="AM2719" s="23"/>
      <c r="AN2719" s="23"/>
      <c r="AO2719" s="23"/>
      <c r="AP2719" s="23"/>
      <c r="AQ2719" s="23"/>
      <c r="AR2719" s="23"/>
      <c r="AS2719" s="23"/>
      <c r="AT2719" s="23"/>
      <c r="AU2719" s="23"/>
      <c r="AV2719" s="23"/>
      <c r="AW2719" s="23"/>
      <c r="AX2719" s="23"/>
      <c r="AY2719" s="23"/>
      <c r="AZ2719" s="23"/>
      <c r="BA2719" s="23"/>
      <c r="BB2719" s="23"/>
      <c r="BC2719" s="23"/>
      <c r="BD2719" s="23"/>
      <c r="BE2719" s="23"/>
      <c r="BF2719" s="23"/>
      <c r="BG2719" s="23"/>
      <c r="BH2719" s="23"/>
      <c r="BI2719" s="23"/>
      <c r="BJ2719" s="23"/>
      <c r="BK2719" s="23"/>
      <c r="BL2719" s="23"/>
      <c r="BM2719" s="23"/>
      <c r="BN2719" s="23"/>
      <c r="BO2719" s="23"/>
      <c r="BP2719" s="23"/>
      <c r="BQ2719" s="23"/>
      <c r="BR2719" s="23"/>
      <c r="BS2719" s="23"/>
      <c r="BT2719" s="23"/>
      <c r="BU2719" s="23"/>
      <c r="BV2719" s="23"/>
      <c r="BW2719" s="23"/>
      <c r="BX2719" s="23"/>
      <c r="BY2719" s="23"/>
      <c r="BZ2719" s="23"/>
      <c r="CA2719" s="23"/>
      <c r="CB2719" s="23"/>
      <c r="CC2719" s="23"/>
      <c r="CD2719" s="23"/>
      <c r="CE2719" s="23"/>
      <c r="CF2719" s="23"/>
      <c r="CG2719" s="23"/>
      <c r="CH2719" s="23"/>
      <c r="CI2719" s="23"/>
      <c r="CJ2719" s="23"/>
      <c r="CK2719" s="23"/>
      <c r="CL2719" s="23"/>
      <c r="CM2719" s="23"/>
      <c r="CN2719" s="23"/>
      <c r="CO2719" s="23"/>
      <c r="CP2719" s="23"/>
      <c r="CQ2719" s="23"/>
      <c r="CR2719" s="23"/>
      <c r="CS2719" s="23"/>
      <c r="CT2719" s="23"/>
      <c r="CU2719" s="23"/>
      <c r="CV2719" s="23"/>
      <c r="CW2719" s="23"/>
      <c r="CX2719" s="23"/>
      <c r="CY2719" s="23"/>
      <c r="CZ2719" s="23"/>
      <c r="DA2719" s="23"/>
      <c r="DB2719" s="23"/>
      <c r="DC2719" s="23"/>
      <c r="DD2719" s="23"/>
      <c r="DE2719" s="23"/>
      <c r="DF2719" s="23"/>
      <c r="DG2719" s="23"/>
      <c r="DH2719" s="23"/>
      <c r="DI2719" s="23"/>
      <c r="DJ2719" s="23"/>
      <c r="DK2719" s="23"/>
      <c r="DL2719" s="23"/>
      <c r="DM2719" s="23"/>
      <c r="DN2719" s="23"/>
      <c r="DO2719" s="23"/>
      <c r="DP2719" s="23"/>
      <c r="DQ2719" s="23"/>
      <c r="DR2719" s="23"/>
      <c r="DS2719" s="23"/>
      <c r="DT2719" s="23"/>
      <c r="DU2719" s="23"/>
      <c r="DV2719" s="23"/>
      <c r="DW2719" s="23"/>
      <c r="DX2719" s="23"/>
      <c r="DY2719" s="23"/>
    </row>
    <row r="2720" spans="1:129" s="29" customFormat="1" x14ac:dyDescent="0.25">
      <c r="A2720" s="427"/>
      <c r="B2720" s="127" t="s">
        <v>413</v>
      </c>
      <c r="C2720" s="127"/>
      <c r="D2720" s="195"/>
      <c r="E2720" s="196"/>
      <c r="F2720" s="135"/>
      <c r="G2720" s="196"/>
      <c r="H2720" s="72" t="s">
        <v>36</v>
      </c>
      <c r="I2720" s="78" t="s">
        <v>37</v>
      </c>
      <c r="J2720" s="83">
        <v>4703209</v>
      </c>
      <c r="K2720" s="98">
        <f t="shared" ref="K2720:K2721" si="1415">J2720</f>
        <v>4703209</v>
      </c>
      <c r="L2720" s="162"/>
      <c r="M2720" s="162"/>
      <c r="N2720" s="162"/>
      <c r="O2720" s="429">
        <f t="shared" si="1382"/>
        <v>4703209</v>
      </c>
      <c r="P2720" s="355"/>
      <c r="Q2720" s="23"/>
      <c r="R2720" s="23"/>
      <c r="S2720" s="23"/>
      <c r="T2720" s="23"/>
      <c r="U2720" s="23"/>
      <c r="V2720" s="23"/>
      <c r="W2720" s="23"/>
      <c r="X2720" s="23"/>
      <c r="Y2720" s="23"/>
      <c r="Z2720" s="23"/>
      <c r="AA2720" s="23"/>
      <c r="AB2720" s="23"/>
      <c r="AC2720" s="23"/>
      <c r="AD2720" s="23"/>
      <c r="AE2720" s="23"/>
      <c r="AF2720" s="23"/>
      <c r="AG2720" s="23"/>
      <c r="AH2720" s="23"/>
      <c r="AI2720" s="23"/>
      <c r="AJ2720" s="23"/>
      <c r="AK2720" s="23"/>
      <c r="AL2720" s="23"/>
      <c r="AM2720" s="23"/>
      <c r="AN2720" s="23"/>
      <c r="AO2720" s="23"/>
      <c r="AP2720" s="23"/>
      <c r="AQ2720" s="23"/>
      <c r="AR2720" s="23"/>
      <c r="AS2720" s="23"/>
      <c r="AT2720" s="23"/>
      <c r="AU2720" s="23"/>
      <c r="AV2720" s="23"/>
      <c r="AW2720" s="23"/>
      <c r="AX2720" s="23"/>
      <c r="AY2720" s="23"/>
      <c r="AZ2720" s="23"/>
      <c r="BA2720" s="23"/>
      <c r="BB2720" s="23"/>
      <c r="BC2720" s="23"/>
      <c r="BD2720" s="23"/>
      <c r="BE2720" s="23"/>
      <c r="BF2720" s="23"/>
      <c r="BG2720" s="23"/>
      <c r="BH2720" s="23"/>
      <c r="BI2720" s="23"/>
      <c r="BJ2720" s="23"/>
      <c r="BK2720" s="23"/>
      <c r="BL2720" s="23"/>
      <c r="BM2720" s="23"/>
      <c r="BN2720" s="23"/>
      <c r="BO2720" s="23"/>
      <c r="BP2720" s="23"/>
      <c r="BQ2720" s="23"/>
      <c r="BR2720" s="23"/>
      <c r="BS2720" s="23"/>
      <c r="BT2720" s="23"/>
      <c r="BU2720" s="23"/>
      <c r="BV2720" s="23"/>
      <c r="BW2720" s="23"/>
      <c r="BX2720" s="23"/>
      <c r="BY2720" s="23"/>
      <c r="BZ2720" s="23"/>
      <c r="CA2720" s="23"/>
      <c r="CB2720" s="23"/>
      <c r="CC2720" s="23"/>
      <c r="CD2720" s="23"/>
      <c r="CE2720" s="23"/>
      <c r="CF2720" s="23"/>
      <c r="CG2720" s="23"/>
      <c r="CH2720" s="23"/>
      <c r="CI2720" s="23"/>
      <c r="CJ2720" s="23"/>
      <c r="CK2720" s="23"/>
      <c r="CL2720" s="23"/>
      <c r="CM2720" s="23"/>
      <c r="CN2720" s="23"/>
      <c r="CO2720" s="23"/>
      <c r="CP2720" s="23"/>
      <c r="CQ2720" s="23"/>
      <c r="CR2720" s="23"/>
      <c r="CS2720" s="23"/>
      <c r="CT2720" s="23"/>
      <c r="CU2720" s="23"/>
      <c r="CV2720" s="23"/>
      <c r="CW2720" s="23"/>
      <c r="CX2720" s="23"/>
      <c r="CY2720" s="23"/>
      <c r="CZ2720" s="23"/>
      <c r="DA2720" s="23"/>
      <c r="DB2720" s="23"/>
      <c r="DC2720" s="23"/>
      <c r="DD2720" s="23"/>
      <c r="DE2720" s="23"/>
      <c r="DF2720" s="23"/>
      <c r="DG2720" s="23"/>
      <c r="DH2720" s="23"/>
      <c r="DI2720" s="23"/>
      <c r="DJ2720" s="23"/>
      <c r="DK2720" s="23"/>
      <c r="DL2720" s="23"/>
      <c r="DM2720" s="23"/>
      <c r="DN2720" s="23"/>
      <c r="DO2720" s="23"/>
      <c r="DP2720" s="23"/>
      <c r="DQ2720" s="23"/>
      <c r="DR2720" s="23"/>
      <c r="DS2720" s="23"/>
      <c r="DT2720" s="23"/>
      <c r="DU2720" s="23"/>
      <c r="DV2720" s="23"/>
      <c r="DW2720" s="23"/>
      <c r="DX2720" s="23"/>
      <c r="DY2720" s="23"/>
    </row>
    <row r="2721" spans="1:129" s="29" customFormat="1" x14ac:dyDescent="0.25">
      <c r="A2721" s="428"/>
      <c r="B2721" s="127" t="s">
        <v>413</v>
      </c>
      <c r="C2721" s="127"/>
      <c r="D2721" s="195"/>
      <c r="E2721" s="196"/>
      <c r="F2721" s="135"/>
      <c r="G2721" s="196"/>
      <c r="H2721" s="168" t="s">
        <v>35</v>
      </c>
      <c r="I2721" s="78" t="s">
        <v>52</v>
      </c>
      <c r="J2721" s="83">
        <v>100650</v>
      </c>
      <c r="K2721" s="98">
        <f t="shared" si="1415"/>
        <v>100650</v>
      </c>
      <c r="L2721" s="162"/>
      <c r="M2721" s="162"/>
      <c r="N2721" s="162"/>
      <c r="O2721" s="429">
        <f t="shared" si="1382"/>
        <v>100650</v>
      </c>
      <c r="P2721" s="355"/>
      <c r="Q2721" s="23"/>
      <c r="R2721" s="23"/>
      <c r="S2721" s="23"/>
      <c r="T2721" s="23"/>
      <c r="U2721" s="23"/>
      <c r="V2721" s="23"/>
      <c r="W2721" s="23"/>
      <c r="X2721" s="23"/>
      <c r="Y2721" s="23"/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/>
      <c r="AK2721" s="23"/>
      <c r="AL2721" s="23"/>
      <c r="AM2721" s="23"/>
      <c r="AN2721" s="23"/>
      <c r="AO2721" s="23"/>
      <c r="AP2721" s="23"/>
      <c r="AQ2721" s="23"/>
      <c r="AR2721" s="23"/>
      <c r="AS2721" s="23"/>
      <c r="AT2721" s="23"/>
      <c r="AU2721" s="23"/>
      <c r="AV2721" s="23"/>
      <c r="AW2721" s="23"/>
      <c r="AX2721" s="23"/>
      <c r="AY2721" s="23"/>
      <c r="AZ2721" s="23"/>
      <c r="BA2721" s="23"/>
      <c r="BB2721" s="23"/>
      <c r="BC2721" s="23"/>
      <c r="BD2721" s="23"/>
      <c r="BE2721" s="23"/>
      <c r="BF2721" s="23"/>
      <c r="BG2721" s="23"/>
      <c r="BH2721" s="23"/>
      <c r="BI2721" s="23"/>
      <c r="BJ2721" s="23"/>
      <c r="BK2721" s="23"/>
      <c r="BL2721" s="23"/>
      <c r="BM2721" s="23"/>
      <c r="BN2721" s="23"/>
      <c r="BO2721" s="23"/>
      <c r="BP2721" s="23"/>
      <c r="BQ2721" s="23"/>
      <c r="BR2721" s="23"/>
      <c r="BS2721" s="23"/>
      <c r="BT2721" s="23"/>
      <c r="BU2721" s="23"/>
      <c r="BV2721" s="23"/>
      <c r="BW2721" s="23"/>
      <c r="BX2721" s="23"/>
      <c r="BY2721" s="23"/>
      <c r="BZ2721" s="23"/>
      <c r="CA2721" s="23"/>
      <c r="CB2721" s="23"/>
      <c r="CC2721" s="23"/>
      <c r="CD2721" s="23"/>
      <c r="CE2721" s="23"/>
      <c r="CF2721" s="23"/>
      <c r="CG2721" s="23"/>
      <c r="CH2721" s="23"/>
      <c r="CI2721" s="23"/>
      <c r="CJ2721" s="23"/>
      <c r="CK2721" s="23"/>
      <c r="CL2721" s="23"/>
      <c r="CM2721" s="23"/>
      <c r="CN2721" s="23"/>
      <c r="CO2721" s="23"/>
      <c r="CP2721" s="23"/>
      <c r="CQ2721" s="23"/>
      <c r="CR2721" s="23"/>
      <c r="CS2721" s="23"/>
      <c r="CT2721" s="23"/>
      <c r="CU2721" s="23"/>
      <c r="CV2721" s="23"/>
      <c r="CW2721" s="23"/>
      <c r="CX2721" s="23"/>
      <c r="CY2721" s="23"/>
      <c r="CZ2721" s="23"/>
      <c r="DA2721" s="23"/>
      <c r="DB2721" s="23"/>
      <c r="DC2721" s="23"/>
      <c r="DD2721" s="23"/>
      <c r="DE2721" s="23"/>
      <c r="DF2721" s="23"/>
      <c r="DG2721" s="23"/>
      <c r="DH2721" s="23"/>
      <c r="DI2721" s="23"/>
      <c r="DJ2721" s="23"/>
      <c r="DK2721" s="23"/>
      <c r="DL2721" s="23"/>
      <c r="DM2721" s="23"/>
      <c r="DN2721" s="23"/>
      <c r="DO2721" s="23"/>
      <c r="DP2721" s="23"/>
      <c r="DQ2721" s="23"/>
      <c r="DR2721" s="23"/>
      <c r="DS2721" s="23"/>
      <c r="DT2721" s="23"/>
      <c r="DU2721" s="23"/>
      <c r="DV2721" s="23"/>
      <c r="DW2721" s="23"/>
      <c r="DX2721" s="23"/>
      <c r="DY2721" s="23"/>
    </row>
    <row r="2722" spans="1:129" s="29" customFormat="1" x14ac:dyDescent="0.25">
      <c r="A2722" s="423">
        <v>32</v>
      </c>
      <c r="B2722" s="127" t="s">
        <v>413</v>
      </c>
      <c r="C2722" s="127" t="s">
        <v>25</v>
      </c>
      <c r="D2722" s="195" t="s">
        <v>89</v>
      </c>
      <c r="E2722" s="203">
        <v>7</v>
      </c>
      <c r="F2722" s="135">
        <v>5687.8</v>
      </c>
      <c r="G2722" s="196">
        <v>115</v>
      </c>
      <c r="H2722" s="121" t="s">
        <v>30</v>
      </c>
      <c r="I2722" s="66" t="s">
        <v>1</v>
      </c>
      <c r="J2722" s="83">
        <f>J2723+J2724</f>
        <v>195250</v>
      </c>
      <c r="K2722" s="83">
        <f t="shared" ref="K2722:N2722" si="1416">K2723+K2724</f>
        <v>45250</v>
      </c>
      <c r="L2722" s="83">
        <f t="shared" si="1416"/>
        <v>0</v>
      </c>
      <c r="M2722" s="83">
        <f t="shared" si="1416"/>
        <v>142500</v>
      </c>
      <c r="N2722" s="83">
        <f t="shared" si="1416"/>
        <v>7500</v>
      </c>
      <c r="O2722" s="429">
        <f t="shared" si="1382"/>
        <v>195250</v>
      </c>
      <c r="P2722" s="355"/>
      <c r="Q2722" s="23"/>
      <c r="R2722" s="23"/>
      <c r="S2722" s="23"/>
      <c r="T2722" s="23"/>
      <c r="U2722" s="23"/>
      <c r="V2722" s="23"/>
      <c r="W2722" s="23"/>
      <c r="X2722" s="23"/>
      <c r="Y2722" s="23"/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/>
      <c r="AL2722" s="23"/>
      <c r="AM2722" s="23"/>
      <c r="AN2722" s="23"/>
      <c r="AO2722" s="23"/>
      <c r="AP2722" s="23"/>
      <c r="AQ2722" s="23"/>
      <c r="AR2722" s="23"/>
      <c r="AS2722" s="23"/>
      <c r="AT2722" s="23"/>
      <c r="AU2722" s="23"/>
      <c r="AV2722" s="23"/>
      <c r="AW2722" s="23"/>
      <c r="AX2722" s="23"/>
      <c r="AY2722" s="23"/>
      <c r="AZ2722" s="23"/>
      <c r="BA2722" s="23"/>
      <c r="BB2722" s="23"/>
      <c r="BC2722" s="23"/>
      <c r="BD2722" s="23"/>
      <c r="BE2722" s="23"/>
      <c r="BF2722" s="23"/>
      <c r="BG2722" s="23"/>
      <c r="BH2722" s="23"/>
      <c r="BI2722" s="23"/>
      <c r="BJ2722" s="23"/>
      <c r="BK2722" s="23"/>
      <c r="BL2722" s="23"/>
      <c r="BM2722" s="23"/>
      <c r="BN2722" s="23"/>
      <c r="BO2722" s="23"/>
      <c r="BP2722" s="23"/>
      <c r="BQ2722" s="23"/>
      <c r="BR2722" s="23"/>
      <c r="BS2722" s="23"/>
      <c r="BT2722" s="23"/>
      <c r="BU2722" s="23"/>
      <c r="BV2722" s="23"/>
      <c r="BW2722" s="23"/>
      <c r="BX2722" s="23"/>
      <c r="BY2722" s="23"/>
      <c r="BZ2722" s="23"/>
      <c r="CA2722" s="23"/>
      <c r="CB2722" s="23"/>
      <c r="CC2722" s="23"/>
      <c r="CD2722" s="23"/>
      <c r="CE2722" s="23"/>
      <c r="CF2722" s="23"/>
      <c r="CG2722" s="23"/>
      <c r="CH2722" s="23"/>
      <c r="CI2722" s="23"/>
      <c r="CJ2722" s="23"/>
      <c r="CK2722" s="23"/>
      <c r="CL2722" s="23"/>
      <c r="CM2722" s="23"/>
      <c r="CN2722" s="23"/>
      <c r="CO2722" s="23"/>
      <c r="CP2722" s="23"/>
      <c r="CQ2722" s="23"/>
      <c r="CR2722" s="23"/>
      <c r="CS2722" s="23"/>
      <c r="CT2722" s="23"/>
      <c r="CU2722" s="23"/>
      <c r="CV2722" s="23"/>
      <c r="CW2722" s="23"/>
      <c r="CX2722" s="23"/>
      <c r="CY2722" s="23"/>
      <c r="CZ2722" s="23"/>
      <c r="DA2722" s="23"/>
      <c r="DB2722" s="23"/>
      <c r="DC2722" s="23"/>
      <c r="DD2722" s="23"/>
      <c r="DE2722" s="23"/>
      <c r="DF2722" s="23"/>
      <c r="DG2722" s="23"/>
      <c r="DH2722" s="23"/>
      <c r="DI2722" s="23"/>
      <c r="DJ2722" s="23"/>
      <c r="DK2722" s="23"/>
      <c r="DL2722" s="23"/>
      <c r="DM2722" s="23"/>
      <c r="DN2722" s="23"/>
      <c r="DO2722" s="23"/>
      <c r="DP2722" s="23"/>
      <c r="DQ2722" s="23"/>
      <c r="DR2722" s="23"/>
      <c r="DS2722" s="23"/>
      <c r="DT2722" s="23"/>
      <c r="DU2722" s="23"/>
      <c r="DV2722" s="23"/>
      <c r="DW2722" s="23"/>
      <c r="DX2722" s="23"/>
      <c r="DY2722" s="23"/>
    </row>
    <row r="2723" spans="1:129" s="29" customFormat="1" ht="45" x14ac:dyDescent="0.25">
      <c r="A2723" s="424"/>
      <c r="B2723" s="127" t="s">
        <v>413</v>
      </c>
      <c r="C2723" s="127"/>
      <c r="D2723" s="195"/>
      <c r="E2723" s="203"/>
      <c r="F2723" s="162"/>
      <c r="G2723" s="73"/>
      <c r="H2723" s="72" t="s">
        <v>58</v>
      </c>
      <c r="I2723" s="78" t="s">
        <v>31</v>
      </c>
      <c r="J2723" s="83">
        <v>150000</v>
      </c>
      <c r="K2723" s="83"/>
      <c r="L2723" s="162"/>
      <c r="M2723" s="83">
        <v>142500</v>
      </c>
      <c r="N2723" s="83">
        <v>7500</v>
      </c>
      <c r="O2723" s="429">
        <f t="shared" si="1382"/>
        <v>150000</v>
      </c>
      <c r="P2723" s="355"/>
      <c r="Q2723" s="23"/>
      <c r="R2723" s="23"/>
      <c r="S2723" s="23"/>
      <c r="T2723" s="23"/>
      <c r="U2723" s="23"/>
      <c r="V2723" s="23"/>
      <c r="W2723" s="23"/>
      <c r="X2723" s="23"/>
      <c r="Y2723" s="23"/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/>
      <c r="AL2723" s="23"/>
      <c r="AM2723" s="23"/>
      <c r="AN2723" s="23"/>
      <c r="AO2723" s="23"/>
      <c r="AP2723" s="23"/>
      <c r="AQ2723" s="23"/>
      <c r="AR2723" s="23"/>
      <c r="AS2723" s="23"/>
      <c r="AT2723" s="23"/>
      <c r="AU2723" s="23"/>
      <c r="AV2723" s="23"/>
      <c r="AW2723" s="23"/>
      <c r="AX2723" s="23"/>
      <c r="AY2723" s="23"/>
      <c r="AZ2723" s="23"/>
      <c r="BA2723" s="23"/>
      <c r="BB2723" s="23"/>
      <c r="BC2723" s="23"/>
      <c r="BD2723" s="23"/>
      <c r="BE2723" s="23"/>
      <c r="BF2723" s="23"/>
      <c r="BG2723" s="23"/>
      <c r="BH2723" s="23"/>
      <c r="BI2723" s="23"/>
      <c r="BJ2723" s="23"/>
      <c r="BK2723" s="23"/>
      <c r="BL2723" s="23"/>
      <c r="BM2723" s="23"/>
      <c r="BN2723" s="23"/>
      <c r="BO2723" s="23"/>
      <c r="BP2723" s="23"/>
      <c r="BQ2723" s="23"/>
      <c r="BR2723" s="23"/>
      <c r="BS2723" s="23"/>
      <c r="BT2723" s="23"/>
      <c r="BU2723" s="23"/>
      <c r="BV2723" s="23"/>
      <c r="BW2723" s="23"/>
      <c r="BX2723" s="23"/>
      <c r="BY2723" s="23"/>
      <c r="BZ2723" s="23"/>
      <c r="CA2723" s="23"/>
      <c r="CB2723" s="23"/>
      <c r="CC2723" s="23"/>
      <c r="CD2723" s="23"/>
      <c r="CE2723" s="23"/>
      <c r="CF2723" s="23"/>
      <c r="CG2723" s="23"/>
      <c r="CH2723" s="23"/>
      <c r="CI2723" s="23"/>
      <c r="CJ2723" s="23"/>
      <c r="CK2723" s="23"/>
      <c r="CL2723" s="23"/>
      <c r="CM2723" s="23"/>
      <c r="CN2723" s="23"/>
      <c r="CO2723" s="23"/>
      <c r="CP2723" s="23"/>
      <c r="CQ2723" s="23"/>
      <c r="CR2723" s="23"/>
      <c r="CS2723" s="23"/>
      <c r="CT2723" s="23"/>
      <c r="CU2723" s="23"/>
      <c r="CV2723" s="23"/>
      <c r="CW2723" s="23"/>
      <c r="CX2723" s="23"/>
      <c r="CY2723" s="23"/>
      <c r="CZ2723" s="23"/>
      <c r="DA2723" s="23"/>
      <c r="DB2723" s="23"/>
      <c r="DC2723" s="23"/>
      <c r="DD2723" s="23"/>
      <c r="DE2723" s="23"/>
      <c r="DF2723" s="23"/>
      <c r="DG2723" s="23"/>
      <c r="DH2723" s="23"/>
      <c r="DI2723" s="23"/>
      <c r="DJ2723" s="23"/>
      <c r="DK2723" s="23"/>
      <c r="DL2723" s="23"/>
      <c r="DM2723" s="23"/>
      <c r="DN2723" s="23"/>
      <c r="DO2723" s="23"/>
      <c r="DP2723" s="23"/>
      <c r="DQ2723" s="23"/>
      <c r="DR2723" s="23"/>
      <c r="DS2723" s="23"/>
      <c r="DT2723" s="23"/>
      <c r="DU2723" s="23"/>
      <c r="DV2723" s="23"/>
      <c r="DW2723" s="23"/>
      <c r="DX2723" s="23"/>
      <c r="DY2723" s="23"/>
    </row>
    <row r="2724" spans="1:129" s="29" customFormat="1" ht="75" x14ac:dyDescent="0.25">
      <c r="A2724" s="425"/>
      <c r="B2724" s="127" t="s">
        <v>413</v>
      </c>
      <c r="C2724" s="127"/>
      <c r="D2724" s="195"/>
      <c r="E2724" s="203"/>
      <c r="F2724" s="162"/>
      <c r="G2724" s="136"/>
      <c r="H2724" s="72" t="s">
        <v>57</v>
      </c>
      <c r="I2724" s="78" t="s">
        <v>136</v>
      </c>
      <c r="J2724" s="83">
        <v>45250</v>
      </c>
      <c r="K2724" s="123">
        <f>J2724</f>
        <v>45250</v>
      </c>
      <c r="L2724" s="162"/>
      <c r="M2724" s="162"/>
      <c r="N2724" s="162"/>
      <c r="O2724" s="429">
        <f t="shared" si="1382"/>
        <v>45250</v>
      </c>
      <c r="P2724" s="355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/>
      <c r="AL2724" s="23"/>
      <c r="AM2724" s="23"/>
      <c r="AN2724" s="23"/>
      <c r="AO2724" s="23"/>
      <c r="AP2724" s="23"/>
      <c r="AQ2724" s="23"/>
      <c r="AR2724" s="23"/>
      <c r="AS2724" s="23"/>
      <c r="AT2724" s="23"/>
      <c r="AU2724" s="23"/>
      <c r="AV2724" s="23"/>
      <c r="AW2724" s="23"/>
      <c r="AX2724" s="23"/>
      <c r="AY2724" s="23"/>
      <c r="AZ2724" s="23"/>
      <c r="BA2724" s="23"/>
      <c r="BB2724" s="23"/>
      <c r="BC2724" s="23"/>
      <c r="BD2724" s="23"/>
      <c r="BE2724" s="23"/>
      <c r="BF2724" s="23"/>
      <c r="BG2724" s="23"/>
      <c r="BH2724" s="23"/>
      <c r="BI2724" s="23"/>
      <c r="BJ2724" s="23"/>
      <c r="BK2724" s="23"/>
      <c r="BL2724" s="23"/>
      <c r="BM2724" s="23"/>
      <c r="BN2724" s="23"/>
      <c r="BO2724" s="23"/>
      <c r="BP2724" s="23"/>
      <c r="BQ2724" s="23"/>
      <c r="BR2724" s="23"/>
      <c r="BS2724" s="23"/>
      <c r="BT2724" s="23"/>
      <c r="BU2724" s="23"/>
      <c r="BV2724" s="23"/>
      <c r="BW2724" s="23"/>
      <c r="BX2724" s="23"/>
      <c r="BY2724" s="23"/>
      <c r="BZ2724" s="23"/>
      <c r="CA2724" s="23"/>
      <c r="CB2724" s="23"/>
      <c r="CC2724" s="23"/>
      <c r="CD2724" s="23"/>
      <c r="CE2724" s="23"/>
      <c r="CF2724" s="23"/>
      <c r="CG2724" s="23"/>
      <c r="CH2724" s="23"/>
      <c r="CI2724" s="23"/>
      <c r="CJ2724" s="23"/>
      <c r="CK2724" s="23"/>
      <c r="CL2724" s="23"/>
      <c r="CM2724" s="23"/>
      <c r="CN2724" s="23"/>
      <c r="CO2724" s="23"/>
      <c r="CP2724" s="23"/>
      <c r="CQ2724" s="23"/>
      <c r="CR2724" s="23"/>
      <c r="CS2724" s="23"/>
      <c r="CT2724" s="23"/>
      <c r="CU2724" s="23"/>
      <c r="CV2724" s="23"/>
      <c r="CW2724" s="23"/>
      <c r="CX2724" s="23"/>
      <c r="CY2724" s="23"/>
      <c r="CZ2724" s="23"/>
      <c r="DA2724" s="23"/>
      <c r="DB2724" s="23"/>
      <c r="DC2724" s="23"/>
      <c r="DD2724" s="23"/>
      <c r="DE2724" s="23"/>
      <c r="DF2724" s="23"/>
      <c r="DG2724" s="23"/>
      <c r="DH2724" s="23"/>
      <c r="DI2724" s="23"/>
      <c r="DJ2724" s="23"/>
      <c r="DK2724" s="23"/>
      <c r="DL2724" s="23"/>
      <c r="DM2724" s="23"/>
      <c r="DN2724" s="23"/>
      <c r="DO2724" s="23"/>
      <c r="DP2724" s="23"/>
      <c r="DQ2724" s="23"/>
      <c r="DR2724" s="23"/>
      <c r="DS2724" s="23"/>
      <c r="DT2724" s="23"/>
      <c r="DU2724" s="23"/>
      <c r="DV2724" s="23"/>
      <c r="DW2724" s="23"/>
      <c r="DX2724" s="23"/>
      <c r="DY2724" s="23"/>
    </row>
    <row r="2725" spans="1:129" s="42" customFormat="1" ht="15.75" x14ac:dyDescent="0.25">
      <c r="A2725" s="423">
        <v>33</v>
      </c>
      <c r="B2725" s="127" t="s">
        <v>413</v>
      </c>
      <c r="C2725" s="127" t="s">
        <v>25</v>
      </c>
      <c r="D2725" s="195" t="s">
        <v>89</v>
      </c>
      <c r="E2725" s="196" t="s">
        <v>95</v>
      </c>
      <c r="F2725" s="135">
        <v>2075.4</v>
      </c>
      <c r="G2725" s="196">
        <v>88</v>
      </c>
      <c r="H2725" s="121" t="s">
        <v>30</v>
      </c>
      <c r="I2725" s="66" t="s">
        <v>1</v>
      </c>
      <c r="J2725" s="83">
        <f>J2726+J2727</f>
        <v>175250</v>
      </c>
      <c r="K2725" s="83">
        <f t="shared" ref="K2725" si="1417">K2726+K2727</f>
        <v>45250</v>
      </c>
      <c r="L2725" s="83">
        <f t="shared" ref="L2725" si="1418">L2726+L2727</f>
        <v>0</v>
      </c>
      <c r="M2725" s="83">
        <f t="shared" ref="M2725" si="1419">M2726+M2727</f>
        <v>123500</v>
      </c>
      <c r="N2725" s="83">
        <f t="shared" ref="N2725" si="1420">N2726+N2727</f>
        <v>6500</v>
      </c>
      <c r="O2725" s="429">
        <f t="shared" si="1382"/>
        <v>175250</v>
      </c>
      <c r="P2725" s="454"/>
      <c r="Q2725" s="455"/>
      <c r="R2725" s="455"/>
      <c r="S2725" s="455"/>
      <c r="T2725" s="455"/>
      <c r="U2725" s="455"/>
      <c r="V2725" s="455"/>
      <c r="W2725" s="455"/>
      <c r="X2725" s="455"/>
      <c r="Y2725" s="455"/>
      <c r="Z2725" s="455"/>
      <c r="AA2725" s="455"/>
      <c r="AB2725" s="455"/>
      <c r="AC2725" s="455"/>
      <c r="AD2725" s="455"/>
      <c r="AE2725" s="455"/>
      <c r="AF2725" s="455"/>
      <c r="AG2725" s="455"/>
      <c r="AH2725" s="455"/>
      <c r="AI2725" s="455"/>
      <c r="AJ2725" s="455"/>
      <c r="AK2725" s="455"/>
      <c r="AL2725" s="455"/>
      <c r="AM2725" s="455"/>
      <c r="AN2725" s="455"/>
      <c r="AO2725" s="455"/>
      <c r="AP2725" s="455"/>
      <c r="AQ2725" s="455"/>
      <c r="AR2725" s="455"/>
      <c r="AS2725" s="455"/>
      <c r="AT2725" s="455"/>
      <c r="AU2725" s="455"/>
      <c r="AV2725" s="455"/>
      <c r="AW2725" s="455"/>
      <c r="AX2725" s="455"/>
      <c r="AY2725" s="455"/>
      <c r="AZ2725" s="455"/>
      <c r="BA2725" s="455"/>
      <c r="BB2725" s="455"/>
      <c r="BC2725" s="455"/>
      <c r="BD2725" s="455"/>
      <c r="BE2725" s="455"/>
      <c r="BF2725" s="455"/>
      <c r="BG2725" s="455"/>
      <c r="BH2725" s="455"/>
      <c r="BI2725" s="455"/>
      <c r="BJ2725" s="455"/>
      <c r="BK2725" s="455"/>
      <c r="BL2725" s="455"/>
      <c r="BM2725" s="455"/>
      <c r="BN2725" s="455"/>
      <c r="BO2725" s="455"/>
      <c r="BP2725" s="455"/>
      <c r="BQ2725" s="455"/>
      <c r="BR2725" s="455"/>
      <c r="BS2725" s="455"/>
      <c r="BT2725" s="455"/>
      <c r="BU2725" s="455"/>
      <c r="BV2725" s="455"/>
      <c r="BW2725" s="455"/>
      <c r="BX2725" s="455"/>
      <c r="BY2725" s="455"/>
      <c r="BZ2725" s="455"/>
      <c r="CA2725" s="455"/>
      <c r="CB2725" s="455"/>
      <c r="CC2725" s="455"/>
      <c r="CD2725" s="455"/>
      <c r="CE2725" s="455"/>
      <c r="CF2725" s="455"/>
      <c r="CG2725" s="455"/>
      <c r="CH2725" s="455"/>
      <c r="CI2725" s="455"/>
      <c r="CJ2725" s="455"/>
      <c r="CK2725" s="455"/>
      <c r="CL2725" s="455"/>
      <c r="CM2725" s="455"/>
      <c r="CN2725" s="455"/>
      <c r="CO2725" s="455"/>
      <c r="CP2725" s="455"/>
      <c r="CQ2725" s="455"/>
      <c r="CR2725" s="455"/>
      <c r="CS2725" s="455"/>
      <c r="CT2725" s="455"/>
      <c r="CU2725" s="455"/>
      <c r="CV2725" s="455"/>
      <c r="CW2725" s="455"/>
      <c r="CX2725" s="455"/>
      <c r="CY2725" s="455"/>
      <c r="CZ2725" s="455"/>
      <c r="DA2725" s="455"/>
      <c r="DB2725" s="455"/>
      <c r="DC2725" s="455"/>
      <c r="DD2725" s="455"/>
      <c r="DE2725" s="455"/>
      <c r="DF2725" s="455"/>
      <c r="DG2725" s="455"/>
      <c r="DH2725" s="455"/>
      <c r="DI2725" s="455"/>
      <c r="DJ2725" s="455"/>
      <c r="DK2725" s="455"/>
      <c r="DL2725" s="455"/>
      <c r="DM2725" s="455"/>
      <c r="DN2725" s="455"/>
      <c r="DO2725" s="455"/>
      <c r="DP2725" s="455"/>
      <c r="DQ2725" s="455"/>
      <c r="DR2725" s="455"/>
      <c r="DS2725" s="455"/>
      <c r="DT2725" s="455"/>
      <c r="DU2725" s="455"/>
      <c r="DV2725" s="455"/>
      <c r="DW2725" s="455"/>
      <c r="DX2725" s="455"/>
      <c r="DY2725" s="455"/>
    </row>
    <row r="2726" spans="1:129" s="43" customFormat="1" ht="45" x14ac:dyDescent="0.25">
      <c r="A2726" s="424"/>
      <c r="B2726" s="127" t="s">
        <v>413</v>
      </c>
      <c r="C2726" s="127"/>
      <c r="D2726" s="127"/>
      <c r="E2726" s="136"/>
      <c r="F2726" s="162"/>
      <c r="G2726" s="136"/>
      <c r="H2726" s="72" t="s">
        <v>58</v>
      </c>
      <c r="I2726" s="78" t="s">
        <v>31</v>
      </c>
      <c r="J2726" s="83">
        <v>130000</v>
      </c>
      <c r="K2726" s="83"/>
      <c r="L2726" s="162"/>
      <c r="M2726" s="83">
        <v>123500</v>
      </c>
      <c r="N2726" s="83">
        <v>6500</v>
      </c>
      <c r="O2726" s="429">
        <f t="shared" si="1382"/>
        <v>130000</v>
      </c>
      <c r="P2726" s="456"/>
      <c r="Q2726" s="457"/>
      <c r="R2726" s="457"/>
      <c r="S2726" s="457"/>
      <c r="T2726" s="457"/>
      <c r="U2726" s="457"/>
      <c r="V2726" s="457"/>
      <c r="W2726" s="457"/>
      <c r="X2726" s="457"/>
      <c r="Y2726" s="457"/>
      <c r="Z2726" s="457"/>
      <c r="AA2726" s="457"/>
      <c r="AB2726" s="457"/>
      <c r="AC2726" s="457"/>
      <c r="AD2726" s="457"/>
      <c r="AE2726" s="457"/>
      <c r="AF2726" s="457"/>
      <c r="AG2726" s="457"/>
      <c r="AH2726" s="457"/>
      <c r="AI2726" s="457"/>
      <c r="AJ2726" s="457"/>
      <c r="AK2726" s="457"/>
      <c r="AL2726" s="457"/>
      <c r="AM2726" s="457"/>
      <c r="AN2726" s="457"/>
      <c r="AO2726" s="457"/>
      <c r="AP2726" s="457"/>
      <c r="AQ2726" s="457"/>
      <c r="AR2726" s="457"/>
      <c r="AS2726" s="457"/>
      <c r="AT2726" s="457"/>
      <c r="AU2726" s="457"/>
      <c r="AV2726" s="457"/>
      <c r="AW2726" s="457"/>
      <c r="AX2726" s="457"/>
      <c r="AY2726" s="457"/>
      <c r="AZ2726" s="457"/>
      <c r="BA2726" s="457"/>
      <c r="BB2726" s="457"/>
      <c r="BC2726" s="457"/>
      <c r="BD2726" s="457"/>
      <c r="BE2726" s="457"/>
      <c r="BF2726" s="457"/>
      <c r="BG2726" s="457"/>
      <c r="BH2726" s="457"/>
      <c r="BI2726" s="457"/>
      <c r="BJ2726" s="457"/>
      <c r="BK2726" s="457"/>
      <c r="BL2726" s="457"/>
      <c r="BM2726" s="457"/>
      <c r="BN2726" s="457"/>
      <c r="BO2726" s="457"/>
      <c r="BP2726" s="457"/>
      <c r="BQ2726" s="457"/>
      <c r="BR2726" s="457"/>
      <c r="BS2726" s="457"/>
      <c r="BT2726" s="457"/>
      <c r="BU2726" s="457"/>
      <c r="BV2726" s="457"/>
      <c r="BW2726" s="457"/>
      <c r="BX2726" s="457"/>
      <c r="BY2726" s="457"/>
      <c r="BZ2726" s="457"/>
      <c r="CA2726" s="457"/>
      <c r="CB2726" s="457"/>
      <c r="CC2726" s="457"/>
      <c r="CD2726" s="457"/>
      <c r="CE2726" s="457"/>
      <c r="CF2726" s="457"/>
      <c r="CG2726" s="457"/>
      <c r="CH2726" s="457"/>
      <c r="CI2726" s="457"/>
      <c r="CJ2726" s="457"/>
      <c r="CK2726" s="457"/>
      <c r="CL2726" s="457"/>
      <c r="CM2726" s="457"/>
      <c r="CN2726" s="457"/>
      <c r="CO2726" s="457"/>
      <c r="CP2726" s="457"/>
      <c r="CQ2726" s="457"/>
      <c r="CR2726" s="457"/>
      <c r="CS2726" s="457"/>
      <c r="CT2726" s="457"/>
      <c r="CU2726" s="457"/>
      <c r="CV2726" s="457"/>
      <c r="CW2726" s="457"/>
      <c r="CX2726" s="457"/>
      <c r="CY2726" s="457"/>
      <c r="CZ2726" s="457"/>
      <c r="DA2726" s="457"/>
      <c r="DB2726" s="457"/>
      <c r="DC2726" s="457"/>
      <c r="DD2726" s="457"/>
      <c r="DE2726" s="457"/>
      <c r="DF2726" s="457"/>
      <c r="DG2726" s="457"/>
      <c r="DH2726" s="457"/>
      <c r="DI2726" s="457"/>
      <c r="DJ2726" s="457"/>
      <c r="DK2726" s="457"/>
      <c r="DL2726" s="457"/>
      <c r="DM2726" s="457"/>
      <c r="DN2726" s="457"/>
      <c r="DO2726" s="457"/>
      <c r="DP2726" s="457"/>
      <c r="DQ2726" s="457"/>
      <c r="DR2726" s="457"/>
      <c r="DS2726" s="457"/>
      <c r="DT2726" s="457"/>
      <c r="DU2726" s="457"/>
      <c r="DV2726" s="457"/>
      <c r="DW2726" s="457"/>
      <c r="DX2726" s="457"/>
      <c r="DY2726" s="457"/>
    </row>
    <row r="2727" spans="1:129" s="43" customFormat="1" ht="75" x14ac:dyDescent="0.25">
      <c r="A2727" s="425"/>
      <c r="B2727" s="127" t="s">
        <v>413</v>
      </c>
      <c r="C2727" s="127"/>
      <c r="D2727" s="127"/>
      <c r="E2727" s="136"/>
      <c r="F2727" s="162"/>
      <c r="G2727" s="136"/>
      <c r="H2727" s="72" t="s">
        <v>57</v>
      </c>
      <c r="I2727" s="78" t="s">
        <v>136</v>
      </c>
      <c r="J2727" s="83">
        <v>45250</v>
      </c>
      <c r="K2727" s="123">
        <f>J2727</f>
        <v>45250</v>
      </c>
      <c r="L2727" s="162"/>
      <c r="M2727" s="162"/>
      <c r="N2727" s="162"/>
      <c r="O2727" s="429">
        <f t="shared" si="1382"/>
        <v>45250</v>
      </c>
      <c r="P2727" s="456"/>
      <c r="Q2727" s="457"/>
      <c r="R2727" s="457"/>
      <c r="S2727" s="457"/>
      <c r="T2727" s="457"/>
      <c r="U2727" s="457"/>
      <c r="V2727" s="457"/>
      <c r="W2727" s="457"/>
      <c r="X2727" s="457"/>
      <c r="Y2727" s="457"/>
      <c r="Z2727" s="457"/>
      <c r="AA2727" s="457"/>
      <c r="AB2727" s="457"/>
      <c r="AC2727" s="457"/>
      <c r="AD2727" s="457"/>
      <c r="AE2727" s="457"/>
      <c r="AF2727" s="457"/>
      <c r="AG2727" s="457"/>
      <c r="AH2727" s="457"/>
      <c r="AI2727" s="457"/>
      <c r="AJ2727" s="457"/>
      <c r="AK2727" s="457"/>
      <c r="AL2727" s="457"/>
      <c r="AM2727" s="457"/>
      <c r="AN2727" s="457"/>
      <c r="AO2727" s="457"/>
      <c r="AP2727" s="457"/>
      <c r="AQ2727" s="457"/>
      <c r="AR2727" s="457"/>
      <c r="AS2727" s="457"/>
      <c r="AT2727" s="457"/>
      <c r="AU2727" s="457"/>
      <c r="AV2727" s="457"/>
      <c r="AW2727" s="457"/>
      <c r="AX2727" s="457"/>
      <c r="AY2727" s="457"/>
      <c r="AZ2727" s="457"/>
      <c r="BA2727" s="457"/>
      <c r="BB2727" s="457"/>
      <c r="BC2727" s="457"/>
      <c r="BD2727" s="457"/>
      <c r="BE2727" s="457"/>
      <c r="BF2727" s="457"/>
      <c r="BG2727" s="457"/>
      <c r="BH2727" s="457"/>
      <c r="BI2727" s="457"/>
      <c r="BJ2727" s="457"/>
      <c r="BK2727" s="457"/>
      <c r="BL2727" s="457"/>
      <c r="BM2727" s="457"/>
      <c r="BN2727" s="457"/>
      <c r="BO2727" s="457"/>
      <c r="BP2727" s="457"/>
      <c r="BQ2727" s="457"/>
      <c r="BR2727" s="457"/>
      <c r="BS2727" s="457"/>
      <c r="BT2727" s="457"/>
      <c r="BU2727" s="457"/>
      <c r="BV2727" s="457"/>
      <c r="BW2727" s="457"/>
      <c r="BX2727" s="457"/>
      <c r="BY2727" s="457"/>
      <c r="BZ2727" s="457"/>
      <c r="CA2727" s="457"/>
      <c r="CB2727" s="457"/>
      <c r="CC2727" s="457"/>
      <c r="CD2727" s="457"/>
      <c r="CE2727" s="457"/>
      <c r="CF2727" s="457"/>
      <c r="CG2727" s="457"/>
      <c r="CH2727" s="457"/>
      <c r="CI2727" s="457"/>
      <c r="CJ2727" s="457"/>
      <c r="CK2727" s="457"/>
      <c r="CL2727" s="457"/>
      <c r="CM2727" s="457"/>
      <c r="CN2727" s="457"/>
      <c r="CO2727" s="457"/>
      <c r="CP2727" s="457"/>
      <c r="CQ2727" s="457"/>
      <c r="CR2727" s="457"/>
      <c r="CS2727" s="457"/>
      <c r="CT2727" s="457"/>
      <c r="CU2727" s="457"/>
      <c r="CV2727" s="457"/>
      <c r="CW2727" s="457"/>
      <c r="CX2727" s="457"/>
      <c r="CY2727" s="457"/>
      <c r="CZ2727" s="457"/>
      <c r="DA2727" s="457"/>
      <c r="DB2727" s="457"/>
      <c r="DC2727" s="457"/>
      <c r="DD2727" s="457"/>
      <c r="DE2727" s="457"/>
      <c r="DF2727" s="457"/>
      <c r="DG2727" s="457"/>
      <c r="DH2727" s="457"/>
      <c r="DI2727" s="457"/>
      <c r="DJ2727" s="457"/>
      <c r="DK2727" s="457"/>
      <c r="DL2727" s="457"/>
      <c r="DM2727" s="457"/>
      <c r="DN2727" s="457"/>
      <c r="DO2727" s="457"/>
      <c r="DP2727" s="457"/>
      <c r="DQ2727" s="457"/>
      <c r="DR2727" s="457"/>
      <c r="DS2727" s="457"/>
      <c r="DT2727" s="457"/>
      <c r="DU2727" s="457"/>
      <c r="DV2727" s="457"/>
      <c r="DW2727" s="457"/>
      <c r="DX2727" s="457"/>
      <c r="DY2727" s="457"/>
    </row>
    <row r="2728" spans="1:129" s="44" customFormat="1" ht="15.75" x14ac:dyDescent="0.25">
      <c r="A2728" s="423">
        <v>34</v>
      </c>
      <c r="B2728" s="127" t="s">
        <v>413</v>
      </c>
      <c r="C2728" s="127" t="s">
        <v>25</v>
      </c>
      <c r="D2728" s="195" t="s">
        <v>89</v>
      </c>
      <c r="E2728" s="196">
        <v>8</v>
      </c>
      <c r="F2728" s="135">
        <v>908.1</v>
      </c>
      <c r="G2728" s="196">
        <v>20</v>
      </c>
      <c r="H2728" s="121" t="s">
        <v>30</v>
      </c>
      <c r="I2728" s="66" t="s">
        <v>1</v>
      </c>
      <c r="J2728" s="83">
        <f>J2729+J2730</f>
        <v>145250</v>
      </c>
      <c r="K2728" s="83">
        <f t="shared" ref="K2728" si="1421">K2729+K2730</f>
        <v>45250</v>
      </c>
      <c r="L2728" s="83">
        <f t="shared" ref="L2728" si="1422">L2729+L2730</f>
        <v>0</v>
      </c>
      <c r="M2728" s="83">
        <f t="shared" ref="M2728" si="1423">M2729+M2730</f>
        <v>95000</v>
      </c>
      <c r="N2728" s="83">
        <f t="shared" ref="N2728" si="1424">N2729+N2730</f>
        <v>5000</v>
      </c>
      <c r="O2728" s="429">
        <f t="shared" si="1382"/>
        <v>145250</v>
      </c>
      <c r="P2728" s="454"/>
      <c r="Q2728" s="470"/>
      <c r="R2728" s="470"/>
      <c r="S2728" s="470"/>
      <c r="T2728" s="470"/>
      <c r="U2728" s="470"/>
      <c r="V2728" s="470"/>
      <c r="W2728" s="470"/>
      <c r="X2728" s="470"/>
      <c r="Y2728" s="470"/>
      <c r="Z2728" s="470"/>
      <c r="AA2728" s="470"/>
      <c r="AB2728" s="470"/>
      <c r="AC2728" s="470"/>
      <c r="AD2728" s="470"/>
      <c r="AE2728" s="470"/>
      <c r="AF2728" s="470"/>
      <c r="AG2728" s="470"/>
      <c r="AH2728" s="470"/>
      <c r="AI2728" s="470"/>
      <c r="AJ2728" s="470"/>
      <c r="AK2728" s="470"/>
      <c r="AL2728" s="470"/>
      <c r="AM2728" s="470"/>
      <c r="AN2728" s="470"/>
      <c r="AO2728" s="470"/>
      <c r="AP2728" s="470"/>
      <c r="AQ2728" s="470"/>
      <c r="AR2728" s="470"/>
      <c r="AS2728" s="470"/>
      <c r="AT2728" s="470"/>
      <c r="AU2728" s="470"/>
      <c r="AV2728" s="470"/>
      <c r="AW2728" s="470"/>
      <c r="AX2728" s="470"/>
      <c r="AY2728" s="470"/>
      <c r="AZ2728" s="470"/>
      <c r="BA2728" s="470"/>
      <c r="BB2728" s="470"/>
      <c r="BC2728" s="470"/>
      <c r="BD2728" s="470"/>
      <c r="BE2728" s="470"/>
      <c r="BF2728" s="470"/>
      <c r="BG2728" s="470"/>
      <c r="BH2728" s="470"/>
      <c r="BI2728" s="470"/>
      <c r="BJ2728" s="470"/>
      <c r="BK2728" s="470"/>
      <c r="BL2728" s="470"/>
      <c r="BM2728" s="470"/>
      <c r="BN2728" s="470"/>
      <c r="BO2728" s="470"/>
      <c r="BP2728" s="470"/>
      <c r="BQ2728" s="470"/>
      <c r="BR2728" s="470"/>
      <c r="BS2728" s="470"/>
      <c r="BT2728" s="470"/>
      <c r="BU2728" s="470"/>
      <c r="BV2728" s="470"/>
      <c r="BW2728" s="470"/>
      <c r="BX2728" s="470"/>
      <c r="BY2728" s="470"/>
      <c r="BZ2728" s="470"/>
      <c r="CA2728" s="470"/>
      <c r="CB2728" s="470"/>
      <c r="CC2728" s="470"/>
      <c r="CD2728" s="470"/>
      <c r="CE2728" s="470"/>
      <c r="CF2728" s="470"/>
      <c r="CG2728" s="470"/>
      <c r="CH2728" s="470"/>
      <c r="CI2728" s="470"/>
      <c r="CJ2728" s="470"/>
      <c r="CK2728" s="470"/>
      <c r="CL2728" s="470"/>
      <c r="CM2728" s="470"/>
      <c r="CN2728" s="470"/>
      <c r="CO2728" s="470"/>
      <c r="CP2728" s="470"/>
      <c r="CQ2728" s="470"/>
      <c r="CR2728" s="470"/>
      <c r="CS2728" s="470"/>
      <c r="CT2728" s="470"/>
      <c r="CU2728" s="470"/>
      <c r="CV2728" s="470"/>
      <c r="CW2728" s="470"/>
      <c r="CX2728" s="470"/>
      <c r="CY2728" s="470"/>
      <c r="CZ2728" s="470"/>
      <c r="DA2728" s="470"/>
      <c r="DB2728" s="470"/>
      <c r="DC2728" s="470"/>
      <c r="DD2728" s="470"/>
      <c r="DE2728" s="470"/>
      <c r="DF2728" s="470"/>
      <c r="DG2728" s="470"/>
      <c r="DH2728" s="470"/>
      <c r="DI2728" s="470"/>
      <c r="DJ2728" s="470"/>
      <c r="DK2728" s="470"/>
      <c r="DL2728" s="470"/>
      <c r="DM2728" s="470"/>
      <c r="DN2728" s="470"/>
      <c r="DO2728" s="470"/>
      <c r="DP2728" s="470"/>
      <c r="DQ2728" s="470"/>
      <c r="DR2728" s="470"/>
      <c r="DS2728" s="470"/>
      <c r="DT2728" s="470"/>
      <c r="DU2728" s="470"/>
      <c r="DV2728" s="470"/>
      <c r="DW2728" s="470"/>
      <c r="DX2728" s="470"/>
      <c r="DY2728" s="470"/>
    </row>
    <row r="2729" spans="1:129" s="44" customFormat="1" ht="45" x14ac:dyDescent="0.25">
      <c r="A2729" s="424"/>
      <c r="B2729" s="127" t="s">
        <v>413</v>
      </c>
      <c r="C2729" s="127"/>
      <c r="D2729" s="195"/>
      <c r="E2729" s="196"/>
      <c r="F2729" s="162"/>
      <c r="G2729" s="136"/>
      <c r="H2729" s="72" t="s">
        <v>58</v>
      </c>
      <c r="I2729" s="78" t="s">
        <v>31</v>
      </c>
      <c r="J2729" s="83">
        <v>100000</v>
      </c>
      <c r="K2729" s="83"/>
      <c r="L2729" s="162"/>
      <c r="M2729" s="83">
        <v>95000</v>
      </c>
      <c r="N2729" s="83">
        <v>5000</v>
      </c>
      <c r="O2729" s="429">
        <f t="shared" ref="O2729:O2792" si="1425">K2729+L2729+M2729+N2729</f>
        <v>100000</v>
      </c>
      <c r="P2729" s="454"/>
      <c r="Q2729" s="470"/>
      <c r="R2729" s="470"/>
      <c r="S2729" s="470"/>
      <c r="T2729" s="470"/>
      <c r="U2729" s="470"/>
      <c r="V2729" s="470"/>
      <c r="W2729" s="470"/>
      <c r="X2729" s="470"/>
      <c r="Y2729" s="470"/>
      <c r="Z2729" s="470"/>
      <c r="AA2729" s="470"/>
      <c r="AB2729" s="470"/>
      <c r="AC2729" s="470"/>
      <c r="AD2729" s="470"/>
      <c r="AE2729" s="470"/>
      <c r="AF2729" s="470"/>
      <c r="AG2729" s="470"/>
      <c r="AH2729" s="470"/>
      <c r="AI2729" s="470"/>
      <c r="AJ2729" s="470"/>
      <c r="AK2729" s="470"/>
      <c r="AL2729" s="470"/>
      <c r="AM2729" s="470"/>
      <c r="AN2729" s="470"/>
      <c r="AO2729" s="470"/>
      <c r="AP2729" s="470"/>
      <c r="AQ2729" s="470"/>
      <c r="AR2729" s="470"/>
      <c r="AS2729" s="470"/>
      <c r="AT2729" s="470"/>
      <c r="AU2729" s="470"/>
      <c r="AV2729" s="470"/>
      <c r="AW2729" s="470"/>
      <c r="AX2729" s="470"/>
      <c r="AY2729" s="470"/>
      <c r="AZ2729" s="470"/>
      <c r="BA2729" s="470"/>
      <c r="BB2729" s="470"/>
      <c r="BC2729" s="470"/>
      <c r="BD2729" s="470"/>
      <c r="BE2729" s="470"/>
      <c r="BF2729" s="470"/>
      <c r="BG2729" s="470"/>
      <c r="BH2729" s="470"/>
      <c r="BI2729" s="470"/>
      <c r="BJ2729" s="470"/>
      <c r="BK2729" s="470"/>
      <c r="BL2729" s="470"/>
      <c r="BM2729" s="470"/>
      <c r="BN2729" s="470"/>
      <c r="BO2729" s="470"/>
      <c r="BP2729" s="470"/>
      <c r="BQ2729" s="470"/>
      <c r="BR2729" s="470"/>
      <c r="BS2729" s="470"/>
      <c r="BT2729" s="470"/>
      <c r="BU2729" s="470"/>
      <c r="BV2729" s="470"/>
      <c r="BW2729" s="470"/>
      <c r="BX2729" s="470"/>
      <c r="BY2729" s="470"/>
      <c r="BZ2729" s="470"/>
      <c r="CA2729" s="470"/>
      <c r="CB2729" s="470"/>
      <c r="CC2729" s="470"/>
      <c r="CD2729" s="470"/>
      <c r="CE2729" s="470"/>
      <c r="CF2729" s="470"/>
      <c r="CG2729" s="470"/>
      <c r="CH2729" s="470"/>
      <c r="CI2729" s="470"/>
      <c r="CJ2729" s="470"/>
      <c r="CK2729" s="470"/>
      <c r="CL2729" s="470"/>
      <c r="CM2729" s="470"/>
      <c r="CN2729" s="470"/>
      <c r="CO2729" s="470"/>
      <c r="CP2729" s="470"/>
      <c r="CQ2729" s="470"/>
      <c r="CR2729" s="470"/>
      <c r="CS2729" s="470"/>
      <c r="CT2729" s="470"/>
      <c r="CU2729" s="470"/>
      <c r="CV2729" s="470"/>
      <c r="CW2729" s="470"/>
      <c r="CX2729" s="470"/>
      <c r="CY2729" s="470"/>
      <c r="CZ2729" s="470"/>
      <c r="DA2729" s="470"/>
      <c r="DB2729" s="470"/>
      <c r="DC2729" s="470"/>
      <c r="DD2729" s="470"/>
      <c r="DE2729" s="470"/>
      <c r="DF2729" s="470"/>
      <c r="DG2729" s="470"/>
      <c r="DH2729" s="470"/>
      <c r="DI2729" s="470"/>
      <c r="DJ2729" s="470"/>
      <c r="DK2729" s="470"/>
      <c r="DL2729" s="470"/>
      <c r="DM2729" s="470"/>
      <c r="DN2729" s="470"/>
      <c r="DO2729" s="470"/>
      <c r="DP2729" s="470"/>
      <c r="DQ2729" s="470"/>
      <c r="DR2729" s="470"/>
      <c r="DS2729" s="470"/>
      <c r="DT2729" s="470"/>
      <c r="DU2729" s="470"/>
      <c r="DV2729" s="470"/>
      <c r="DW2729" s="470"/>
      <c r="DX2729" s="470"/>
      <c r="DY2729" s="470"/>
    </row>
    <row r="2730" spans="1:129" s="29" customFormat="1" ht="75" x14ac:dyDescent="0.25">
      <c r="A2730" s="425"/>
      <c r="B2730" s="127" t="s">
        <v>413</v>
      </c>
      <c r="C2730" s="127"/>
      <c r="D2730" s="195"/>
      <c r="E2730" s="196"/>
      <c r="F2730" s="162"/>
      <c r="G2730" s="136"/>
      <c r="H2730" s="72" t="s">
        <v>57</v>
      </c>
      <c r="I2730" s="78" t="s">
        <v>136</v>
      </c>
      <c r="J2730" s="83">
        <v>45250</v>
      </c>
      <c r="K2730" s="123">
        <f>J2730</f>
        <v>45250</v>
      </c>
      <c r="L2730" s="162"/>
      <c r="M2730" s="162"/>
      <c r="N2730" s="162"/>
      <c r="O2730" s="429">
        <f t="shared" si="1425"/>
        <v>45250</v>
      </c>
      <c r="P2730" s="355"/>
      <c r="Q2730" s="23"/>
      <c r="R2730" s="23"/>
      <c r="S2730" s="23"/>
      <c r="T2730" s="23"/>
      <c r="U2730" s="23"/>
      <c r="V2730" s="23"/>
      <c r="W2730" s="23"/>
      <c r="X2730" s="23"/>
      <c r="Y2730" s="23"/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/>
      <c r="AL2730" s="23"/>
      <c r="AM2730" s="23"/>
      <c r="AN2730" s="23"/>
      <c r="AO2730" s="23"/>
      <c r="AP2730" s="23"/>
      <c r="AQ2730" s="23"/>
      <c r="AR2730" s="23"/>
      <c r="AS2730" s="23"/>
      <c r="AT2730" s="23"/>
      <c r="AU2730" s="23"/>
      <c r="AV2730" s="23"/>
      <c r="AW2730" s="23"/>
      <c r="AX2730" s="23"/>
      <c r="AY2730" s="23"/>
      <c r="AZ2730" s="23"/>
      <c r="BA2730" s="23"/>
      <c r="BB2730" s="23"/>
      <c r="BC2730" s="23"/>
      <c r="BD2730" s="23"/>
      <c r="BE2730" s="23"/>
      <c r="BF2730" s="23"/>
      <c r="BG2730" s="23"/>
      <c r="BH2730" s="23"/>
      <c r="BI2730" s="23"/>
      <c r="BJ2730" s="23"/>
      <c r="BK2730" s="23"/>
      <c r="BL2730" s="23"/>
      <c r="BM2730" s="23"/>
      <c r="BN2730" s="23"/>
      <c r="BO2730" s="23"/>
      <c r="BP2730" s="23"/>
      <c r="BQ2730" s="23"/>
      <c r="BR2730" s="23"/>
      <c r="BS2730" s="23"/>
      <c r="BT2730" s="23"/>
      <c r="BU2730" s="23"/>
      <c r="BV2730" s="23"/>
      <c r="BW2730" s="23"/>
      <c r="BX2730" s="23"/>
      <c r="BY2730" s="23"/>
      <c r="BZ2730" s="23"/>
      <c r="CA2730" s="23"/>
      <c r="CB2730" s="23"/>
      <c r="CC2730" s="23"/>
      <c r="CD2730" s="23"/>
      <c r="CE2730" s="23"/>
      <c r="CF2730" s="23"/>
      <c r="CG2730" s="23"/>
      <c r="CH2730" s="23"/>
      <c r="CI2730" s="23"/>
      <c r="CJ2730" s="23"/>
      <c r="CK2730" s="23"/>
      <c r="CL2730" s="23"/>
      <c r="CM2730" s="23"/>
      <c r="CN2730" s="23"/>
      <c r="CO2730" s="23"/>
      <c r="CP2730" s="23"/>
      <c r="CQ2730" s="23"/>
      <c r="CR2730" s="23"/>
      <c r="CS2730" s="23"/>
      <c r="CT2730" s="23"/>
      <c r="CU2730" s="23"/>
      <c r="CV2730" s="23"/>
      <c r="CW2730" s="23"/>
      <c r="CX2730" s="23"/>
      <c r="CY2730" s="23"/>
      <c r="CZ2730" s="23"/>
      <c r="DA2730" s="23"/>
      <c r="DB2730" s="23"/>
      <c r="DC2730" s="23"/>
      <c r="DD2730" s="23"/>
      <c r="DE2730" s="23"/>
      <c r="DF2730" s="23"/>
      <c r="DG2730" s="23"/>
      <c r="DH2730" s="23"/>
      <c r="DI2730" s="23"/>
      <c r="DJ2730" s="23"/>
      <c r="DK2730" s="23"/>
      <c r="DL2730" s="23"/>
      <c r="DM2730" s="23"/>
      <c r="DN2730" s="23"/>
      <c r="DO2730" s="23"/>
      <c r="DP2730" s="23"/>
      <c r="DQ2730" s="23"/>
      <c r="DR2730" s="23"/>
      <c r="DS2730" s="23"/>
      <c r="DT2730" s="23"/>
      <c r="DU2730" s="23"/>
      <c r="DV2730" s="23"/>
      <c r="DW2730" s="23"/>
      <c r="DX2730" s="23"/>
      <c r="DY2730" s="23"/>
    </row>
    <row r="2731" spans="1:129" s="29" customFormat="1" x14ac:dyDescent="0.25">
      <c r="A2731" s="423">
        <v>35</v>
      </c>
      <c r="B2731" s="127" t="s">
        <v>413</v>
      </c>
      <c r="C2731" s="127" t="s">
        <v>25</v>
      </c>
      <c r="D2731" s="195" t="s">
        <v>89</v>
      </c>
      <c r="E2731" s="196" t="s">
        <v>96</v>
      </c>
      <c r="F2731" s="135">
        <v>1807.9</v>
      </c>
      <c r="G2731" s="196">
        <v>70</v>
      </c>
      <c r="H2731" s="121" t="s">
        <v>30</v>
      </c>
      <c r="I2731" s="66" t="s">
        <v>1</v>
      </c>
      <c r="J2731" s="83">
        <f>J2732+J2733</f>
        <v>175250</v>
      </c>
      <c r="K2731" s="83">
        <f t="shared" ref="K2731" si="1426">K2732+K2733</f>
        <v>45250</v>
      </c>
      <c r="L2731" s="83">
        <f t="shared" ref="L2731" si="1427">L2732+L2733</f>
        <v>0</v>
      </c>
      <c r="M2731" s="83">
        <f t="shared" ref="M2731" si="1428">M2732+M2733</f>
        <v>123500</v>
      </c>
      <c r="N2731" s="83">
        <f t="shared" ref="N2731" si="1429">N2732+N2733</f>
        <v>6500</v>
      </c>
      <c r="O2731" s="429">
        <f t="shared" si="1425"/>
        <v>175250</v>
      </c>
      <c r="P2731" s="355"/>
      <c r="Q2731" s="23"/>
      <c r="R2731" s="23"/>
      <c r="S2731" s="23"/>
      <c r="T2731" s="23"/>
      <c r="U2731" s="23"/>
      <c r="V2731" s="23"/>
      <c r="W2731" s="23"/>
      <c r="X2731" s="23"/>
      <c r="Y2731" s="23"/>
      <c r="Z2731" s="23"/>
      <c r="AA2731" s="23"/>
      <c r="AB2731" s="23"/>
      <c r="AC2731" s="23"/>
      <c r="AD2731" s="23"/>
      <c r="AE2731" s="23"/>
      <c r="AF2731" s="23"/>
      <c r="AG2731" s="23"/>
      <c r="AH2731" s="23"/>
      <c r="AI2731" s="23"/>
      <c r="AJ2731" s="23"/>
      <c r="AK2731" s="23"/>
      <c r="AL2731" s="23"/>
      <c r="AM2731" s="23"/>
      <c r="AN2731" s="23"/>
      <c r="AO2731" s="23"/>
      <c r="AP2731" s="23"/>
      <c r="AQ2731" s="23"/>
      <c r="AR2731" s="23"/>
      <c r="AS2731" s="23"/>
      <c r="AT2731" s="23"/>
      <c r="AU2731" s="23"/>
      <c r="AV2731" s="23"/>
      <c r="AW2731" s="23"/>
      <c r="AX2731" s="23"/>
      <c r="AY2731" s="23"/>
      <c r="AZ2731" s="23"/>
      <c r="BA2731" s="23"/>
      <c r="BB2731" s="23"/>
      <c r="BC2731" s="23"/>
      <c r="BD2731" s="23"/>
      <c r="BE2731" s="23"/>
      <c r="BF2731" s="23"/>
      <c r="BG2731" s="23"/>
      <c r="BH2731" s="23"/>
      <c r="BI2731" s="23"/>
      <c r="BJ2731" s="23"/>
      <c r="BK2731" s="23"/>
      <c r="BL2731" s="23"/>
      <c r="BM2731" s="23"/>
      <c r="BN2731" s="23"/>
      <c r="BO2731" s="23"/>
      <c r="BP2731" s="23"/>
      <c r="BQ2731" s="23"/>
      <c r="BR2731" s="23"/>
      <c r="BS2731" s="23"/>
      <c r="BT2731" s="23"/>
      <c r="BU2731" s="23"/>
      <c r="BV2731" s="23"/>
      <c r="BW2731" s="23"/>
      <c r="BX2731" s="23"/>
      <c r="BY2731" s="23"/>
      <c r="BZ2731" s="23"/>
      <c r="CA2731" s="23"/>
      <c r="CB2731" s="23"/>
      <c r="CC2731" s="23"/>
      <c r="CD2731" s="23"/>
      <c r="CE2731" s="23"/>
      <c r="CF2731" s="23"/>
      <c r="CG2731" s="23"/>
      <c r="CH2731" s="23"/>
      <c r="CI2731" s="23"/>
      <c r="CJ2731" s="23"/>
      <c r="CK2731" s="23"/>
      <c r="CL2731" s="23"/>
      <c r="CM2731" s="23"/>
      <c r="CN2731" s="23"/>
      <c r="CO2731" s="23"/>
      <c r="CP2731" s="23"/>
      <c r="CQ2731" s="23"/>
      <c r="CR2731" s="23"/>
      <c r="CS2731" s="23"/>
      <c r="CT2731" s="23"/>
      <c r="CU2731" s="23"/>
      <c r="CV2731" s="23"/>
      <c r="CW2731" s="23"/>
      <c r="CX2731" s="23"/>
      <c r="CY2731" s="23"/>
      <c r="CZ2731" s="23"/>
      <c r="DA2731" s="23"/>
      <c r="DB2731" s="23"/>
      <c r="DC2731" s="23"/>
      <c r="DD2731" s="23"/>
      <c r="DE2731" s="23"/>
      <c r="DF2731" s="23"/>
      <c r="DG2731" s="23"/>
      <c r="DH2731" s="23"/>
      <c r="DI2731" s="23"/>
      <c r="DJ2731" s="23"/>
      <c r="DK2731" s="23"/>
      <c r="DL2731" s="23"/>
      <c r="DM2731" s="23"/>
      <c r="DN2731" s="23"/>
      <c r="DO2731" s="23"/>
      <c r="DP2731" s="23"/>
      <c r="DQ2731" s="23"/>
      <c r="DR2731" s="23"/>
      <c r="DS2731" s="23"/>
      <c r="DT2731" s="23"/>
      <c r="DU2731" s="23"/>
      <c r="DV2731" s="23"/>
      <c r="DW2731" s="23"/>
      <c r="DX2731" s="23"/>
      <c r="DY2731" s="23"/>
    </row>
    <row r="2732" spans="1:129" s="29" customFormat="1" ht="45" x14ac:dyDescent="0.25">
      <c r="A2732" s="424"/>
      <c r="B2732" s="127" t="s">
        <v>413</v>
      </c>
      <c r="C2732" s="127"/>
      <c r="D2732" s="127"/>
      <c r="E2732" s="136"/>
      <c r="F2732" s="162"/>
      <c r="G2732" s="136"/>
      <c r="H2732" s="72" t="s">
        <v>58</v>
      </c>
      <c r="I2732" s="78" t="s">
        <v>31</v>
      </c>
      <c r="J2732" s="83">
        <v>130000</v>
      </c>
      <c r="K2732" s="83"/>
      <c r="L2732" s="162"/>
      <c r="M2732" s="83">
        <v>123500</v>
      </c>
      <c r="N2732" s="83">
        <v>6500</v>
      </c>
      <c r="O2732" s="429">
        <f t="shared" si="1425"/>
        <v>130000</v>
      </c>
      <c r="P2732" s="355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  <c r="AQ2732" s="23"/>
      <c r="AR2732" s="23"/>
      <c r="AS2732" s="23"/>
      <c r="AT2732" s="23"/>
      <c r="AU2732" s="23"/>
      <c r="AV2732" s="23"/>
      <c r="AW2732" s="23"/>
      <c r="AX2732" s="23"/>
      <c r="AY2732" s="23"/>
      <c r="AZ2732" s="23"/>
      <c r="BA2732" s="23"/>
      <c r="BB2732" s="23"/>
      <c r="BC2732" s="23"/>
      <c r="BD2732" s="23"/>
      <c r="BE2732" s="23"/>
      <c r="BF2732" s="23"/>
      <c r="BG2732" s="23"/>
      <c r="BH2732" s="23"/>
      <c r="BI2732" s="23"/>
      <c r="BJ2732" s="23"/>
      <c r="BK2732" s="23"/>
      <c r="BL2732" s="23"/>
      <c r="BM2732" s="23"/>
      <c r="BN2732" s="23"/>
      <c r="BO2732" s="23"/>
      <c r="BP2732" s="23"/>
      <c r="BQ2732" s="23"/>
      <c r="BR2732" s="23"/>
      <c r="BS2732" s="23"/>
      <c r="BT2732" s="23"/>
      <c r="BU2732" s="23"/>
      <c r="BV2732" s="23"/>
      <c r="BW2732" s="23"/>
      <c r="BX2732" s="23"/>
      <c r="BY2732" s="23"/>
      <c r="BZ2732" s="23"/>
      <c r="CA2732" s="23"/>
      <c r="CB2732" s="23"/>
      <c r="CC2732" s="23"/>
      <c r="CD2732" s="23"/>
      <c r="CE2732" s="23"/>
      <c r="CF2732" s="23"/>
      <c r="CG2732" s="23"/>
      <c r="CH2732" s="23"/>
      <c r="CI2732" s="23"/>
      <c r="CJ2732" s="23"/>
      <c r="CK2732" s="23"/>
      <c r="CL2732" s="23"/>
      <c r="CM2732" s="23"/>
      <c r="CN2732" s="23"/>
      <c r="CO2732" s="23"/>
      <c r="CP2732" s="23"/>
      <c r="CQ2732" s="23"/>
      <c r="CR2732" s="23"/>
      <c r="CS2732" s="23"/>
      <c r="CT2732" s="23"/>
      <c r="CU2732" s="23"/>
      <c r="CV2732" s="23"/>
      <c r="CW2732" s="23"/>
      <c r="CX2732" s="23"/>
      <c r="CY2732" s="23"/>
      <c r="CZ2732" s="23"/>
      <c r="DA2732" s="23"/>
      <c r="DB2732" s="23"/>
      <c r="DC2732" s="23"/>
      <c r="DD2732" s="23"/>
      <c r="DE2732" s="23"/>
      <c r="DF2732" s="23"/>
      <c r="DG2732" s="23"/>
      <c r="DH2732" s="23"/>
      <c r="DI2732" s="23"/>
      <c r="DJ2732" s="23"/>
      <c r="DK2732" s="23"/>
      <c r="DL2732" s="23"/>
      <c r="DM2732" s="23"/>
      <c r="DN2732" s="23"/>
      <c r="DO2732" s="23"/>
      <c r="DP2732" s="23"/>
      <c r="DQ2732" s="23"/>
      <c r="DR2732" s="23"/>
      <c r="DS2732" s="23"/>
      <c r="DT2732" s="23"/>
      <c r="DU2732" s="23"/>
      <c r="DV2732" s="23"/>
      <c r="DW2732" s="23"/>
      <c r="DX2732" s="23"/>
      <c r="DY2732" s="23"/>
    </row>
    <row r="2733" spans="1:129" s="29" customFormat="1" ht="75" x14ac:dyDescent="0.25">
      <c r="A2733" s="425"/>
      <c r="B2733" s="127" t="s">
        <v>413</v>
      </c>
      <c r="C2733" s="127"/>
      <c r="D2733" s="127"/>
      <c r="E2733" s="136"/>
      <c r="F2733" s="162"/>
      <c r="G2733" s="136"/>
      <c r="H2733" s="72" t="s">
        <v>57</v>
      </c>
      <c r="I2733" s="78" t="s">
        <v>136</v>
      </c>
      <c r="J2733" s="83">
        <v>45250</v>
      </c>
      <c r="K2733" s="123">
        <f>J2733</f>
        <v>45250</v>
      </c>
      <c r="L2733" s="162"/>
      <c r="M2733" s="162"/>
      <c r="N2733" s="162"/>
      <c r="O2733" s="429">
        <f t="shared" si="1425"/>
        <v>45250</v>
      </c>
      <c r="P2733" s="355"/>
      <c r="Q2733" s="23"/>
      <c r="R2733" s="23"/>
      <c r="S2733" s="23"/>
      <c r="T2733" s="23"/>
      <c r="U2733" s="23"/>
      <c r="V2733" s="23"/>
      <c r="W2733" s="23"/>
      <c r="X2733" s="23"/>
      <c r="Y2733" s="23"/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/>
      <c r="AL2733" s="23"/>
      <c r="AM2733" s="23"/>
      <c r="AN2733" s="23"/>
      <c r="AO2733" s="23"/>
      <c r="AP2733" s="23"/>
      <c r="AQ2733" s="23"/>
      <c r="AR2733" s="23"/>
      <c r="AS2733" s="23"/>
      <c r="AT2733" s="23"/>
      <c r="AU2733" s="23"/>
      <c r="AV2733" s="23"/>
      <c r="AW2733" s="23"/>
      <c r="AX2733" s="23"/>
      <c r="AY2733" s="23"/>
      <c r="AZ2733" s="23"/>
      <c r="BA2733" s="23"/>
      <c r="BB2733" s="23"/>
      <c r="BC2733" s="23"/>
      <c r="BD2733" s="23"/>
      <c r="BE2733" s="23"/>
      <c r="BF2733" s="23"/>
      <c r="BG2733" s="23"/>
      <c r="BH2733" s="23"/>
      <c r="BI2733" s="23"/>
      <c r="BJ2733" s="23"/>
      <c r="BK2733" s="23"/>
      <c r="BL2733" s="23"/>
      <c r="BM2733" s="23"/>
      <c r="BN2733" s="23"/>
      <c r="BO2733" s="23"/>
      <c r="BP2733" s="23"/>
      <c r="BQ2733" s="23"/>
      <c r="BR2733" s="23"/>
      <c r="BS2733" s="23"/>
      <c r="BT2733" s="23"/>
      <c r="BU2733" s="23"/>
      <c r="BV2733" s="23"/>
      <c r="BW2733" s="23"/>
      <c r="BX2733" s="23"/>
      <c r="BY2733" s="23"/>
      <c r="BZ2733" s="23"/>
      <c r="CA2733" s="23"/>
      <c r="CB2733" s="23"/>
      <c r="CC2733" s="23"/>
      <c r="CD2733" s="23"/>
      <c r="CE2733" s="23"/>
      <c r="CF2733" s="23"/>
      <c r="CG2733" s="23"/>
      <c r="CH2733" s="23"/>
      <c r="CI2733" s="23"/>
      <c r="CJ2733" s="23"/>
      <c r="CK2733" s="23"/>
      <c r="CL2733" s="23"/>
      <c r="CM2733" s="23"/>
      <c r="CN2733" s="23"/>
      <c r="CO2733" s="23"/>
      <c r="CP2733" s="23"/>
      <c r="CQ2733" s="23"/>
      <c r="CR2733" s="23"/>
      <c r="CS2733" s="23"/>
      <c r="CT2733" s="23"/>
      <c r="CU2733" s="23"/>
      <c r="CV2733" s="23"/>
      <c r="CW2733" s="23"/>
      <c r="CX2733" s="23"/>
      <c r="CY2733" s="23"/>
      <c r="CZ2733" s="23"/>
      <c r="DA2733" s="23"/>
      <c r="DB2733" s="23"/>
      <c r="DC2733" s="23"/>
      <c r="DD2733" s="23"/>
      <c r="DE2733" s="23"/>
      <c r="DF2733" s="23"/>
      <c r="DG2733" s="23"/>
      <c r="DH2733" s="23"/>
      <c r="DI2733" s="23"/>
      <c r="DJ2733" s="23"/>
      <c r="DK2733" s="23"/>
      <c r="DL2733" s="23"/>
      <c r="DM2733" s="23"/>
      <c r="DN2733" s="23"/>
      <c r="DO2733" s="23"/>
      <c r="DP2733" s="23"/>
      <c r="DQ2733" s="23"/>
      <c r="DR2733" s="23"/>
      <c r="DS2733" s="23"/>
      <c r="DT2733" s="23"/>
      <c r="DU2733" s="23"/>
      <c r="DV2733" s="23"/>
      <c r="DW2733" s="23"/>
      <c r="DX2733" s="23"/>
      <c r="DY2733" s="23"/>
    </row>
    <row r="2734" spans="1:129" s="29" customFormat="1" x14ac:dyDescent="0.25">
      <c r="A2734" s="423">
        <v>36</v>
      </c>
      <c r="B2734" s="127" t="s">
        <v>413</v>
      </c>
      <c r="C2734" s="127" t="s">
        <v>25</v>
      </c>
      <c r="D2734" s="195" t="s">
        <v>89</v>
      </c>
      <c r="E2734" s="196">
        <v>10</v>
      </c>
      <c r="F2734" s="135">
        <v>5791.6</v>
      </c>
      <c r="G2734" s="196">
        <v>152</v>
      </c>
      <c r="H2734" s="121" t="s">
        <v>30</v>
      </c>
      <c r="I2734" s="66" t="s">
        <v>1</v>
      </c>
      <c r="J2734" s="83">
        <f>J2735+J2736</f>
        <v>195250</v>
      </c>
      <c r="K2734" s="83">
        <f t="shared" ref="K2734" si="1430">K2735+K2736</f>
        <v>45250</v>
      </c>
      <c r="L2734" s="83">
        <f t="shared" ref="L2734" si="1431">L2735+L2736</f>
        <v>0</v>
      </c>
      <c r="M2734" s="83">
        <f t="shared" ref="M2734" si="1432">M2735+M2736</f>
        <v>142500</v>
      </c>
      <c r="N2734" s="83">
        <f t="shared" ref="N2734" si="1433">N2735+N2736</f>
        <v>7500</v>
      </c>
      <c r="O2734" s="429">
        <f t="shared" si="1425"/>
        <v>195250</v>
      </c>
      <c r="P2734" s="355"/>
      <c r="Q2734" s="23"/>
      <c r="R2734" s="23"/>
      <c r="S2734" s="23"/>
      <c r="T2734" s="23"/>
      <c r="U2734" s="23"/>
      <c r="V2734" s="23"/>
      <c r="W2734" s="23"/>
      <c r="X2734" s="23"/>
      <c r="Y2734" s="23"/>
      <c r="Z2734" s="23"/>
      <c r="AA2734" s="23"/>
      <c r="AB2734" s="23"/>
      <c r="AC2734" s="23"/>
      <c r="AD2734" s="23"/>
      <c r="AE2734" s="23"/>
      <c r="AF2734" s="23"/>
      <c r="AG2734" s="23"/>
      <c r="AH2734" s="23"/>
      <c r="AI2734" s="23"/>
      <c r="AJ2734" s="23"/>
      <c r="AK2734" s="23"/>
      <c r="AL2734" s="23"/>
      <c r="AM2734" s="23"/>
      <c r="AN2734" s="23"/>
      <c r="AO2734" s="23"/>
      <c r="AP2734" s="23"/>
      <c r="AQ2734" s="23"/>
      <c r="AR2734" s="23"/>
      <c r="AS2734" s="23"/>
      <c r="AT2734" s="23"/>
      <c r="AU2734" s="23"/>
      <c r="AV2734" s="23"/>
      <c r="AW2734" s="23"/>
      <c r="AX2734" s="23"/>
      <c r="AY2734" s="23"/>
      <c r="AZ2734" s="23"/>
      <c r="BA2734" s="23"/>
      <c r="BB2734" s="23"/>
      <c r="BC2734" s="23"/>
      <c r="BD2734" s="23"/>
      <c r="BE2734" s="23"/>
      <c r="BF2734" s="23"/>
      <c r="BG2734" s="23"/>
      <c r="BH2734" s="23"/>
      <c r="BI2734" s="23"/>
      <c r="BJ2734" s="23"/>
      <c r="BK2734" s="23"/>
      <c r="BL2734" s="23"/>
      <c r="BM2734" s="23"/>
      <c r="BN2734" s="23"/>
      <c r="BO2734" s="23"/>
      <c r="BP2734" s="23"/>
      <c r="BQ2734" s="23"/>
      <c r="BR2734" s="23"/>
      <c r="BS2734" s="23"/>
      <c r="BT2734" s="23"/>
      <c r="BU2734" s="23"/>
      <c r="BV2734" s="23"/>
      <c r="BW2734" s="23"/>
      <c r="BX2734" s="23"/>
      <c r="BY2734" s="23"/>
      <c r="BZ2734" s="23"/>
      <c r="CA2734" s="23"/>
      <c r="CB2734" s="23"/>
      <c r="CC2734" s="23"/>
      <c r="CD2734" s="23"/>
      <c r="CE2734" s="23"/>
      <c r="CF2734" s="23"/>
      <c r="CG2734" s="23"/>
      <c r="CH2734" s="23"/>
      <c r="CI2734" s="23"/>
      <c r="CJ2734" s="23"/>
      <c r="CK2734" s="23"/>
      <c r="CL2734" s="23"/>
      <c r="CM2734" s="23"/>
      <c r="CN2734" s="23"/>
      <c r="CO2734" s="23"/>
      <c r="CP2734" s="23"/>
      <c r="CQ2734" s="23"/>
      <c r="CR2734" s="23"/>
      <c r="CS2734" s="23"/>
      <c r="CT2734" s="23"/>
      <c r="CU2734" s="23"/>
      <c r="CV2734" s="23"/>
      <c r="CW2734" s="23"/>
      <c r="CX2734" s="23"/>
      <c r="CY2734" s="23"/>
      <c r="CZ2734" s="23"/>
      <c r="DA2734" s="23"/>
      <c r="DB2734" s="23"/>
      <c r="DC2734" s="23"/>
      <c r="DD2734" s="23"/>
      <c r="DE2734" s="23"/>
      <c r="DF2734" s="23"/>
      <c r="DG2734" s="23"/>
      <c r="DH2734" s="23"/>
      <c r="DI2734" s="23"/>
      <c r="DJ2734" s="23"/>
      <c r="DK2734" s="23"/>
      <c r="DL2734" s="23"/>
      <c r="DM2734" s="23"/>
      <c r="DN2734" s="23"/>
      <c r="DO2734" s="23"/>
      <c r="DP2734" s="23"/>
      <c r="DQ2734" s="23"/>
      <c r="DR2734" s="23"/>
      <c r="DS2734" s="23"/>
      <c r="DT2734" s="23"/>
      <c r="DU2734" s="23"/>
      <c r="DV2734" s="23"/>
      <c r="DW2734" s="23"/>
      <c r="DX2734" s="23"/>
      <c r="DY2734" s="23"/>
    </row>
    <row r="2735" spans="1:129" s="29" customFormat="1" ht="45" x14ac:dyDescent="0.25">
      <c r="A2735" s="424"/>
      <c r="B2735" s="127" t="s">
        <v>413</v>
      </c>
      <c r="C2735" s="127"/>
      <c r="D2735" s="127"/>
      <c r="E2735" s="136"/>
      <c r="F2735" s="162"/>
      <c r="G2735" s="136"/>
      <c r="H2735" s="72" t="s">
        <v>58</v>
      </c>
      <c r="I2735" s="78" t="s">
        <v>31</v>
      </c>
      <c r="J2735" s="83">
        <v>150000</v>
      </c>
      <c r="K2735" s="83"/>
      <c r="L2735" s="162"/>
      <c r="M2735" s="83">
        <v>142500</v>
      </c>
      <c r="N2735" s="83">
        <v>7500</v>
      </c>
      <c r="O2735" s="429">
        <f t="shared" si="1425"/>
        <v>150000</v>
      </c>
      <c r="P2735" s="355"/>
      <c r="Q2735" s="23"/>
      <c r="R2735" s="23"/>
      <c r="S2735" s="23"/>
      <c r="T2735" s="23"/>
      <c r="U2735" s="23"/>
      <c r="V2735" s="23"/>
      <c r="W2735" s="23"/>
      <c r="X2735" s="23"/>
      <c r="Y2735" s="23"/>
      <c r="Z2735" s="23"/>
      <c r="AA2735" s="23"/>
      <c r="AB2735" s="23"/>
      <c r="AC2735" s="23"/>
      <c r="AD2735" s="23"/>
      <c r="AE2735" s="23"/>
      <c r="AF2735" s="23"/>
      <c r="AG2735" s="23"/>
      <c r="AH2735" s="23"/>
      <c r="AI2735" s="23"/>
      <c r="AJ2735" s="23"/>
      <c r="AK2735" s="23"/>
      <c r="AL2735" s="23"/>
      <c r="AM2735" s="23"/>
      <c r="AN2735" s="23"/>
      <c r="AO2735" s="23"/>
      <c r="AP2735" s="23"/>
      <c r="AQ2735" s="23"/>
      <c r="AR2735" s="23"/>
      <c r="AS2735" s="23"/>
      <c r="AT2735" s="23"/>
      <c r="AU2735" s="23"/>
      <c r="AV2735" s="23"/>
      <c r="AW2735" s="23"/>
      <c r="AX2735" s="23"/>
      <c r="AY2735" s="23"/>
      <c r="AZ2735" s="23"/>
      <c r="BA2735" s="23"/>
      <c r="BB2735" s="23"/>
      <c r="BC2735" s="23"/>
      <c r="BD2735" s="23"/>
      <c r="BE2735" s="23"/>
      <c r="BF2735" s="23"/>
      <c r="BG2735" s="23"/>
      <c r="BH2735" s="23"/>
      <c r="BI2735" s="23"/>
      <c r="BJ2735" s="23"/>
      <c r="BK2735" s="23"/>
      <c r="BL2735" s="23"/>
      <c r="BM2735" s="23"/>
      <c r="BN2735" s="23"/>
      <c r="BO2735" s="23"/>
      <c r="BP2735" s="23"/>
      <c r="BQ2735" s="23"/>
      <c r="BR2735" s="23"/>
      <c r="BS2735" s="23"/>
      <c r="BT2735" s="23"/>
      <c r="BU2735" s="23"/>
      <c r="BV2735" s="23"/>
      <c r="BW2735" s="23"/>
      <c r="BX2735" s="23"/>
      <c r="BY2735" s="23"/>
      <c r="BZ2735" s="23"/>
      <c r="CA2735" s="23"/>
      <c r="CB2735" s="23"/>
      <c r="CC2735" s="23"/>
      <c r="CD2735" s="23"/>
      <c r="CE2735" s="23"/>
      <c r="CF2735" s="23"/>
      <c r="CG2735" s="23"/>
      <c r="CH2735" s="23"/>
      <c r="CI2735" s="23"/>
      <c r="CJ2735" s="23"/>
      <c r="CK2735" s="23"/>
      <c r="CL2735" s="23"/>
      <c r="CM2735" s="23"/>
      <c r="CN2735" s="23"/>
      <c r="CO2735" s="23"/>
      <c r="CP2735" s="23"/>
      <c r="CQ2735" s="23"/>
      <c r="CR2735" s="23"/>
      <c r="CS2735" s="23"/>
      <c r="CT2735" s="23"/>
      <c r="CU2735" s="23"/>
      <c r="CV2735" s="23"/>
      <c r="CW2735" s="23"/>
      <c r="CX2735" s="23"/>
      <c r="CY2735" s="23"/>
      <c r="CZ2735" s="23"/>
      <c r="DA2735" s="23"/>
      <c r="DB2735" s="23"/>
      <c r="DC2735" s="23"/>
      <c r="DD2735" s="23"/>
      <c r="DE2735" s="23"/>
      <c r="DF2735" s="23"/>
      <c r="DG2735" s="23"/>
      <c r="DH2735" s="23"/>
      <c r="DI2735" s="23"/>
      <c r="DJ2735" s="23"/>
      <c r="DK2735" s="23"/>
      <c r="DL2735" s="23"/>
      <c r="DM2735" s="23"/>
      <c r="DN2735" s="23"/>
      <c r="DO2735" s="23"/>
      <c r="DP2735" s="23"/>
      <c r="DQ2735" s="23"/>
      <c r="DR2735" s="23"/>
      <c r="DS2735" s="23"/>
      <c r="DT2735" s="23"/>
      <c r="DU2735" s="23"/>
      <c r="DV2735" s="23"/>
      <c r="DW2735" s="23"/>
      <c r="DX2735" s="23"/>
      <c r="DY2735" s="23"/>
    </row>
    <row r="2736" spans="1:129" s="29" customFormat="1" ht="75" x14ac:dyDescent="0.25">
      <c r="A2736" s="425"/>
      <c r="B2736" s="127" t="s">
        <v>413</v>
      </c>
      <c r="C2736" s="127"/>
      <c r="D2736" s="127"/>
      <c r="E2736" s="136"/>
      <c r="F2736" s="162"/>
      <c r="G2736" s="136"/>
      <c r="H2736" s="72" t="s">
        <v>57</v>
      </c>
      <c r="I2736" s="78" t="s">
        <v>136</v>
      </c>
      <c r="J2736" s="83">
        <v>45250</v>
      </c>
      <c r="K2736" s="123">
        <f>J2736</f>
        <v>45250</v>
      </c>
      <c r="L2736" s="162"/>
      <c r="M2736" s="162"/>
      <c r="N2736" s="162"/>
      <c r="O2736" s="429">
        <f t="shared" si="1425"/>
        <v>45250</v>
      </c>
      <c r="P2736" s="355"/>
      <c r="Q2736" s="23"/>
      <c r="R2736" s="23"/>
      <c r="S2736" s="23"/>
      <c r="T2736" s="23"/>
      <c r="U2736" s="23"/>
      <c r="V2736" s="23"/>
      <c r="W2736" s="23"/>
      <c r="X2736" s="23"/>
      <c r="Y2736" s="23"/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/>
      <c r="AL2736" s="23"/>
      <c r="AM2736" s="23"/>
      <c r="AN2736" s="23"/>
      <c r="AO2736" s="23"/>
      <c r="AP2736" s="23"/>
      <c r="AQ2736" s="23"/>
      <c r="AR2736" s="23"/>
      <c r="AS2736" s="23"/>
      <c r="AT2736" s="23"/>
      <c r="AU2736" s="23"/>
      <c r="AV2736" s="23"/>
      <c r="AW2736" s="23"/>
      <c r="AX2736" s="23"/>
      <c r="AY2736" s="23"/>
      <c r="AZ2736" s="23"/>
      <c r="BA2736" s="23"/>
      <c r="BB2736" s="23"/>
      <c r="BC2736" s="23"/>
      <c r="BD2736" s="23"/>
      <c r="BE2736" s="23"/>
      <c r="BF2736" s="23"/>
      <c r="BG2736" s="23"/>
      <c r="BH2736" s="23"/>
      <c r="BI2736" s="23"/>
      <c r="BJ2736" s="23"/>
      <c r="BK2736" s="23"/>
      <c r="BL2736" s="23"/>
      <c r="BM2736" s="23"/>
      <c r="BN2736" s="23"/>
      <c r="BO2736" s="23"/>
      <c r="BP2736" s="23"/>
      <c r="BQ2736" s="23"/>
      <c r="BR2736" s="23"/>
      <c r="BS2736" s="23"/>
      <c r="BT2736" s="23"/>
      <c r="BU2736" s="23"/>
      <c r="BV2736" s="23"/>
      <c r="BW2736" s="23"/>
      <c r="BX2736" s="23"/>
      <c r="BY2736" s="23"/>
      <c r="BZ2736" s="23"/>
      <c r="CA2736" s="23"/>
      <c r="CB2736" s="23"/>
      <c r="CC2736" s="23"/>
      <c r="CD2736" s="23"/>
      <c r="CE2736" s="23"/>
      <c r="CF2736" s="23"/>
      <c r="CG2736" s="23"/>
      <c r="CH2736" s="23"/>
      <c r="CI2736" s="23"/>
      <c r="CJ2736" s="23"/>
      <c r="CK2736" s="23"/>
      <c r="CL2736" s="23"/>
      <c r="CM2736" s="23"/>
      <c r="CN2736" s="23"/>
      <c r="CO2736" s="23"/>
      <c r="CP2736" s="23"/>
      <c r="CQ2736" s="23"/>
      <c r="CR2736" s="23"/>
      <c r="CS2736" s="23"/>
      <c r="CT2736" s="23"/>
      <c r="CU2736" s="23"/>
      <c r="CV2736" s="23"/>
      <c r="CW2736" s="23"/>
      <c r="CX2736" s="23"/>
      <c r="CY2736" s="23"/>
      <c r="CZ2736" s="23"/>
      <c r="DA2736" s="23"/>
      <c r="DB2736" s="23"/>
      <c r="DC2736" s="23"/>
      <c r="DD2736" s="23"/>
      <c r="DE2736" s="23"/>
      <c r="DF2736" s="23"/>
      <c r="DG2736" s="23"/>
      <c r="DH2736" s="23"/>
      <c r="DI2736" s="23"/>
      <c r="DJ2736" s="23"/>
      <c r="DK2736" s="23"/>
      <c r="DL2736" s="23"/>
      <c r="DM2736" s="23"/>
      <c r="DN2736" s="23"/>
      <c r="DO2736" s="23"/>
      <c r="DP2736" s="23"/>
      <c r="DQ2736" s="23"/>
      <c r="DR2736" s="23"/>
      <c r="DS2736" s="23"/>
      <c r="DT2736" s="23"/>
      <c r="DU2736" s="23"/>
      <c r="DV2736" s="23"/>
      <c r="DW2736" s="23"/>
      <c r="DX2736" s="23"/>
      <c r="DY2736" s="23"/>
    </row>
    <row r="2737" spans="1:129" s="29" customFormat="1" x14ac:dyDescent="0.25">
      <c r="A2737" s="423">
        <v>37</v>
      </c>
      <c r="B2737" s="127" t="s">
        <v>413</v>
      </c>
      <c r="C2737" s="127" t="s">
        <v>25</v>
      </c>
      <c r="D2737" s="195" t="s">
        <v>89</v>
      </c>
      <c r="E2737" s="196">
        <v>12</v>
      </c>
      <c r="F2737" s="135">
        <v>5655.4</v>
      </c>
      <c r="G2737" s="196">
        <v>204</v>
      </c>
      <c r="H2737" s="121" t="s">
        <v>30</v>
      </c>
      <c r="I2737" s="66" t="s">
        <v>1</v>
      </c>
      <c r="J2737" s="83">
        <f>J2738+J2739</f>
        <v>195250</v>
      </c>
      <c r="K2737" s="83">
        <f t="shared" ref="K2737" si="1434">K2738+K2739</f>
        <v>45250</v>
      </c>
      <c r="L2737" s="83">
        <f t="shared" ref="L2737" si="1435">L2738+L2739</f>
        <v>0</v>
      </c>
      <c r="M2737" s="83">
        <f t="shared" ref="M2737" si="1436">M2738+M2739</f>
        <v>142500</v>
      </c>
      <c r="N2737" s="83">
        <f t="shared" ref="N2737" si="1437">N2738+N2739</f>
        <v>7500</v>
      </c>
      <c r="O2737" s="429">
        <f t="shared" si="1425"/>
        <v>195250</v>
      </c>
      <c r="P2737" s="355"/>
      <c r="Q2737" s="23"/>
      <c r="R2737" s="23"/>
      <c r="S2737" s="23"/>
      <c r="T2737" s="23"/>
      <c r="U2737" s="23"/>
      <c r="V2737" s="23"/>
      <c r="W2737" s="23"/>
      <c r="X2737" s="23"/>
      <c r="Y2737" s="23"/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/>
      <c r="AK2737" s="23"/>
      <c r="AL2737" s="23"/>
      <c r="AM2737" s="23"/>
      <c r="AN2737" s="23"/>
      <c r="AO2737" s="23"/>
      <c r="AP2737" s="23"/>
      <c r="AQ2737" s="23"/>
      <c r="AR2737" s="23"/>
      <c r="AS2737" s="23"/>
      <c r="AT2737" s="23"/>
      <c r="AU2737" s="23"/>
      <c r="AV2737" s="23"/>
      <c r="AW2737" s="23"/>
      <c r="AX2737" s="23"/>
      <c r="AY2737" s="23"/>
      <c r="AZ2737" s="23"/>
      <c r="BA2737" s="23"/>
      <c r="BB2737" s="23"/>
      <c r="BC2737" s="23"/>
      <c r="BD2737" s="23"/>
      <c r="BE2737" s="23"/>
      <c r="BF2737" s="23"/>
      <c r="BG2737" s="23"/>
      <c r="BH2737" s="23"/>
      <c r="BI2737" s="23"/>
      <c r="BJ2737" s="23"/>
      <c r="BK2737" s="23"/>
      <c r="BL2737" s="23"/>
      <c r="BM2737" s="23"/>
      <c r="BN2737" s="23"/>
      <c r="BO2737" s="23"/>
      <c r="BP2737" s="23"/>
      <c r="BQ2737" s="23"/>
      <c r="BR2737" s="23"/>
      <c r="BS2737" s="23"/>
      <c r="BT2737" s="23"/>
      <c r="BU2737" s="23"/>
      <c r="BV2737" s="23"/>
      <c r="BW2737" s="23"/>
      <c r="BX2737" s="23"/>
      <c r="BY2737" s="23"/>
      <c r="BZ2737" s="23"/>
      <c r="CA2737" s="23"/>
      <c r="CB2737" s="23"/>
      <c r="CC2737" s="23"/>
      <c r="CD2737" s="23"/>
      <c r="CE2737" s="23"/>
      <c r="CF2737" s="23"/>
      <c r="CG2737" s="23"/>
      <c r="CH2737" s="23"/>
      <c r="CI2737" s="23"/>
      <c r="CJ2737" s="23"/>
      <c r="CK2737" s="23"/>
      <c r="CL2737" s="23"/>
      <c r="CM2737" s="23"/>
      <c r="CN2737" s="23"/>
      <c r="CO2737" s="23"/>
      <c r="CP2737" s="23"/>
      <c r="CQ2737" s="23"/>
      <c r="CR2737" s="23"/>
      <c r="CS2737" s="23"/>
      <c r="CT2737" s="23"/>
      <c r="CU2737" s="23"/>
      <c r="CV2737" s="23"/>
      <c r="CW2737" s="23"/>
      <c r="CX2737" s="23"/>
      <c r="CY2737" s="23"/>
      <c r="CZ2737" s="23"/>
      <c r="DA2737" s="23"/>
      <c r="DB2737" s="23"/>
      <c r="DC2737" s="23"/>
      <c r="DD2737" s="23"/>
      <c r="DE2737" s="23"/>
      <c r="DF2737" s="23"/>
      <c r="DG2737" s="23"/>
      <c r="DH2737" s="23"/>
      <c r="DI2737" s="23"/>
      <c r="DJ2737" s="23"/>
      <c r="DK2737" s="23"/>
      <c r="DL2737" s="23"/>
      <c r="DM2737" s="23"/>
      <c r="DN2737" s="23"/>
      <c r="DO2737" s="23"/>
      <c r="DP2737" s="23"/>
      <c r="DQ2737" s="23"/>
      <c r="DR2737" s="23"/>
      <c r="DS2737" s="23"/>
      <c r="DT2737" s="23"/>
      <c r="DU2737" s="23"/>
      <c r="DV2737" s="23"/>
      <c r="DW2737" s="23"/>
      <c r="DX2737" s="23"/>
      <c r="DY2737" s="23"/>
    </row>
    <row r="2738" spans="1:129" s="29" customFormat="1" ht="45" x14ac:dyDescent="0.25">
      <c r="A2738" s="424"/>
      <c r="B2738" s="127" t="s">
        <v>413</v>
      </c>
      <c r="C2738" s="127"/>
      <c r="D2738" s="127"/>
      <c r="E2738" s="136"/>
      <c r="F2738" s="162"/>
      <c r="G2738" s="136"/>
      <c r="H2738" s="72" t="s">
        <v>58</v>
      </c>
      <c r="I2738" s="78" t="s">
        <v>31</v>
      </c>
      <c r="J2738" s="83">
        <v>150000</v>
      </c>
      <c r="K2738" s="83"/>
      <c r="L2738" s="162"/>
      <c r="M2738" s="83">
        <v>142500</v>
      </c>
      <c r="N2738" s="83">
        <v>7500</v>
      </c>
      <c r="O2738" s="429">
        <f t="shared" si="1425"/>
        <v>150000</v>
      </c>
      <c r="P2738" s="355"/>
      <c r="Q2738" s="23"/>
      <c r="R2738" s="23"/>
      <c r="S2738" s="23"/>
      <c r="T2738" s="23"/>
      <c r="U2738" s="23"/>
      <c r="V2738" s="23"/>
      <c r="W2738" s="23"/>
      <c r="X2738" s="23"/>
      <c r="Y2738" s="23"/>
      <c r="Z2738" s="23"/>
      <c r="AA2738" s="23"/>
      <c r="AB2738" s="23"/>
      <c r="AC2738" s="23"/>
      <c r="AD2738" s="23"/>
      <c r="AE2738" s="23"/>
      <c r="AF2738" s="23"/>
      <c r="AG2738" s="23"/>
      <c r="AH2738" s="23"/>
      <c r="AI2738" s="23"/>
      <c r="AJ2738" s="23"/>
      <c r="AK2738" s="23"/>
      <c r="AL2738" s="23"/>
      <c r="AM2738" s="23"/>
      <c r="AN2738" s="23"/>
      <c r="AO2738" s="23"/>
      <c r="AP2738" s="23"/>
      <c r="AQ2738" s="23"/>
      <c r="AR2738" s="23"/>
      <c r="AS2738" s="23"/>
      <c r="AT2738" s="23"/>
      <c r="AU2738" s="23"/>
      <c r="AV2738" s="23"/>
      <c r="AW2738" s="23"/>
      <c r="AX2738" s="23"/>
      <c r="AY2738" s="23"/>
      <c r="AZ2738" s="23"/>
      <c r="BA2738" s="23"/>
      <c r="BB2738" s="23"/>
      <c r="BC2738" s="23"/>
      <c r="BD2738" s="23"/>
      <c r="BE2738" s="23"/>
      <c r="BF2738" s="23"/>
      <c r="BG2738" s="23"/>
      <c r="BH2738" s="23"/>
      <c r="BI2738" s="23"/>
      <c r="BJ2738" s="23"/>
      <c r="BK2738" s="23"/>
      <c r="BL2738" s="23"/>
      <c r="BM2738" s="23"/>
      <c r="BN2738" s="23"/>
      <c r="BO2738" s="23"/>
      <c r="BP2738" s="23"/>
      <c r="BQ2738" s="23"/>
      <c r="BR2738" s="23"/>
      <c r="BS2738" s="23"/>
      <c r="BT2738" s="23"/>
      <c r="BU2738" s="23"/>
      <c r="BV2738" s="23"/>
      <c r="BW2738" s="23"/>
      <c r="BX2738" s="23"/>
      <c r="BY2738" s="23"/>
      <c r="BZ2738" s="23"/>
      <c r="CA2738" s="23"/>
      <c r="CB2738" s="23"/>
      <c r="CC2738" s="23"/>
      <c r="CD2738" s="23"/>
      <c r="CE2738" s="23"/>
      <c r="CF2738" s="23"/>
      <c r="CG2738" s="23"/>
      <c r="CH2738" s="23"/>
      <c r="CI2738" s="23"/>
      <c r="CJ2738" s="23"/>
      <c r="CK2738" s="23"/>
      <c r="CL2738" s="23"/>
      <c r="CM2738" s="23"/>
      <c r="CN2738" s="23"/>
      <c r="CO2738" s="23"/>
      <c r="CP2738" s="23"/>
      <c r="CQ2738" s="23"/>
      <c r="CR2738" s="23"/>
      <c r="CS2738" s="23"/>
      <c r="CT2738" s="23"/>
      <c r="CU2738" s="23"/>
      <c r="CV2738" s="23"/>
      <c r="CW2738" s="23"/>
      <c r="CX2738" s="23"/>
      <c r="CY2738" s="23"/>
      <c r="CZ2738" s="23"/>
      <c r="DA2738" s="23"/>
      <c r="DB2738" s="23"/>
      <c r="DC2738" s="23"/>
      <c r="DD2738" s="23"/>
      <c r="DE2738" s="23"/>
      <c r="DF2738" s="23"/>
      <c r="DG2738" s="23"/>
      <c r="DH2738" s="23"/>
      <c r="DI2738" s="23"/>
      <c r="DJ2738" s="23"/>
      <c r="DK2738" s="23"/>
      <c r="DL2738" s="23"/>
      <c r="DM2738" s="23"/>
      <c r="DN2738" s="23"/>
      <c r="DO2738" s="23"/>
      <c r="DP2738" s="23"/>
      <c r="DQ2738" s="23"/>
      <c r="DR2738" s="23"/>
      <c r="DS2738" s="23"/>
      <c r="DT2738" s="23"/>
      <c r="DU2738" s="23"/>
      <c r="DV2738" s="23"/>
      <c r="DW2738" s="23"/>
      <c r="DX2738" s="23"/>
      <c r="DY2738" s="23"/>
    </row>
    <row r="2739" spans="1:129" s="29" customFormat="1" ht="75" x14ac:dyDescent="0.25">
      <c r="A2739" s="425"/>
      <c r="B2739" s="127" t="s">
        <v>413</v>
      </c>
      <c r="C2739" s="127"/>
      <c r="D2739" s="127"/>
      <c r="E2739" s="136"/>
      <c r="F2739" s="162"/>
      <c r="G2739" s="136"/>
      <c r="H2739" s="72" t="s">
        <v>57</v>
      </c>
      <c r="I2739" s="78" t="s">
        <v>136</v>
      </c>
      <c r="J2739" s="83">
        <v>45250</v>
      </c>
      <c r="K2739" s="123">
        <f>J2739</f>
        <v>45250</v>
      </c>
      <c r="L2739" s="162"/>
      <c r="M2739" s="162"/>
      <c r="N2739" s="162"/>
      <c r="O2739" s="429">
        <f t="shared" si="1425"/>
        <v>45250</v>
      </c>
      <c r="P2739" s="355"/>
      <c r="Q2739" s="23"/>
      <c r="R2739" s="23"/>
      <c r="S2739" s="23"/>
      <c r="T2739" s="23"/>
      <c r="U2739" s="23"/>
      <c r="V2739" s="23"/>
      <c r="W2739" s="23"/>
      <c r="X2739" s="23"/>
      <c r="Y2739" s="23"/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/>
      <c r="AL2739" s="23"/>
      <c r="AM2739" s="23"/>
      <c r="AN2739" s="23"/>
      <c r="AO2739" s="23"/>
      <c r="AP2739" s="23"/>
      <c r="AQ2739" s="23"/>
      <c r="AR2739" s="23"/>
      <c r="AS2739" s="23"/>
      <c r="AT2739" s="23"/>
      <c r="AU2739" s="23"/>
      <c r="AV2739" s="23"/>
      <c r="AW2739" s="23"/>
      <c r="AX2739" s="23"/>
      <c r="AY2739" s="23"/>
      <c r="AZ2739" s="23"/>
      <c r="BA2739" s="23"/>
      <c r="BB2739" s="23"/>
      <c r="BC2739" s="23"/>
      <c r="BD2739" s="23"/>
      <c r="BE2739" s="23"/>
      <c r="BF2739" s="23"/>
      <c r="BG2739" s="23"/>
      <c r="BH2739" s="23"/>
      <c r="BI2739" s="23"/>
      <c r="BJ2739" s="23"/>
      <c r="BK2739" s="23"/>
      <c r="BL2739" s="23"/>
      <c r="BM2739" s="23"/>
      <c r="BN2739" s="23"/>
      <c r="BO2739" s="23"/>
      <c r="BP2739" s="23"/>
      <c r="BQ2739" s="23"/>
      <c r="BR2739" s="23"/>
      <c r="BS2739" s="23"/>
      <c r="BT2739" s="23"/>
      <c r="BU2739" s="23"/>
      <c r="BV2739" s="23"/>
      <c r="BW2739" s="23"/>
      <c r="BX2739" s="23"/>
      <c r="BY2739" s="23"/>
      <c r="BZ2739" s="23"/>
      <c r="CA2739" s="23"/>
      <c r="CB2739" s="23"/>
      <c r="CC2739" s="23"/>
      <c r="CD2739" s="23"/>
      <c r="CE2739" s="23"/>
      <c r="CF2739" s="23"/>
      <c r="CG2739" s="23"/>
      <c r="CH2739" s="23"/>
      <c r="CI2739" s="23"/>
      <c r="CJ2739" s="23"/>
      <c r="CK2739" s="23"/>
      <c r="CL2739" s="23"/>
      <c r="CM2739" s="23"/>
      <c r="CN2739" s="23"/>
      <c r="CO2739" s="23"/>
      <c r="CP2739" s="23"/>
      <c r="CQ2739" s="23"/>
      <c r="CR2739" s="23"/>
      <c r="CS2739" s="23"/>
      <c r="CT2739" s="23"/>
      <c r="CU2739" s="23"/>
      <c r="CV2739" s="23"/>
      <c r="CW2739" s="23"/>
      <c r="CX2739" s="23"/>
      <c r="CY2739" s="23"/>
      <c r="CZ2739" s="23"/>
      <c r="DA2739" s="23"/>
      <c r="DB2739" s="23"/>
      <c r="DC2739" s="23"/>
      <c r="DD2739" s="23"/>
      <c r="DE2739" s="23"/>
      <c r="DF2739" s="23"/>
      <c r="DG2739" s="23"/>
      <c r="DH2739" s="23"/>
      <c r="DI2739" s="23"/>
      <c r="DJ2739" s="23"/>
      <c r="DK2739" s="23"/>
      <c r="DL2739" s="23"/>
      <c r="DM2739" s="23"/>
      <c r="DN2739" s="23"/>
      <c r="DO2739" s="23"/>
      <c r="DP2739" s="23"/>
      <c r="DQ2739" s="23"/>
      <c r="DR2739" s="23"/>
      <c r="DS2739" s="23"/>
      <c r="DT2739" s="23"/>
      <c r="DU2739" s="23"/>
      <c r="DV2739" s="23"/>
      <c r="DW2739" s="23"/>
      <c r="DX2739" s="23"/>
      <c r="DY2739" s="23"/>
    </row>
    <row r="2740" spans="1:129" s="29" customFormat="1" x14ac:dyDescent="0.25">
      <c r="A2740" s="423">
        <v>38</v>
      </c>
      <c r="B2740" s="127" t="s">
        <v>413</v>
      </c>
      <c r="C2740" s="127" t="s">
        <v>25</v>
      </c>
      <c r="D2740" s="195" t="s">
        <v>89</v>
      </c>
      <c r="E2740" s="196">
        <v>13</v>
      </c>
      <c r="F2740" s="135">
        <v>926</v>
      </c>
      <c r="G2740" s="196">
        <v>33</v>
      </c>
      <c r="H2740" s="121" t="s">
        <v>30</v>
      </c>
      <c r="I2740" s="66" t="s">
        <v>1</v>
      </c>
      <c r="J2740" s="83">
        <f>J2741+J2742</f>
        <v>175250</v>
      </c>
      <c r="K2740" s="83">
        <f t="shared" ref="K2740" si="1438">K2741+K2742</f>
        <v>45250</v>
      </c>
      <c r="L2740" s="83">
        <f t="shared" ref="L2740" si="1439">L2741+L2742</f>
        <v>0</v>
      </c>
      <c r="M2740" s="83">
        <f t="shared" ref="M2740" si="1440">M2741+M2742</f>
        <v>123500</v>
      </c>
      <c r="N2740" s="83">
        <f t="shared" ref="N2740" si="1441">N2741+N2742</f>
        <v>6500</v>
      </c>
      <c r="O2740" s="429">
        <f t="shared" si="1425"/>
        <v>175250</v>
      </c>
      <c r="P2740" s="355"/>
      <c r="Q2740" s="23"/>
      <c r="R2740" s="23"/>
      <c r="S2740" s="23"/>
      <c r="T2740" s="23"/>
      <c r="U2740" s="23"/>
      <c r="V2740" s="23"/>
      <c r="W2740" s="23"/>
      <c r="X2740" s="23"/>
      <c r="Y2740" s="23"/>
      <c r="Z2740" s="23"/>
      <c r="AA2740" s="23"/>
      <c r="AB2740" s="23"/>
      <c r="AC2740" s="23"/>
      <c r="AD2740" s="23"/>
      <c r="AE2740" s="23"/>
      <c r="AF2740" s="23"/>
      <c r="AG2740" s="23"/>
      <c r="AH2740" s="23"/>
      <c r="AI2740" s="23"/>
      <c r="AJ2740" s="23"/>
      <c r="AK2740" s="23"/>
      <c r="AL2740" s="23"/>
      <c r="AM2740" s="23"/>
      <c r="AN2740" s="23"/>
      <c r="AO2740" s="23"/>
      <c r="AP2740" s="23"/>
      <c r="AQ2740" s="23"/>
      <c r="AR2740" s="23"/>
      <c r="AS2740" s="23"/>
      <c r="AT2740" s="23"/>
      <c r="AU2740" s="23"/>
      <c r="AV2740" s="23"/>
      <c r="AW2740" s="23"/>
      <c r="AX2740" s="23"/>
      <c r="AY2740" s="23"/>
      <c r="AZ2740" s="23"/>
      <c r="BA2740" s="23"/>
      <c r="BB2740" s="23"/>
      <c r="BC2740" s="23"/>
      <c r="BD2740" s="23"/>
      <c r="BE2740" s="23"/>
      <c r="BF2740" s="23"/>
      <c r="BG2740" s="23"/>
      <c r="BH2740" s="23"/>
      <c r="BI2740" s="23"/>
      <c r="BJ2740" s="23"/>
      <c r="BK2740" s="23"/>
      <c r="BL2740" s="23"/>
      <c r="BM2740" s="23"/>
      <c r="BN2740" s="23"/>
      <c r="BO2740" s="23"/>
      <c r="BP2740" s="23"/>
      <c r="BQ2740" s="23"/>
      <c r="BR2740" s="23"/>
      <c r="BS2740" s="23"/>
      <c r="BT2740" s="23"/>
      <c r="BU2740" s="23"/>
      <c r="BV2740" s="23"/>
      <c r="BW2740" s="23"/>
      <c r="BX2740" s="23"/>
      <c r="BY2740" s="23"/>
      <c r="BZ2740" s="23"/>
      <c r="CA2740" s="23"/>
      <c r="CB2740" s="23"/>
      <c r="CC2740" s="23"/>
      <c r="CD2740" s="23"/>
      <c r="CE2740" s="23"/>
      <c r="CF2740" s="23"/>
      <c r="CG2740" s="23"/>
      <c r="CH2740" s="23"/>
      <c r="CI2740" s="23"/>
      <c r="CJ2740" s="23"/>
      <c r="CK2740" s="23"/>
      <c r="CL2740" s="23"/>
      <c r="CM2740" s="23"/>
      <c r="CN2740" s="23"/>
      <c r="CO2740" s="23"/>
      <c r="CP2740" s="23"/>
      <c r="CQ2740" s="23"/>
      <c r="CR2740" s="23"/>
      <c r="CS2740" s="23"/>
      <c r="CT2740" s="23"/>
      <c r="CU2740" s="23"/>
      <c r="CV2740" s="23"/>
      <c r="CW2740" s="23"/>
      <c r="CX2740" s="23"/>
      <c r="CY2740" s="23"/>
      <c r="CZ2740" s="23"/>
      <c r="DA2740" s="23"/>
      <c r="DB2740" s="23"/>
      <c r="DC2740" s="23"/>
      <c r="DD2740" s="23"/>
      <c r="DE2740" s="23"/>
      <c r="DF2740" s="23"/>
      <c r="DG2740" s="23"/>
      <c r="DH2740" s="23"/>
      <c r="DI2740" s="23"/>
      <c r="DJ2740" s="23"/>
      <c r="DK2740" s="23"/>
      <c r="DL2740" s="23"/>
      <c r="DM2740" s="23"/>
      <c r="DN2740" s="23"/>
      <c r="DO2740" s="23"/>
      <c r="DP2740" s="23"/>
      <c r="DQ2740" s="23"/>
      <c r="DR2740" s="23"/>
      <c r="DS2740" s="23"/>
      <c r="DT2740" s="23"/>
      <c r="DU2740" s="23"/>
      <c r="DV2740" s="23"/>
      <c r="DW2740" s="23"/>
      <c r="DX2740" s="23"/>
      <c r="DY2740" s="23"/>
    </row>
    <row r="2741" spans="1:129" s="29" customFormat="1" ht="45" x14ac:dyDescent="0.25">
      <c r="A2741" s="424"/>
      <c r="B2741" s="127" t="s">
        <v>413</v>
      </c>
      <c r="C2741" s="127"/>
      <c r="D2741" s="127"/>
      <c r="E2741" s="136"/>
      <c r="F2741" s="162"/>
      <c r="G2741" s="136"/>
      <c r="H2741" s="72" t="s">
        <v>58</v>
      </c>
      <c r="I2741" s="78" t="s">
        <v>31</v>
      </c>
      <c r="J2741" s="83">
        <v>130000</v>
      </c>
      <c r="K2741" s="83"/>
      <c r="L2741" s="162"/>
      <c r="M2741" s="83">
        <v>123500</v>
      </c>
      <c r="N2741" s="83">
        <v>6500</v>
      </c>
      <c r="O2741" s="429">
        <f t="shared" si="1425"/>
        <v>130000</v>
      </c>
      <c r="P2741" s="355"/>
      <c r="Q2741" s="23"/>
      <c r="R2741" s="23"/>
      <c r="S2741" s="23"/>
      <c r="T2741" s="23"/>
      <c r="U2741" s="23"/>
      <c r="V2741" s="23"/>
      <c r="W2741" s="23"/>
      <c r="X2741" s="23"/>
      <c r="Y2741" s="23"/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/>
      <c r="AK2741" s="23"/>
      <c r="AL2741" s="23"/>
      <c r="AM2741" s="23"/>
      <c r="AN2741" s="23"/>
      <c r="AO2741" s="23"/>
      <c r="AP2741" s="23"/>
      <c r="AQ2741" s="23"/>
      <c r="AR2741" s="23"/>
      <c r="AS2741" s="23"/>
      <c r="AT2741" s="23"/>
      <c r="AU2741" s="23"/>
      <c r="AV2741" s="23"/>
      <c r="AW2741" s="23"/>
      <c r="AX2741" s="23"/>
      <c r="AY2741" s="23"/>
      <c r="AZ2741" s="23"/>
      <c r="BA2741" s="23"/>
      <c r="BB2741" s="23"/>
      <c r="BC2741" s="23"/>
      <c r="BD2741" s="23"/>
      <c r="BE2741" s="23"/>
      <c r="BF2741" s="23"/>
      <c r="BG2741" s="23"/>
      <c r="BH2741" s="23"/>
      <c r="BI2741" s="23"/>
      <c r="BJ2741" s="23"/>
      <c r="BK2741" s="23"/>
      <c r="BL2741" s="23"/>
      <c r="BM2741" s="23"/>
      <c r="BN2741" s="23"/>
      <c r="BO2741" s="23"/>
      <c r="BP2741" s="23"/>
      <c r="BQ2741" s="23"/>
      <c r="BR2741" s="23"/>
      <c r="BS2741" s="23"/>
      <c r="BT2741" s="23"/>
      <c r="BU2741" s="23"/>
      <c r="BV2741" s="23"/>
      <c r="BW2741" s="23"/>
      <c r="BX2741" s="23"/>
      <c r="BY2741" s="23"/>
      <c r="BZ2741" s="23"/>
      <c r="CA2741" s="23"/>
      <c r="CB2741" s="23"/>
      <c r="CC2741" s="23"/>
      <c r="CD2741" s="23"/>
      <c r="CE2741" s="23"/>
      <c r="CF2741" s="23"/>
      <c r="CG2741" s="23"/>
      <c r="CH2741" s="23"/>
      <c r="CI2741" s="23"/>
      <c r="CJ2741" s="23"/>
      <c r="CK2741" s="23"/>
      <c r="CL2741" s="23"/>
      <c r="CM2741" s="23"/>
      <c r="CN2741" s="23"/>
      <c r="CO2741" s="23"/>
      <c r="CP2741" s="23"/>
      <c r="CQ2741" s="23"/>
      <c r="CR2741" s="23"/>
      <c r="CS2741" s="23"/>
      <c r="CT2741" s="23"/>
      <c r="CU2741" s="23"/>
      <c r="CV2741" s="23"/>
      <c r="CW2741" s="23"/>
      <c r="CX2741" s="23"/>
      <c r="CY2741" s="23"/>
      <c r="CZ2741" s="23"/>
      <c r="DA2741" s="23"/>
      <c r="DB2741" s="23"/>
      <c r="DC2741" s="23"/>
      <c r="DD2741" s="23"/>
      <c r="DE2741" s="23"/>
      <c r="DF2741" s="23"/>
      <c r="DG2741" s="23"/>
      <c r="DH2741" s="23"/>
      <c r="DI2741" s="23"/>
      <c r="DJ2741" s="23"/>
      <c r="DK2741" s="23"/>
      <c r="DL2741" s="23"/>
      <c r="DM2741" s="23"/>
      <c r="DN2741" s="23"/>
      <c r="DO2741" s="23"/>
      <c r="DP2741" s="23"/>
      <c r="DQ2741" s="23"/>
      <c r="DR2741" s="23"/>
      <c r="DS2741" s="23"/>
      <c r="DT2741" s="23"/>
      <c r="DU2741" s="23"/>
      <c r="DV2741" s="23"/>
      <c r="DW2741" s="23"/>
      <c r="DX2741" s="23"/>
      <c r="DY2741" s="23"/>
    </row>
    <row r="2742" spans="1:129" s="29" customFormat="1" ht="75" x14ac:dyDescent="0.25">
      <c r="A2742" s="425"/>
      <c r="B2742" s="127" t="s">
        <v>413</v>
      </c>
      <c r="C2742" s="127"/>
      <c r="D2742" s="127"/>
      <c r="E2742" s="136"/>
      <c r="F2742" s="162"/>
      <c r="G2742" s="136"/>
      <c r="H2742" s="72" t="s">
        <v>57</v>
      </c>
      <c r="I2742" s="78" t="s">
        <v>136</v>
      </c>
      <c r="J2742" s="83">
        <v>45250</v>
      </c>
      <c r="K2742" s="123">
        <f>J2742</f>
        <v>45250</v>
      </c>
      <c r="L2742" s="162"/>
      <c r="M2742" s="162"/>
      <c r="N2742" s="162"/>
      <c r="O2742" s="429">
        <f t="shared" si="1425"/>
        <v>45250</v>
      </c>
      <c r="P2742" s="355"/>
      <c r="Q2742" s="23"/>
      <c r="R2742" s="23"/>
      <c r="S2742" s="23"/>
      <c r="T2742" s="23"/>
      <c r="U2742" s="23"/>
      <c r="V2742" s="23"/>
      <c r="W2742" s="23"/>
      <c r="X2742" s="23"/>
      <c r="Y2742" s="23"/>
      <c r="Z2742" s="23"/>
      <c r="AA2742" s="23"/>
      <c r="AB2742" s="23"/>
      <c r="AC2742" s="23"/>
      <c r="AD2742" s="23"/>
      <c r="AE2742" s="23"/>
      <c r="AF2742" s="23"/>
      <c r="AG2742" s="23"/>
      <c r="AH2742" s="23"/>
      <c r="AI2742" s="23"/>
      <c r="AJ2742" s="23"/>
      <c r="AK2742" s="23"/>
      <c r="AL2742" s="23"/>
      <c r="AM2742" s="23"/>
      <c r="AN2742" s="23"/>
      <c r="AO2742" s="23"/>
      <c r="AP2742" s="23"/>
      <c r="AQ2742" s="23"/>
      <c r="AR2742" s="23"/>
      <c r="AS2742" s="23"/>
      <c r="AT2742" s="23"/>
      <c r="AU2742" s="23"/>
      <c r="AV2742" s="23"/>
      <c r="AW2742" s="23"/>
      <c r="AX2742" s="23"/>
      <c r="AY2742" s="23"/>
      <c r="AZ2742" s="23"/>
      <c r="BA2742" s="23"/>
      <c r="BB2742" s="23"/>
      <c r="BC2742" s="23"/>
      <c r="BD2742" s="23"/>
      <c r="BE2742" s="23"/>
      <c r="BF2742" s="23"/>
      <c r="BG2742" s="23"/>
      <c r="BH2742" s="23"/>
      <c r="BI2742" s="23"/>
      <c r="BJ2742" s="23"/>
      <c r="BK2742" s="23"/>
      <c r="BL2742" s="23"/>
      <c r="BM2742" s="23"/>
      <c r="BN2742" s="23"/>
      <c r="BO2742" s="23"/>
      <c r="BP2742" s="23"/>
      <c r="BQ2742" s="23"/>
      <c r="BR2742" s="23"/>
      <c r="BS2742" s="23"/>
      <c r="BT2742" s="23"/>
      <c r="BU2742" s="23"/>
      <c r="BV2742" s="23"/>
      <c r="BW2742" s="23"/>
      <c r="BX2742" s="23"/>
      <c r="BY2742" s="23"/>
      <c r="BZ2742" s="23"/>
      <c r="CA2742" s="23"/>
      <c r="CB2742" s="23"/>
      <c r="CC2742" s="23"/>
      <c r="CD2742" s="23"/>
      <c r="CE2742" s="23"/>
      <c r="CF2742" s="23"/>
      <c r="CG2742" s="23"/>
      <c r="CH2742" s="23"/>
      <c r="CI2742" s="23"/>
      <c r="CJ2742" s="23"/>
      <c r="CK2742" s="23"/>
      <c r="CL2742" s="23"/>
      <c r="CM2742" s="23"/>
      <c r="CN2742" s="23"/>
      <c r="CO2742" s="23"/>
      <c r="CP2742" s="23"/>
      <c r="CQ2742" s="23"/>
      <c r="CR2742" s="23"/>
      <c r="CS2742" s="23"/>
      <c r="CT2742" s="23"/>
      <c r="CU2742" s="23"/>
      <c r="CV2742" s="23"/>
      <c r="CW2742" s="23"/>
      <c r="CX2742" s="23"/>
      <c r="CY2742" s="23"/>
      <c r="CZ2742" s="23"/>
      <c r="DA2742" s="23"/>
      <c r="DB2742" s="23"/>
      <c r="DC2742" s="23"/>
      <c r="DD2742" s="23"/>
      <c r="DE2742" s="23"/>
      <c r="DF2742" s="23"/>
      <c r="DG2742" s="23"/>
      <c r="DH2742" s="23"/>
      <c r="DI2742" s="23"/>
      <c r="DJ2742" s="23"/>
      <c r="DK2742" s="23"/>
      <c r="DL2742" s="23"/>
      <c r="DM2742" s="23"/>
      <c r="DN2742" s="23"/>
      <c r="DO2742" s="23"/>
      <c r="DP2742" s="23"/>
      <c r="DQ2742" s="23"/>
      <c r="DR2742" s="23"/>
      <c r="DS2742" s="23"/>
      <c r="DT2742" s="23"/>
      <c r="DU2742" s="23"/>
      <c r="DV2742" s="23"/>
      <c r="DW2742" s="23"/>
      <c r="DX2742" s="23"/>
      <c r="DY2742" s="23"/>
    </row>
    <row r="2743" spans="1:129" s="29" customFormat="1" x14ac:dyDescent="0.25">
      <c r="A2743" s="423">
        <v>39</v>
      </c>
      <c r="B2743" s="127" t="s">
        <v>413</v>
      </c>
      <c r="C2743" s="127" t="s">
        <v>25</v>
      </c>
      <c r="D2743" s="195" t="s">
        <v>89</v>
      </c>
      <c r="E2743" s="196">
        <v>17</v>
      </c>
      <c r="F2743" s="135">
        <v>5736.4</v>
      </c>
      <c r="G2743" s="196">
        <v>228</v>
      </c>
      <c r="H2743" s="121" t="s">
        <v>30</v>
      </c>
      <c r="I2743" s="66" t="s">
        <v>1</v>
      </c>
      <c r="J2743" s="83">
        <f>J2744+J2745</f>
        <v>195250</v>
      </c>
      <c r="K2743" s="83">
        <f t="shared" ref="K2743" si="1442">K2744+K2745</f>
        <v>45250</v>
      </c>
      <c r="L2743" s="83">
        <f t="shared" ref="L2743" si="1443">L2744+L2745</f>
        <v>0</v>
      </c>
      <c r="M2743" s="83">
        <f t="shared" ref="M2743" si="1444">M2744+M2745</f>
        <v>142500</v>
      </c>
      <c r="N2743" s="83">
        <f t="shared" ref="N2743" si="1445">N2744+N2745</f>
        <v>7500</v>
      </c>
      <c r="O2743" s="429">
        <f t="shared" si="1425"/>
        <v>195250</v>
      </c>
      <c r="P2743" s="355"/>
      <c r="Q2743" s="23"/>
      <c r="R2743" s="23"/>
      <c r="S2743" s="23"/>
      <c r="T2743" s="23"/>
      <c r="U2743" s="23"/>
      <c r="V2743" s="23"/>
      <c r="W2743" s="23"/>
      <c r="X2743" s="23"/>
      <c r="Y2743" s="23"/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/>
      <c r="AL2743" s="23"/>
      <c r="AM2743" s="23"/>
      <c r="AN2743" s="23"/>
      <c r="AO2743" s="23"/>
      <c r="AP2743" s="23"/>
      <c r="AQ2743" s="23"/>
      <c r="AR2743" s="23"/>
      <c r="AS2743" s="23"/>
      <c r="AT2743" s="23"/>
      <c r="AU2743" s="23"/>
      <c r="AV2743" s="23"/>
      <c r="AW2743" s="23"/>
      <c r="AX2743" s="23"/>
      <c r="AY2743" s="23"/>
      <c r="AZ2743" s="23"/>
      <c r="BA2743" s="23"/>
      <c r="BB2743" s="23"/>
      <c r="BC2743" s="23"/>
      <c r="BD2743" s="23"/>
      <c r="BE2743" s="23"/>
      <c r="BF2743" s="23"/>
      <c r="BG2743" s="23"/>
      <c r="BH2743" s="23"/>
      <c r="BI2743" s="23"/>
      <c r="BJ2743" s="23"/>
      <c r="BK2743" s="23"/>
      <c r="BL2743" s="23"/>
      <c r="BM2743" s="23"/>
      <c r="BN2743" s="23"/>
      <c r="BO2743" s="23"/>
      <c r="BP2743" s="23"/>
      <c r="BQ2743" s="23"/>
      <c r="BR2743" s="23"/>
      <c r="BS2743" s="23"/>
      <c r="BT2743" s="23"/>
      <c r="BU2743" s="23"/>
      <c r="BV2743" s="23"/>
      <c r="BW2743" s="23"/>
      <c r="BX2743" s="23"/>
      <c r="BY2743" s="23"/>
      <c r="BZ2743" s="23"/>
      <c r="CA2743" s="23"/>
      <c r="CB2743" s="23"/>
      <c r="CC2743" s="23"/>
      <c r="CD2743" s="23"/>
      <c r="CE2743" s="23"/>
      <c r="CF2743" s="23"/>
      <c r="CG2743" s="23"/>
      <c r="CH2743" s="23"/>
      <c r="CI2743" s="23"/>
      <c r="CJ2743" s="23"/>
      <c r="CK2743" s="23"/>
      <c r="CL2743" s="23"/>
      <c r="CM2743" s="23"/>
      <c r="CN2743" s="23"/>
      <c r="CO2743" s="23"/>
      <c r="CP2743" s="23"/>
      <c r="CQ2743" s="23"/>
      <c r="CR2743" s="23"/>
      <c r="CS2743" s="23"/>
      <c r="CT2743" s="23"/>
      <c r="CU2743" s="23"/>
      <c r="CV2743" s="23"/>
      <c r="CW2743" s="23"/>
      <c r="CX2743" s="23"/>
      <c r="CY2743" s="23"/>
      <c r="CZ2743" s="23"/>
      <c r="DA2743" s="23"/>
      <c r="DB2743" s="23"/>
      <c r="DC2743" s="23"/>
      <c r="DD2743" s="23"/>
      <c r="DE2743" s="23"/>
      <c r="DF2743" s="23"/>
      <c r="DG2743" s="23"/>
      <c r="DH2743" s="23"/>
      <c r="DI2743" s="23"/>
      <c r="DJ2743" s="23"/>
      <c r="DK2743" s="23"/>
      <c r="DL2743" s="23"/>
      <c r="DM2743" s="23"/>
      <c r="DN2743" s="23"/>
      <c r="DO2743" s="23"/>
      <c r="DP2743" s="23"/>
      <c r="DQ2743" s="23"/>
      <c r="DR2743" s="23"/>
      <c r="DS2743" s="23"/>
      <c r="DT2743" s="23"/>
      <c r="DU2743" s="23"/>
      <c r="DV2743" s="23"/>
      <c r="DW2743" s="23"/>
      <c r="DX2743" s="23"/>
      <c r="DY2743" s="23"/>
    </row>
    <row r="2744" spans="1:129" s="29" customFormat="1" ht="45" x14ac:dyDescent="0.25">
      <c r="A2744" s="424"/>
      <c r="B2744" s="127" t="s">
        <v>413</v>
      </c>
      <c r="C2744" s="127"/>
      <c r="D2744" s="127"/>
      <c r="E2744" s="136"/>
      <c r="F2744" s="162"/>
      <c r="G2744" s="136"/>
      <c r="H2744" s="72" t="s">
        <v>58</v>
      </c>
      <c r="I2744" s="78" t="s">
        <v>31</v>
      </c>
      <c r="J2744" s="83">
        <v>150000</v>
      </c>
      <c r="K2744" s="83"/>
      <c r="L2744" s="162"/>
      <c r="M2744" s="83">
        <v>142500</v>
      </c>
      <c r="N2744" s="83">
        <v>7500</v>
      </c>
      <c r="O2744" s="429">
        <f t="shared" si="1425"/>
        <v>150000</v>
      </c>
      <c r="P2744" s="355"/>
      <c r="Q2744" s="23"/>
      <c r="R2744" s="23"/>
      <c r="S2744" s="23"/>
      <c r="T2744" s="23"/>
      <c r="U2744" s="23"/>
      <c r="V2744" s="23"/>
      <c r="W2744" s="23"/>
      <c r="X2744" s="23"/>
      <c r="Y2744" s="23"/>
      <c r="Z2744" s="23"/>
      <c r="AA2744" s="23"/>
      <c r="AB2744" s="23"/>
      <c r="AC2744" s="23"/>
      <c r="AD2744" s="23"/>
      <c r="AE2744" s="23"/>
      <c r="AF2744" s="23"/>
      <c r="AG2744" s="23"/>
      <c r="AH2744" s="23"/>
      <c r="AI2744" s="23"/>
      <c r="AJ2744" s="23"/>
      <c r="AK2744" s="23"/>
      <c r="AL2744" s="23"/>
      <c r="AM2744" s="23"/>
      <c r="AN2744" s="23"/>
      <c r="AO2744" s="23"/>
      <c r="AP2744" s="23"/>
      <c r="AQ2744" s="23"/>
      <c r="AR2744" s="23"/>
      <c r="AS2744" s="23"/>
      <c r="AT2744" s="23"/>
      <c r="AU2744" s="23"/>
      <c r="AV2744" s="23"/>
      <c r="AW2744" s="23"/>
      <c r="AX2744" s="23"/>
      <c r="AY2744" s="23"/>
      <c r="AZ2744" s="23"/>
      <c r="BA2744" s="23"/>
      <c r="BB2744" s="23"/>
      <c r="BC2744" s="23"/>
      <c r="BD2744" s="23"/>
      <c r="BE2744" s="23"/>
      <c r="BF2744" s="23"/>
      <c r="BG2744" s="23"/>
      <c r="BH2744" s="23"/>
      <c r="BI2744" s="23"/>
      <c r="BJ2744" s="23"/>
      <c r="BK2744" s="23"/>
      <c r="BL2744" s="23"/>
      <c r="BM2744" s="23"/>
      <c r="BN2744" s="23"/>
      <c r="BO2744" s="23"/>
      <c r="BP2744" s="23"/>
      <c r="BQ2744" s="23"/>
      <c r="BR2744" s="23"/>
      <c r="BS2744" s="23"/>
      <c r="BT2744" s="23"/>
      <c r="BU2744" s="23"/>
      <c r="BV2744" s="23"/>
      <c r="BW2744" s="23"/>
      <c r="BX2744" s="23"/>
      <c r="BY2744" s="23"/>
      <c r="BZ2744" s="23"/>
      <c r="CA2744" s="23"/>
      <c r="CB2744" s="23"/>
      <c r="CC2744" s="23"/>
      <c r="CD2744" s="23"/>
      <c r="CE2744" s="23"/>
      <c r="CF2744" s="23"/>
      <c r="CG2744" s="23"/>
      <c r="CH2744" s="23"/>
      <c r="CI2744" s="23"/>
      <c r="CJ2744" s="23"/>
      <c r="CK2744" s="23"/>
      <c r="CL2744" s="23"/>
      <c r="CM2744" s="23"/>
      <c r="CN2744" s="23"/>
      <c r="CO2744" s="23"/>
      <c r="CP2744" s="23"/>
      <c r="CQ2744" s="23"/>
      <c r="CR2744" s="23"/>
      <c r="CS2744" s="23"/>
      <c r="CT2744" s="23"/>
      <c r="CU2744" s="23"/>
      <c r="CV2744" s="23"/>
      <c r="CW2744" s="23"/>
      <c r="CX2744" s="23"/>
      <c r="CY2744" s="23"/>
      <c r="CZ2744" s="23"/>
      <c r="DA2744" s="23"/>
      <c r="DB2744" s="23"/>
      <c r="DC2744" s="23"/>
      <c r="DD2744" s="23"/>
      <c r="DE2744" s="23"/>
      <c r="DF2744" s="23"/>
      <c r="DG2744" s="23"/>
      <c r="DH2744" s="23"/>
      <c r="DI2744" s="23"/>
      <c r="DJ2744" s="23"/>
      <c r="DK2744" s="23"/>
      <c r="DL2744" s="23"/>
      <c r="DM2744" s="23"/>
      <c r="DN2744" s="23"/>
      <c r="DO2744" s="23"/>
      <c r="DP2744" s="23"/>
      <c r="DQ2744" s="23"/>
      <c r="DR2744" s="23"/>
      <c r="DS2744" s="23"/>
      <c r="DT2744" s="23"/>
      <c r="DU2744" s="23"/>
      <c r="DV2744" s="23"/>
      <c r="DW2744" s="23"/>
      <c r="DX2744" s="23"/>
      <c r="DY2744" s="23"/>
    </row>
    <row r="2745" spans="1:129" s="29" customFormat="1" ht="75" x14ac:dyDescent="0.25">
      <c r="A2745" s="425"/>
      <c r="B2745" s="127" t="s">
        <v>413</v>
      </c>
      <c r="C2745" s="127"/>
      <c r="D2745" s="127"/>
      <c r="E2745" s="136"/>
      <c r="F2745" s="162"/>
      <c r="G2745" s="136"/>
      <c r="H2745" s="72" t="s">
        <v>57</v>
      </c>
      <c r="I2745" s="78" t="s">
        <v>136</v>
      </c>
      <c r="J2745" s="83">
        <v>45250</v>
      </c>
      <c r="K2745" s="123">
        <f>J2745</f>
        <v>45250</v>
      </c>
      <c r="L2745" s="162"/>
      <c r="M2745" s="162"/>
      <c r="N2745" s="162"/>
      <c r="O2745" s="429">
        <f t="shared" si="1425"/>
        <v>45250</v>
      </c>
      <c r="P2745" s="355"/>
      <c r="Q2745" s="23"/>
      <c r="R2745" s="23"/>
      <c r="S2745" s="23"/>
      <c r="T2745" s="23"/>
      <c r="U2745" s="23"/>
      <c r="V2745" s="23"/>
      <c r="W2745" s="23"/>
      <c r="X2745" s="23"/>
      <c r="Y2745" s="23"/>
      <c r="Z2745" s="23"/>
      <c r="AA2745" s="23"/>
      <c r="AB2745" s="23"/>
      <c r="AC2745" s="23"/>
      <c r="AD2745" s="23"/>
      <c r="AE2745" s="23"/>
      <c r="AF2745" s="23"/>
      <c r="AG2745" s="23"/>
      <c r="AH2745" s="23"/>
      <c r="AI2745" s="23"/>
      <c r="AJ2745" s="23"/>
      <c r="AK2745" s="23"/>
      <c r="AL2745" s="23"/>
      <c r="AM2745" s="23"/>
      <c r="AN2745" s="23"/>
      <c r="AO2745" s="23"/>
      <c r="AP2745" s="23"/>
      <c r="AQ2745" s="23"/>
      <c r="AR2745" s="23"/>
      <c r="AS2745" s="23"/>
      <c r="AT2745" s="23"/>
      <c r="AU2745" s="23"/>
      <c r="AV2745" s="23"/>
      <c r="AW2745" s="23"/>
      <c r="AX2745" s="23"/>
      <c r="AY2745" s="23"/>
      <c r="AZ2745" s="23"/>
      <c r="BA2745" s="23"/>
      <c r="BB2745" s="23"/>
      <c r="BC2745" s="23"/>
      <c r="BD2745" s="23"/>
      <c r="BE2745" s="23"/>
      <c r="BF2745" s="23"/>
      <c r="BG2745" s="23"/>
      <c r="BH2745" s="23"/>
      <c r="BI2745" s="23"/>
      <c r="BJ2745" s="23"/>
      <c r="BK2745" s="23"/>
      <c r="BL2745" s="23"/>
      <c r="BM2745" s="23"/>
      <c r="BN2745" s="23"/>
      <c r="BO2745" s="23"/>
      <c r="BP2745" s="23"/>
      <c r="BQ2745" s="23"/>
      <c r="BR2745" s="23"/>
      <c r="BS2745" s="23"/>
      <c r="BT2745" s="23"/>
      <c r="BU2745" s="23"/>
      <c r="BV2745" s="23"/>
      <c r="BW2745" s="23"/>
      <c r="BX2745" s="23"/>
      <c r="BY2745" s="23"/>
      <c r="BZ2745" s="23"/>
      <c r="CA2745" s="23"/>
      <c r="CB2745" s="23"/>
      <c r="CC2745" s="23"/>
      <c r="CD2745" s="23"/>
      <c r="CE2745" s="23"/>
      <c r="CF2745" s="23"/>
      <c r="CG2745" s="23"/>
      <c r="CH2745" s="23"/>
      <c r="CI2745" s="23"/>
      <c r="CJ2745" s="23"/>
      <c r="CK2745" s="23"/>
      <c r="CL2745" s="23"/>
      <c r="CM2745" s="23"/>
      <c r="CN2745" s="23"/>
      <c r="CO2745" s="23"/>
      <c r="CP2745" s="23"/>
      <c r="CQ2745" s="23"/>
      <c r="CR2745" s="23"/>
      <c r="CS2745" s="23"/>
      <c r="CT2745" s="23"/>
      <c r="CU2745" s="23"/>
      <c r="CV2745" s="23"/>
      <c r="CW2745" s="23"/>
      <c r="CX2745" s="23"/>
      <c r="CY2745" s="23"/>
      <c r="CZ2745" s="23"/>
      <c r="DA2745" s="23"/>
      <c r="DB2745" s="23"/>
      <c r="DC2745" s="23"/>
      <c r="DD2745" s="23"/>
      <c r="DE2745" s="23"/>
      <c r="DF2745" s="23"/>
      <c r="DG2745" s="23"/>
      <c r="DH2745" s="23"/>
      <c r="DI2745" s="23"/>
      <c r="DJ2745" s="23"/>
      <c r="DK2745" s="23"/>
      <c r="DL2745" s="23"/>
      <c r="DM2745" s="23"/>
      <c r="DN2745" s="23"/>
      <c r="DO2745" s="23"/>
      <c r="DP2745" s="23"/>
      <c r="DQ2745" s="23"/>
      <c r="DR2745" s="23"/>
      <c r="DS2745" s="23"/>
      <c r="DT2745" s="23"/>
      <c r="DU2745" s="23"/>
      <c r="DV2745" s="23"/>
      <c r="DW2745" s="23"/>
      <c r="DX2745" s="23"/>
      <c r="DY2745" s="23"/>
    </row>
    <row r="2746" spans="1:129" s="29" customFormat="1" x14ac:dyDescent="0.25">
      <c r="A2746" s="423">
        <v>40</v>
      </c>
      <c r="B2746" s="127" t="s">
        <v>413</v>
      </c>
      <c r="C2746" s="127" t="s">
        <v>25</v>
      </c>
      <c r="D2746" s="195" t="s">
        <v>89</v>
      </c>
      <c r="E2746" s="196">
        <v>18</v>
      </c>
      <c r="F2746" s="135">
        <v>938</v>
      </c>
      <c r="G2746" s="196">
        <v>14</v>
      </c>
      <c r="H2746" s="121" t="s">
        <v>30</v>
      </c>
      <c r="I2746" s="66" t="s">
        <v>1</v>
      </c>
      <c r="J2746" s="83">
        <f>J2747+J2748</f>
        <v>175250</v>
      </c>
      <c r="K2746" s="83">
        <f t="shared" ref="K2746" si="1446">K2747+K2748</f>
        <v>45250</v>
      </c>
      <c r="L2746" s="83">
        <f t="shared" ref="L2746" si="1447">L2747+L2748</f>
        <v>0</v>
      </c>
      <c r="M2746" s="83">
        <f t="shared" ref="M2746" si="1448">M2747+M2748</f>
        <v>123500</v>
      </c>
      <c r="N2746" s="83">
        <f t="shared" ref="N2746" si="1449">N2747+N2748</f>
        <v>6500</v>
      </c>
      <c r="O2746" s="429">
        <f t="shared" si="1425"/>
        <v>175250</v>
      </c>
      <c r="P2746" s="355"/>
      <c r="Q2746" s="23"/>
      <c r="R2746" s="23"/>
      <c r="S2746" s="23"/>
      <c r="T2746" s="23"/>
      <c r="U2746" s="23"/>
      <c r="V2746" s="23"/>
      <c r="W2746" s="23"/>
      <c r="X2746" s="23"/>
      <c r="Y2746" s="23"/>
      <c r="Z2746" s="23"/>
      <c r="AA2746" s="23"/>
      <c r="AB2746" s="23"/>
      <c r="AC2746" s="23"/>
      <c r="AD2746" s="23"/>
      <c r="AE2746" s="23"/>
      <c r="AF2746" s="23"/>
      <c r="AG2746" s="23"/>
      <c r="AH2746" s="23"/>
      <c r="AI2746" s="23"/>
      <c r="AJ2746" s="23"/>
      <c r="AK2746" s="23"/>
      <c r="AL2746" s="23"/>
      <c r="AM2746" s="23"/>
      <c r="AN2746" s="23"/>
      <c r="AO2746" s="23"/>
      <c r="AP2746" s="23"/>
      <c r="AQ2746" s="23"/>
      <c r="AR2746" s="23"/>
      <c r="AS2746" s="23"/>
      <c r="AT2746" s="23"/>
      <c r="AU2746" s="23"/>
      <c r="AV2746" s="23"/>
      <c r="AW2746" s="23"/>
      <c r="AX2746" s="23"/>
      <c r="AY2746" s="23"/>
      <c r="AZ2746" s="23"/>
      <c r="BA2746" s="23"/>
      <c r="BB2746" s="23"/>
      <c r="BC2746" s="23"/>
      <c r="BD2746" s="23"/>
      <c r="BE2746" s="23"/>
      <c r="BF2746" s="23"/>
      <c r="BG2746" s="23"/>
      <c r="BH2746" s="23"/>
      <c r="BI2746" s="23"/>
      <c r="BJ2746" s="23"/>
      <c r="BK2746" s="23"/>
      <c r="BL2746" s="23"/>
      <c r="BM2746" s="23"/>
      <c r="BN2746" s="23"/>
      <c r="BO2746" s="23"/>
      <c r="BP2746" s="23"/>
      <c r="BQ2746" s="23"/>
      <c r="BR2746" s="23"/>
      <c r="BS2746" s="23"/>
      <c r="BT2746" s="23"/>
      <c r="BU2746" s="23"/>
      <c r="BV2746" s="23"/>
      <c r="BW2746" s="23"/>
      <c r="BX2746" s="23"/>
      <c r="BY2746" s="23"/>
      <c r="BZ2746" s="23"/>
      <c r="CA2746" s="23"/>
      <c r="CB2746" s="23"/>
      <c r="CC2746" s="23"/>
      <c r="CD2746" s="23"/>
      <c r="CE2746" s="23"/>
      <c r="CF2746" s="23"/>
      <c r="CG2746" s="23"/>
      <c r="CH2746" s="23"/>
      <c r="CI2746" s="23"/>
      <c r="CJ2746" s="23"/>
      <c r="CK2746" s="23"/>
      <c r="CL2746" s="23"/>
      <c r="CM2746" s="23"/>
      <c r="CN2746" s="23"/>
      <c r="CO2746" s="23"/>
      <c r="CP2746" s="23"/>
      <c r="CQ2746" s="23"/>
      <c r="CR2746" s="23"/>
      <c r="CS2746" s="23"/>
      <c r="CT2746" s="23"/>
      <c r="CU2746" s="23"/>
      <c r="CV2746" s="23"/>
      <c r="CW2746" s="23"/>
      <c r="CX2746" s="23"/>
      <c r="CY2746" s="23"/>
      <c r="CZ2746" s="23"/>
      <c r="DA2746" s="23"/>
      <c r="DB2746" s="23"/>
      <c r="DC2746" s="23"/>
      <c r="DD2746" s="23"/>
      <c r="DE2746" s="23"/>
      <c r="DF2746" s="23"/>
      <c r="DG2746" s="23"/>
      <c r="DH2746" s="23"/>
      <c r="DI2746" s="23"/>
      <c r="DJ2746" s="23"/>
      <c r="DK2746" s="23"/>
      <c r="DL2746" s="23"/>
      <c r="DM2746" s="23"/>
      <c r="DN2746" s="23"/>
      <c r="DO2746" s="23"/>
      <c r="DP2746" s="23"/>
      <c r="DQ2746" s="23"/>
      <c r="DR2746" s="23"/>
      <c r="DS2746" s="23"/>
      <c r="DT2746" s="23"/>
      <c r="DU2746" s="23"/>
      <c r="DV2746" s="23"/>
      <c r="DW2746" s="23"/>
      <c r="DX2746" s="23"/>
      <c r="DY2746" s="23"/>
    </row>
    <row r="2747" spans="1:129" s="29" customFormat="1" ht="45" x14ac:dyDescent="0.25">
      <c r="A2747" s="424"/>
      <c r="B2747" s="127" t="s">
        <v>413</v>
      </c>
      <c r="C2747" s="127"/>
      <c r="D2747" s="195"/>
      <c r="E2747" s="196"/>
      <c r="F2747" s="162"/>
      <c r="G2747" s="136"/>
      <c r="H2747" s="72" t="s">
        <v>58</v>
      </c>
      <c r="I2747" s="78" t="s">
        <v>31</v>
      </c>
      <c r="J2747" s="83">
        <v>130000</v>
      </c>
      <c r="K2747" s="83"/>
      <c r="L2747" s="162"/>
      <c r="M2747" s="83">
        <v>123500</v>
      </c>
      <c r="N2747" s="83">
        <v>6500</v>
      </c>
      <c r="O2747" s="429">
        <f t="shared" si="1425"/>
        <v>130000</v>
      </c>
      <c r="P2747" s="355"/>
      <c r="Q2747" s="23"/>
      <c r="R2747" s="23"/>
      <c r="S2747" s="23"/>
      <c r="T2747" s="23"/>
      <c r="U2747" s="23"/>
      <c r="V2747" s="23"/>
      <c r="W2747" s="23"/>
      <c r="X2747" s="23"/>
      <c r="Y2747" s="23"/>
      <c r="Z2747" s="23"/>
      <c r="AA2747" s="23"/>
      <c r="AB2747" s="23"/>
      <c r="AC2747" s="23"/>
      <c r="AD2747" s="23"/>
      <c r="AE2747" s="23"/>
      <c r="AF2747" s="23"/>
      <c r="AG2747" s="23"/>
      <c r="AH2747" s="23"/>
      <c r="AI2747" s="23"/>
      <c r="AJ2747" s="23"/>
      <c r="AK2747" s="23"/>
      <c r="AL2747" s="23"/>
      <c r="AM2747" s="23"/>
      <c r="AN2747" s="23"/>
      <c r="AO2747" s="23"/>
      <c r="AP2747" s="23"/>
      <c r="AQ2747" s="23"/>
      <c r="AR2747" s="23"/>
      <c r="AS2747" s="23"/>
      <c r="AT2747" s="23"/>
      <c r="AU2747" s="23"/>
      <c r="AV2747" s="23"/>
      <c r="AW2747" s="23"/>
      <c r="AX2747" s="23"/>
      <c r="AY2747" s="23"/>
      <c r="AZ2747" s="23"/>
      <c r="BA2747" s="23"/>
      <c r="BB2747" s="23"/>
      <c r="BC2747" s="23"/>
      <c r="BD2747" s="23"/>
      <c r="BE2747" s="23"/>
      <c r="BF2747" s="23"/>
      <c r="BG2747" s="23"/>
      <c r="BH2747" s="23"/>
      <c r="BI2747" s="23"/>
      <c r="BJ2747" s="23"/>
      <c r="BK2747" s="23"/>
      <c r="BL2747" s="23"/>
      <c r="BM2747" s="23"/>
      <c r="BN2747" s="23"/>
      <c r="BO2747" s="23"/>
      <c r="BP2747" s="23"/>
      <c r="BQ2747" s="23"/>
      <c r="BR2747" s="23"/>
      <c r="BS2747" s="23"/>
      <c r="BT2747" s="23"/>
      <c r="BU2747" s="23"/>
      <c r="BV2747" s="23"/>
      <c r="BW2747" s="23"/>
      <c r="BX2747" s="23"/>
      <c r="BY2747" s="23"/>
      <c r="BZ2747" s="23"/>
      <c r="CA2747" s="23"/>
      <c r="CB2747" s="23"/>
      <c r="CC2747" s="23"/>
      <c r="CD2747" s="23"/>
      <c r="CE2747" s="23"/>
      <c r="CF2747" s="23"/>
      <c r="CG2747" s="23"/>
      <c r="CH2747" s="23"/>
      <c r="CI2747" s="23"/>
      <c r="CJ2747" s="23"/>
      <c r="CK2747" s="23"/>
      <c r="CL2747" s="23"/>
      <c r="CM2747" s="23"/>
      <c r="CN2747" s="23"/>
      <c r="CO2747" s="23"/>
      <c r="CP2747" s="23"/>
      <c r="CQ2747" s="23"/>
      <c r="CR2747" s="23"/>
      <c r="CS2747" s="23"/>
      <c r="CT2747" s="23"/>
      <c r="CU2747" s="23"/>
      <c r="CV2747" s="23"/>
      <c r="CW2747" s="23"/>
      <c r="CX2747" s="23"/>
      <c r="CY2747" s="23"/>
      <c r="CZ2747" s="23"/>
      <c r="DA2747" s="23"/>
      <c r="DB2747" s="23"/>
      <c r="DC2747" s="23"/>
      <c r="DD2747" s="23"/>
      <c r="DE2747" s="23"/>
      <c r="DF2747" s="23"/>
      <c r="DG2747" s="23"/>
      <c r="DH2747" s="23"/>
      <c r="DI2747" s="23"/>
      <c r="DJ2747" s="23"/>
      <c r="DK2747" s="23"/>
      <c r="DL2747" s="23"/>
      <c r="DM2747" s="23"/>
      <c r="DN2747" s="23"/>
      <c r="DO2747" s="23"/>
      <c r="DP2747" s="23"/>
      <c r="DQ2747" s="23"/>
      <c r="DR2747" s="23"/>
      <c r="DS2747" s="23"/>
      <c r="DT2747" s="23"/>
      <c r="DU2747" s="23"/>
      <c r="DV2747" s="23"/>
      <c r="DW2747" s="23"/>
      <c r="DX2747" s="23"/>
      <c r="DY2747" s="23"/>
    </row>
    <row r="2748" spans="1:129" s="29" customFormat="1" ht="75" x14ac:dyDescent="0.25">
      <c r="A2748" s="425"/>
      <c r="B2748" s="127" t="s">
        <v>413</v>
      </c>
      <c r="C2748" s="127"/>
      <c r="D2748" s="195"/>
      <c r="E2748" s="196"/>
      <c r="F2748" s="162"/>
      <c r="G2748" s="136"/>
      <c r="H2748" s="72" t="s">
        <v>57</v>
      </c>
      <c r="I2748" s="78" t="s">
        <v>136</v>
      </c>
      <c r="J2748" s="83">
        <v>45250</v>
      </c>
      <c r="K2748" s="123">
        <f>J2748</f>
        <v>45250</v>
      </c>
      <c r="L2748" s="162"/>
      <c r="M2748" s="162"/>
      <c r="N2748" s="162"/>
      <c r="O2748" s="429">
        <f t="shared" si="1425"/>
        <v>45250</v>
      </c>
      <c r="P2748" s="355"/>
      <c r="Q2748" s="23"/>
      <c r="R2748" s="23"/>
      <c r="S2748" s="23"/>
      <c r="T2748" s="23"/>
      <c r="U2748" s="23"/>
      <c r="V2748" s="23"/>
      <c r="W2748" s="23"/>
      <c r="X2748" s="23"/>
      <c r="Y2748" s="23"/>
      <c r="Z2748" s="23"/>
      <c r="AA2748" s="23"/>
      <c r="AB2748" s="23"/>
      <c r="AC2748" s="23"/>
      <c r="AD2748" s="23"/>
      <c r="AE2748" s="23"/>
      <c r="AF2748" s="23"/>
      <c r="AG2748" s="23"/>
      <c r="AH2748" s="23"/>
      <c r="AI2748" s="23"/>
      <c r="AJ2748" s="23"/>
      <c r="AK2748" s="23"/>
      <c r="AL2748" s="23"/>
      <c r="AM2748" s="23"/>
      <c r="AN2748" s="23"/>
      <c r="AO2748" s="23"/>
      <c r="AP2748" s="23"/>
      <c r="AQ2748" s="23"/>
      <c r="AR2748" s="23"/>
      <c r="AS2748" s="23"/>
      <c r="AT2748" s="23"/>
      <c r="AU2748" s="23"/>
      <c r="AV2748" s="23"/>
      <c r="AW2748" s="23"/>
      <c r="AX2748" s="23"/>
      <c r="AY2748" s="23"/>
      <c r="AZ2748" s="23"/>
      <c r="BA2748" s="23"/>
      <c r="BB2748" s="23"/>
      <c r="BC2748" s="23"/>
      <c r="BD2748" s="23"/>
      <c r="BE2748" s="23"/>
      <c r="BF2748" s="23"/>
      <c r="BG2748" s="23"/>
      <c r="BH2748" s="23"/>
      <c r="BI2748" s="23"/>
      <c r="BJ2748" s="23"/>
      <c r="BK2748" s="23"/>
      <c r="BL2748" s="23"/>
      <c r="BM2748" s="23"/>
      <c r="BN2748" s="23"/>
      <c r="BO2748" s="23"/>
      <c r="BP2748" s="23"/>
      <c r="BQ2748" s="23"/>
      <c r="BR2748" s="23"/>
      <c r="BS2748" s="23"/>
      <c r="BT2748" s="23"/>
      <c r="BU2748" s="23"/>
      <c r="BV2748" s="23"/>
      <c r="BW2748" s="23"/>
      <c r="BX2748" s="23"/>
      <c r="BY2748" s="23"/>
      <c r="BZ2748" s="23"/>
      <c r="CA2748" s="23"/>
      <c r="CB2748" s="23"/>
      <c r="CC2748" s="23"/>
      <c r="CD2748" s="23"/>
      <c r="CE2748" s="23"/>
      <c r="CF2748" s="23"/>
      <c r="CG2748" s="23"/>
      <c r="CH2748" s="23"/>
      <c r="CI2748" s="23"/>
      <c r="CJ2748" s="23"/>
      <c r="CK2748" s="23"/>
      <c r="CL2748" s="23"/>
      <c r="CM2748" s="23"/>
      <c r="CN2748" s="23"/>
      <c r="CO2748" s="23"/>
      <c r="CP2748" s="23"/>
      <c r="CQ2748" s="23"/>
      <c r="CR2748" s="23"/>
      <c r="CS2748" s="23"/>
      <c r="CT2748" s="23"/>
      <c r="CU2748" s="23"/>
      <c r="CV2748" s="23"/>
      <c r="CW2748" s="23"/>
      <c r="CX2748" s="23"/>
      <c r="CY2748" s="23"/>
      <c r="CZ2748" s="23"/>
      <c r="DA2748" s="23"/>
      <c r="DB2748" s="23"/>
      <c r="DC2748" s="23"/>
      <c r="DD2748" s="23"/>
      <c r="DE2748" s="23"/>
      <c r="DF2748" s="23"/>
      <c r="DG2748" s="23"/>
      <c r="DH2748" s="23"/>
      <c r="DI2748" s="23"/>
      <c r="DJ2748" s="23"/>
      <c r="DK2748" s="23"/>
      <c r="DL2748" s="23"/>
      <c r="DM2748" s="23"/>
      <c r="DN2748" s="23"/>
      <c r="DO2748" s="23"/>
      <c r="DP2748" s="23"/>
      <c r="DQ2748" s="23"/>
      <c r="DR2748" s="23"/>
      <c r="DS2748" s="23"/>
      <c r="DT2748" s="23"/>
      <c r="DU2748" s="23"/>
      <c r="DV2748" s="23"/>
      <c r="DW2748" s="23"/>
      <c r="DX2748" s="23"/>
      <c r="DY2748" s="23"/>
    </row>
    <row r="2749" spans="1:129" s="29" customFormat="1" x14ac:dyDescent="0.25">
      <c r="A2749" s="423">
        <v>41</v>
      </c>
      <c r="B2749" s="127" t="s">
        <v>413</v>
      </c>
      <c r="C2749" s="127" t="s">
        <v>25</v>
      </c>
      <c r="D2749" s="195" t="s">
        <v>89</v>
      </c>
      <c r="E2749" s="196">
        <v>19</v>
      </c>
      <c r="F2749" s="135">
        <v>2856.7</v>
      </c>
      <c r="G2749" s="196">
        <v>142</v>
      </c>
      <c r="H2749" s="121" t="s">
        <v>30</v>
      </c>
      <c r="I2749" s="66" t="s">
        <v>1</v>
      </c>
      <c r="J2749" s="83">
        <f>J2750+J2751</f>
        <v>175250</v>
      </c>
      <c r="K2749" s="83">
        <f t="shared" ref="K2749" si="1450">K2750+K2751</f>
        <v>45250</v>
      </c>
      <c r="L2749" s="83">
        <f t="shared" ref="L2749" si="1451">L2750+L2751</f>
        <v>0</v>
      </c>
      <c r="M2749" s="83">
        <f t="shared" ref="M2749" si="1452">M2750+M2751</f>
        <v>123500</v>
      </c>
      <c r="N2749" s="83">
        <f t="shared" ref="N2749" si="1453">N2750+N2751</f>
        <v>6500</v>
      </c>
      <c r="O2749" s="429">
        <f t="shared" si="1425"/>
        <v>175250</v>
      </c>
      <c r="P2749" s="355"/>
      <c r="Q2749" s="23"/>
      <c r="R2749" s="23"/>
      <c r="S2749" s="23"/>
      <c r="T2749" s="23"/>
      <c r="U2749" s="23"/>
      <c r="V2749" s="23"/>
      <c r="W2749" s="23"/>
      <c r="X2749" s="23"/>
      <c r="Y2749" s="23"/>
      <c r="Z2749" s="23"/>
      <c r="AA2749" s="23"/>
      <c r="AB2749" s="23"/>
      <c r="AC2749" s="23"/>
      <c r="AD2749" s="23"/>
      <c r="AE2749" s="23"/>
      <c r="AF2749" s="23"/>
      <c r="AG2749" s="23"/>
      <c r="AH2749" s="23"/>
      <c r="AI2749" s="23"/>
      <c r="AJ2749" s="23"/>
      <c r="AK2749" s="23"/>
      <c r="AL2749" s="23"/>
      <c r="AM2749" s="23"/>
      <c r="AN2749" s="23"/>
      <c r="AO2749" s="23"/>
      <c r="AP2749" s="23"/>
      <c r="AQ2749" s="23"/>
      <c r="AR2749" s="23"/>
      <c r="AS2749" s="23"/>
      <c r="AT2749" s="23"/>
      <c r="AU2749" s="23"/>
      <c r="AV2749" s="23"/>
      <c r="AW2749" s="23"/>
      <c r="AX2749" s="23"/>
      <c r="AY2749" s="23"/>
      <c r="AZ2749" s="23"/>
      <c r="BA2749" s="23"/>
      <c r="BB2749" s="23"/>
      <c r="BC2749" s="23"/>
      <c r="BD2749" s="23"/>
      <c r="BE2749" s="23"/>
      <c r="BF2749" s="23"/>
      <c r="BG2749" s="23"/>
      <c r="BH2749" s="23"/>
      <c r="BI2749" s="23"/>
      <c r="BJ2749" s="23"/>
      <c r="BK2749" s="23"/>
      <c r="BL2749" s="23"/>
      <c r="BM2749" s="23"/>
      <c r="BN2749" s="23"/>
      <c r="BO2749" s="23"/>
      <c r="BP2749" s="23"/>
      <c r="BQ2749" s="23"/>
      <c r="BR2749" s="23"/>
      <c r="BS2749" s="23"/>
      <c r="BT2749" s="23"/>
      <c r="BU2749" s="23"/>
      <c r="BV2749" s="23"/>
      <c r="BW2749" s="23"/>
      <c r="BX2749" s="23"/>
      <c r="BY2749" s="23"/>
      <c r="BZ2749" s="23"/>
      <c r="CA2749" s="23"/>
      <c r="CB2749" s="23"/>
      <c r="CC2749" s="23"/>
      <c r="CD2749" s="23"/>
      <c r="CE2749" s="23"/>
      <c r="CF2749" s="23"/>
      <c r="CG2749" s="23"/>
      <c r="CH2749" s="23"/>
      <c r="CI2749" s="23"/>
      <c r="CJ2749" s="23"/>
      <c r="CK2749" s="23"/>
      <c r="CL2749" s="23"/>
      <c r="CM2749" s="23"/>
      <c r="CN2749" s="23"/>
      <c r="CO2749" s="23"/>
      <c r="CP2749" s="23"/>
      <c r="CQ2749" s="23"/>
      <c r="CR2749" s="23"/>
      <c r="CS2749" s="23"/>
      <c r="CT2749" s="23"/>
      <c r="CU2749" s="23"/>
      <c r="CV2749" s="23"/>
      <c r="CW2749" s="23"/>
      <c r="CX2749" s="23"/>
      <c r="CY2749" s="23"/>
      <c r="CZ2749" s="23"/>
      <c r="DA2749" s="23"/>
      <c r="DB2749" s="23"/>
      <c r="DC2749" s="23"/>
      <c r="DD2749" s="23"/>
      <c r="DE2749" s="23"/>
      <c r="DF2749" s="23"/>
      <c r="DG2749" s="23"/>
      <c r="DH2749" s="23"/>
      <c r="DI2749" s="23"/>
      <c r="DJ2749" s="23"/>
      <c r="DK2749" s="23"/>
      <c r="DL2749" s="23"/>
      <c r="DM2749" s="23"/>
      <c r="DN2749" s="23"/>
      <c r="DO2749" s="23"/>
      <c r="DP2749" s="23"/>
      <c r="DQ2749" s="23"/>
      <c r="DR2749" s="23"/>
      <c r="DS2749" s="23"/>
      <c r="DT2749" s="23"/>
      <c r="DU2749" s="23"/>
      <c r="DV2749" s="23"/>
      <c r="DW2749" s="23"/>
      <c r="DX2749" s="23"/>
      <c r="DY2749" s="23"/>
    </row>
    <row r="2750" spans="1:129" s="29" customFormat="1" ht="45" x14ac:dyDescent="0.25">
      <c r="A2750" s="424"/>
      <c r="B2750" s="127" t="s">
        <v>413</v>
      </c>
      <c r="C2750" s="127"/>
      <c r="D2750" s="127"/>
      <c r="E2750" s="136"/>
      <c r="F2750" s="162"/>
      <c r="G2750" s="136"/>
      <c r="H2750" s="72" t="s">
        <v>58</v>
      </c>
      <c r="I2750" s="78" t="s">
        <v>31</v>
      </c>
      <c r="J2750" s="83">
        <v>130000</v>
      </c>
      <c r="K2750" s="83"/>
      <c r="L2750" s="162"/>
      <c r="M2750" s="83">
        <v>123500</v>
      </c>
      <c r="N2750" s="83">
        <v>6500</v>
      </c>
      <c r="O2750" s="429">
        <f t="shared" si="1425"/>
        <v>130000</v>
      </c>
      <c r="P2750" s="355"/>
      <c r="Q2750" s="23"/>
      <c r="R2750" s="23"/>
      <c r="S2750" s="23"/>
      <c r="T2750" s="23"/>
      <c r="U2750" s="23"/>
      <c r="V2750" s="23"/>
      <c r="W2750" s="23"/>
      <c r="X2750" s="23"/>
      <c r="Y2750" s="23"/>
      <c r="Z2750" s="23"/>
      <c r="AA2750" s="23"/>
      <c r="AB2750" s="23"/>
      <c r="AC2750" s="23"/>
      <c r="AD2750" s="23"/>
      <c r="AE2750" s="23"/>
      <c r="AF2750" s="23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</row>
    <row r="2751" spans="1:129" s="29" customFormat="1" ht="75" x14ac:dyDescent="0.25">
      <c r="A2751" s="425"/>
      <c r="B2751" s="127" t="s">
        <v>413</v>
      </c>
      <c r="C2751" s="127"/>
      <c r="D2751" s="127"/>
      <c r="E2751" s="136"/>
      <c r="F2751" s="162"/>
      <c r="G2751" s="136"/>
      <c r="H2751" s="72" t="s">
        <v>57</v>
      </c>
      <c r="I2751" s="78" t="s">
        <v>136</v>
      </c>
      <c r="J2751" s="83">
        <v>45250</v>
      </c>
      <c r="K2751" s="123">
        <f>J2751</f>
        <v>45250</v>
      </c>
      <c r="L2751" s="162"/>
      <c r="M2751" s="162"/>
      <c r="N2751" s="162"/>
      <c r="O2751" s="429">
        <f t="shared" si="1425"/>
        <v>45250</v>
      </c>
      <c r="P2751" s="355"/>
      <c r="Q2751" s="23"/>
      <c r="R2751" s="23"/>
      <c r="S2751" s="23"/>
      <c r="T2751" s="23"/>
      <c r="U2751" s="23"/>
      <c r="V2751" s="23"/>
      <c r="W2751" s="23"/>
      <c r="X2751" s="23"/>
      <c r="Y2751" s="23"/>
      <c r="Z2751" s="23"/>
      <c r="AA2751" s="23"/>
      <c r="AB2751" s="23"/>
      <c r="AC2751" s="23"/>
      <c r="AD2751" s="23"/>
      <c r="AE2751" s="23"/>
      <c r="AF2751" s="23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</row>
    <row r="2752" spans="1:129" s="29" customFormat="1" x14ac:dyDescent="0.25">
      <c r="A2752" s="423">
        <v>42</v>
      </c>
      <c r="B2752" s="127" t="s">
        <v>413</v>
      </c>
      <c r="C2752" s="127" t="s">
        <v>25</v>
      </c>
      <c r="D2752" s="195" t="s">
        <v>120</v>
      </c>
      <c r="E2752" s="196">
        <v>3</v>
      </c>
      <c r="F2752" s="135">
        <v>1077.0999999999999</v>
      </c>
      <c r="G2752" s="196">
        <v>37</v>
      </c>
      <c r="H2752" s="121" t="s">
        <v>30</v>
      </c>
      <c r="I2752" s="66" t="s">
        <v>1</v>
      </c>
      <c r="J2752" s="83">
        <f>J2753+J2754</f>
        <v>175250</v>
      </c>
      <c r="K2752" s="83">
        <f t="shared" ref="K2752" si="1454">K2753+K2754</f>
        <v>45250</v>
      </c>
      <c r="L2752" s="83">
        <f t="shared" ref="L2752" si="1455">L2753+L2754</f>
        <v>0</v>
      </c>
      <c r="M2752" s="83">
        <f t="shared" ref="M2752" si="1456">M2753+M2754</f>
        <v>123500</v>
      </c>
      <c r="N2752" s="83">
        <f t="shared" ref="N2752" si="1457">N2753+N2754</f>
        <v>6500</v>
      </c>
      <c r="O2752" s="429">
        <f t="shared" si="1425"/>
        <v>175250</v>
      </c>
      <c r="P2752" s="355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  <c r="AV2752" s="23"/>
      <c r="AW2752" s="23"/>
      <c r="AX2752" s="23"/>
      <c r="AY2752" s="23"/>
      <c r="AZ2752" s="23"/>
      <c r="BA2752" s="23"/>
      <c r="BB2752" s="23"/>
      <c r="BC2752" s="23"/>
      <c r="BD2752" s="23"/>
      <c r="BE2752" s="23"/>
      <c r="BF2752" s="23"/>
      <c r="BG2752" s="23"/>
      <c r="BH2752" s="23"/>
      <c r="BI2752" s="23"/>
      <c r="BJ2752" s="23"/>
      <c r="BK2752" s="23"/>
      <c r="BL2752" s="23"/>
      <c r="BM2752" s="23"/>
      <c r="BN2752" s="23"/>
      <c r="BO2752" s="23"/>
      <c r="BP2752" s="23"/>
      <c r="BQ2752" s="23"/>
      <c r="BR2752" s="23"/>
      <c r="BS2752" s="23"/>
      <c r="BT2752" s="23"/>
      <c r="BU2752" s="23"/>
      <c r="BV2752" s="23"/>
      <c r="BW2752" s="23"/>
      <c r="BX2752" s="23"/>
      <c r="BY2752" s="23"/>
      <c r="BZ2752" s="23"/>
      <c r="CA2752" s="23"/>
      <c r="CB2752" s="23"/>
      <c r="CC2752" s="23"/>
      <c r="CD2752" s="23"/>
      <c r="CE2752" s="23"/>
      <c r="CF2752" s="23"/>
      <c r="CG2752" s="23"/>
      <c r="CH2752" s="23"/>
      <c r="CI2752" s="23"/>
      <c r="CJ2752" s="23"/>
      <c r="CK2752" s="23"/>
      <c r="CL2752" s="23"/>
      <c r="CM2752" s="23"/>
      <c r="CN2752" s="23"/>
      <c r="CO2752" s="23"/>
      <c r="CP2752" s="23"/>
      <c r="CQ2752" s="23"/>
      <c r="CR2752" s="23"/>
      <c r="CS2752" s="23"/>
      <c r="CT2752" s="23"/>
      <c r="CU2752" s="23"/>
      <c r="CV2752" s="23"/>
      <c r="CW2752" s="23"/>
      <c r="CX2752" s="23"/>
      <c r="CY2752" s="23"/>
      <c r="CZ2752" s="23"/>
      <c r="DA2752" s="23"/>
      <c r="DB2752" s="23"/>
      <c r="DC2752" s="23"/>
      <c r="DD2752" s="23"/>
      <c r="DE2752" s="23"/>
      <c r="DF2752" s="23"/>
      <c r="DG2752" s="23"/>
      <c r="DH2752" s="23"/>
      <c r="DI2752" s="23"/>
      <c r="DJ2752" s="23"/>
      <c r="DK2752" s="23"/>
      <c r="DL2752" s="23"/>
      <c r="DM2752" s="23"/>
      <c r="DN2752" s="23"/>
      <c r="DO2752" s="23"/>
      <c r="DP2752" s="23"/>
      <c r="DQ2752" s="23"/>
      <c r="DR2752" s="23"/>
      <c r="DS2752" s="23"/>
      <c r="DT2752" s="23"/>
      <c r="DU2752" s="23"/>
      <c r="DV2752" s="23"/>
      <c r="DW2752" s="23"/>
      <c r="DX2752" s="23"/>
      <c r="DY2752" s="23"/>
    </row>
    <row r="2753" spans="1:129" s="29" customFormat="1" ht="45" x14ac:dyDescent="0.25">
      <c r="A2753" s="424"/>
      <c r="B2753" s="127" t="s">
        <v>413</v>
      </c>
      <c r="C2753" s="127"/>
      <c r="D2753" s="195"/>
      <c r="E2753" s="196"/>
      <c r="F2753" s="162"/>
      <c r="G2753" s="136"/>
      <c r="H2753" s="72" t="s">
        <v>58</v>
      </c>
      <c r="I2753" s="78" t="s">
        <v>31</v>
      </c>
      <c r="J2753" s="83">
        <v>130000</v>
      </c>
      <c r="K2753" s="83"/>
      <c r="L2753" s="162"/>
      <c r="M2753" s="83">
        <v>123500</v>
      </c>
      <c r="N2753" s="83">
        <v>6500</v>
      </c>
      <c r="O2753" s="429">
        <f t="shared" si="1425"/>
        <v>130000</v>
      </c>
      <c r="P2753" s="355"/>
      <c r="Q2753" s="23"/>
      <c r="R2753" s="23"/>
      <c r="S2753" s="23"/>
      <c r="T2753" s="23"/>
      <c r="U2753" s="23"/>
      <c r="V2753" s="23"/>
      <c r="W2753" s="23"/>
      <c r="X2753" s="23"/>
      <c r="Y2753" s="23"/>
      <c r="Z2753" s="23"/>
      <c r="AA2753" s="23"/>
      <c r="AB2753" s="23"/>
      <c r="AC2753" s="23"/>
      <c r="AD2753" s="23"/>
      <c r="AE2753" s="23"/>
      <c r="AF2753" s="23"/>
      <c r="AG2753" s="23"/>
      <c r="AH2753" s="23"/>
      <c r="AI2753" s="23"/>
      <c r="AJ2753" s="23"/>
      <c r="AK2753" s="23"/>
      <c r="AL2753" s="23"/>
      <c r="AM2753" s="23"/>
      <c r="AN2753" s="23"/>
      <c r="AO2753" s="23"/>
      <c r="AP2753" s="23"/>
      <c r="AQ2753" s="23"/>
      <c r="AR2753" s="23"/>
      <c r="AS2753" s="23"/>
      <c r="AT2753" s="23"/>
      <c r="AU2753" s="23"/>
      <c r="AV2753" s="23"/>
      <c r="AW2753" s="23"/>
      <c r="AX2753" s="23"/>
      <c r="AY2753" s="23"/>
      <c r="AZ2753" s="23"/>
      <c r="BA2753" s="23"/>
      <c r="BB2753" s="23"/>
      <c r="BC2753" s="23"/>
      <c r="BD2753" s="23"/>
      <c r="BE2753" s="23"/>
      <c r="BF2753" s="23"/>
      <c r="BG2753" s="23"/>
      <c r="BH2753" s="23"/>
      <c r="BI2753" s="23"/>
      <c r="BJ2753" s="23"/>
      <c r="BK2753" s="23"/>
      <c r="BL2753" s="23"/>
      <c r="BM2753" s="23"/>
      <c r="BN2753" s="23"/>
      <c r="BO2753" s="23"/>
      <c r="BP2753" s="23"/>
      <c r="BQ2753" s="23"/>
      <c r="BR2753" s="23"/>
      <c r="BS2753" s="23"/>
      <c r="BT2753" s="23"/>
      <c r="BU2753" s="23"/>
      <c r="BV2753" s="23"/>
      <c r="BW2753" s="23"/>
      <c r="BX2753" s="23"/>
      <c r="BY2753" s="23"/>
      <c r="BZ2753" s="23"/>
      <c r="CA2753" s="23"/>
      <c r="CB2753" s="23"/>
      <c r="CC2753" s="23"/>
      <c r="CD2753" s="23"/>
      <c r="CE2753" s="23"/>
      <c r="CF2753" s="23"/>
      <c r="CG2753" s="23"/>
      <c r="CH2753" s="23"/>
      <c r="CI2753" s="23"/>
      <c r="CJ2753" s="23"/>
      <c r="CK2753" s="23"/>
      <c r="CL2753" s="23"/>
      <c r="CM2753" s="23"/>
      <c r="CN2753" s="23"/>
      <c r="CO2753" s="23"/>
      <c r="CP2753" s="23"/>
      <c r="CQ2753" s="23"/>
      <c r="CR2753" s="23"/>
      <c r="CS2753" s="23"/>
      <c r="CT2753" s="23"/>
      <c r="CU2753" s="23"/>
      <c r="CV2753" s="23"/>
      <c r="CW2753" s="23"/>
      <c r="CX2753" s="23"/>
      <c r="CY2753" s="23"/>
      <c r="CZ2753" s="23"/>
      <c r="DA2753" s="23"/>
      <c r="DB2753" s="23"/>
      <c r="DC2753" s="23"/>
      <c r="DD2753" s="23"/>
      <c r="DE2753" s="23"/>
      <c r="DF2753" s="23"/>
      <c r="DG2753" s="23"/>
      <c r="DH2753" s="23"/>
      <c r="DI2753" s="23"/>
      <c r="DJ2753" s="23"/>
      <c r="DK2753" s="23"/>
      <c r="DL2753" s="23"/>
      <c r="DM2753" s="23"/>
      <c r="DN2753" s="23"/>
      <c r="DO2753" s="23"/>
      <c r="DP2753" s="23"/>
      <c r="DQ2753" s="23"/>
      <c r="DR2753" s="23"/>
      <c r="DS2753" s="23"/>
      <c r="DT2753" s="23"/>
      <c r="DU2753" s="23"/>
      <c r="DV2753" s="23"/>
      <c r="DW2753" s="23"/>
      <c r="DX2753" s="23"/>
      <c r="DY2753" s="23"/>
    </row>
    <row r="2754" spans="1:129" s="29" customFormat="1" ht="75" x14ac:dyDescent="0.25">
      <c r="A2754" s="425"/>
      <c r="B2754" s="127" t="s">
        <v>413</v>
      </c>
      <c r="C2754" s="127"/>
      <c r="D2754" s="195"/>
      <c r="E2754" s="196"/>
      <c r="F2754" s="162"/>
      <c r="G2754" s="136"/>
      <c r="H2754" s="72" t="s">
        <v>57</v>
      </c>
      <c r="I2754" s="78" t="s">
        <v>136</v>
      </c>
      <c r="J2754" s="83">
        <v>45250</v>
      </c>
      <c r="K2754" s="123">
        <f>J2754</f>
        <v>45250</v>
      </c>
      <c r="L2754" s="162"/>
      <c r="M2754" s="162"/>
      <c r="N2754" s="162"/>
      <c r="O2754" s="429">
        <f t="shared" si="1425"/>
        <v>45250</v>
      </c>
      <c r="P2754" s="355"/>
      <c r="Q2754" s="23"/>
      <c r="R2754" s="23"/>
      <c r="S2754" s="23"/>
      <c r="T2754" s="23"/>
      <c r="U2754" s="23"/>
      <c r="V2754" s="23"/>
      <c r="W2754" s="23"/>
      <c r="X2754" s="23"/>
      <c r="Y2754" s="23"/>
      <c r="Z2754" s="23"/>
      <c r="AA2754" s="23"/>
      <c r="AB2754" s="23"/>
      <c r="AC2754" s="23"/>
      <c r="AD2754" s="23"/>
      <c r="AE2754" s="23"/>
      <c r="AF2754" s="23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</row>
    <row r="2755" spans="1:129" s="29" customFormat="1" x14ac:dyDescent="0.25">
      <c r="A2755" s="423">
        <v>43</v>
      </c>
      <c r="B2755" s="127" t="s">
        <v>413</v>
      </c>
      <c r="C2755" s="127" t="s">
        <v>25</v>
      </c>
      <c r="D2755" s="121" t="s">
        <v>321</v>
      </c>
      <c r="E2755" s="196">
        <v>11</v>
      </c>
      <c r="F2755" s="135">
        <v>3449.9</v>
      </c>
      <c r="G2755" s="196">
        <v>177</v>
      </c>
      <c r="H2755" s="121" t="s">
        <v>30</v>
      </c>
      <c r="I2755" s="66" t="s">
        <v>1</v>
      </c>
      <c r="J2755" s="83">
        <f>J2756+J2757</f>
        <v>195250</v>
      </c>
      <c r="K2755" s="83">
        <f t="shared" ref="K2755" si="1458">K2756+K2757</f>
        <v>45250</v>
      </c>
      <c r="L2755" s="83">
        <f t="shared" ref="L2755" si="1459">L2756+L2757</f>
        <v>0</v>
      </c>
      <c r="M2755" s="83">
        <f t="shared" ref="M2755" si="1460">M2756+M2757</f>
        <v>142500</v>
      </c>
      <c r="N2755" s="83">
        <f t="shared" ref="N2755" si="1461">N2756+N2757</f>
        <v>7500</v>
      </c>
      <c r="O2755" s="429">
        <f t="shared" si="1425"/>
        <v>195250</v>
      </c>
      <c r="P2755" s="355"/>
      <c r="Q2755" s="23"/>
      <c r="R2755" s="23"/>
      <c r="S2755" s="23"/>
      <c r="T2755" s="23"/>
      <c r="U2755" s="23"/>
      <c r="V2755" s="23"/>
      <c r="W2755" s="23"/>
      <c r="X2755" s="23"/>
      <c r="Y2755" s="23"/>
      <c r="Z2755" s="23"/>
      <c r="AA2755" s="23"/>
      <c r="AB2755" s="23"/>
      <c r="AC2755" s="23"/>
      <c r="AD2755" s="23"/>
      <c r="AE2755" s="23"/>
      <c r="AF2755" s="23"/>
      <c r="AG2755" s="23"/>
      <c r="AH2755" s="23"/>
      <c r="AI2755" s="23"/>
      <c r="AJ2755" s="23"/>
      <c r="AK2755" s="23"/>
      <c r="AL2755" s="23"/>
      <c r="AM2755" s="23"/>
      <c r="AN2755" s="23"/>
      <c r="AO2755" s="23"/>
      <c r="AP2755" s="23"/>
      <c r="AQ2755" s="23"/>
      <c r="AR2755" s="23"/>
      <c r="AS2755" s="23"/>
      <c r="AT2755" s="23"/>
      <c r="AU2755" s="23"/>
      <c r="AV2755" s="23"/>
      <c r="AW2755" s="23"/>
      <c r="AX2755" s="23"/>
      <c r="AY2755" s="23"/>
      <c r="AZ2755" s="23"/>
      <c r="BA2755" s="23"/>
      <c r="BB2755" s="23"/>
      <c r="BC2755" s="23"/>
      <c r="BD2755" s="23"/>
      <c r="BE2755" s="23"/>
      <c r="BF2755" s="23"/>
      <c r="BG2755" s="23"/>
      <c r="BH2755" s="23"/>
      <c r="BI2755" s="23"/>
      <c r="BJ2755" s="23"/>
      <c r="BK2755" s="23"/>
      <c r="BL2755" s="23"/>
      <c r="BM2755" s="23"/>
      <c r="BN2755" s="23"/>
      <c r="BO2755" s="23"/>
      <c r="BP2755" s="23"/>
      <c r="BQ2755" s="23"/>
      <c r="BR2755" s="23"/>
      <c r="BS2755" s="23"/>
      <c r="BT2755" s="23"/>
      <c r="BU2755" s="23"/>
      <c r="BV2755" s="23"/>
      <c r="BW2755" s="23"/>
      <c r="BX2755" s="23"/>
      <c r="BY2755" s="23"/>
      <c r="BZ2755" s="23"/>
      <c r="CA2755" s="23"/>
      <c r="CB2755" s="23"/>
      <c r="CC2755" s="23"/>
      <c r="CD2755" s="23"/>
      <c r="CE2755" s="23"/>
      <c r="CF2755" s="23"/>
      <c r="CG2755" s="23"/>
      <c r="CH2755" s="23"/>
      <c r="CI2755" s="23"/>
      <c r="CJ2755" s="23"/>
      <c r="CK2755" s="23"/>
      <c r="CL2755" s="23"/>
      <c r="CM2755" s="23"/>
      <c r="CN2755" s="23"/>
      <c r="CO2755" s="23"/>
      <c r="CP2755" s="23"/>
      <c r="CQ2755" s="23"/>
      <c r="CR2755" s="23"/>
      <c r="CS2755" s="23"/>
      <c r="CT2755" s="23"/>
      <c r="CU2755" s="23"/>
      <c r="CV2755" s="23"/>
      <c r="CW2755" s="23"/>
      <c r="CX2755" s="23"/>
      <c r="CY2755" s="23"/>
      <c r="CZ2755" s="23"/>
      <c r="DA2755" s="23"/>
      <c r="DB2755" s="23"/>
      <c r="DC2755" s="23"/>
      <c r="DD2755" s="23"/>
      <c r="DE2755" s="23"/>
      <c r="DF2755" s="23"/>
      <c r="DG2755" s="23"/>
      <c r="DH2755" s="23"/>
      <c r="DI2755" s="23"/>
      <c r="DJ2755" s="23"/>
      <c r="DK2755" s="23"/>
      <c r="DL2755" s="23"/>
      <c r="DM2755" s="23"/>
      <c r="DN2755" s="23"/>
      <c r="DO2755" s="23"/>
      <c r="DP2755" s="23"/>
      <c r="DQ2755" s="23"/>
      <c r="DR2755" s="23"/>
      <c r="DS2755" s="23"/>
      <c r="DT2755" s="23"/>
      <c r="DU2755" s="23"/>
      <c r="DV2755" s="23"/>
      <c r="DW2755" s="23"/>
      <c r="DX2755" s="23"/>
      <c r="DY2755" s="23"/>
    </row>
    <row r="2756" spans="1:129" s="29" customFormat="1" ht="45" x14ac:dyDescent="0.25">
      <c r="A2756" s="424"/>
      <c r="B2756" s="127" t="s">
        <v>413</v>
      </c>
      <c r="C2756" s="127"/>
      <c r="D2756" s="127"/>
      <c r="E2756" s="136"/>
      <c r="F2756" s="162"/>
      <c r="G2756" s="136"/>
      <c r="H2756" s="72" t="s">
        <v>58</v>
      </c>
      <c r="I2756" s="78" t="s">
        <v>31</v>
      </c>
      <c r="J2756" s="83">
        <v>150000</v>
      </c>
      <c r="K2756" s="83"/>
      <c r="L2756" s="162"/>
      <c r="M2756" s="83">
        <v>142500</v>
      </c>
      <c r="N2756" s="83">
        <v>7500</v>
      </c>
      <c r="O2756" s="429">
        <f t="shared" si="1425"/>
        <v>150000</v>
      </c>
      <c r="P2756" s="355"/>
      <c r="Q2756" s="23"/>
      <c r="R2756" s="23"/>
      <c r="S2756" s="23"/>
      <c r="T2756" s="23"/>
      <c r="U2756" s="23"/>
      <c r="V2756" s="23"/>
      <c r="W2756" s="23"/>
      <c r="X2756" s="23"/>
      <c r="Y2756" s="23"/>
      <c r="Z2756" s="23"/>
      <c r="AA2756" s="23"/>
      <c r="AB2756" s="23"/>
      <c r="AC2756" s="23"/>
      <c r="AD2756" s="23"/>
      <c r="AE2756" s="23"/>
      <c r="AF2756" s="23"/>
      <c r="AG2756" s="23"/>
      <c r="AH2756" s="23"/>
      <c r="AI2756" s="23"/>
      <c r="AJ2756" s="23"/>
      <c r="AK2756" s="23"/>
      <c r="AL2756" s="23"/>
      <c r="AM2756" s="23"/>
      <c r="AN2756" s="23"/>
      <c r="AO2756" s="23"/>
      <c r="AP2756" s="23"/>
      <c r="AQ2756" s="23"/>
      <c r="AR2756" s="23"/>
      <c r="AS2756" s="23"/>
      <c r="AT2756" s="23"/>
      <c r="AU2756" s="23"/>
      <c r="AV2756" s="23"/>
      <c r="AW2756" s="23"/>
      <c r="AX2756" s="23"/>
      <c r="AY2756" s="23"/>
      <c r="AZ2756" s="23"/>
      <c r="BA2756" s="23"/>
      <c r="BB2756" s="23"/>
      <c r="BC2756" s="23"/>
      <c r="BD2756" s="23"/>
      <c r="BE2756" s="23"/>
      <c r="BF2756" s="23"/>
      <c r="BG2756" s="23"/>
      <c r="BH2756" s="23"/>
      <c r="BI2756" s="23"/>
      <c r="BJ2756" s="23"/>
      <c r="BK2756" s="23"/>
      <c r="BL2756" s="23"/>
      <c r="BM2756" s="23"/>
      <c r="BN2756" s="23"/>
      <c r="BO2756" s="23"/>
      <c r="BP2756" s="23"/>
      <c r="BQ2756" s="23"/>
      <c r="BR2756" s="23"/>
      <c r="BS2756" s="23"/>
      <c r="BT2756" s="23"/>
      <c r="BU2756" s="23"/>
      <c r="BV2756" s="23"/>
      <c r="BW2756" s="23"/>
      <c r="BX2756" s="23"/>
      <c r="BY2756" s="23"/>
      <c r="BZ2756" s="23"/>
      <c r="CA2756" s="23"/>
      <c r="CB2756" s="23"/>
      <c r="CC2756" s="23"/>
      <c r="CD2756" s="23"/>
      <c r="CE2756" s="23"/>
      <c r="CF2756" s="23"/>
      <c r="CG2756" s="23"/>
      <c r="CH2756" s="23"/>
      <c r="CI2756" s="23"/>
      <c r="CJ2756" s="23"/>
      <c r="CK2756" s="23"/>
      <c r="CL2756" s="23"/>
      <c r="CM2756" s="23"/>
      <c r="CN2756" s="23"/>
      <c r="CO2756" s="23"/>
      <c r="CP2756" s="23"/>
      <c r="CQ2756" s="23"/>
      <c r="CR2756" s="23"/>
      <c r="CS2756" s="23"/>
      <c r="CT2756" s="23"/>
      <c r="CU2756" s="23"/>
      <c r="CV2756" s="23"/>
      <c r="CW2756" s="23"/>
      <c r="CX2756" s="23"/>
      <c r="CY2756" s="23"/>
      <c r="CZ2756" s="23"/>
      <c r="DA2756" s="23"/>
      <c r="DB2756" s="23"/>
      <c r="DC2756" s="23"/>
      <c r="DD2756" s="23"/>
      <c r="DE2756" s="23"/>
      <c r="DF2756" s="23"/>
      <c r="DG2756" s="23"/>
      <c r="DH2756" s="23"/>
      <c r="DI2756" s="23"/>
      <c r="DJ2756" s="23"/>
      <c r="DK2756" s="23"/>
      <c r="DL2756" s="23"/>
      <c r="DM2756" s="23"/>
      <c r="DN2756" s="23"/>
      <c r="DO2756" s="23"/>
      <c r="DP2756" s="23"/>
      <c r="DQ2756" s="23"/>
      <c r="DR2756" s="23"/>
      <c r="DS2756" s="23"/>
      <c r="DT2756" s="23"/>
      <c r="DU2756" s="23"/>
      <c r="DV2756" s="23"/>
      <c r="DW2756" s="23"/>
      <c r="DX2756" s="23"/>
      <c r="DY2756" s="23"/>
    </row>
    <row r="2757" spans="1:129" s="29" customFormat="1" ht="75" x14ac:dyDescent="0.25">
      <c r="A2757" s="425"/>
      <c r="B2757" s="127" t="s">
        <v>413</v>
      </c>
      <c r="C2757" s="127"/>
      <c r="D2757" s="127"/>
      <c r="E2757" s="136"/>
      <c r="F2757" s="162"/>
      <c r="G2757" s="136"/>
      <c r="H2757" s="72" t="s">
        <v>57</v>
      </c>
      <c r="I2757" s="78" t="s">
        <v>136</v>
      </c>
      <c r="J2757" s="83">
        <v>45250</v>
      </c>
      <c r="K2757" s="123">
        <f>J2757</f>
        <v>45250</v>
      </c>
      <c r="L2757" s="162"/>
      <c r="M2757" s="162"/>
      <c r="N2757" s="162"/>
      <c r="O2757" s="429">
        <f t="shared" si="1425"/>
        <v>45250</v>
      </c>
      <c r="P2757" s="355"/>
      <c r="Q2757" s="23"/>
      <c r="R2757" s="23"/>
      <c r="S2757" s="23"/>
      <c r="T2757" s="23"/>
      <c r="U2757" s="23"/>
      <c r="V2757" s="23"/>
      <c r="W2757" s="23"/>
      <c r="X2757" s="23"/>
      <c r="Y2757" s="23"/>
      <c r="Z2757" s="23"/>
      <c r="AA2757" s="23"/>
      <c r="AB2757" s="23"/>
      <c r="AC2757" s="23"/>
      <c r="AD2757" s="23"/>
      <c r="AE2757" s="23"/>
      <c r="AF2757" s="23"/>
      <c r="AG2757" s="23"/>
      <c r="AH2757" s="23"/>
      <c r="AI2757" s="23"/>
      <c r="AJ2757" s="23"/>
      <c r="AK2757" s="23"/>
      <c r="AL2757" s="23"/>
      <c r="AM2757" s="23"/>
      <c r="AN2757" s="23"/>
      <c r="AO2757" s="23"/>
      <c r="AP2757" s="23"/>
      <c r="AQ2757" s="23"/>
      <c r="AR2757" s="23"/>
      <c r="AS2757" s="23"/>
      <c r="AT2757" s="23"/>
      <c r="AU2757" s="23"/>
      <c r="AV2757" s="23"/>
      <c r="AW2757" s="23"/>
      <c r="AX2757" s="23"/>
      <c r="AY2757" s="23"/>
      <c r="AZ2757" s="23"/>
      <c r="BA2757" s="23"/>
      <c r="BB2757" s="23"/>
      <c r="BC2757" s="23"/>
      <c r="BD2757" s="23"/>
      <c r="BE2757" s="23"/>
      <c r="BF2757" s="23"/>
      <c r="BG2757" s="23"/>
      <c r="BH2757" s="23"/>
      <c r="BI2757" s="23"/>
      <c r="BJ2757" s="23"/>
      <c r="BK2757" s="23"/>
      <c r="BL2757" s="23"/>
      <c r="BM2757" s="23"/>
      <c r="BN2757" s="23"/>
      <c r="BO2757" s="23"/>
      <c r="BP2757" s="23"/>
      <c r="BQ2757" s="23"/>
      <c r="BR2757" s="23"/>
      <c r="BS2757" s="23"/>
      <c r="BT2757" s="23"/>
      <c r="BU2757" s="23"/>
      <c r="BV2757" s="23"/>
      <c r="BW2757" s="23"/>
      <c r="BX2757" s="23"/>
      <c r="BY2757" s="23"/>
      <c r="BZ2757" s="23"/>
      <c r="CA2757" s="23"/>
      <c r="CB2757" s="23"/>
      <c r="CC2757" s="23"/>
      <c r="CD2757" s="23"/>
      <c r="CE2757" s="23"/>
      <c r="CF2757" s="23"/>
      <c r="CG2757" s="23"/>
      <c r="CH2757" s="23"/>
      <c r="CI2757" s="23"/>
      <c r="CJ2757" s="23"/>
      <c r="CK2757" s="23"/>
      <c r="CL2757" s="23"/>
      <c r="CM2757" s="23"/>
      <c r="CN2757" s="23"/>
      <c r="CO2757" s="23"/>
      <c r="CP2757" s="23"/>
      <c r="CQ2757" s="23"/>
      <c r="CR2757" s="23"/>
      <c r="CS2757" s="23"/>
      <c r="CT2757" s="23"/>
      <c r="CU2757" s="23"/>
      <c r="CV2757" s="23"/>
      <c r="CW2757" s="23"/>
      <c r="CX2757" s="23"/>
      <c r="CY2757" s="23"/>
      <c r="CZ2757" s="23"/>
      <c r="DA2757" s="23"/>
      <c r="DB2757" s="23"/>
      <c r="DC2757" s="23"/>
      <c r="DD2757" s="23"/>
      <c r="DE2757" s="23"/>
      <c r="DF2757" s="23"/>
      <c r="DG2757" s="23"/>
      <c r="DH2757" s="23"/>
      <c r="DI2757" s="23"/>
      <c r="DJ2757" s="23"/>
      <c r="DK2757" s="23"/>
      <c r="DL2757" s="23"/>
      <c r="DM2757" s="23"/>
      <c r="DN2757" s="23"/>
      <c r="DO2757" s="23"/>
      <c r="DP2757" s="23"/>
      <c r="DQ2757" s="23"/>
      <c r="DR2757" s="23"/>
      <c r="DS2757" s="23"/>
      <c r="DT2757" s="23"/>
      <c r="DU2757" s="23"/>
      <c r="DV2757" s="23"/>
      <c r="DW2757" s="23"/>
      <c r="DX2757" s="23"/>
      <c r="DY2757" s="23"/>
    </row>
    <row r="2758" spans="1:129" s="29" customFormat="1" x14ac:dyDescent="0.25">
      <c r="A2758" s="423">
        <v>44</v>
      </c>
      <c r="B2758" s="127" t="s">
        <v>413</v>
      </c>
      <c r="C2758" s="121" t="s">
        <v>361</v>
      </c>
      <c r="D2758" s="121" t="s">
        <v>104</v>
      </c>
      <c r="E2758" s="136">
        <v>6</v>
      </c>
      <c r="F2758" s="162">
        <v>2625.6</v>
      </c>
      <c r="G2758" s="136">
        <v>82</v>
      </c>
      <c r="H2758" s="121" t="s">
        <v>30</v>
      </c>
      <c r="I2758" s="66" t="s">
        <v>1</v>
      </c>
      <c r="J2758" s="83">
        <f>J2759+J2760</f>
        <v>175250</v>
      </c>
      <c r="K2758" s="83">
        <f t="shared" ref="K2758" si="1462">K2759+K2760</f>
        <v>45250</v>
      </c>
      <c r="L2758" s="83">
        <f t="shared" ref="L2758" si="1463">L2759+L2760</f>
        <v>0</v>
      </c>
      <c r="M2758" s="83">
        <f t="shared" ref="M2758" si="1464">M2759+M2760</f>
        <v>123500</v>
      </c>
      <c r="N2758" s="83">
        <f t="shared" ref="N2758" si="1465">N2759+N2760</f>
        <v>6500</v>
      </c>
      <c r="O2758" s="429">
        <f t="shared" si="1425"/>
        <v>175250</v>
      </c>
      <c r="P2758" s="355"/>
      <c r="Q2758" s="23"/>
      <c r="R2758" s="23"/>
      <c r="S2758" s="23"/>
      <c r="T2758" s="23"/>
      <c r="U2758" s="23"/>
      <c r="V2758" s="23"/>
      <c r="W2758" s="23"/>
      <c r="X2758" s="23"/>
      <c r="Y2758" s="23"/>
      <c r="Z2758" s="23"/>
      <c r="AA2758" s="23"/>
      <c r="AB2758" s="23"/>
      <c r="AC2758" s="23"/>
      <c r="AD2758" s="23"/>
      <c r="AE2758" s="23"/>
      <c r="AF2758" s="23"/>
      <c r="AG2758" s="23"/>
      <c r="AH2758" s="23"/>
      <c r="AI2758" s="23"/>
      <c r="AJ2758" s="23"/>
      <c r="AK2758" s="23"/>
      <c r="AL2758" s="23"/>
      <c r="AM2758" s="23"/>
      <c r="AN2758" s="23"/>
      <c r="AO2758" s="23"/>
      <c r="AP2758" s="23"/>
      <c r="AQ2758" s="23"/>
      <c r="AR2758" s="23"/>
      <c r="AS2758" s="23"/>
      <c r="AT2758" s="23"/>
      <c r="AU2758" s="23"/>
      <c r="AV2758" s="23"/>
      <c r="AW2758" s="23"/>
      <c r="AX2758" s="23"/>
      <c r="AY2758" s="23"/>
      <c r="AZ2758" s="23"/>
      <c r="BA2758" s="23"/>
      <c r="BB2758" s="23"/>
      <c r="BC2758" s="23"/>
      <c r="BD2758" s="23"/>
      <c r="BE2758" s="23"/>
      <c r="BF2758" s="23"/>
      <c r="BG2758" s="23"/>
      <c r="BH2758" s="23"/>
      <c r="BI2758" s="23"/>
      <c r="BJ2758" s="23"/>
      <c r="BK2758" s="23"/>
      <c r="BL2758" s="23"/>
      <c r="BM2758" s="23"/>
      <c r="BN2758" s="23"/>
      <c r="BO2758" s="23"/>
      <c r="BP2758" s="23"/>
      <c r="BQ2758" s="23"/>
      <c r="BR2758" s="23"/>
      <c r="BS2758" s="23"/>
      <c r="BT2758" s="23"/>
      <c r="BU2758" s="23"/>
      <c r="BV2758" s="23"/>
      <c r="BW2758" s="23"/>
      <c r="BX2758" s="23"/>
      <c r="BY2758" s="23"/>
      <c r="BZ2758" s="23"/>
      <c r="CA2758" s="23"/>
      <c r="CB2758" s="23"/>
      <c r="CC2758" s="23"/>
      <c r="CD2758" s="23"/>
      <c r="CE2758" s="23"/>
      <c r="CF2758" s="23"/>
      <c r="CG2758" s="23"/>
      <c r="CH2758" s="23"/>
      <c r="CI2758" s="23"/>
      <c r="CJ2758" s="23"/>
      <c r="CK2758" s="23"/>
      <c r="CL2758" s="23"/>
      <c r="CM2758" s="23"/>
      <c r="CN2758" s="23"/>
      <c r="CO2758" s="23"/>
      <c r="CP2758" s="23"/>
      <c r="CQ2758" s="23"/>
      <c r="CR2758" s="23"/>
      <c r="CS2758" s="23"/>
      <c r="CT2758" s="23"/>
      <c r="CU2758" s="23"/>
      <c r="CV2758" s="23"/>
      <c r="CW2758" s="23"/>
      <c r="CX2758" s="23"/>
      <c r="CY2758" s="23"/>
      <c r="CZ2758" s="23"/>
      <c r="DA2758" s="23"/>
      <c r="DB2758" s="23"/>
      <c r="DC2758" s="23"/>
      <c r="DD2758" s="23"/>
      <c r="DE2758" s="23"/>
      <c r="DF2758" s="23"/>
      <c r="DG2758" s="23"/>
      <c r="DH2758" s="23"/>
      <c r="DI2758" s="23"/>
      <c r="DJ2758" s="23"/>
      <c r="DK2758" s="23"/>
      <c r="DL2758" s="23"/>
      <c r="DM2758" s="23"/>
      <c r="DN2758" s="23"/>
      <c r="DO2758" s="23"/>
      <c r="DP2758" s="23"/>
      <c r="DQ2758" s="23"/>
      <c r="DR2758" s="23"/>
      <c r="DS2758" s="23"/>
      <c r="DT2758" s="23"/>
      <c r="DU2758" s="23"/>
      <c r="DV2758" s="23"/>
      <c r="DW2758" s="23"/>
      <c r="DX2758" s="23"/>
      <c r="DY2758" s="23"/>
    </row>
    <row r="2759" spans="1:129" s="29" customFormat="1" ht="45" x14ac:dyDescent="0.25">
      <c r="A2759" s="424"/>
      <c r="B2759" s="127" t="s">
        <v>413</v>
      </c>
      <c r="C2759" s="121"/>
      <c r="D2759" s="121"/>
      <c r="E2759" s="136"/>
      <c r="F2759" s="162"/>
      <c r="G2759" s="136"/>
      <c r="H2759" s="72" t="s">
        <v>58</v>
      </c>
      <c r="I2759" s="78" t="s">
        <v>31</v>
      </c>
      <c r="J2759" s="83">
        <v>130000</v>
      </c>
      <c r="K2759" s="83"/>
      <c r="L2759" s="83"/>
      <c r="M2759" s="83">
        <v>123500</v>
      </c>
      <c r="N2759" s="83">
        <v>6500</v>
      </c>
      <c r="O2759" s="429">
        <f t="shared" si="1425"/>
        <v>130000</v>
      </c>
      <c r="P2759" s="355"/>
      <c r="Q2759" s="23"/>
      <c r="R2759" s="23"/>
      <c r="S2759" s="23"/>
      <c r="T2759" s="23"/>
      <c r="U2759" s="23"/>
      <c r="V2759" s="23"/>
      <c r="W2759" s="23"/>
      <c r="X2759" s="23"/>
      <c r="Y2759" s="23"/>
      <c r="Z2759" s="23"/>
      <c r="AA2759" s="23"/>
      <c r="AB2759" s="23"/>
      <c r="AC2759" s="23"/>
      <c r="AD2759" s="23"/>
      <c r="AE2759" s="23"/>
      <c r="AF2759" s="23"/>
      <c r="AG2759" s="23"/>
      <c r="AH2759" s="23"/>
      <c r="AI2759" s="23"/>
      <c r="AJ2759" s="23"/>
      <c r="AK2759" s="23"/>
      <c r="AL2759" s="23"/>
      <c r="AM2759" s="23"/>
      <c r="AN2759" s="23"/>
      <c r="AO2759" s="23"/>
      <c r="AP2759" s="23"/>
      <c r="AQ2759" s="23"/>
      <c r="AR2759" s="23"/>
      <c r="AS2759" s="23"/>
      <c r="AT2759" s="23"/>
      <c r="AU2759" s="23"/>
      <c r="AV2759" s="23"/>
      <c r="AW2759" s="23"/>
      <c r="AX2759" s="23"/>
      <c r="AY2759" s="23"/>
      <c r="AZ2759" s="23"/>
      <c r="BA2759" s="23"/>
      <c r="BB2759" s="23"/>
      <c r="BC2759" s="23"/>
      <c r="BD2759" s="23"/>
      <c r="BE2759" s="23"/>
      <c r="BF2759" s="23"/>
      <c r="BG2759" s="23"/>
      <c r="BH2759" s="23"/>
      <c r="BI2759" s="23"/>
      <c r="BJ2759" s="23"/>
      <c r="BK2759" s="23"/>
      <c r="BL2759" s="23"/>
      <c r="BM2759" s="23"/>
      <c r="BN2759" s="23"/>
      <c r="BO2759" s="23"/>
      <c r="BP2759" s="23"/>
      <c r="BQ2759" s="23"/>
      <c r="BR2759" s="23"/>
      <c r="BS2759" s="23"/>
      <c r="BT2759" s="23"/>
      <c r="BU2759" s="23"/>
      <c r="BV2759" s="23"/>
      <c r="BW2759" s="23"/>
      <c r="BX2759" s="23"/>
      <c r="BY2759" s="23"/>
      <c r="BZ2759" s="23"/>
      <c r="CA2759" s="23"/>
      <c r="CB2759" s="23"/>
      <c r="CC2759" s="23"/>
      <c r="CD2759" s="23"/>
      <c r="CE2759" s="23"/>
      <c r="CF2759" s="23"/>
      <c r="CG2759" s="23"/>
      <c r="CH2759" s="23"/>
      <c r="CI2759" s="23"/>
      <c r="CJ2759" s="23"/>
      <c r="CK2759" s="23"/>
      <c r="CL2759" s="23"/>
      <c r="CM2759" s="23"/>
      <c r="CN2759" s="23"/>
      <c r="CO2759" s="23"/>
      <c r="CP2759" s="23"/>
      <c r="CQ2759" s="23"/>
      <c r="CR2759" s="23"/>
      <c r="CS2759" s="23"/>
      <c r="CT2759" s="23"/>
      <c r="CU2759" s="23"/>
      <c r="CV2759" s="23"/>
      <c r="CW2759" s="23"/>
      <c r="CX2759" s="23"/>
      <c r="CY2759" s="23"/>
      <c r="CZ2759" s="23"/>
      <c r="DA2759" s="23"/>
      <c r="DB2759" s="23"/>
      <c r="DC2759" s="23"/>
      <c r="DD2759" s="23"/>
      <c r="DE2759" s="23"/>
      <c r="DF2759" s="23"/>
      <c r="DG2759" s="23"/>
      <c r="DH2759" s="23"/>
      <c r="DI2759" s="23"/>
      <c r="DJ2759" s="23"/>
      <c r="DK2759" s="23"/>
      <c r="DL2759" s="23"/>
      <c r="DM2759" s="23"/>
      <c r="DN2759" s="23"/>
      <c r="DO2759" s="23"/>
      <c r="DP2759" s="23"/>
      <c r="DQ2759" s="23"/>
      <c r="DR2759" s="23"/>
      <c r="DS2759" s="23"/>
      <c r="DT2759" s="23"/>
      <c r="DU2759" s="23"/>
      <c r="DV2759" s="23"/>
      <c r="DW2759" s="23"/>
      <c r="DX2759" s="23"/>
      <c r="DY2759" s="23"/>
    </row>
    <row r="2760" spans="1:129" s="29" customFormat="1" ht="75" x14ac:dyDescent="0.25">
      <c r="A2760" s="425"/>
      <c r="B2760" s="127" t="s">
        <v>413</v>
      </c>
      <c r="C2760" s="121"/>
      <c r="D2760" s="121"/>
      <c r="E2760" s="136"/>
      <c r="F2760" s="162"/>
      <c r="G2760" s="136"/>
      <c r="H2760" s="72" t="s">
        <v>57</v>
      </c>
      <c r="I2760" s="78" t="s">
        <v>136</v>
      </c>
      <c r="J2760" s="83">
        <v>45250</v>
      </c>
      <c r="K2760" s="123">
        <f>J2760</f>
        <v>45250</v>
      </c>
      <c r="L2760" s="83"/>
      <c r="M2760" s="83"/>
      <c r="N2760" s="83"/>
      <c r="O2760" s="429">
        <f t="shared" si="1425"/>
        <v>45250</v>
      </c>
      <c r="P2760" s="355"/>
      <c r="Q2760" s="23"/>
      <c r="R2760" s="23"/>
      <c r="S2760" s="23"/>
      <c r="T2760" s="23"/>
      <c r="U2760" s="23"/>
      <c r="V2760" s="23"/>
      <c r="W2760" s="23"/>
      <c r="X2760" s="23"/>
      <c r="Y2760" s="23"/>
      <c r="Z2760" s="23"/>
      <c r="AA2760" s="23"/>
      <c r="AB2760" s="23"/>
      <c r="AC2760" s="23"/>
      <c r="AD2760" s="23"/>
      <c r="AE2760" s="23"/>
      <c r="AF2760" s="23"/>
      <c r="AG2760" s="23"/>
      <c r="AH2760" s="23"/>
      <c r="AI2760" s="23"/>
      <c r="AJ2760" s="23"/>
      <c r="AK2760" s="23"/>
      <c r="AL2760" s="23"/>
      <c r="AM2760" s="23"/>
      <c r="AN2760" s="23"/>
      <c r="AO2760" s="23"/>
      <c r="AP2760" s="23"/>
      <c r="AQ2760" s="23"/>
      <c r="AR2760" s="23"/>
      <c r="AS2760" s="23"/>
      <c r="AT2760" s="23"/>
      <c r="AU2760" s="23"/>
      <c r="AV2760" s="23"/>
      <c r="AW2760" s="23"/>
      <c r="AX2760" s="23"/>
      <c r="AY2760" s="23"/>
      <c r="AZ2760" s="23"/>
      <c r="BA2760" s="23"/>
      <c r="BB2760" s="23"/>
      <c r="BC2760" s="23"/>
      <c r="BD2760" s="23"/>
      <c r="BE2760" s="23"/>
      <c r="BF2760" s="23"/>
      <c r="BG2760" s="23"/>
      <c r="BH2760" s="23"/>
      <c r="BI2760" s="23"/>
      <c r="BJ2760" s="23"/>
      <c r="BK2760" s="23"/>
      <c r="BL2760" s="23"/>
      <c r="BM2760" s="23"/>
      <c r="BN2760" s="23"/>
      <c r="BO2760" s="23"/>
      <c r="BP2760" s="23"/>
      <c r="BQ2760" s="23"/>
      <c r="BR2760" s="23"/>
      <c r="BS2760" s="23"/>
      <c r="BT2760" s="23"/>
      <c r="BU2760" s="23"/>
      <c r="BV2760" s="23"/>
      <c r="BW2760" s="23"/>
      <c r="BX2760" s="23"/>
      <c r="BY2760" s="23"/>
      <c r="BZ2760" s="23"/>
      <c r="CA2760" s="23"/>
      <c r="CB2760" s="23"/>
      <c r="CC2760" s="23"/>
      <c r="CD2760" s="23"/>
      <c r="CE2760" s="23"/>
      <c r="CF2760" s="23"/>
      <c r="CG2760" s="23"/>
      <c r="CH2760" s="23"/>
      <c r="CI2760" s="23"/>
      <c r="CJ2760" s="23"/>
      <c r="CK2760" s="23"/>
      <c r="CL2760" s="23"/>
      <c r="CM2760" s="23"/>
      <c r="CN2760" s="23"/>
      <c r="CO2760" s="23"/>
      <c r="CP2760" s="23"/>
      <c r="CQ2760" s="23"/>
      <c r="CR2760" s="23"/>
      <c r="CS2760" s="23"/>
      <c r="CT2760" s="23"/>
      <c r="CU2760" s="23"/>
      <c r="CV2760" s="23"/>
      <c r="CW2760" s="23"/>
      <c r="CX2760" s="23"/>
      <c r="CY2760" s="23"/>
      <c r="CZ2760" s="23"/>
      <c r="DA2760" s="23"/>
      <c r="DB2760" s="23"/>
      <c r="DC2760" s="23"/>
      <c r="DD2760" s="23"/>
      <c r="DE2760" s="23"/>
      <c r="DF2760" s="23"/>
      <c r="DG2760" s="23"/>
      <c r="DH2760" s="23"/>
      <c r="DI2760" s="23"/>
      <c r="DJ2760" s="23"/>
      <c r="DK2760" s="23"/>
      <c r="DL2760" s="23"/>
      <c r="DM2760" s="23"/>
      <c r="DN2760" s="23"/>
      <c r="DO2760" s="23"/>
      <c r="DP2760" s="23"/>
      <c r="DQ2760" s="23"/>
      <c r="DR2760" s="23"/>
      <c r="DS2760" s="23"/>
      <c r="DT2760" s="23"/>
      <c r="DU2760" s="23"/>
      <c r="DV2760" s="23"/>
      <c r="DW2760" s="23"/>
      <c r="DX2760" s="23"/>
      <c r="DY2760" s="23"/>
    </row>
    <row r="2761" spans="1:129" s="29" customFormat="1" x14ac:dyDescent="0.25">
      <c r="A2761" s="423">
        <v>45</v>
      </c>
      <c r="B2761" s="127" t="s">
        <v>413</v>
      </c>
      <c r="C2761" s="121" t="s">
        <v>361</v>
      </c>
      <c r="D2761" s="121" t="s">
        <v>104</v>
      </c>
      <c r="E2761" s="136">
        <v>8</v>
      </c>
      <c r="F2761" s="162">
        <v>5225.5</v>
      </c>
      <c r="G2761" s="136">
        <v>171</v>
      </c>
      <c r="H2761" s="121" t="s">
        <v>30</v>
      </c>
      <c r="I2761" s="66" t="s">
        <v>1</v>
      </c>
      <c r="J2761" s="83">
        <f>J2762+J2763</f>
        <v>195250</v>
      </c>
      <c r="K2761" s="83">
        <f t="shared" ref="K2761" si="1466">K2762+K2763</f>
        <v>45250</v>
      </c>
      <c r="L2761" s="83">
        <f t="shared" ref="L2761" si="1467">L2762+L2763</f>
        <v>0</v>
      </c>
      <c r="M2761" s="83">
        <f t="shared" ref="M2761" si="1468">M2762+M2763</f>
        <v>142500</v>
      </c>
      <c r="N2761" s="83">
        <f t="shared" ref="N2761" si="1469">N2762+N2763</f>
        <v>7500</v>
      </c>
      <c r="O2761" s="429">
        <f t="shared" si="1425"/>
        <v>195250</v>
      </c>
      <c r="P2761" s="355"/>
      <c r="Q2761" s="23"/>
      <c r="R2761" s="23"/>
      <c r="S2761" s="23"/>
      <c r="T2761" s="23"/>
      <c r="U2761" s="23"/>
      <c r="V2761" s="23"/>
      <c r="W2761" s="23"/>
      <c r="X2761" s="23"/>
      <c r="Y2761" s="23"/>
      <c r="Z2761" s="23"/>
      <c r="AA2761" s="23"/>
      <c r="AB2761" s="23"/>
      <c r="AC2761" s="23"/>
      <c r="AD2761" s="23"/>
      <c r="AE2761" s="23"/>
      <c r="AF2761" s="23"/>
      <c r="AG2761" s="23"/>
      <c r="AH2761" s="23"/>
      <c r="AI2761" s="23"/>
      <c r="AJ2761" s="23"/>
      <c r="AK2761" s="23"/>
      <c r="AL2761" s="23"/>
      <c r="AM2761" s="23"/>
      <c r="AN2761" s="23"/>
      <c r="AO2761" s="23"/>
      <c r="AP2761" s="23"/>
      <c r="AQ2761" s="23"/>
      <c r="AR2761" s="23"/>
      <c r="AS2761" s="23"/>
      <c r="AT2761" s="23"/>
      <c r="AU2761" s="23"/>
      <c r="AV2761" s="23"/>
      <c r="AW2761" s="23"/>
      <c r="AX2761" s="23"/>
      <c r="AY2761" s="23"/>
      <c r="AZ2761" s="23"/>
      <c r="BA2761" s="23"/>
      <c r="BB2761" s="23"/>
      <c r="BC2761" s="23"/>
      <c r="BD2761" s="23"/>
      <c r="BE2761" s="23"/>
      <c r="BF2761" s="23"/>
      <c r="BG2761" s="23"/>
      <c r="BH2761" s="23"/>
      <c r="BI2761" s="23"/>
      <c r="BJ2761" s="23"/>
      <c r="BK2761" s="23"/>
      <c r="BL2761" s="23"/>
      <c r="BM2761" s="23"/>
      <c r="BN2761" s="23"/>
      <c r="BO2761" s="23"/>
      <c r="BP2761" s="23"/>
      <c r="BQ2761" s="23"/>
      <c r="BR2761" s="23"/>
      <c r="BS2761" s="23"/>
      <c r="BT2761" s="23"/>
      <c r="BU2761" s="23"/>
      <c r="BV2761" s="23"/>
      <c r="BW2761" s="23"/>
      <c r="BX2761" s="23"/>
      <c r="BY2761" s="23"/>
      <c r="BZ2761" s="23"/>
      <c r="CA2761" s="23"/>
      <c r="CB2761" s="23"/>
      <c r="CC2761" s="23"/>
      <c r="CD2761" s="23"/>
      <c r="CE2761" s="23"/>
      <c r="CF2761" s="23"/>
      <c r="CG2761" s="23"/>
      <c r="CH2761" s="23"/>
      <c r="CI2761" s="23"/>
      <c r="CJ2761" s="23"/>
      <c r="CK2761" s="23"/>
      <c r="CL2761" s="23"/>
      <c r="CM2761" s="23"/>
      <c r="CN2761" s="23"/>
      <c r="CO2761" s="23"/>
      <c r="CP2761" s="23"/>
      <c r="CQ2761" s="23"/>
      <c r="CR2761" s="23"/>
      <c r="CS2761" s="23"/>
      <c r="CT2761" s="23"/>
      <c r="CU2761" s="23"/>
      <c r="CV2761" s="23"/>
      <c r="CW2761" s="23"/>
      <c r="CX2761" s="23"/>
      <c r="CY2761" s="23"/>
      <c r="CZ2761" s="23"/>
      <c r="DA2761" s="23"/>
      <c r="DB2761" s="23"/>
      <c r="DC2761" s="23"/>
      <c r="DD2761" s="23"/>
      <c r="DE2761" s="23"/>
      <c r="DF2761" s="23"/>
      <c r="DG2761" s="23"/>
      <c r="DH2761" s="23"/>
      <c r="DI2761" s="23"/>
      <c r="DJ2761" s="23"/>
      <c r="DK2761" s="23"/>
      <c r="DL2761" s="23"/>
      <c r="DM2761" s="23"/>
      <c r="DN2761" s="23"/>
      <c r="DO2761" s="23"/>
      <c r="DP2761" s="23"/>
      <c r="DQ2761" s="23"/>
      <c r="DR2761" s="23"/>
      <c r="DS2761" s="23"/>
      <c r="DT2761" s="23"/>
      <c r="DU2761" s="23"/>
      <c r="DV2761" s="23"/>
      <c r="DW2761" s="23"/>
      <c r="DX2761" s="23"/>
      <c r="DY2761" s="23"/>
    </row>
    <row r="2762" spans="1:129" s="29" customFormat="1" ht="45" x14ac:dyDescent="0.25">
      <c r="A2762" s="424"/>
      <c r="B2762" s="127" t="s">
        <v>413</v>
      </c>
      <c r="C2762" s="121"/>
      <c r="D2762" s="121"/>
      <c r="E2762" s="136"/>
      <c r="F2762" s="162"/>
      <c r="G2762" s="136"/>
      <c r="H2762" s="72" t="s">
        <v>58</v>
      </c>
      <c r="I2762" s="78" t="s">
        <v>31</v>
      </c>
      <c r="J2762" s="83">
        <v>150000</v>
      </c>
      <c r="K2762" s="83"/>
      <c r="L2762" s="83"/>
      <c r="M2762" s="83">
        <v>142500</v>
      </c>
      <c r="N2762" s="83">
        <v>7500</v>
      </c>
      <c r="O2762" s="429">
        <f t="shared" si="1425"/>
        <v>150000</v>
      </c>
      <c r="P2762" s="355"/>
      <c r="Q2762" s="23"/>
      <c r="R2762" s="23"/>
      <c r="S2762" s="23"/>
      <c r="T2762" s="23"/>
      <c r="U2762" s="23"/>
      <c r="V2762" s="23"/>
      <c r="W2762" s="23"/>
      <c r="X2762" s="23"/>
      <c r="Y2762" s="23"/>
      <c r="Z2762" s="23"/>
      <c r="AA2762" s="23"/>
      <c r="AB2762" s="23"/>
      <c r="AC2762" s="23"/>
      <c r="AD2762" s="23"/>
      <c r="AE2762" s="23"/>
      <c r="AF2762" s="23"/>
      <c r="AG2762" s="23"/>
      <c r="AH2762" s="23"/>
      <c r="AI2762" s="23"/>
      <c r="AJ2762" s="23"/>
      <c r="AK2762" s="23"/>
      <c r="AL2762" s="23"/>
      <c r="AM2762" s="23"/>
      <c r="AN2762" s="23"/>
      <c r="AO2762" s="23"/>
      <c r="AP2762" s="23"/>
      <c r="AQ2762" s="23"/>
      <c r="AR2762" s="23"/>
      <c r="AS2762" s="23"/>
      <c r="AT2762" s="23"/>
      <c r="AU2762" s="23"/>
      <c r="AV2762" s="23"/>
      <c r="AW2762" s="23"/>
      <c r="AX2762" s="23"/>
      <c r="AY2762" s="23"/>
      <c r="AZ2762" s="23"/>
      <c r="BA2762" s="23"/>
      <c r="BB2762" s="23"/>
      <c r="BC2762" s="23"/>
      <c r="BD2762" s="23"/>
      <c r="BE2762" s="23"/>
      <c r="BF2762" s="23"/>
      <c r="BG2762" s="23"/>
      <c r="BH2762" s="23"/>
      <c r="BI2762" s="23"/>
      <c r="BJ2762" s="23"/>
      <c r="BK2762" s="23"/>
      <c r="BL2762" s="23"/>
      <c r="BM2762" s="23"/>
      <c r="BN2762" s="23"/>
      <c r="BO2762" s="23"/>
      <c r="BP2762" s="23"/>
      <c r="BQ2762" s="23"/>
      <c r="BR2762" s="23"/>
      <c r="BS2762" s="23"/>
      <c r="BT2762" s="23"/>
      <c r="BU2762" s="23"/>
      <c r="BV2762" s="23"/>
      <c r="BW2762" s="23"/>
      <c r="BX2762" s="23"/>
      <c r="BY2762" s="23"/>
      <c r="BZ2762" s="23"/>
      <c r="CA2762" s="23"/>
      <c r="CB2762" s="23"/>
      <c r="CC2762" s="23"/>
      <c r="CD2762" s="23"/>
      <c r="CE2762" s="23"/>
      <c r="CF2762" s="23"/>
      <c r="CG2762" s="23"/>
      <c r="CH2762" s="23"/>
      <c r="CI2762" s="23"/>
      <c r="CJ2762" s="23"/>
      <c r="CK2762" s="23"/>
      <c r="CL2762" s="23"/>
      <c r="CM2762" s="23"/>
      <c r="CN2762" s="23"/>
      <c r="CO2762" s="23"/>
      <c r="CP2762" s="23"/>
      <c r="CQ2762" s="23"/>
      <c r="CR2762" s="23"/>
      <c r="CS2762" s="23"/>
      <c r="CT2762" s="23"/>
      <c r="CU2762" s="23"/>
      <c r="CV2762" s="23"/>
      <c r="CW2762" s="23"/>
      <c r="CX2762" s="23"/>
      <c r="CY2762" s="23"/>
      <c r="CZ2762" s="23"/>
      <c r="DA2762" s="23"/>
      <c r="DB2762" s="23"/>
      <c r="DC2762" s="23"/>
      <c r="DD2762" s="23"/>
      <c r="DE2762" s="23"/>
      <c r="DF2762" s="23"/>
      <c r="DG2762" s="23"/>
      <c r="DH2762" s="23"/>
      <c r="DI2762" s="23"/>
      <c r="DJ2762" s="23"/>
      <c r="DK2762" s="23"/>
      <c r="DL2762" s="23"/>
      <c r="DM2762" s="23"/>
      <c r="DN2762" s="23"/>
      <c r="DO2762" s="23"/>
      <c r="DP2762" s="23"/>
      <c r="DQ2762" s="23"/>
      <c r="DR2762" s="23"/>
      <c r="DS2762" s="23"/>
      <c r="DT2762" s="23"/>
      <c r="DU2762" s="23"/>
      <c r="DV2762" s="23"/>
      <c r="DW2762" s="23"/>
      <c r="DX2762" s="23"/>
      <c r="DY2762" s="23"/>
    </row>
    <row r="2763" spans="1:129" s="29" customFormat="1" ht="75" x14ac:dyDescent="0.25">
      <c r="A2763" s="425"/>
      <c r="B2763" s="127" t="s">
        <v>413</v>
      </c>
      <c r="C2763" s="121"/>
      <c r="D2763" s="121"/>
      <c r="E2763" s="136"/>
      <c r="F2763" s="162"/>
      <c r="G2763" s="136"/>
      <c r="H2763" s="72" t="s">
        <v>57</v>
      </c>
      <c r="I2763" s="78" t="s">
        <v>136</v>
      </c>
      <c r="J2763" s="83">
        <v>45250</v>
      </c>
      <c r="K2763" s="123">
        <f>J2763</f>
        <v>45250</v>
      </c>
      <c r="L2763" s="83"/>
      <c r="M2763" s="83"/>
      <c r="N2763" s="83"/>
      <c r="O2763" s="429">
        <f t="shared" si="1425"/>
        <v>45250</v>
      </c>
      <c r="P2763" s="355"/>
      <c r="Q2763" s="23"/>
      <c r="R2763" s="23"/>
      <c r="S2763" s="23"/>
      <c r="T2763" s="23"/>
      <c r="U2763" s="23"/>
      <c r="V2763" s="23"/>
      <c r="W2763" s="23"/>
      <c r="X2763" s="23"/>
      <c r="Y2763" s="23"/>
      <c r="Z2763" s="23"/>
      <c r="AA2763" s="23"/>
      <c r="AB2763" s="23"/>
      <c r="AC2763" s="23"/>
      <c r="AD2763" s="23"/>
      <c r="AE2763" s="23"/>
      <c r="AF2763" s="23"/>
      <c r="AG2763" s="23"/>
      <c r="AH2763" s="23"/>
      <c r="AI2763" s="23"/>
      <c r="AJ2763" s="23"/>
      <c r="AK2763" s="23"/>
      <c r="AL2763" s="23"/>
      <c r="AM2763" s="23"/>
      <c r="AN2763" s="23"/>
      <c r="AO2763" s="23"/>
      <c r="AP2763" s="23"/>
      <c r="AQ2763" s="23"/>
      <c r="AR2763" s="23"/>
      <c r="AS2763" s="23"/>
      <c r="AT2763" s="23"/>
      <c r="AU2763" s="23"/>
      <c r="AV2763" s="23"/>
      <c r="AW2763" s="23"/>
      <c r="AX2763" s="23"/>
      <c r="AY2763" s="23"/>
      <c r="AZ2763" s="23"/>
      <c r="BA2763" s="23"/>
      <c r="BB2763" s="23"/>
      <c r="BC2763" s="23"/>
      <c r="BD2763" s="23"/>
      <c r="BE2763" s="23"/>
      <c r="BF2763" s="23"/>
      <c r="BG2763" s="23"/>
      <c r="BH2763" s="23"/>
      <c r="BI2763" s="23"/>
      <c r="BJ2763" s="23"/>
      <c r="BK2763" s="23"/>
      <c r="BL2763" s="23"/>
      <c r="BM2763" s="23"/>
      <c r="BN2763" s="23"/>
      <c r="BO2763" s="23"/>
      <c r="BP2763" s="23"/>
      <c r="BQ2763" s="23"/>
      <c r="BR2763" s="23"/>
      <c r="BS2763" s="23"/>
      <c r="BT2763" s="23"/>
      <c r="BU2763" s="23"/>
      <c r="BV2763" s="23"/>
      <c r="BW2763" s="23"/>
      <c r="BX2763" s="23"/>
      <c r="BY2763" s="23"/>
      <c r="BZ2763" s="23"/>
      <c r="CA2763" s="23"/>
      <c r="CB2763" s="23"/>
      <c r="CC2763" s="23"/>
      <c r="CD2763" s="23"/>
      <c r="CE2763" s="23"/>
      <c r="CF2763" s="23"/>
      <c r="CG2763" s="23"/>
      <c r="CH2763" s="23"/>
      <c r="CI2763" s="23"/>
      <c r="CJ2763" s="23"/>
      <c r="CK2763" s="23"/>
      <c r="CL2763" s="23"/>
      <c r="CM2763" s="23"/>
      <c r="CN2763" s="23"/>
      <c r="CO2763" s="23"/>
      <c r="CP2763" s="23"/>
      <c r="CQ2763" s="23"/>
      <c r="CR2763" s="23"/>
      <c r="CS2763" s="23"/>
      <c r="CT2763" s="23"/>
      <c r="CU2763" s="23"/>
      <c r="CV2763" s="23"/>
      <c r="CW2763" s="23"/>
      <c r="CX2763" s="23"/>
      <c r="CY2763" s="23"/>
      <c r="CZ2763" s="23"/>
      <c r="DA2763" s="23"/>
      <c r="DB2763" s="23"/>
      <c r="DC2763" s="23"/>
      <c r="DD2763" s="23"/>
      <c r="DE2763" s="23"/>
      <c r="DF2763" s="23"/>
      <c r="DG2763" s="23"/>
      <c r="DH2763" s="23"/>
      <c r="DI2763" s="23"/>
      <c r="DJ2763" s="23"/>
      <c r="DK2763" s="23"/>
      <c r="DL2763" s="23"/>
      <c r="DM2763" s="23"/>
      <c r="DN2763" s="23"/>
      <c r="DO2763" s="23"/>
      <c r="DP2763" s="23"/>
      <c r="DQ2763" s="23"/>
      <c r="DR2763" s="23"/>
      <c r="DS2763" s="23"/>
      <c r="DT2763" s="23"/>
      <c r="DU2763" s="23"/>
      <c r="DV2763" s="23"/>
      <c r="DW2763" s="23"/>
      <c r="DX2763" s="23"/>
      <c r="DY2763" s="23"/>
    </row>
    <row r="2764" spans="1:129" s="29" customFormat="1" x14ac:dyDescent="0.25">
      <c r="A2764" s="423">
        <v>46</v>
      </c>
      <c r="B2764" s="127" t="s">
        <v>413</v>
      </c>
      <c r="C2764" s="121" t="s">
        <v>361</v>
      </c>
      <c r="D2764" s="121" t="s">
        <v>104</v>
      </c>
      <c r="E2764" s="136">
        <v>14</v>
      </c>
      <c r="F2764" s="162">
        <v>780.6</v>
      </c>
      <c r="G2764" s="136">
        <v>32</v>
      </c>
      <c r="H2764" s="121" t="s">
        <v>30</v>
      </c>
      <c r="I2764" s="66" t="s">
        <v>1</v>
      </c>
      <c r="J2764" s="83">
        <f>J2765+J2766</f>
        <v>175250</v>
      </c>
      <c r="K2764" s="83">
        <f t="shared" ref="K2764" si="1470">K2765+K2766</f>
        <v>45250</v>
      </c>
      <c r="L2764" s="83">
        <f t="shared" ref="L2764" si="1471">L2765+L2766</f>
        <v>0</v>
      </c>
      <c r="M2764" s="83">
        <f t="shared" ref="M2764" si="1472">M2765+M2766</f>
        <v>123500</v>
      </c>
      <c r="N2764" s="83">
        <f t="shared" ref="N2764" si="1473">N2765+N2766</f>
        <v>6500</v>
      </c>
      <c r="O2764" s="429">
        <f t="shared" si="1425"/>
        <v>175250</v>
      </c>
      <c r="P2764" s="355"/>
      <c r="Q2764" s="23"/>
      <c r="R2764" s="23"/>
      <c r="S2764" s="23"/>
      <c r="T2764" s="23"/>
      <c r="U2764" s="23"/>
      <c r="V2764" s="23"/>
      <c r="W2764" s="23"/>
      <c r="X2764" s="23"/>
      <c r="Y2764" s="23"/>
      <c r="Z2764" s="23"/>
      <c r="AA2764" s="23"/>
      <c r="AB2764" s="23"/>
      <c r="AC2764" s="23"/>
      <c r="AD2764" s="23"/>
      <c r="AE2764" s="23"/>
      <c r="AF2764" s="23"/>
      <c r="AG2764" s="23"/>
      <c r="AH2764" s="23"/>
      <c r="AI2764" s="23"/>
      <c r="AJ2764" s="23"/>
      <c r="AK2764" s="23"/>
      <c r="AL2764" s="23"/>
      <c r="AM2764" s="23"/>
      <c r="AN2764" s="23"/>
      <c r="AO2764" s="23"/>
      <c r="AP2764" s="23"/>
      <c r="AQ2764" s="23"/>
      <c r="AR2764" s="23"/>
      <c r="AS2764" s="23"/>
      <c r="AT2764" s="23"/>
      <c r="AU2764" s="23"/>
      <c r="AV2764" s="23"/>
      <c r="AW2764" s="23"/>
      <c r="AX2764" s="23"/>
      <c r="AY2764" s="23"/>
      <c r="AZ2764" s="23"/>
      <c r="BA2764" s="23"/>
      <c r="BB2764" s="23"/>
      <c r="BC2764" s="23"/>
      <c r="BD2764" s="23"/>
      <c r="BE2764" s="23"/>
      <c r="BF2764" s="23"/>
      <c r="BG2764" s="23"/>
      <c r="BH2764" s="23"/>
      <c r="BI2764" s="23"/>
      <c r="BJ2764" s="23"/>
      <c r="BK2764" s="23"/>
      <c r="BL2764" s="23"/>
      <c r="BM2764" s="23"/>
      <c r="BN2764" s="23"/>
      <c r="BO2764" s="23"/>
      <c r="BP2764" s="23"/>
      <c r="BQ2764" s="23"/>
      <c r="BR2764" s="23"/>
      <c r="BS2764" s="23"/>
      <c r="BT2764" s="23"/>
      <c r="BU2764" s="23"/>
      <c r="BV2764" s="23"/>
      <c r="BW2764" s="23"/>
      <c r="BX2764" s="23"/>
      <c r="BY2764" s="23"/>
      <c r="BZ2764" s="23"/>
      <c r="CA2764" s="23"/>
      <c r="CB2764" s="23"/>
      <c r="CC2764" s="23"/>
      <c r="CD2764" s="23"/>
      <c r="CE2764" s="23"/>
      <c r="CF2764" s="23"/>
      <c r="CG2764" s="23"/>
      <c r="CH2764" s="23"/>
      <c r="CI2764" s="23"/>
      <c r="CJ2764" s="23"/>
      <c r="CK2764" s="23"/>
      <c r="CL2764" s="23"/>
      <c r="CM2764" s="23"/>
      <c r="CN2764" s="23"/>
      <c r="CO2764" s="23"/>
      <c r="CP2764" s="23"/>
      <c r="CQ2764" s="23"/>
      <c r="CR2764" s="23"/>
      <c r="CS2764" s="23"/>
      <c r="CT2764" s="23"/>
      <c r="CU2764" s="23"/>
      <c r="CV2764" s="23"/>
      <c r="CW2764" s="23"/>
      <c r="CX2764" s="23"/>
      <c r="CY2764" s="23"/>
      <c r="CZ2764" s="23"/>
      <c r="DA2764" s="23"/>
      <c r="DB2764" s="23"/>
      <c r="DC2764" s="23"/>
      <c r="DD2764" s="23"/>
      <c r="DE2764" s="23"/>
      <c r="DF2764" s="23"/>
      <c r="DG2764" s="23"/>
      <c r="DH2764" s="23"/>
      <c r="DI2764" s="23"/>
      <c r="DJ2764" s="23"/>
      <c r="DK2764" s="23"/>
      <c r="DL2764" s="23"/>
      <c r="DM2764" s="23"/>
      <c r="DN2764" s="23"/>
      <c r="DO2764" s="23"/>
      <c r="DP2764" s="23"/>
      <c r="DQ2764" s="23"/>
      <c r="DR2764" s="23"/>
      <c r="DS2764" s="23"/>
      <c r="DT2764" s="23"/>
      <c r="DU2764" s="23"/>
      <c r="DV2764" s="23"/>
      <c r="DW2764" s="23"/>
      <c r="DX2764" s="23"/>
      <c r="DY2764" s="23"/>
    </row>
    <row r="2765" spans="1:129" s="29" customFormat="1" ht="45" x14ac:dyDescent="0.25">
      <c r="A2765" s="424"/>
      <c r="B2765" s="127" t="s">
        <v>413</v>
      </c>
      <c r="C2765" s="121"/>
      <c r="D2765" s="121"/>
      <c r="E2765" s="136"/>
      <c r="F2765" s="162"/>
      <c r="G2765" s="136"/>
      <c r="H2765" s="72" t="s">
        <v>58</v>
      </c>
      <c r="I2765" s="78" t="s">
        <v>31</v>
      </c>
      <c r="J2765" s="83">
        <v>130000</v>
      </c>
      <c r="K2765" s="83"/>
      <c r="L2765" s="83"/>
      <c r="M2765" s="83">
        <v>123500</v>
      </c>
      <c r="N2765" s="83">
        <v>6500</v>
      </c>
      <c r="O2765" s="429">
        <f t="shared" si="1425"/>
        <v>130000</v>
      </c>
      <c r="P2765" s="355"/>
      <c r="Q2765" s="23"/>
      <c r="R2765" s="23"/>
      <c r="S2765" s="23"/>
      <c r="T2765" s="23"/>
      <c r="U2765" s="23"/>
      <c r="V2765" s="23"/>
      <c r="W2765" s="23"/>
      <c r="X2765" s="23"/>
      <c r="Y2765" s="23"/>
      <c r="Z2765" s="23"/>
      <c r="AA2765" s="23"/>
      <c r="AB2765" s="23"/>
      <c r="AC2765" s="23"/>
      <c r="AD2765" s="23"/>
      <c r="AE2765" s="23"/>
      <c r="AF2765" s="23"/>
      <c r="AG2765" s="23"/>
      <c r="AH2765" s="23"/>
      <c r="AI2765" s="23"/>
      <c r="AJ2765" s="23"/>
      <c r="AK2765" s="23"/>
      <c r="AL2765" s="23"/>
      <c r="AM2765" s="23"/>
      <c r="AN2765" s="23"/>
      <c r="AO2765" s="23"/>
      <c r="AP2765" s="23"/>
      <c r="AQ2765" s="23"/>
      <c r="AR2765" s="23"/>
      <c r="AS2765" s="23"/>
      <c r="AT2765" s="23"/>
      <c r="AU2765" s="23"/>
      <c r="AV2765" s="23"/>
      <c r="AW2765" s="23"/>
      <c r="AX2765" s="23"/>
      <c r="AY2765" s="23"/>
      <c r="AZ2765" s="23"/>
      <c r="BA2765" s="23"/>
      <c r="BB2765" s="23"/>
      <c r="BC2765" s="23"/>
      <c r="BD2765" s="23"/>
      <c r="BE2765" s="23"/>
      <c r="BF2765" s="23"/>
      <c r="BG2765" s="23"/>
      <c r="BH2765" s="23"/>
      <c r="BI2765" s="23"/>
      <c r="BJ2765" s="23"/>
      <c r="BK2765" s="23"/>
      <c r="BL2765" s="23"/>
      <c r="BM2765" s="23"/>
      <c r="BN2765" s="23"/>
      <c r="BO2765" s="23"/>
      <c r="BP2765" s="23"/>
      <c r="BQ2765" s="23"/>
      <c r="BR2765" s="23"/>
      <c r="BS2765" s="23"/>
      <c r="BT2765" s="23"/>
      <c r="BU2765" s="23"/>
      <c r="BV2765" s="23"/>
      <c r="BW2765" s="23"/>
      <c r="BX2765" s="23"/>
      <c r="BY2765" s="23"/>
      <c r="BZ2765" s="23"/>
      <c r="CA2765" s="23"/>
      <c r="CB2765" s="23"/>
      <c r="CC2765" s="23"/>
      <c r="CD2765" s="23"/>
      <c r="CE2765" s="23"/>
      <c r="CF2765" s="23"/>
      <c r="CG2765" s="23"/>
      <c r="CH2765" s="23"/>
      <c r="CI2765" s="23"/>
      <c r="CJ2765" s="23"/>
      <c r="CK2765" s="23"/>
      <c r="CL2765" s="23"/>
      <c r="CM2765" s="23"/>
      <c r="CN2765" s="23"/>
      <c r="CO2765" s="23"/>
      <c r="CP2765" s="23"/>
      <c r="CQ2765" s="23"/>
      <c r="CR2765" s="23"/>
      <c r="CS2765" s="23"/>
      <c r="CT2765" s="23"/>
      <c r="CU2765" s="23"/>
      <c r="CV2765" s="23"/>
      <c r="CW2765" s="23"/>
      <c r="CX2765" s="23"/>
      <c r="CY2765" s="23"/>
      <c r="CZ2765" s="23"/>
      <c r="DA2765" s="23"/>
      <c r="DB2765" s="23"/>
      <c r="DC2765" s="23"/>
      <c r="DD2765" s="23"/>
      <c r="DE2765" s="23"/>
      <c r="DF2765" s="23"/>
      <c r="DG2765" s="23"/>
      <c r="DH2765" s="23"/>
      <c r="DI2765" s="23"/>
      <c r="DJ2765" s="23"/>
      <c r="DK2765" s="23"/>
      <c r="DL2765" s="23"/>
      <c r="DM2765" s="23"/>
      <c r="DN2765" s="23"/>
      <c r="DO2765" s="23"/>
      <c r="DP2765" s="23"/>
      <c r="DQ2765" s="23"/>
      <c r="DR2765" s="23"/>
      <c r="DS2765" s="23"/>
      <c r="DT2765" s="23"/>
      <c r="DU2765" s="23"/>
      <c r="DV2765" s="23"/>
      <c r="DW2765" s="23"/>
      <c r="DX2765" s="23"/>
      <c r="DY2765" s="23"/>
    </row>
    <row r="2766" spans="1:129" s="29" customFormat="1" ht="75" x14ac:dyDescent="0.25">
      <c r="A2766" s="425"/>
      <c r="B2766" s="127" t="s">
        <v>413</v>
      </c>
      <c r="C2766" s="121"/>
      <c r="D2766" s="121"/>
      <c r="E2766" s="136"/>
      <c r="F2766" s="162"/>
      <c r="G2766" s="136"/>
      <c r="H2766" s="72" t="s">
        <v>57</v>
      </c>
      <c r="I2766" s="78" t="s">
        <v>136</v>
      </c>
      <c r="J2766" s="83">
        <v>45250</v>
      </c>
      <c r="K2766" s="123">
        <f>J2766</f>
        <v>45250</v>
      </c>
      <c r="L2766" s="83"/>
      <c r="M2766" s="83"/>
      <c r="N2766" s="83"/>
      <c r="O2766" s="429">
        <f t="shared" si="1425"/>
        <v>45250</v>
      </c>
      <c r="P2766" s="355"/>
      <c r="Q2766" s="23"/>
      <c r="R2766" s="23"/>
      <c r="S2766" s="23"/>
      <c r="T2766" s="23"/>
      <c r="U2766" s="23"/>
      <c r="V2766" s="23"/>
      <c r="W2766" s="23"/>
      <c r="X2766" s="23"/>
      <c r="Y2766" s="23"/>
      <c r="Z2766" s="23"/>
      <c r="AA2766" s="23"/>
      <c r="AB2766" s="23"/>
      <c r="AC2766" s="23"/>
      <c r="AD2766" s="23"/>
      <c r="AE2766" s="23"/>
      <c r="AF2766" s="23"/>
      <c r="AG2766" s="23"/>
      <c r="AH2766" s="23"/>
      <c r="AI2766" s="23"/>
      <c r="AJ2766" s="23"/>
      <c r="AK2766" s="23"/>
      <c r="AL2766" s="23"/>
      <c r="AM2766" s="23"/>
      <c r="AN2766" s="23"/>
      <c r="AO2766" s="23"/>
      <c r="AP2766" s="23"/>
      <c r="AQ2766" s="23"/>
      <c r="AR2766" s="23"/>
      <c r="AS2766" s="23"/>
      <c r="AT2766" s="23"/>
      <c r="AU2766" s="23"/>
      <c r="AV2766" s="23"/>
      <c r="AW2766" s="23"/>
      <c r="AX2766" s="23"/>
      <c r="AY2766" s="23"/>
      <c r="AZ2766" s="23"/>
      <c r="BA2766" s="23"/>
      <c r="BB2766" s="23"/>
      <c r="BC2766" s="23"/>
      <c r="BD2766" s="23"/>
      <c r="BE2766" s="23"/>
      <c r="BF2766" s="23"/>
      <c r="BG2766" s="23"/>
      <c r="BH2766" s="23"/>
      <c r="BI2766" s="23"/>
      <c r="BJ2766" s="23"/>
      <c r="BK2766" s="23"/>
      <c r="BL2766" s="23"/>
      <c r="BM2766" s="23"/>
      <c r="BN2766" s="23"/>
      <c r="BO2766" s="23"/>
      <c r="BP2766" s="23"/>
      <c r="BQ2766" s="23"/>
      <c r="BR2766" s="23"/>
      <c r="BS2766" s="23"/>
      <c r="BT2766" s="23"/>
      <c r="BU2766" s="23"/>
      <c r="BV2766" s="23"/>
      <c r="BW2766" s="23"/>
      <c r="BX2766" s="23"/>
      <c r="BY2766" s="23"/>
      <c r="BZ2766" s="23"/>
      <c r="CA2766" s="23"/>
      <c r="CB2766" s="23"/>
      <c r="CC2766" s="23"/>
      <c r="CD2766" s="23"/>
      <c r="CE2766" s="23"/>
      <c r="CF2766" s="23"/>
      <c r="CG2766" s="23"/>
      <c r="CH2766" s="23"/>
      <c r="CI2766" s="23"/>
      <c r="CJ2766" s="23"/>
      <c r="CK2766" s="23"/>
      <c r="CL2766" s="23"/>
      <c r="CM2766" s="23"/>
      <c r="CN2766" s="23"/>
      <c r="CO2766" s="23"/>
      <c r="CP2766" s="23"/>
      <c r="CQ2766" s="23"/>
      <c r="CR2766" s="23"/>
      <c r="CS2766" s="23"/>
      <c r="CT2766" s="23"/>
      <c r="CU2766" s="23"/>
      <c r="CV2766" s="23"/>
      <c r="CW2766" s="23"/>
      <c r="CX2766" s="23"/>
      <c r="CY2766" s="23"/>
      <c r="CZ2766" s="23"/>
      <c r="DA2766" s="23"/>
      <c r="DB2766" s="23"/>
      <c r="DC2766" s="23"/>
      <c r="DD2766" s="23"/>
      <c r="DE2766" s="23"/>
      <c r="DF2766" s="23"/>
      <c r="DG2766" s="23"/>
      <c r="DH2766" s="23"/>
      <c r="DI2766" s="23"/>
      <c r="DJ2766" s="23"/>
      <c r="DK2766" s="23"/>
      <c r="DL2766" s="23"/>
      <c r="DM2766" s="23"/>
      <c r="DN2766" s="23"/>
      <c r="DO2766" s="23"/>
      <c r="DP2766" s="23"/>
      <c r="DQ2766" s="23"/>
      <c r="DR2766" s="23"/>
      <c r="DS2766" s="23"/>
      <c r="DT2766" s="23"/>
      <c r="DU2766" s="23"/>
      <c r="DV2766" s="23"/>
      <c r="DW2766" s="23"/>
      <c r="DX2766" s="23"/>
      <c r="DY2766" s="23"/>
    </row>
    <row r="2767" spans="1:129" s="29" customFormat="1" x14ac:dyDescent="0.25">
      <c r="A2767" s="423">
        <v>47</v>
      </c>
      <c r="B2767" s="127" t="s">
        <v>413</v>
      </c>
      <c r="C2767" s="121" t="s">
        <v>361</v>
      </c>
      <c r="D2767" s="121" t="s">
        <v>104</v>
      </c>
      <c r="E2767" s="136">
        <v>20</v>
      </c>
      <c r="F2767" s="162">
        <v>5226.8</v>
      </c>
      <c r="G2767" s="136">
        <v>179</v>
      </c>
      <c r="H2767" s="121" t="s">
        <v>30</v>
      </c>
      <c r="I2767" s="66" t="s">
        <v>1</v>
      </c>
      <c r="J2767" s="83">
        <f>J2768+J2769</f>
        <v>195250</v>
      </c>
      <c r="K2767" s="83">
        <f t="shared" ref="K2767" si="1474">K2768+K2769</f>
        <v>45250</v>
      </c>
      <c r="L2767" s="83">
        <f t="shared" ref="L2767" si="1475">L2768+L2769</f>
        <v>0</v>
      </c>
      <c r="M2767" s="83">
        <f t="shared" ref="M2767" si="1476">M2768+M2769</f>
        <v>142500</v>
      </c>
      <c r="N2767" s="83">
        <f t="shared" ref="N2767" si="1477">N2768+N2769</f>
        <v>7500</v>
      </c>
      <c r="O2767" s="429">
        <f t="shared" si="1425"/>
        <v>195250</v>
      </c>
      <c r="P2767" s="355"/>
      <c r="Q2767" s="23"/>
      <c r="R2767" s="23"/>
      <c r="S2767" s="23"/>
      <c r="T2767" s="23"/>
      <c r="U2767" s="23"/>
      <c r="V2767" s="23"/>
      <c r="W2767" s="23"/>
      <c r="X2767" s="23"/>
      <c r="Y2767" s="23"/>
      <c r="Z2767" s="23"/>
      <c r="AA2767" s="23"/>
      <c r="AB2767" s="23"/>
      <c r="AC2767" s="23"/>
      <c r="AD2767" s="23"/>
      <c r="AE2767" s="23"/>
      <c r="AF2767" s="23"/>
      <c r="AG2767" s="23"/>
      <c r="AH2767" s="23"/>
      <c r="AI2767" s="23"/>
      <c r="AJ2767" s="23"/>
      <c r="AK2767" s="23"/>
      <c r="AL2767" s="23"/>
      <c r="AM2767" s="23"/>
      <c r="AN2767" s="23"/>
      <c r="AO2767" s="23"/>
      <c r="AP2767" s="23"/>
      <c r="AQ2767" s="23"/>
      <c r="AR2767" s="23"/>
      <c r="AS2767" s="23"/>
      <c r="AT2767" s="23"/>
      <c r="AU2767" s="23"/>
      <c r="AV2767" s="23"/>
      <c r="AW2767" s="23"/>
      <c r="AX2767" s="23"/>
      <c r="AY2767" s="23"/>
      <c r="AZ2767" s="23"/>
      <c r="BA2767" s="23"/>
      <c r="BB2767" s="23"/>
      <c r="BC2767" s="23"/>
      <c r="BD2767" s="23"/>
      <c r="BE2767" s="23"/>
      <c r="BF2767" s="23"/>
      <c r="BG2767" s="23"/>
      <c r="BH2767" s="23"/>
      <c r="BI2767" s="23"/>
      <c r="BJ2767" s="23"/>
      <c r="BK2767" s="23"/>
      <c r="BL2767" s="23"/>
      <c r="BM2767" s="23"/>
      <c r="BN2767" s="23"/>
      <c r="BO2767" s="23"/>
      <c r="BP2767" s="23"/>
      <c r="BQ2767" s="23"/>
      <c r="BR2767" s="23"/>
      <c r="BS2767" s="23"/>
      <c r="BT2767" s="23"/>
      <c r="BU2767" s="23"/>
      <c r="BV2767" s="23"/>
      <c r="BW2767" s="23"/>
      <c r="BX2767" s="23"/>
      <c r="BY2767" s="23"/>
      <c r="BZ2767" s="23"/>
      <c r="CA2767" s="23"/>
      <c r="CB2767" s="23"/>
      <c r="CC2767" s="23"/>
      <c r="CD2767" s="23"/>
      <c r="CE2767" s="23"/>
      <c r="CF2767" s="23"/>
      <c r="CG2767" s="23"/>
      <c r="CH2767" s="23"/>
      <c r="CI2767" s="23"/>
      <c r="CJ2767" s="23"/>
      <c r="CK2767" s="23"/>
      <c r="CL2767" s="23"/>
      <c r="CM2767" s="23"/>
      <c r="CN2767" s="23"/>
      <c r="CO2767" s="23"/>
      <c r="CP2767" s="23"/>
      <c r="CQ2767" s="23"/>
      <c r="CR2767" s="23"/>
      <c r="CS2767" s="23"/>
      <c r="CT2767" s="23"/>
      <c r="CU2767" s="23"/>
      <c r="CV2767" s="23"/>
      <c r="CW2767" s="23"/>
      <c r="CX2767" s="23"/>
      <c r="CY2767" s="23"/>
      <c r="CZ2767" s="23"/>
      <c r="DA2767" s="23"/>
      <c r="DB2767" s="23"/>
      <c r="DC2767" s="23"/>
      <c r="DD2767" s="23"/>
      <c r="DE2767" s="23"/>
      <c r="DF2767" s="23"/>
      <c r="DG2767" s="23"/>
      <c r="DH2767" s="23"/>
      <c r="DI2767" s="23"/>
      <c r="DJ2767" s="23"/>
      <c r="DK2767" s="23"/>
      <c r="DL2767" s="23"/>
      <c r="DM2767" s="23"/>
      <c r="DN2767" s="23"/>
      <c r="DO2767" s="23"/>
      <c r="DP2767" s="23"/>
      <c r="DQ2767" s="23"/>
      <c r="DR2767" s="23"/>
      <c r="DS2767" s="23"/>
      <c r="DT2767" s="23"/>
      <c r="DU2767" s="23"/>
      <c r="DV2767" s="23"/>
      <c r="DW2767" s="23"/>
      <c r="DX2767" s="23"/>
      <c r="DY2767" s="23"/>
    </row>
    <row r="2768" spans="1:129" s="29" customFormat="1" ht="45" x14ac:dyDescent="0.25">
      <c r="A2768" s="424"/>
      <c r="B2768" s="127" t="s">
        <v>413</v>
      </c>
      <c r="C2768" s="121"/>
      <c r="D2768" s="121"/>
      <c r="E2768" s="136"/>
      <c r="F2768" s="162"/>
      <c r="G2768" s="136"/>
      <c r="H2768" s="72" t="s">
        <v>58</v>
      </c>
      <c r="I2768" s="78" t="s">
        <v>31</v>
      </c>
      <c r="J2768" s="83">
        <v>150000</v>
      </c>
      <c r="K2768" s="83"/>
      <c r="L2768" s="83"/>
      <c r="M2768" s="83">
        <v>142500</v>
      </c>
      <c r="N2768" s="83">
        <v>7500</v>
      </c>
      <c r="O2768" s="429">
        <f t="shared" si="1425"/>
        <v>150000</v>
      </c>
      <c r="P2768" s="355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3"/>
      <c r="AH2768" s="23"/>
      <c r="AI2768" s="23"/>
      <c r="AJ2768" s="23"/>
      <c r="AK2768" s="23"/>
      <c r="AL2768" s="23"/>
      <c r="AM2768" s="23"/>
      <c r="AN2768" s="23"/>
      <c r="AO2768" s="23"/>
      <c r="AP2768" s="23"/>
      <c r="AQ2768" s="23"/>
      <c r="AR2768" s="23"/>
      <c r="AS2768" s="23"/>
      <c r="AT2768" s="23"/>
      <c r="AU2768" s="23"/>
      <c r="AV2768" s="23"/>
      <c r="AW2768" s="23"/>
      <c r="AX2768" s="23"/>
      <c r="AY2768" s="23"/>
      <c r="AZ2768" s="23"/>
      <c r="BA2768" s="23"/>
      <c r="BB2768" s="23"/>
      <c r="BC2768" s="23"/>
      <c r="BD2768" s="23"/>
      <c r="BE2768" s="23"/>
      <c r="BF2768" s="23"/>
      <c r="BG2768" s="23"/>
      <c r="BH2768" s="23"/>
      <c r="BI2768" s="23"/>
      <c r="BJ2768" s="23"/>
      <c r="BK2768" s="23"/>
      <c r="BL2768" s="23"/>
      <c r="BM2768" s="23"/>
      <c r="BN2768" s="23"/>
      <c r="BO2768" s="23"/>
      <c r="BP2768" s="23"/>
      <c r="BQ2768" s="23"/>
      <c r="BR2768" s="23"/>
      <c r="BS2768" s="23"/>
      <c r="BT2768" s="23"/>
      <c r="BU2768" s="23"/>
      <c r="BV2768" s="23"/>
      <c r="BW2768" s="23"/>
      <c r="BX2768" s="23"/>
      <c r="BY2768" s="23"/>
      <c r="BZ2768" s="23"/>
      <c r="CA2768" s="23"/>
      <c r="CB2768" s="23"/>
      <c r="CC2768" s="23"/>
      <c r="CD2768" s="23"/>
      <c r="CE2768" s="23"/>
      <c r="CF2768" s="23"/>
      <c r="CG2768" s="23"/>
      <c r="CH2768" s="23"/>
      <c r="CI2768" s="23"/>
      <c r="CJ2768" s="23"/>
      <c r="CK2768" s="23"/>
      <c r="CL2768" s="23"/>
      <c r="CM2768" s="23"/>
      <c r="CN2768" s="23"/>
      <c r="CO2768" s="23"/>
      <c r="CP2768" s="23"/>
      <c r="CQ2768" s="23"/>
      <c r="CR2768" s="23"/>
      <c r="CS2768" s="23"/>
      <c r="CT2768" s="23"/>
      <c r="CU2768" s="23"/>
      <c r="CV2768" s="23"/>
      <c r="CW2768" s="23"/>
      <c r="CX2768" s="23"/>
      <c r="CY2768" s="23"/>
      <c r="CZ2768" s="23"/>
      <c r="DA2768" s="23"/>
      <c r="DB2768" s="23"/>
      <c r="DC2768" s="23"/>
      <c r="DD2768" s="23"/>
      <c r="DE2768" s="23"/>
      <c r="DF2768" s="23"/>
      <c r="DG2768" s="23"/>
      <c r="DH2768" s="23"/>
      <c r="DI2768" s="23"/>
      <c r="DJ2768" s="23"/>
      <c r="DK2768" s="23"/>
      <c r="DL2768" s="23"/>
      <c r="DM2768" s="23"/>
      <c r="DN2768" s="23"/>
      <c r="DO2768" s="23"/>
      <c r="DP2768" s="23"/>
      <c r="DQ2768" s="23"/>
      <c r="DR2768" s="23"/>
      <c r="DS2768" s="23"/>
      <c r="DT2768" s="23"/>
      <c r="DU2768" s="23"/>
      <c r="DV2768" s="23"/>
      <c r="DW2768" s="23"/>
      <c r="DX2768" s="23"/>
      <c r="DY2768" s="23"/>
    </row>
    <row r="2769" spans="1:129" s="29" customFormat="1" ht="75" x14ac:dyDescent="0.25">
      <c r="A2769" s="425"/>
      <c r="B2769" s="127" t="s">
        <v>413</v>
      </c>
      <c r="C2769" s="121"/>
      <c r="D2769" s="121"/>
      <c r="E2769" s="136"/>
      <c r="F2769" s="162"/>
      <c r="G2769" s="136"/>
      <c r="H2769" s="72" t="s">
        <v>57</v>
      </c>
      <c r="I2769" s="78" t="s">
        <v>136</v>
      </c>
      <c r="J2769" s="83">
        <v>45250</v>
      </c>
      <c r="K2769" s="123">
        <f>J2769</f>
        <v>45250</v>
      </c>
      <c r="L2769" s="83"/>
      <c r="M2769" s="83"/>
      <c r="N2769" s="83"/>
      <c r="O2769" s="429">
        <f t="shared" si="1425"/>
        <v>45250</v>
      </c>
      <c r="P2769" s="355"/>
      <c r="Q2769" s="23"/>
      <c r="R2769" s="23"/>
      <c r="S2769" s="23"/>
      <c r="T2769" s="23"/>
      <c r="U2769" s="23"/>
      <c r="V2769" s="23"/>
      <c r="W2769" s="23"/>
      <c r="X2769" s="23"/>
      <c r="Y2769" s="23"/>
      <c r="Z2769" s="23"/>
      <c r="AA2769" s="23"/>
      <c r="AB2769" s="23"/>
      <c r="AC2769" s="23"/>
      <c r="AD2769" s="23"/>
      <c r="AE2769" s="23"/>
      <c r="AF2769" s="23"/>
      <c r="AG2769" s="23"/>
      <c r="AH2769" s="23"/>
      <c r="AI2769" s="23"/>
      <c r="AJ2769" s="23"/>
      <c r="AK2769" s="23"/>
      <c r="AL2769" s="23"/>
      <c r="AM2769" s="23"/>
      <c r="AN2769" s="23"/>
      <c r="AO2769" s="23"/>
      <c r="AP2769" s="23"/>
      <c r="AQ2769" s="23"/>
      <c r="AR2769" s="23"/>
      <c r="AS2769" s="23"/>
      <c r="AT2769" s="23"/>
      <c r="AU2769" s="23"/>
      <c r="AV2769" s="23"/>
      <c r="AW2769" s="23"/>
      <c r="AX2769" s="23"/>
      <c r="AY2769" s="23"/>
      <c r="AZ2769" s="23"/>
      <c r="BA2769" s="23"/>
      <c r="BB2769" s="23"/>
      <c r="BC2769" s="23"/>
      <c r="BD2769" s="23"/>
      <c r="BE2769" s="23"/>
      <c r="BF2769" s="23"/>
      <c r="BG2769" s="23"/>
      <c r="BH2769" s="23"/>
      <c r="BI2769" s="23"/>
      <c r="BJ2769" s="23"/>
      <c r="BK2769" s="23"/>
      <c r="BL2769" s="23"/>
      <c r="BM2769" s="23"/>
      <c r="BN2769" s="23"/>
      <c r="BO2769" s="23"/>
      <c r="BP2769" s="23"/>
      <c r="BQ2769" s="23"/>
      <c r="BR2769" s="23"/>
      <c r="BS2769" s="23"/>
      <c r="BT2769" s="23"/>
      <c r="BU2769" s="23"/>
      <c r="BV2769" s="23"/>
      <c r="BW2769" s="23"/>
      <c r="BX2769" s="23"/>
      <c r="BY2769" s="23"/>
      <c r="BZ2769" s="23"/>
      <c r="CA2769" s="23"/>
      <c r="CB2769" s="23"/>
      <c r="CC2769" s="23"/>
      <c r="CD2769" s="23"/>
      <c r="CE2769" s="23"/>
      <c r="CF2769" s="23"/>
      <c r="CG2769" s="23"/>
      <c r="CH2769" s="23"/>
      <c r="CI2769" s="23"/>
      <c r="CJ2769" s="23"/>
      <c r="CK2769" s="23"/>
      <c r="CL2769" s="23"/>
      <c r="CM2769" s="23"/>
      <c r="CN2769" s="23"/>
      <c r="CO2769" s="23"/>
      <c r="CP2769" s="23"/>
      <c r="CQ2769" s="23"/>
      <c r="CR2769" s="23"/>
      <c r="CS2769" s="23"/>
      <c r="CT2769" s="23"/>
      <c r="CU2769" s="23"/>
      <c r="CV2769" s="23"/>
      <c r="CW2769" s="23"/>
      <c r="CX2769" s="23"/>
      <c r="CY2769" s="23"/>
      <c r="CZ2769" s="23"/>
      <c r="DA2769" s="23"/>
      <c r="DB2769" s="23"/>
      <c r="DC2769" s="23"/>
      <c r="DD2769" s="23"/>
      <c r="DE2769" s="23"/>
      <c r="DF2769" s="23"/>
      <c r="DG2769" s="23"/>
      <c r="DH2769" s="23"/>
      <c r="DI2769" s="23"/>
      <c r="DJ2769" s="23"/>
      <c r="DK2769" s="23"/>
      <c r="DL2769" s="23"/>
      <c r="DM2769" s="23"/>
      <c r="DN2769" s="23"/>
      <c r="DO2769" s="23"/>
      <c r="DP2769" s="23"/>
      <c r="DQ2769" s="23"/>
      <c r="DR2769" s="23"/>
      <c r="DS2769" s="23"/>
      <c r="DT2769" s="23"/>
      <c r="DU2769" s="23"/>
      <c r="DV2769" s="23"/>
      <c r="DW2769" s="23"/>
      <c r="DX2769" s="23"/>
      <c r="DY2769" s="23"/>
    </row>
    <row r="2770" spans="1:129" s="29" customFormat="1" x14ac:dyDescent="0.25">
      <c r="A2770" s="423">
        <v>48</v>
      </c>
      <c r="B2770" s="127" t="s">
        <v>413</v>
      </c>
      <c r="C2770" s="121" t="s">
        <v>361</v>
      </c>
      <c r="D2770" s="121" t="s">
        <v>113</v>
      </c>
      <c r="E2770" s="136" t="s">
        <v>114</v>
      </c>
      <c r="F2770" s="162">
        <v>2631.9</v>
      </c>
      <c r="G2770" s="136">
        <v>109</v>
      </c>
      <c r="H2770" s="121" t="s">
        <v>30</v>
      </c>
      <c r="I2770" s="66" t="s">
        <v>1</v>
      </c>
      <c r="J2770" s="83">
        <f>J2771+J2772</f>
        <v>175250</v>
      </c>
      <c r="K2770" s="83">
        <f t="shared" ref="K2770" si="1478">K2771+K2772</f>
        <v>45250</v>
      </c>
      <c r="L2770" s="83">
        <f t="shared" ref="L2770" si="1479">L2771+L2772</f>
        <v>0</v>
      </c>
      <c r="M2770" s="83">
        <f t="shared" ref="M2770" si="1480">M2771+M2772</f>
        <v>123500</v>
      </c>
      <c r="N2770" s="83">
        <f t="shared" ref="N2770" si="1481">N2771+N2772</f>
        <v>6500</v>
      </c>
      <c r="O2770" s="429">
        <f t="shared" si="1425"/>
        <v>175250</v>
      </c>
      <c r="P2770" s="355"/>
      <c r="Q2770" s="23"/>
      <c r="R2770" s="23"/>
      <c r="S2770" s="23"/>
      <c r="T2770" s="23"/>
      <c r="U2770" s="23"/>
      <c r="V2770" s="23"/>
      <c r="W2770" s="23"/>
      <c r="X2770" s="23"/>
      <c r="Y2770" s="23"/>
      <c r="Z2770" s="23"/>
      <c r="AA2770" s="23"/>
      <c r="AB2770" s="23"/>
      <c r="AC2770" s="23"/>
      <c r="AD2770" s="23"/>
      <c r="AE2770" s="23"/>
      <c r="AF2770" s="23"/>
      <c r="AG2770" s="23"/>
      <c r="AH2770" s="23"/>
      <c r="AI2770" s="23"/>
      <c r="AJ2770" s="23"/>
      <c r="AK2770" s="23"/>
      <c r="AL2770" s="23"/>
      <c r="AM2770" s="23"/>
      <c r="AN2770" s="23"/>
      <c r="AO2770" s="23"/>
      <c r="AP2770" s="23"/>
      <c r="AQ2770" s="23"/>
      <c r="AR2770" s="23"/>
      <c r="AS2770" s="23"/>
      <c r="AT2770" s="23"/>
      <c r="AU2770" s="23"/>
      <c r="AV2770" s="23"/>
      <c r="AW2770" s="23"/>
      <c r="AX2770" s="23"/>
      <c r="AY2770" s="23"/>
      <c r="AZ2770" s="23"/>
      <c r="BA2770" s="23"/>
      <c r="BB2770" s="23"/>
      <c r="BC2770" s="23"/>
      <c r="BD2770" s="23"/>
      <c r="BE2770" s="23"/>
      <c r="BF2770" s="23"/>
      <c r="BG2770" s="23"/>
      <c r="BH2770" s="23"/>
      <c r="BI2770" s="23"/>
      <c r="BJ2770" s="23"/>
      <c r="BK2770" s="23"/>
      <c r="BL2770" s="23"/>
      <c r="BM2770" s="23"/>
      <c r="BN2770" s="23"/>
      <c r="BO2770" s="23"/>
      <c r="BP2770" s="23"/>
      <c r="BQ2770" s="23"/>
      <c r="BR2770" s="23"/>
      <c r="BS2770" s="23"/>
      <c r="BT2770" s="23"/>
      <c r="BU2770" s="23"/>
      <c r="BV2770" s="23"/>
      <c r="BW2770" s="23"/>
      <c r="BX2770" s="23"/>
      <c r="BY2770" s="23"/>
      <c r="BZ2770" s="23"/>
      <c r="CA2770" s="23"/>
      <c r="CB2770" s="23"/>
      <c r="CC2770" s="23"/>
      <c r="CD2770" s="23"/>
      <c r="CE2770" s="23"/>
      <c r="CF2770" s="23"/>
      <c r="CG2770" s="23"/>
      <c r="CH2770" s="23"/>
      <c r="CI2770" s="23"/>
      <c r="CJ2770" s="23"/>
      <c r="CK2770" s="23"/>
      <c r="CL2770" s="23"/>
      <c r="CM2770" s="23"/>
      <c r="CN2770" s="23"/>
      <c r="CO2770" s="23"/>
      <c r="CP2770" s="23"/>
      <c r="CQ2770" s="23"/>
      <c r="CR2770" s="23"/>
      <c r="CS2770" s="23"/>
      <c r="CT2770" s="23"/>
      <c r="CU2770" s="23"/>
      <c r="CV2770" s="23"/>
      <c r="CW2770" s="23"/>
      <c r="CX2770" s="23"/>
      <c r="CY2770" s="23"/>
      <c r="CZ2770" s="23"/>
      <c r="DA2770" s="23"/>
      <c r="DB2770" s="23"/>
      <c r="DC2770" s="23"/>
      <c r="DD2770" s="23"/>
      <c r="DE2770" s="23"/>
      <c r="DF2770" s="23"/>
      <c r="DG2770" s="23"/>
      <c r="DH2770" s="23"/>
      <c r="DI2770" s="23"/>
      <c r="DJ2770" s="23"/>
      <c r="DK2770" s="23"/>
      <c r="DL2770" s="23"/>
      <c r="DM2770" s="23"/>
      <c r="DN2770" s="23"/>
      <c r="DO2770" s="23"/>
      <c r="DP2770" s="23"/>
      <c r="DQ2770" s="23"/>
      <c r="DR2770" s="23"/>
      <c r="DS2770" s="23"/>
      <c r="DT2770" s="23"/>
      <c r="DU2770" s="23"/>
      <c r="DV2770" s="23"/>
      <c r="DW2770" s="23"/>
      <c r="DX2770" s="23"/>
      <c r="DY2770" s="23"/>
    </row>
    <row r="2771" spans="1:129" s="29" customFormat="1" ht="45" x14ac:dyDescent="0.25">
      <c r="A2771" s="424"/>
      <c r="B2771" s="127" t="s">
        <v>413</v>
      </c>
      <c r="C2771" s="121"/>
      <c r="D2771" s="121"/>
      <c r="E2771" s="136"/>
      <c r="F2771" s="162"/>
      <c r="G2771" s="136"/>
      <c r="H2771" s="72" t="s">
        <v>58</v>
      </c>
      <c r="I2771" s="78" t="s">
        <v>31</v>
      </c>
      <c r="J2771" s="83">
        <v>130000</v>
      </c>
      <c r="K2771" s="83"/>
      <c r="L2771" s="83"/>
      <c r="M2771" s="83">
        <v>123500</v>
      </c>
      <c r="N2771" s="83">
        <v>6500</v>
      </c>
      <c r="O2771" s="429">
        <f t="shared" si="1425"/>
        <v>130000</v>
      </c>
      <c r="P2771" s="355"/>
      <c r="Q2771" s="23"/>
      <c r="R2771" s="23"/>
      <c r="S2771" s="23"/>
      <c r="T2771" s="23"/>
      <c r="U2771" s="23"/>
      <c r="V2771" s="23"/>
      <c r="W2771" s="23"/>
      <c r="X2771" s="23"/>
      <c r="Y2771" s="23"/>
      <c r="Z2771" s="23"/>
      <c r="AA2771" s="23"/>
      <c r="AB2771" s="23"/>
      <c r="AC2771" s="23"/>
      <c r="AD2771" s="23"/>
      <c r="AE2771" s="23"/>
      <c r="AF2771" s="23"/>
      <c r="AG2771" s="23"/>
      <c r="AH2771" s="23"/>
      <c r="AI2771" s="23"/>
      <c r="AJ2771" s="23"/>
      <c r="AK2771" s="23"/>
      <c r="AL2771" s="23"/>
      <c r="AM2771" s="23"/>
      <c r="AN2771" s="23"/>
      <c r="AO2771" s="23"/>
      <c r="AP2771" s="23"/>
      <c r="AQ2771" s="23"/>
      <c r="AR2771" s="23"/>
      <c r="AS2771" s="23"/>
      <c r="AT2771" s="23"/>
      <c r="AU2771" s="23"/>
      <c r="AV2771" s="23"/>
      <c r="AW2771" s="23"/>
      <c r="AX2771" s="23"/>
      <c r="AY2771" s="23"/>
      <c r="AZ2771" s="23"/>
      <c r="BA2771" s="23"/>
      <c r="BB2771" s="23"/>
      <c r="BC2771" s="23"/>
      <c r="BD2771" s="23"/>
      <c r="BE2771" s="23"/>
      <c r="BF2771" s="23"/>
      <c r="BG2771" s="23"/>
      <c r="BH2771" s="23"/>
      <c r="BI2771" s="23"/>
      <c r="BJ2771" s="23"/>
      <c r="BK2771" s="23"/>
      <c r="BL2771" s="23"/>
      <c r="BM2771" s="23"/>
      <c r="BN2771" s="23"/>
      <c r="BO2771" s="23"/>
      <c r="BP2771" s="23"/>
      <c r="BQ2771" s="23"/>
      <c r="BR2771" s="23"/>
      <c r="BS2771" s="23"/>
      <c r="BT2771" s="23"/>
      <c r="BU2771" s="23"/>
      <c r="BV2771" s="23"/>
      <c r="BW2771" s="23"/>
      <c r="BX2771" s="23"/>
      <c r="BY2771" s="23"/>
      <c r="BZ2771" s="23"/>
      <c r="CA2771" s="23"/>
      <c r="CB2771" s="23"/>
      <c r="CC2771" s="23"/>
      <c r="CD2771" s="23"/>
      <c r="CE2771" s="23"/>
      <c r="CF2771" s="23"/>
      <c r="CG2771" s="23"/>
      <c r="CH2771" s="23"/>
      <c r="CI2771" s="23"/>
      <c r="CJ2771" s="23"/>
      <c r="CK2771" s="23"/>
      <c r="CL2771" s="23"/>
      <c r="CM2771" s="23"/>
      <c r="CN2771" s="23"/>
      <c r="CO2771" s="23"/>
      <c r="CP2771" s="23"/>
      <c r="CQ2771" s="23"/>
      <c r="CR2771" s="23"/>
      <c r="CS2771" s="23"/>
      <c r="CT2771" s="23"/>
      <c r="CU2771" s="23"/>
      <c r="CV2771" s="23"/>
      <c r="CW2771" s="23"/>
      <c r="CX2771" s="23"/>
      <c r="CY2771" s="23"/>
      <c r="CZ2771" s="23"/>
      <c r="DA2771" s="23"/>
      <c r="DB2771" s="23"/>
      <c r="DC2771" s="23"/>
      <c r="DD2771" s="23"/>
      <c r="DE2771" s="23"/>
      <c r="DF2771" s="23"/>
      <c r="DG2771" s="23"/>
      <c r="DH2771" s="23"/>
      <c r="DI2771" s="23"/>
      <c r="DJ2771" s="23"/>
      <c r="DK2771" s="23"/>
      <c r="DL2771" s="23"/>
      <c r="DM2771" s="23"/>
      <c r="DN2771" s="23"/>
      <c r="DO2771" s="23"/>
      <c r="DP2771" s="23"/>
      <c r="DQ2771" s="23"/>
      <c r="DR2771" s="23"/>
      <c r="DS2771" s="23"/>
      <c r="DT2771" s="23"/>
      <c r="DU2771" s="23"/>
      <c r="DV2771" s="23"/>
      <c r="DW2771" s="23"/>
      <c r="DX2771" s="23"/>
      <c r="DY2771" s="23"/>
    </row>
    <row r="2772" spans="1:129" s="29" customFormat="1" ht="75" x14ac:dyDescent="0.25">
      <c r="A2772" s="425"/>
      <c r="B2772" s="127" t="s">
        <v>413</v>
      </c>
      <c r="C2772" s="121"/>
      <c r="D2772" s="121"/>
      <c r="E2772" s="136"/>
      <c r="F2772" s="162"/>
      <c r="G2772" s="136"/>
      <c r="H2772" s="72" t="s">
        <v>57</v>
      </c>
      <c r="I2772" s="78" t="s">
        <v>136</v>
      </c>
      <c r="J2772" s="83">
        <v>45250</v>
      </c>
      <c r="K2772" s="123">
        <f>J2772</f>
        <v>45250</v>
      </c>
      <c r="L2772" s="83"/>
      <c r="M2772" s="83"/>
      <c r="N2772" s="83"/>
      <c r="O2772" s="429">
        <f t="shared" si="1425"/>
        <v>45250</v>
      </c>
      <c r="P2772" s="355"/>
      <c r="Q2772" s="23"/>
      <c r="R2772" s="23"/>
      <c r="S2772" s="23"/>
      <c r="T2772" s="23"/>
      <c r="U2772" s="23"/>
      <c r="V2772" s="23"/>
      <c r="W2772" s="23"/>
      <c r="X2772" s="23"/>
      <c r="Y2772" s="23"/>
      <c r="Z2772" s="23"/>
      <c r="AA2772" s="23"/>
      <c r="AB2772" s="23"/>
      <c r="AC2772" s="23"/>
      <c r="AD2772" s="23"/>
      <c r="AE2772" s="23"/>
      <c r="AF2772" s="23"/>
      <c r="AG2772" s="23"/>
      <c r="AH2772" s="23"/>
      <c r="AI2772" s="23"/>
      <c r="AJ2772" s="23"/>
      <c r="AK2772" s="23"/>
      <c r="AL2772" s="23"/>
      <c r="AM2772" s="23"/>
      <c r="AN2772" s="23"/>
      <c r="AO2772" s="23"/>
      <c r="AP2772" s="23"/>
      <c r="AQ2772" s="23"/>
      <c r="AR2772" s="23"/>
      <c r="AS2772" s="23"/>
      <c r="AT2772" s="23"/>
      <c r="AU2772" s="23"/>
      <c r="AV2772" s="23"/>
      <c r="AW2772" s="23"/>
      <c r="AX2772" s="23"/>
      <c r="AY2772" s="23"/>
      <c r="AZ2772" s="23"/>
      <c r="BA2772" s="23"/>
      <c r="BB2772" s="23"/>
      <c r="BC2772" s="23"/>
      <c r="BD2772" s="23"/>
      <c r="BE2772" s="23"/>
      <c r="BF2772" s="23"/>
      <c r="BG2772" s="23"/>
      <c r="BH2772" s="23"/>
      <c r="BI2772" s="23"/>
      <c r="BJ2772" s="23"/>
      <c r="BK2772" s="23"/>
      <c r="BL2772" s="23"/>
      <c r="BM2772" s="23"/>
      <c r="BN2772" s="23"/>
      <c r="BO2772" s="23"/>
      <c r="BP2772" s="23"/>
      <c r="BQ2772" s="23"/>
      <c r="BR2772" s="23"/>
      <c r="BS2772" s="23"/>
      <c r="BT2772" s="23"/>
      <c r="BU2772" s="23"/>
      <c r="BV2772" s="23"/>
      <c r="BW2772" s="23"/>
      <c r="BX2772" s="23"/>
      <c r="BY2772" s="23"/>
      <c r="BZ2772" s="23"/>
      <c r="CA2772" s="23"/>
      <c r="CB2772" s="23"/>
      <c r="CC2772" s="23"/>
      <c r="CD2772" s="23"/>
      <c r="CE2772" s="23"/>
      <c r="CF2772" s="23"/>
      <c r="CG2772" s="23"/>
      <c r="CH2772" s="23"/>
      <c r="CI2772" s="23"/>
      <c r="CJ2772" s="23"/>
      <c r="CK2772" s="23"/>
      <c r="CL2772" s="23"/>
      <c r="CM2772" s="23"/>
      <c r="CN2772" s="23"/>
      <c r="CO2772" s="23"/>
      <c r="CP2772" s="23"/>
      <c r="CQ2772" s="23"/>
      <c r="CR2772" s="23"/>
      <c r="CS2772" s="23"/>
      <c r="CT2772" s="23"/>
      <c r="CU2772" s="23"/>
      <c r="CV2772" s="23"/>
      <c r="CW2772" s="23"/>
      <c r="CX2772" s="23"/>
      <c r="CY2772" s="23"/>
      <c r="CZ2772" s="23"/>
      <c r="DA2772" s="23"/>
      <c r="DB2772" s="23"/>
      <c r="DC2772" s="23"/>
      <c r="DD2772" s="23"/>
      <c r="DE2772" s="23"/>
      <c r="DF2772" s="23"/>
      <c r="DG2772" s="23"/>
      <c r="DH2772" s="23"/>
      <c r="DI2772" s="23"/>
      <c r="DJ2772" s="23"/>
      <c r="DK2772" s="23"/>
      <c r="DL2772" s="23"/>
      <c r="DM2772" s="23"/>
      <c r="DN2772" s="23"/>
      <c r="DO2772" s="23"/>
      <c r="DP2772" s="23"/>
      <c r="DQ2772" s="23"/>
      <c r="DR2772" s="23"/>
      <c r="DS2772" s="23"/>
      <c r="DT2772" s="23"/>
      <c r="DU2772" s="23"/>
      <c r="DV2772" s="23"/>
      <c r="DW2772" s="23"/>
      <c r="DX2772" s="23"/>
      <c r="DY2772" s="23"/>
    </row>
    <row r="2773" spans="1:129" s="29" customFormat="1" x14ac:dyDescent="0.25">
      <c r="A2773" s="423">
        <v>49</v>
      </c>
      <c r="B2773" s="127" t="s">
        <v>413</v>
      </c>
      <c r="C2773" s="121" t="s">
        <v>361</v>
      </c>
      <c r="D2773" s="121" t="s">
        <v>113</v>
      </c>
      <c r="E2773" s="136">
        <v>7</v>
      </c>
      <c r="F2773" s="162">
        <v>3086.3</v>
      </c>
      <c r="G2773" s="136">
        <v>115</v>
      </c>
      <c r="H2773" s="121" t="s">
        <v>30</v>
      </c>
      <c r="I2773" s="66" t="s">
        <v>1</v>
      </c>
      <c r="J2773" s="83">
        <f>J2774+J2775</f>
        <v>175250</v>
      </c>
      <c r="K2773" s="83">
        <f t="shared" ref="K2773" si="1482">K2774+K2775</f>
        <v>45250</v>
      </c>
      <c r="L2773" s="83">
        <f t="shared" ref="L2773" si="1483">L2774+L2775</f>
        <v>0</v>
      </c>
      <c r="M2773" s="83">
        <f t="shared" ref="M2773" si="1484">M2774+M2775</f>
        <v>123500</v>
      </c>
      <c r="N2773" s="83">
        <f t="shared" ref="N2773" si="1485">N2774+N2775</f>
        <v>6500</v>
      </c>
      <c r="O2773" s="429">
        <f t="shared" si="1425"/>
        <v>175250</v>
      </c>
      <c r="P2773" s="355"/>
      <c r="Q2773" s="23"/>
      <c r="R2773" s="23"/>
      <c r="S2773" s="23"/>
      <c r="T2773" s="23"/>
      <c r="U2773" s="23"/>
      <c r="V2773" s="23"/>
      <c r="W2773" s="23"/>
      <c r="X2773" s="23"/>
      <c r="Y2773" s="23"/>
      <c r="Z2773" s="23"/>
      <c r="AA2773" s="23"/>
      <c r="AB2773" s="23"/>
      <c r="AC2773" s="23"/>
      <c r="AD2773" s="23"/>
      <c r="AE2773" s="23"/>
      <c r="AF2773" s="23"/>
      <c r="AG2773" s="23"/>
      <c r="AH2773" s="23"/>
      <c r="AI2773" s="23"/>
      <c r="AJ2773" s="23"/>
      <c r="AK2773" s="23"/>
      <c r="AL2773" s="23"/>
      <c r="AM2773" s="23"/>
      <c r="AN2773" s="23"/>
      <c r="AO2773" s="23"/>
      <c r="AP2773" s="23"/>
      <c r="AQ2773" s="23"/>
      <c r="AR2773" s="23"/>
      <c r="AS2773" s="23"/>
      <c r="AT2773" s="23"/>
      <c r="AU2773" s="23"/>
      <c r="AV2773" s="23"/>
      <c r="AW2773" s="23"/>
      <c r="AX2773" s="23"/>
      <c r="AY2773" s="23"/>
      <c r="AZ2773" s="23"/>
      <c r="BA2773" s="23"/>
      <c r="BB2773" s="23"/>
      <c r="BC2773" s="23"/>
      <c r="BD2773" s="23"/>
      <c r="BE2773" s="23"/>
      <c r="BF2773" s="23"/>
      <c r="BG2773" s="23"/>
      <c r="BH2773" s="23"/>
      <c r="BI2773" s="23"/>
      <c r="BJ2773" s="23"/>
      <c r="BK2773" s="23"/>
      <c r="BL2773" s="23"/>
      <c r="BM2773" s="23"/>
      <c r="BN2773" s="23"/>
      <c r="BO2773" s="23"/>
      <c r="BP2773" s="23"/>
      <c r="BQ2773" s="23"/>
      <c r="BR2773" s="23"/>
      <c r="BS2773" s="23"/>
      <c r="BT2773" s="23"/>
      <c r="BU2773" s="23"/>
      <c r="BV2773" s="23"/>
      <c r="BW2773" s="23"/>
      <c r="BX2773" s="23"/>
      <c r="BY2773" s="23"/>
      <c r="BZ2773" s="23"/>
      <c r="CA2773" s="23"/>
      <c r="CB2773" s="23"/>
      <c r="CC2773" s="23"/>
      <c r="CD2773" s="23"/>
      <c r="CE2773" s="23"/>
      <c r="CF2773" s="23"/>
      <c r="CG2773" s="23"/>
      <c r="CH2773" s="23"/>
      <c r="CI2773" s="23"/>
      <c r="CJ2773" s="23"/>
      <c r="CK2773" s="23"/>
      <c r="CL2773" s="23"/>
      <c r="CM2773" s="23"/>
      <c r="CN2773" s="23"/>
      <c r="CO2773" s="23"/>
      <c r="CP2773" s="23"/>
      <c r="CQ2773" s="23"/>
      <c r="CR2773" s="23"/>
      <c r="CS2773" s="23"/>
      <c r="CT2773" s="23"/>
      <c r="CU2773" s="23"/>
      <c r="CV2773" s="23"/>
      <c r="CW2773" s="23"/>
      <c r="CX2773" s="23"/>
      <c r="CY2773" s="23"/>
      <c r="CZ2773" s="23"/>
      <c r="DA2773" s="23"/>
      <c r="DB2773" s="23"/>
      <c r="DC2773" s="23"/>
      <c r="DD2773" s="23"/>
      <c r="DE2773" s="23"/>
      <c r="DF2773" s="23"/>
      <c r="DG2773" s="23"/>
      <c r="DH2773" s="23"/>
      <c r="DI2773" s="23"/>
      <c r="DJ2773" s="23"/>
      <c r="DK2773" s="23"/>
      <c r="DL2773" s="23"/>
      <c r="DM2773" s="23"/>
      <c r="DN2773" s="23"/>
      <c r="DO2773" s="23"/>
      <c r="DP2773" s="23"/>
      <c r="DQ2773" s="23"/>
      <c r="DR2773" s="23"/>
      <c r="DS2773" s="23"/>
      <c r="DT2773" s="23"/>
      <c r="DU2773" s="23"/>
      <c r="DV2773" s="23"/>
      <c r="DW2773" s="23"/>
      <c r="DX2773" s="23"/>
      <c r="DY2773" s="23"/>
    </row>
    <row r="2774" spans="1:129" s="29" customFormat="1" ht="45" x14ac:dyDescent="0.25">
      <c r="A2774" s="424"/>
      <c r="B2774" s="127" t="s">
        <v>413</v>
      </c>
      <c r="C2774" s="121"/>
      <c r="D2774" s="121"/>
      <c r="E2774" s="136"/>
      <c r="F2774" s="162"/>
      <c r="G2774" s="136"/>
      <c r="H2774" s="72" t="s">
        <v>58</v>
      </c>
      <c r="I2774" s="78" t="s">
        <v>31</v>
      </c>
      <c r="J2774" s="83">
        <v>130000</v>
      </c>
      <c r="K2774" s="83"/>
      <c r="L2774" s="83"/>
      <c r="M2774" s="83">
        <v>123500</v>
      </c>
      <c r="N2774" s="83">
        <v>6500</v>
      </c>
      <c r="O2774" s="429">
        <f t="shared" si="1425"/>
        <v>130000</v>
      </c>
      <c r="P2774" s="355"/>
      <c r="Q2774" s="23"/>
      <c r="R2774" s="23"/>
      <c r="S2774" s="23"/>
      <c r="T2774" s="23"/>
      <c r="U2774" s="23"/>
      <c r="V2774" s="23"/>
      <c r="W2774" s="23"/>
      <c r="X2774" s="23"/>
      <c r="Y2774" s="23"/>
      <c r="Z2774" s="23"/>
      <c r="AA2774" s="23"/>
      <c r="AB2774" s="23"/>
      <c r="AC2774" s="23"/>
      <c r="AD2774" s="23"/>
      <c r="AE2774" s="23"/>
      <c r="AF2774" s="23"/>
      <c r="AG2774" s="23"/>
      <c r="AH2774" s="23"/>
      <c r="AI2774" s="23"/>
      <c r="AJ2774" s="23"/>
      <c r="AK2774" s="23"/>
      <c r="AL2774" s="23"/>
      <c r="AM2774" s="23"/>
      <c r="AN2774" s="23"/>
      <c r="AO2774" s="23"/>
      <c r="AP2774" s="23"/>
      <c r="AQ2774" s="23"/>
      <c r="AR2774" s="23"/>
      <c r="AS2774" s="23"/>
      <c r="AT2774" s="23"/>
      <c r="AU2774" s="23"/>
      <c r="AV2774" s="23"/>
      <c r="AW2774" s="23"/>
      <c r="AX2774" s="23"/>
      <c r="AY2774" s="23"/>
      <c r="AZ2774" s="23"/>
      <c r="BA2774" s="23"/>
      <c r="BB2774" s="23"/>
      <c r="BC2774" s="23"/>
      <c r="BD2774" s="23"/>
      <c r="BE2774" s="23"/>
      <c r="BF2774" s="23"/>
      <c r="BG2774" s="23"/>
      <c r="BH2774" s="23"/>
      <c r="BI2774" s="23"/>
      <c r="BJ2774" s="23"/>
      <c r="BK2774" s="23"/>
      <c r="BL2774" s="23"/>
      <c r="BM2774" s="23"/>
      <c r="BN2774" s="23"/>
      <c r="BO2774" s="23"/>
      <c r="BP2774" s="23"/>
      <c r="BQ2774" s="23"/>
      <c r="BR2774" s="23"/>
      <c r="BS2774" s="23"/>
      <c r="BT2774" s="23"/>
      <c r="BU2774" s="23"/>
      <c r="BV2774" s="23"/>
      <c r="BW2774" s="23"/>
      <c r="BX2774" s="23"/>
      <c r="BY2774" s="23"/>
      <c r="BZ2774" s="23"/>
      <c r="CA2774" s="23"/>
      <c r="CB2774" s="23"/>
      <c r="CC2774" s="23"/>
      <c r="CD2774" s="23"/>
      <c r="CE2774" s="23"/>
      <c r="CF2774" s="23"/>
      <c r="CG2774" s="23"/>
      <c r="CH2774" s="23"/>
      <c r="CI2774" s="23"/>
      <c r="CJ2774" s="23"/>
      <c r="CK2774" s="23"/>
      <c r="CL2774" s="23"/>
      <c r="CM2774" s="23"/>
      <c r="CN2774" s="23"/>
      <c r="CO2774" s="23"/>
      <c r="CP2774" s="23"/>
      <c r="CQ2774" s="23"/>
      <c r="CR2774" s="23"/>
      <c r="CS2774" s="23"/>
      <c r="CT2774" s="23"/>
      <c r="CU2774" s="23"/>
      <c r="CV2774" s="23"/>
      <c r="CW2774" s="23"/>
      <c r="CX2774" s="23"/>
      <c r="CY2774" s="23"/>
      <c r="CZ2774" s="23"/>
      <c r="DA2774" s="23"/>
      <c r="DB2774" s="23"/>
      <c r="DC2774" s="23"/>
      <c r="DD2774" s="23"/>
      <c r="DE2774" s="23"/>
      <c r="DF2774" s="23"/>
      <c r="DG2774" s="23"/>
      <c r="DH2774" s="23"/>
      <c r="DI2774" s="23"/>
      <c r="DJ2774" s="23"/>
      <c r="DK2774" s="23"/>
      <c r="DL2774" s="23"/>
      <c r="DM2774" s="23"/>
      <c r="DN2774" s="23"/>
      <c r="DO2774" s="23"/>
      <c r="DP2774" s="23"/>
      <c r="DQ2774" s="23"/>
      <c r="DR2774" s="23"/>
      <c r="DS2774" s="23"/>
      <c r="DT2774" s="23"/>
      <c r="DU2774" s="23"/>
      <c r="DV2774" s="23"/>
      <c r="DW2774" s="23"/>
      <c r="DX2774" s="23"/>
      <c r="DY2774" s="23"/>
    </row>
    <row r="2775" spans="1:129" s="29" customFormat="1" ht="75" x14ac:dyDescent="0.25">
      <c r="A2775" s="425"/>
      <c r="B2775" s="127" t="s">
        <v>413</v>
      </c>
      <c r="C2775" s="121"/>
      <c r="D2775" s="121"/>
      <c r="E2775" s="136"/>
      <c r="F2775" s="162"/>
      <c r="G2775" s="136"/>
      <c r="H2775" s="72" t="s">
        <v>57</v>
      </c>
      <c r="I2775" s="78" t="s">
        <v>136</v>
      </c>
      <c r="J2775" s="83">
        <v>45250</v>
      </c>
      <c r="K2775" s="123">
        <f>J2775</f>
        <v>45250</v>
      </c>
      <c r="L2775" s="83"/>
      <c r="M2775" s="83"/>
      <c r="N2775" s="83"/>
      <c r="O2775" s="429">
        <f t="shared" si="1425"/>
        <v>45250</v>
      </c>
      <c r="P2775" s="355"/>
      <c r="Q2775" s="23"/>
      <c r="R2775" s="23"/>
      <c r="S2775" s="23"/>
      <c r="T2775" s="23"/>
      <c r="U2775" s="23"/>
      <c r="V2775" s="23"/>
      <c r="W2775" s="23"/>
      <c r="X2775" s="23"/>
      <c r="Y2775" s="23"/>
      <c r="Z2775" s="23"/>
      <c r="AA2775" s="23"/>
      <c r="AB2775" s="23"/>
      <c r="AC2775" s="23"/>
      <c r="AD2775" s="23"/>
      <c r="AE2775" s="23"/>
      <c r="AF2775" s="23"/>
      <c r="AG2775" s="23"/>
      <c r="AH2775" s="23"/>
      <c r="AI2775" s="23"/>
      <c r="AJ2775" s="23"/>
      <c r="AK2775" s="23"/>
      <c r="AL2775" s="23"/>
      <c r="AM2775" s="23"/>
      <c r="AN2775" s="23"/>
      <c r="AO2775" s="23"/>
      <c r="AP2775" s="23"/>
      <c r="AQ2775" s="23"/>
      <c r="AR2775" s="23"/>
      <c r="AS2775" s="23"/>
      <c r="AT2775" s="23"/>
      <c r="AU2775" s="23"/>
      <c r="AV2775" s="23"/>
      <c r="AW2775" s="23"/>
      <c r="AX2775" s="23"/>
      <c r="AY2775" s="23"/>
      <c r="AZ2775" s="23"/>
      <c r="BA2775" s="23"/>
      <c r="BB2775" s="23"/>
      <c r="BC2775" s="23"/>
      <c r="BD2775" s="23"/>
      <c r="BE2775" s="23"/>
      <c r="BF2775" s="23"/>
      <c r="BG2775" s="23"/>
      <c r="BH2775" s="23"/>
      <c r="BI2775" s="23"/>
      <c r="BJ2775" s="23"/>
      <c r="BK2775" s="23"/>
      <c r="BL2775" s="23"/>
      <c r="BM2775" s="23"/>
      <c r="BN2775" s="23"/>
      <c r="BO2775" s="23"/>
      <c r="BP2775" s="23"/>
      <c r="BQ2775" s="23"/>
      <c r="BR2775" s="23"/>
      <c r="BS2775" s="23"/>
      <c r="BT2775" s="23"/>
      <c r="BU2775" s="23"/>
      <c r="BV2775" s="23"/>
      <c r="BW2775" s="23"/>
      <c r="BX2775" s="23"/>
      <c r="BY2775" s="23"/>
      <c r="BZ2775" s="23"/>
      <c r="CA2775" s="23"/>
      <c r="CB2775" s="23"/>
      <c r="CC2775" s="23"/>
      <c r="CD2775" s="23"/>
      <c r="CE2775" s="23"/>
      <c r="CF2775" s="23"/>
      <c r="CG2775" s="23"/>
      <c r="CH2775" s="23"/>
      <c r="CI2775" s="23"/>
      <c r="CJ2775" s="23"/>
      <c r="CK2775" s="23"/>
      <c r="CL2775" s="23"/>
      <c r="CM2775" s="23"/>
      <c r="CN2775" s="23"/>
      <c r="CO2775" s="23"/>
      <c r="CP2775" s="23"/>
      <c r="CQ2775" s="23"/>
      <c r="CR2775" s="23"/>
      <c r="CS2775" s="23"/>
      <c r="CT2775" s="23"/>
      <c r="CU2775" s="23"/>
      <c r="CV2775" s="23"/>
      <c r="CW2775" s="23"/>
      <c r="CX2775" s="23"/>
      <c r="CY2775" s="23"/>
      <c r="CZ2775" s="23"/>
      <c r="DA2775" s="23"/>
      <c r="DB2775" s="23"/>
      <c r="DC2775" s="23"/>
      <c r="DD2775" s="23"/>
      <c r="DE2775" s="23"/>
      <c r="DF2775" s="23"/>
      <c r="DG2775" s="23"/>
      <c r="DH2775" s="23"/>
      <c r="DI2775" s="23"/>
      <c r="DJ2775" s="23"/>
      <c r="DK2775" s="23"/>
      <c r="DL2775" s="23"/>
      <c r="DM2775" s="23"/>
      <c r="DN2775" s="23"/>
      <c r="DO2775" s="23"/>
      <c r="DP2775" s="23"/>
      <c r="DQ2775" s="23"/>
      <c r="DR2775" s="23"/>
      <c r="DS2775" s="23"/>
      <c r="DT2775" s="23"/>
      <c r="DU2775" s="23"/>
      <c r="DV2775" s="23"/>
      <c r="DW2775" s="23"/>
      <c r="DX2775" s="23"/>
      <c r="DY2775" s="23"/>
    </row>
    <row r="2776" spans="1:129" s="29" customFormat="1" x14ac:dyDescent="0.25">
      <c r="A2776" s="423">
        <v>50</v>
      </c>
      <c r="B2776" s="127" t="s">
        <v>413</v>
      </c>
      <c r="C2776" s="121" t="s">
        <v>361</v>
      </c>
      <c r="D2776" s="121" t="s">
        <v>113</v>
      </c>
      <c r="E2776" s="136">
        <v>44</v>
      </c>
      <c r="F2776" s="162">
        <v>5399.9</v>
      </c>
      <c r="G2776" s="136">
        <v>223</v>
      </c>
      <c r="H2776" s="121" t="s">
        <v>30</v>
      </c>
      <c r="I2776" s="66" t="s">
        <v>1</v>
      </c>
      <c r="J2776" s="83">
        <f>J2777+J2778</f>
        <v>195250</v>
      </c>
      <c r="K2776" s="83">
        <f t="shared" ref="K2776" si="1486">K2777+K2778</f>
        <v>45250</v>
      </c>
      <c r="L2776" s="83">
        <f t="shared" ref="L2776" si="1487">L2777+L2778</f>
        <v>0</v>
      </c>
      <c r="M2776" s="83">
        <f t="shared" ref="M2776" si="1488">M2777+M2778</f>
        <v>142500</v>
      </c>
      <c r="N2776" s="83">
        <f t="shared" ref="N2776" si="1489">N2777+N2778</f>
        <v>7500</v>
      </c>
      <c r="O2776" s="429">
        <f t="shared" si="1425"/>
        <v>195250</v>
      </c>
      <c r="P2776" s="355"/>
      <c r="Q2776" s="23"/>
      <c r="R2776" s="23"/>
      <c r="S2776" s="23"/>
      <c r="T2776" s="23"/>
      <c r="U2776" s="23"/>
      <c r="V2776" s="23"/>
      <c r="W2776" s="23"/>
      <c r="X2776" s="23"/>
      <c r="Y2776" s="23"/>
      <c r="Z2776" s="23"/>
      <c r="AA2776" s="23"/>
      <c r="AB2776" s="23"/>
      <c r="AC2776" s="23"/>
      <c r="AD2776" s="23"/>
      <c r="AE2776" s="23"/>
      <c r="AF2776" s="23"/>
      <c r="AG2776" s="23"/>
      <c r="AH2776" s="23"/>
      <c r="AI2776" s="23"/>
      <c r="AJ2776" s="23"/>
      <c r="AK2776" s="23"/>
      <c r="AL2776" s="23"/>
      <c r="AM2776" s="23"/>
      <c r="AN2776" s="23"/>
      <c r="AO2776" s="23"/>
      <c r="AP2776" s="23"/>
      <c r="AQ2776" s="23"/>
      <c r="AR2776" s="23"/>
      <c r="AS2776" s="23"/>
      <c r="AT2776" s="23"/>
      <c r="AU2776" s="23"/>
      <c r="AV2776" s="23"/>
      <c r="AW2776" s="23"/>
      <c r="AX2776" s="23"/>
      <c r="AY2776" s="23"/>
      <c r="AZ2776" s="23"/>
      <c r="BA2776" s="23"/>
      <c r="BB2776" s="23"/>
      <c r="BC2776" s="23"/>
      <c r="BD2776" s="23"/>
      <c r="BE2776" s="23"/>
      <c r="BF2776" s="23"/>
      <c r="BG2776" s="23"/>
      <c r="BH2776" s="23"/>
      <c r="BI2776" s="23"/>
      <c r="BJ2776" s="23"/>
      <c r="BK2776" s="23"/>
      <c r="BL2776" s="23"/>
      <c r="BM2776" s="23"/>
      <c r="BN2776" s="23"/>
      <c r="BO2776" s="23"/>
      <c r="BP2776" s="23"/>
      <c r="BQ2776" s="23"/>
      <c r="BR2776" s="23"/>
      <c r="BS2776" s="23"/>
      <c r="BT2776" s="23"/>
      <c r="BU2776" s="23"/>
      <c r="BV2776" s="23"/>
      <c r="BW2776" s="23"/>
      <c r="BX2776" s="23"/>
      <c r="BY2776" s="23"/>
      <c r="BZ2776" s="23"/>
      <c r="CA2776" s="23"/>
      <c r="CB2776" s="23"/>
      <c r="CC2776" s="23"/>
      <c r="CD2776" s="23"/>
      <c r="CE2776" s="23"/>
      <c r="CF2776" s="23"/>
      <c r="CG2776" s="23"/>
      <c r="CH2776" s="23"/>
      <c r="CI2776" s="23"/>
      <c r="CJ2776" s="23"/>
      <c r="CK2776" s="23"/>
      <c r="CL2776" s="23"/>
      <c r="CM2776" s="23"/>
      <c r="CN2776" s="23"/>
      <c r="CO2776" s="23"/>
      <c r="CP2776" s="23"/>
      <c r="CQ2776" s="23"/>
      <c r="CR2776" s="23"/>
      <c r="CS2776" s="23"/>
      <c r="CT2776" s="23"/>
      <c r="CU2776" s="23"/>
      <c r="CV2776" s="23"/>
      <c r="CW2776" s="23"/>
      <c r="CX2776" s="23"/>
      <c r="CY2776" s="23"/>
      <c r="CZ2776" s="23"/>
      <c r="DA2776" s="23"/>
      <c r="DB2776" s="23"/>
      <c r="DC2776" s="23"/>
      <c r="DD2776" s="23"/>
      <c r="DE2776" s="23"/>
      <c r="DF2776" s="23"/>
      <c r="DG2776" s="23"/>
      <c r="DH2776" s="23"/>
      <c r="DI2776" s="23"/>
      <c r="DJ2776" s="23"/>
      <c r="DK2776" s="23"/>
      <c r="DL2776" s="23"/>
      <c r="DM2776" s="23"/>
      <c r="DN2776" s="23"/>
      <c r="DO2776" s="23"/>
      <c r="DP2776" s="23"/>
      <c r="DQ2776" s="23"/>
      <c r="DR2776" s="23"/>
      <c r="DS2776" s="23"/>
      <c r="DT2776" s="23"/>
      <c r="DU2776" s="23"/>
      <c r="DV2776" s="23"/>
      <c r="DW2776" s="23"/>
      <c r="DX2776" s="23"/>
      <c r="DY2776" s="23"/>
    </row>
    <row r="2777" spans="1:129" s="29" customFormat="1" ht="45" x14ac:dyDescent="0.25">
      <c r="A2777" s="424"/>
      <c r="B2777" s="127" t="s">
        <v>413</v>
      </c>
      <c r="C2777" s="121"/>
      <c r="D2777" s="121"/>
      <c r="E2777" s="136"/>
      <c r="F2777" s="162"/>
      <c r="G2777" s="136"/>
      <c r="H2777" s="72" t="s">
        <v>58</v>
      </c>
      <c r="I2777" s="78" t="s">
        <v>31</v>
      </c>
      <c r="J2777" s="83">
        <v>150000</v>
      </c>
      <c r="K2777" s="83"/>
      <c r="L2777" s="83"/>
      <c r="M2777" s="83">
        <v>142500</v>
      </c>
      <c r="N2777" s="83">
        <v>7500</v>
      </c>
      <c r="O2777" s="429">
        <f t="shared" si="1425"/>
        <v>150000</v>
      </c>
      <c r="P2777" s="355"/>
      <c r="Q2777" s="23"/>
      <c r="R2777" s="23"/>
      <c r="S2777" s="23"/>
      <c r="T2777" s="23"/>
      <c r="U2777" s="23"/>
      <c r="V2777" s="23"/>
      <c r="W2777" s="23"/>
      <c r="X2777" s="23"/>
      <c r="Y2777" s="23"/>
      <c r="Z2777" s="23"/>
      <c r="AA2777" s="23"/>
      <c r="AB2777" s="23"/>
      <c r="AC2777" s="23"/>
      <c r="AD2777" s="23"/>
      <c r="AE2777" s="23"/>
      <c r="AF2777" s="23"/>
      <c r="AG2777" s="23"/>
      <c r="AH2777" s="23"/>
      <c r="AI2777" s="23"/>
      <c r="AJ2777" s="23"/>
      <c r="AK2777" s="23"/>
      <c r="AL2777" s="23"/>
      <c r="AM2777" s="23"/>
      <c r="AN2777" s="23"/>
      <c r="AO2777" s="23"/>
      <c r="AP2777" s="23"/>
      <c r="AQ2777" s="23"/>
      <c r="AR2777" s="23"/>
      <c r="AS2777" s="23"/>
      <c r="AT2777" s="23"/>
      <c r="AU2777" s="23"/>
      <c r="AV2777" s="23"/>
      <c r="AW2777" s="23"/>
      <c r="AX2777" s="23"/>
      <c r="AY2777" s="23"/>
      <c r="AZ2777" s="23"/>
      <c r="BA2777" s="23"/>
      <c r="BB2777" s="23"/>
      <c r="BC2777" s="23"/>
      <c r="BD2777" s="23"/>
      <c r="BE2777" s="23"/>
      <c r="BF2777" s="23"/>
      <c r="BG2777" s="23"/>
      <c r="BH2777" s="23"/>
      <c r="BI2777" s="23"/>
      <c r="BJ2777" s="23"/>
      <c r="BK2777" s="23"/>
      <c r="BL2777" s="23"/>
      <c r="BM2777" s="23"/>
      <c r="BN2777" s="23"/>
      <c r="BO2777" s="23"/>
      <c r="BP2777" s="23"/>
      <c r="BQ2777" s="23"/>
      <c r="BR2777" s="23"/>
      <c r="BS2777" s="23"/>
      <c r="BT2777" s="23"/>
      <c r="BU2777" s="23"/>
      <c r="BV2777" s="23"/>
      <c r="BW2777" s="23"/>
      <c r="BX2777" s="23"/>
      <c r="BY2777" s="23"/>
      <c r="BZ2777" s="23"/>
      <c r="CA2777" s="23"/>
      <c r="CB2777" s="23"/>
      <c r="CC2777" s="23"/>
      <c r="CD2777" s="23"/>
      <c r="CE2777" s="23"/>
      <c r="CF2777" s="23"/>
      <c r="CG2777" s="23"/>
      <c r="CH2777" s="23"/>
      <c r="CI2777" s="23"/>
      <c r="CJ2777" s="23"/>
      <c r="CK2777" s="23"/>
      <c r="CL2777" s="23"/>
      <c r="CM2777" s="23"/>
      <c r="CN2777" s="23"/>
      <c r="CO2777" s="23"/>
      <c r="CP2777" s="23"/>
      <c r="CQ2777" s="23"/>
      <c r="CR2777" s="23"/>
      <c r="CS2777" s="23"/>
      <c r="CT2777" s="23"/>
      <c r="CU2777" s="23"/>
      <c r="CV2777" s="23"/>
      <c r="CW2777" s="23"/>
      <c r="CX2777" s="23"/>
      <c r="CY2777" s="23"/>
      <c r="CZ2777" s="23"/>
      <c r="DA2777" s="23"/>
      <c r="DB2777" s="23"/>
      <c r="DC2777" s="23"/>
      <c r="DD2777" s="23"/>
      <c r="DE2777" s="23"/>
      <c r="DF2777" s="23"/>
      <c r="DG2777" s="23"/>
      <c r="DH2777" s="23"/>
      <c r="DI2777" s="23"/>
      <c r="DJ2777" s="23"/>
      <c r="DK2777" s="23"/>
      <c r="DL2777" s="23"/>
      <c r="DM2777" s="23"/>
      <c r="DN2777" s="23"/>
      <c r="DO2777" s="23"/>
      <c r="DP2777" s="23"/>
      <c r="DQ2777" s="23"/>
      <c r="DR2777" s="23"/>
      <c r="DS2777" s="23"/>
      <c r="DT2777" s="23"/>
      <c r="DU2777" s="23"/>
      <c r="DV2777" s="23"/>
      <c r="DW2777" s="23"/>
      <c r="DX2777" s="23"/>
      <c r="DY2777" s="23"/>
    </row>
    <row r="2778" spans="1:129" s="29" customFormat="1" ht="75" x14ac:dyDescent="0.25">
      <c r="A2778" s="425"/>
      <c r="B2778" s="127" t="s">
        <v>413</v>
      </c>
      <c r="C2778" s="121"/>
      <c r="D2778" s="121"/>
      <c r="E2778" s="136"/>
      <c r="F2778" s="162"/>
      <c r="G2778" s="136"/>
      <c r="H2778" s="72" t="s">
        <v>57</v>
      </c>
      <c r="I2778" s="78" t="s">
        <v>136</v>
      </c>
      <c r="J2778" s="83">
        <v>45250</v>
      </c>
      <c r="K2778" s="123">
        <f>J2778</f>
        <v>45250</v>
      </c>
      <c r="L2778" s="83"/>
      <c r="M2778" s="83"/>
      <c r="N2778" s="83"/>
      <c r="O2778" s="429">
        <f t="shared" si="1425"/>
        <v>45250</v>
      </c>
      <c r="P2778" s="355"/>
      <c r="Q2778" s="23"/>
      <c r="R2778" s="23"/>
      <c r="S2778" s="23"/>
      <c r="T2778" s="23"/>
      <c r="U2778" s="23"/>
      <c r="V2778" s="23"/>
      <c r="W2778" s="23"/>
      <c r="X2778" s="23"/>
      <c r="Y2778" s="23"/>
      <c r="Z2778" s="23"/>
      <c r="AA2778" s="23"/>
      <c r="AB2778" s="23"/>
      <c r="AC2778" s="23"/>
      <c r="AD2778" s="23"/>
      <c r="AE2778" s="23"/>
      <c r="AF2778" s="23"/>
      <c r="AG2778" s="23"/>
      <c r="AH2778" s="23"/>
      <c r="AI2778" s="23"/>
      <c r="AJ2778" s="23"/>
      <c r="AK2778" s="23"/>
      <c r="AL2778" s="23"/>
      <c r="AM2778" s="23"/>
      <c r="AN2778" s="23"/>
      <c r="AO2778" s="23"/>
      <c r="AP2778" s="23"/>
      <c r="AQ2778" s="23"/>
      <c r="AR2778" s="23"/>
      <c r="AS2778" s="23"/>
      <c r="AT2778" s="23"/>
      <c r="AU2778" s="23"/>
      <c r="AV2778" s="23"/>
      <c r="AW2778" s="23"/>
      <c r="AX2778" s="23"/>
      <c r="AY2778" s="23"/>
      <c r="AZ2778" s="23"/>
      <c r="BA2778" s="23"/>
      <c r="BB2778" s="23"/>
      <c r="BC2778" s="23"/>
      <c r="BD2778" s="23"/>
      <c r="BE2778" s="23"/>
      <c r="BF2778" s="23"/>
      <c r="BG2778" s="23"/>
      <c r="BH2778" s="23"/>
      <c r="BI2778" s="23"/>
      <c r="BJ2778" s="23"/>
      <c r="BK2778" s="23"/>
      <c r="BL2778" s="23"/>
      <c r="BM2778" s="23"/>
      <c r="BN2778" s="23"/>
      <c r="BO2778" s="23"/>
      <c r="BP2778" s="23"/>
      <c r="BQ2778" s="23"/>
      <c r="BR2778" s="23"/>
      <c r="BS2778" s="23"/>
      <c r="BT2778" s="23"/>
      <c r="BU2778" s="23"/>
      <c r="BV2778" s="23"/>
      <c r="BW2778" s="23"/>
      <c r="BX2778" s="23"/>
      <c r="BY2778" s="23"/>
      <c r="BZ2778" s="23"/>
      <c r="CA2778" s="23"/>
      <c r="CB2778" s="23"/>
      <c r="CC2778" s="23"/>
      <c r="CD2778" s="23"/>
      <c r="CE2778" s="23"/>
      <c r="CF2778" s="23"/>
      <c r="CG2778" s="23"/>
      <c r="CH2778" s="23"/>
      <c r="CI2778" s="23"/>
      <c r="CJ2778" s="23"/>
      <c r="CK2778" s="23"/>
      <c r="CL2778" s="23"/>
      <c r="CM2778" s="23"/>
      <c r="CN2778" s="23"/>
      <c r="CO2778" s="23"/>
      <c r="CP2778" s="23"/>
      <c r="CQ2778" s="23"/>
      <c r="CR2778" s="23"/>
      <c r="CS2778" s="23"/>
      <c r="CT2778" s="23"/>
      <c r="CU2778" s="23"/>
      <c r="CV2778" s="23"/>
      <c r="CW2778" s="23"/>
      <c r="CX2778" s="23"/>
      <c r="CY2778" s="23"/>
      <c r="CZ2778" s="23"/>
      <c r="DA2778" s="23"/>
      <c r="DB2778" s="23"/>
      <c r="DC2778" s="23"/>
      <c r="DD2778" s="23"/>
      <c r="DE2778" s="23"/>
      <c r="DF2778" s="23"/>
      <c r="DG2778" s="23"/>
      <c r="DH2778" s="23"/>
      <c r="DI2778" s="23"/>
      <c r="DJ2778" s="23"/>
      <c r="DK2778" s="23"/>
      <c r="DL2778" s="23"/>
      <c r="DM2778" s="23"/>
      <c r="DN2778" s="23"/>
      <c r="DO2778" s="23"/>
      <c r="DP2778" s="23"/>
      <c r="DQ2778" s="23"/>
      <c r="DR2778" s="23"/>
      <c r="DS2778" s="23"/>
      <c r="DT2778" s="23"/>
      <c r="DU2778" s="23"/>
      <c r="DV2778" s="23"/>
      <c r="DW2778" s="23"/>
      <c r="DX2778" s="23"/>
      <c r="DY2778" s="23"/>
    </row>
    <row r="2779" spans="1:129" s="29" customFormat="1" x14ac:dyDescent="0.25">
      <c r="A2779" s="423">
        <v>51</v>
      </c>
      <c r="B2779" s="127" t="s">
        <v>413</v>
      </c>
      <c r="C2779" s="121" t="s">
        <v>361</v>
      </c>
      <c r="D2779" s="121" t="s">
        <v>105</v>
      </c>
      <c r="E2779" s="136" t="s">
        <v>107</v>
      </c>
      <c r="F2779" s="162">
        <v>1677.6</v>
      </c>
      <c r="G2779" s="136">
        <v>80</v>
      </c>
      <c r="H2779" s="121" t="s">
        <v>30</v>
      </c>
      <c r="I2779" s="66" t="s">
        <v>1</v>
      </c>
      <c r="J2779" s="83">
        <f>J2780+J2781</f>
        <v>175250</v>
      </c>
      <c r="K2779" s="83">
        <f t="shared" ref="K2779" si="1490">K2780+K2781</f>
        <v>45250</v>
      </c>
      <c r="L2779" s="83">
        <f t="shared" ref="L2779" si="1491">L2780+L2781</f>
        <v>0</v>
      </c>
      <c r="M2779" s="83">
        <f t="shared" ref="M2779" si="1492">M2780+M2781</f>
        <v>123500</v>
      </c>
      <c r="N2779" s="83">
        <f t="shared" ref="N2779" si="1493">N2780+N2781</f>
        <v>6500</v>
      </c>
      <c r="O2779" s="429">
        <f t="shared" si="1425"/>
        <v>175250</v>
      </c>
      <c r="P2779" s="355"/>
      <c r="Q2779" s="23"/>
      <c r="R2779" s="23"/>
      <c r="S2779" s="23"/>
      <c r="T2779" s="23"/>
      <c r="U2779" s="23"/>
      <c r="V2779" s="23"/>
      <c r="W2779" s="23"/>
      <c r="X2779" s="23"/>
      <c r="Y2779" s="23"/>
      <c r="Z2779" s="23"/>
      <c r="AA2779" s="23"/>
      <c r="AB2779" s="23"/>
      <c r="AC2779" s="23"/>
      <c r="AD2779" s="23"/>
      <c r="AE2779" s="23"/>
      <c r="AF2779" s="23"/>
      <c r="AG2779" s="23"/>
      <c r="AH2779" s="23"/>
      <c r="AI2779" s="23"/>
      <c r="AJ2779" s="23"/>
      <c r="AK2779" s="23"/>
      <c r="AL2779" s="23"/>
      <c r="AM2779" s="23"/>
      <c r="AN2779" s="23"/>
      <c r="AO2779" s="23"/>
      <c r="AP2779" s="23"/>
      <c r="AQ2779" s="23"/>
      <c r="AR2779" s="23"/>
      <c r="AS2779" s="23"/>
      <c r="AT2779" s="23"/>
      <c r="AU2779" s="23"/>
      <c r="AV2779" s="23"/>
      <c r="AW2779" s="23"/>
      <c r="AX2779" s="23"/>
      <c r="AY2779" s="23"/>
      <c r="AZ2779" s="23"/>
      <c r="BA2779" s="23"/>
      <c r="BB2779" s="23"/>
      <c r="BC2779" s="23"/>
      <c r="BD2779" s="23"/>
      <c r="BE2779" s="23"/>
      <c r="BF2779" s="23"/>
      <c r="BG2779" s="23"/>
      <c r="BH2779" s="23"/>
      <c r="BI2779" s="23"/>
      <c r="BJ2779" s="23"/>
      <c r="BK2779" s="23"/>
      <c r="BL2779" s="23"/>
      <c r="BM2779" s="23"/>
      <c r="BN2779" s="23"/>
      <c r="BO2779" s="23"/>
      <c r="BP2779" s="23"/>
      <c r="BQ2779" s="23"/>
      <c r="BR2779" s="23"/>
      <c r="BS2779" s="23"/>
      <c r="BT2779" s="23"/>
      <c r="BU2779" s="23"/>
      <c r="BV2779" s="23"/>
      <c r="BW2779" s="23"/>
      <c r="BX2779" s="23"/>
      <c r="BY2779" s="23"/>
      <c r="BZ2779" s="23"/>
      <c r="CA2779" s="23"/>
      <c r="CB2779" s="23"/>
      <c r="CC2779" s="23"/>
      <c r="CD2779" s="23"/>
      <c r="CE2779" s="23"/>
      <c r="CF2779" s="23"/>
      <c r="CG2779" s="23"/>
      <c r="CH2779" s="23"/>
      <c r="CI2779" s="23"/>
      <c r="CJ2779" s="23"/>
      <c r="CK2779" s="23"/>
      <c r="CL2779" s="23"/>
      <c r="CM2779" s="23"/>
      <c r="CN2779" s="23"/>
      <c r="CO2779" s="23"/>
      <c r="CP2779" s="23"/>
      <c r="CQ2779" s="23"/>
      <c r="CR2779" s="23"/>
      <c r="CS2779" s="23"/>
      <c r="CT2779" s="23"/>
      <c r="CU2779" s="23"/>
      <c r="CV2779" s="23"/>
      <c r="CW2779" s="23"/>
      <c r="CX2779" s="23"/>
      <c r="CY2779" s="23"/>
      <c r="CZ2779" s="23"/>
      <c r="DA2779" s="23"/>
      <c r="DB2779" s="23"/>
      <c r="DC2779" s="23"/>
      <c r="DD2779" s="23"/>
      <c r="DE2779" s="23"/>
      <c r="DF2779" s="23"/>
      <c r="DG2779" s="23"/>
      <c r="DH2779" s="23"/>
      <c r="DI2779" s="23"/>
      <c r="DJ2779" s="23"/>
      <c r="DK2779" s="23"/>
      <c r="DL2779" s="23"/>
      <c r="DM2779" s="23"/>
      <c r="DN2779" s="23"/>
      <c r="DO2779" s="23"/>
      <c r="DP2779" s="23"/>
      <c r="DQ2779" s="23"/>
      <c r="DR2779" s="23"/>
      <c r="DS2779" s="23"/>
      <c r="DT2779" s="23"/>
      <c r="DU2779" s="23"/>
      <c r="DV2779" s="23"/>
      <c r="DW2779" s="23"/>
      <c r="DX2779" s="23"/>
      <c r="DY2779" s="23"/>
    </row>
    <row r="2780" spans="1:129" s="29" customFormat="1" ht="45" x14ac:dyDescent="0.25">
      <c r="A2780" s="424"/>
      <c r="B2780" s="127" t="s">
        <v>413</v>
      </c>
      <c r="C2780" s="121"/>
      <c r="D2780" s="121"/>
      <c r="E2780" s="136"/>
      <c r="F2780" s="162"/>
      <c r="G2780" s="136"/>
      <c r="H2780" s="72" t="s">
        <v>58</v>
      </c>
      <c r="I2780" s="78" t="s">
        <v>31</v>
      </c>
      <c r="J2780" s="83">
        <v>130000</v>
      </c>
      <c r="K2780" s="83"/>
      <c r="L2780" s="83"/>
      <c r="M2780" s="83">
        <v>123500</v>
      </c>
      <c r="N2780" s="83">
        <v>6500</v>
      </c>
      <c r="O2780" s="429">
        <f t="shared" si="1425"/>
        <v>130000</v>
      </c>
      <c r="P2780" s="355"/>
      <c r="Q2780" s="23"/>
      <c r="R2780" s="23"/>
      <c r="S2780" s="23"/>
      <c r="T2780" s="23"/>
      <c r="U2780" s="23"/>
      <c r="V2780" s="23"/>
      <c r="W2780" s="23"/>
      <c r="X2780" s="23"/>
      <c r="Y2780" s="23"/>
      <c r="Z2780" s="23"/>
      <c r="AA2780" s="23"/>
      <c r="AB2780" s="23"/>
      <c r="AC2780" s="23"/>
      <c r="AD2780" s="23"/>
      <c r="AE2780" s="23"/>
      <c r="AF2780" s="23"/>
      <c r="AG2780" s="23"/>
      <c r="AH2780" s="23"/>
      <c r="AI2780" s="23"/>
      <c r="AJ2780" s="23"/>
      <c r="AK2780" s="23"/>
      <c r="AL2780" s="23"/>
      <c r="AM2780" s="23"/>
      <c r="AN2780" s="23"/>
      <c r="AO2780" s="23"/>
      <c r="AP2780" s="23"/>
      <c r="AQ2780" s="23"/>
      <c r="AR2780" s="23"/>
      <c r="AS2780" s="23"/>
      <c r="AT2780" s="23"/>
      <c r="AU2780" s="23"/>
      <c r="AV2780" s="23"/>
      <c r="AW2780" s="23"/>
      <c r="AX2780" s="23"/>
      <c r="AY2780" s="23"/>
      <c r="AZ2780" s="23"/>
      <c r="BA2780" s="23"/>
      <c r="BB2780" s="23"/>
      <c r="BC2780" s="23"/>
      <c r="BD2780" s="23"/>
      <c r="BE2780" s="23"/>
      <c r="BF2780" s="23"/>
      <c r="BG2780" s="23"/>
      <c r="BH2780" s="23"/>
      <c r="BI2780" s="23"/>
      <c r="BJ2780" s="23"/>
      <c r="BK2780" s="23"/>
      <c r="BL2780" s="23"/>
      <c r="BM2780" s="23"/>
      <c r="BN2780" s="23"/>
      <c r="BO2780" s="23"/>
      <c r="BP2780" s="23"/>
      <c r="BQ2780" s="23"/>
      <c r="BR2780" s="23"/>
      <c r="BS2780" s="23"/>
      <c r="BT2780" s="23"/>
      <c r="BU2780" s="23"/>
      <c r="BV2780" s="23"/>
      <c r="BW2780" s="23"/>
      <c r="BX2780" s="23"/>
      <c r="BY2780" s="23"/>
      <c r="BZ2780" s="23"/>
      <c r="CA2780" s="23"/>
      <c r="CB2780" s="23"/>
      <c r="CC2780" s="23"/>
      <c r="CD2780" s="23"/>
      <c r="CE2780" s="23"/>
      <c r="CF2780" s="23"/>
      <c r="CG2780" s="23"/>
      <c r="CH2780" s="23"/>
      <c r="CI2780" s="23"/>
      <c r="CJ2780" s="23"/>
      <c r="CK2780" s="23"/>
      <c r="CL2780" s="23"/>
      <c r="CM2780" s="23"/>
      <c r="CN2780" s="23"/>
      <c r="CO2780" s="23"/>
      <c r="CP2780" s="23"/>
      <c r="CQ2780" s="23"/>
      <c r="CR2780" s="23"/>
      <c r="CS2780" s="23"/>
      <c r="CT2780" s="23"/>
      <c r="CU2780" s="23"/>
      <c r="CV2780" s="23"/>
      <c r="CW2780" s="23"/>
      <c r="CX2780" s="23"/>
      <c r="CY2780" s="23"/>
      <c r="CZ2780" s="23"/>
      <c r="DA2780" s="23"/>
      <c r="DB2780" s="23"/>
      <c r="DC2780" s="23"/>
      <c r="DD2780" s="23"/>
      <c r="DE2780" s="23"/>
      <c r="DF2780" s="23"/>
      <c r="DG2780" s="23"/>
      <c r="DH2780" s="23"/>
      <c r="DI2780" s="23"/>
      <c r="DJ2780" s="23"/>
      <c r="DK2780" s="23"/>
      <c r="DL2780" s="23"/>
      <c r="DM2780" s="23"/>
      <c r="DN2780" s="23"/>
      <c r="DO2780" s="23"/>
      <c r="DP2780" s="23"/>
      <c r="DQ2780" s="23"/>
      <c r="DR2780" s="23"/>
      <c r="DS2780" s="23"/>
      <c r="DT2780" s="23"/>
      <c r="DU2780" s="23"/>
      <c r="DV2780" s="23"/>
      <c r="DW2780" s="23"/>
      <c r="DX2780" s="23"/>
      <c r="DY2780" s="23"/>
    </row>
    <row r="2781" spans="1:129" s="29" customFormat="1" ht="75" x14ac:dyDescent="0.25">
      <c r="A2781" s="425"/>
      <c r="B2781" s="127" t="s">
        <v>413</v>
      </c>
      <c r="C2781" s="121"/>
      <c r="D2781" s="121"/>
      <c r="E2781" s="136"/>
      <c r="F2781" s="162"/>
      <c r="G2781" s="136"/>
      <c r="H2781" s="72" t="s">
        <v>57</v>
      </c>
      <c r="I2781" s="78" t="s">
        <v>136</v>
      </c>
      <c r="J2781" s="83">
        <v>45250</v>
      </c>
      <c r="K2781" s="123">
        <f>J2781</f>
        <v>45250</v>
      </c>
      <c r="L2781" s="83"/>
      <c r="M2781" s="83"/>
      <c r="N2781" s="83"/>
      <c r="O2781" s="429">
        <f t="shared" si="1425"/>
        <v>45250</v>
      </c>
      <c r="P2781" s="355"/>
      <c r="Q2781" s="23"/>
      <c r="R2781" s="23"/>
      <c r="S2781" s="23"/>
      <c r="T2781" s="23"/>
      <c r="U2781" s="23"/>
      <c r="V2781" s="23"/>
      <c r="W2781" s="23"/>
      <c r="X2781" s="23"/>
      <c r="Y2781" s="23"/>
      <c r="Z2781" s="23"/>
      <c r="AA2781" s="23"/>
      <c r="AB2781" s="23"/>
      <c r="AC2781" s="23"/>
      <c r="AD2781" s="23"/>
      <c r="AE2781" s="23"/>
      <c r="AF2781" s="23"/>
      <c r="AG2781" s="23"/>
      <c r="AH2781" s="23"/>
      <c r="AI2781" s="23"/>
      <c r="AJ2781" s="23"/>
      <c r="AK2781" s="23"/>
      <c r="AL2781" s="23"/>
      <c r="AM2781" s="23"/>
      <c r="AN2781" s="23"/>
      <c r="AO2781" s="23"/>
      <c r="AP2781" s="23"/>
      <c r="AQ2781" s="23"/>
      <c r="AR2781" s="23"/>
      <c r="AS2781" s="23"/>
      <c r="AT2781" s="23"/>
      <c r="AU2781" s="23"/>
      <c r="AV2781" s="23"/>
      <c r="AW2781" s="23"/>
      <c r="AX2781" s="23"/>
      <c r="AY2781" s="23"/>
      <c r="AZ2781" s="23"/>
      <c r="BA2781" s="23"/>
      <c r="BB2781" s="23"/>
      <c r="BC2781" s="23"/>
      <c r="BD2781" s="23"/>
      <c r="BE2781" s="23"/>
      <c r="BF2781" s="23"/>
      <c r="BG2781" s="23"/>
      <c r="BH2781" s="23"/>
      <c r="BI2781" s="23"/>
      <c r="BJ2781" s="23"/>
      <c r="BK2781" s="23"/>
      <c r="BL2781" s="23"/>
      <c r="BM2781" s="23"/>
      <c r="BN2781" s="23"/>
      <c r="BO2781" s="23"/>
      <c r="BP2781" s="23"/>
      <c r="BQ2781" s="23"/>
      <c r="BR2781" s="23"/>
      <c r="BS2781" s="23"/>
      <c r="BT2781" s="23"/>
      <c r="BU2781" s="23"/>
      <c r="BV2781" s="23"/>
      <c r="BW2781" s="23"/>
      <c r="BX2781" s="23"/>
      <c r="BY2781" s="23"/>
      <c r="BZ2781" s="23"/>
      <c r="CA2781" s="23"/>
      <c r="CB2781" s="23"/>
      <c r="CC2781" s="23"/>
      <c r="CD2781" s="23"/>
      <c r="CE2781" s="23"/>
      <c r="CF2781" s="23"/>
      <c r="CG2781" s="23"/>
      <c r="CH2781" s="23"/>
      <c r="CI2781" s="23"/>
      <c r="CJ2781" s="23"/>
      <c r="CK2781" s="23"/>
      <c r="CL2781" s="23"/>
      <c r="CM2781" s="23"/>
      <c r="CN2781" s="23"/>
      <c r="CO2781" s="23"/>
      <c r="CP2781" s="23"/>
      <c r="CQ2781" s="23"/>
      <c r="CR2781" s="23"/>
      <c r="CS2781" s="23"/>
      <c r="CT2781" s="23"/>
      <c r="CU2781" s="23"/>
      <c r="CV2781" s="23"/>
      <c r="CW2781" s="23"/>
      <c r="CX2781" s="23"/>
      <c r="CY2781" s="23"/>
      <c r="CZ2781" s="23"/>
      <c r="DA2781" s="23"/>
      <c r="DB2781" s="23"/>
      <c r="DC2781" s="23"/>
      <c r="DD2781" s="23"/>
      <c r="DE2781" s="23"/>
      <c r="DF2781" s="23"/>
      <c r="DG2781" s="23"/>
      <c r="DH2781" s="23"/>
      <c r="DI2781" s="23"/>
      <c r="DJ2781" s="23"/>
      <c r="DK2781" s="23"/>
      <c r="DL2781" s="23"/>
      <c r="DM2781" s="23"/>
      <c r="DN2781" s="23"/>
      <c r="DO2781" s="23"/>
      <c r="DP2781" s="23"/>
      <c r="DQ2781" s="23"/>
      <c r="DR2781" s="23"/>
      <c r="DS2781" s="23"/>
      <c r="DT2781" s="23"/>
      <c r="DU2781" s="23"/>
      <c r="DV2781" s="23"/>
      <c r="DW2781" s="23"/>
      <c r="DX2781" s="23"/>
      <c r="DY2781" s="23"/>
    </row>
    <row r="2782" spans="1:129" s="29" customFormat="1" x14ac:dyDescent="0.25">
      <c r="A2782" s="423">
        <v>52</v>
      </c>
      <c r="B2782" s="127" t="s">
        <v>413</v>
      </c>
      <c r="C2782" s="121" t="s">
        <v>361</v>
      </c>
      <c r="D2782" s="121" t="s">
        <v>105</v>
      </c>
      <c r="E2782" s="136" t="s">
        <v>108</v>
      </c>
      <c r="F2782" s="162">
        <v>1685</v>
      </c>
      <c r="G2782" s="136">
        <v>73</v>
      </c>
      <c r="H2782" s="121" t="s">
        <v>30</v>
      </c>
      <c r="I2782" s="66" t="s">
        <v>1</v>
      </c>
      <c r="J2782" s="83">
        <f>J2783+J2784</f>
        <v>175250</v>
      </c>
      <c r="K2782" s="83">
        <f t="shared" ref="K2782" si="1494">K2783+K2784</f>
        <v>45250</v>
      </c>
      <c r="L2782" s="83">
        <f t="shared" ref="L2782" si="1495">L2783+L2784</f>
        <v>0</v>
      </c>
      <c r="M2782" s="83">
        <f t="shared" ref="M2782" si="1496">M2783+M2784</f>
        <v>123500</v>
      </c>
      <c r="N2782" s="83">
        <f t="shared" ref="N2782" si="1497">N2783+N2784</f>
        <v>6500</v>
      </c>
      <c r="O2782" s="429">
        <f t="shared" si="1425"/>
        <v>175250</v>
      </c>
      <c r="P2782" s="355"/>
      <c r="Q2782" s="23"/>
      <c r="R2782" s="23"/>
      <c r="S2782" s="23"/>
      <c r="T2782" s="23"/>
      <c r="U2782" s="23"/>
      <c r="V2782" s="23"/>
      <c r="W2782" s="23"/>
      <c r="X2782" s="23"/>
      <c r="Y2782" s="23"/>
      <c r="Z2782" s="23"/>
      <c r="AA2782" s="23"/>
      <c r="AB2782" s="23"/>
      <c r="AC2782" s="23"/>
      <c r="AD2782" s="23"/>
      <c r="AE2782" s="23"/>
      <c r="AF2782" s="23"/>
      <c r="AG2782" s="23"/>
      <c r="AH2782" s="23"/>
      <c r="AI2782" s="23"/>
      <c r="AJ2782" s="23"/>
      <c r="AK2782" s="23"/>
      <c r="AL2782" s="23"/>
      <c r="AM2782" s="23"/>
      <c r="AN2782" s="23"/>
      <c r="AO2782" s="23"/>
      <c r="AP2782" s="23"/>
      <c r="AQ2782" s="23"/>
      <c r="AR2782" s="23"/>
      <c r="AS2782" s="23"/>
      <c r="AT2782" s="23"/>
      <c r="AU2782" s="23"/>
      <c r="AV2782" s="23"/>
      <c r="AW2782" s="23"/>
      <c r="AX2782" s="23"/>
      <c r="AY2782" s="23"/>
      <c r="AZ2782" s="23"/>
      <c r="BA2782" s="23"/>
      <c r="BB2782" s="23"/>
      <c r="BC2782" s="23"/>
      <c r="BD2782" s="23"/>
      <c r="BE2782" s="23"/>
      <c r="BF2782" s="23"/>
      <c r="BG2782" s="23"/>
      <c r="BH2782" s="23"/>
      <c r="BI2782" s="23"/>
      <c r="BJ2782" s="23"/>
      <c r="BK2782" s="23"/>
      <c r="BL2782" s="23"/>
      <c r="BM2782" s="23"/>
      <c r="BN2782" s="23"/>
      <c r="BO2782" s="23"/>
      <c r="BP2782" s="23"/>
      <c r="BQ2782" s="23"/>
      <c r="BR2782" s="23"/>
      <c r="BS2782" s="23"/>
      <c r="BT2782" s="23"/>
      <c r="BU2782" s="23"/>
      <c r="BV2782" s="23"/>
      <c r="BW2782" s="23"/>
      <c r="BX2782" s="23"/>
      <c r="BY2782" s="23"/>
      <c r="BZ2782" s="23"/>
      <c r="CA2782" s="23"/>
      <c r="CB2782" s="23"/>
      <c r="CC2782" s="23"/>
      <c r="CD2782" s="23"/>
      <c r="CE2782" s="23"/>
      <c r="CF2782" s="23"/>
      <c r="CG2782" s="23"/>
      <c r="CH2782" s="23"/>
      <c r="CI2782" s="23"/>
      <c r="CJ2782" s="23"/>
      <c r="CK2782" s="23"/>
      <c r="CL2782" s="23"/>
      <c r="CM2782" s="23"/>
      <c r="CN2782" s="23"/>
      <c r="CO2782" s="23"/>
      <c r="CP2782" s="23"/>
      <c r="CQ2782" s="23"/>
      <c r="CR2782" s="23"/>
      <c r="CS2782" s="23"/>
      <c r="CT2782" s="23"/>
      <c r="CU2782" s="23"/>
      <c r="CV2782" s="23"/>
      <c r="CW2782" s="23"/>
      <c r="CX2782" s="23"/>
      <c r="CY2782" s="23"/>
      <c r="CZ2782" s="23"/>
      <c r="DA2782" s="23"/>
      <c r="DB2782" s="23"/>
      <c r="DC2782" s="23"/>
      <c r="DD2782" s="23"/>
      <c r="DE2782" s="23"/>
      <c r="DF2782" s="23"/>
      <c r="DG2782" s="23"/>
      <c r="DH2782" s="23"/>
      <c r="DI2782" s="23"/>
      <c r="DJ2782" s="23"/>
      <c r="DK2782" s="23"/>
      <c r="DL2782" s="23"/>
      <c r="DM2782" s="23"/>
      <c r="DN2782" s="23"/>
      <c r="DO2782" s="23"/>
      <c r="DP2782" s="23"/>
      <c r="DQ2782" s="23"/>
      <c r="DR2782" s="23"/>
      <c r="DS2782" s="23"/>
      <c r="DT2782" s="23"/>
      <c r="DU2782" s="23"/>
      <c r="DV2782" s="23"/>
      <c r="DW2782" s="23"/>
      <c r="DX2782" s="23"/>
      <c r="DY2782" s="23"/>
    </row>
    <row r="2783" spans="1:129" s="29" customFormat="1" ht="45" x14ac:dyDescent="0.25">
      <c r="A2783" s="424"/>
      <c r="B2783" s="127" t="s">
        <v>413</v>
      </c>
      <c r="C2783" s="121"/>
      <c r="D2783" s="121"/>
      <c r="E2783" s="136"/>
      <c r="F2783" s="162"/>
      <c r="G2783" s="136"/>
      <c r="H2783" s="72" t="s">
        <v>58</v>
      </c>
      <c r="I2783" s="78" t="s">
        <v>31</v>
      </c>
      <c r="J2783" s="83">
        <v>130000</v>
      </c>
      <c r="K2783" s="83"/>
      <c r="L2783" s="83"/>
      <c r="M2783" s="83">
        <v>123500</v>
      </c>
      <c r="N2783" s="83">
        <v>6500</v>
      </c>
      <c r="O2783" s="429">
        <f t="shared" si="1425"/>
        <v>130000</v>
      </c>
      <c r="P2783" s="355"/>
      <c r="Q2783" s="23"/>
      <c r="R2783" s="23"/>
      <c r="S2783" s="23"/>
      <c r="T2783" s="23"/>
      <c r="U2783" s="23"/>
      <c r="V2783" s="23"/>
      <c r="W2783" s="23"/>
      <c r="X2783" s="23"/>
      <c r="Y2783" s="23"/>
      <c r="Z2783" s="23"/>
      <c r="AA2783" s="23"/>
      <c r="AB2783" s="23"/>
      <c r="AC2783" s="23"/>
      <c r="AD2783" s="23"/>
      <c r="AE2783" s="23"/>
      <c r="AF2783" s="23"/>
      <c r="AG2783" s="23"/>
      <c r="AH2783" s="23"/>
      <c r="AI2783" s="23"/>
      <c r="AJ2783" s="23"/>
      <c r="AK2783" s="23"/>
      <c r="AL2783" s="23"/>
      <c r="AM2783" s="23"/>
      <c r="AN2783" s="23"/>
      <c r="AO2783" s="23"/>
      <c r="AP2783" s="23"/>
      <c r="AQ2783" s="23"/>
      <c r="AR2783" s="23"/>
      <c r="AS2783" s="23"/>
      <c r="AT2783" s="23"/>
      <c r="AU2783" s="23"/>
      <c r="AV2783" s="23"/>
      <c r="AW2783" s="23"/>
      <c r="AX2783" s="23"/>
      <c r="AY2783" s="23"/>
      <c r="AZ2783" s="23"/>
      <c r="BA2783" s="23"/>
      <c r="BB2783" s="23"/>
      <c r="BC2783" s="23"/>
      <c r="BD2783" s="23"/>
      <c r="BE2783" s="23"/>
      <c r="BF2783" s="23"/>
      <c r="BG2783" s="23"/>
      <c r="BH2783" s="23"/>
      <c r="BI2783" s="23"/>
      <c r="BJ2783" s="23"/>
      <c r="BK2783" s="23"/>
      <c r="BL2783" s="23"/>
      <c r="BM2783" s="23"/>
      <c r="BN2783" s="23"/>
      <c r="BO2783" s="23"/>
      <c r="BP2783" s="23"/>
      <c r="BQ2783" s="23"/>
      <c r="BR2783" s="23"/>
      <c r="BS2783" s="23"/>
      <c r="BT2783" s="23"/>
      <c r="BU2783" s="23"/>
      <c r="BV2783" s="23"/>
      <c r="BW2783" s="23"/>
      <c r="BX2783" s="23"/>
      <c r="BY2783" s="23"/>
      <c r="BZ2783" s="23"/>
      <c r="CA2783" s="23"/>
      <c r="CB2783" s="23"/>
      <c r="CC2783" s="23"/>
      <c r="CD2783" s="23"/>
      <c r="CE2783" s="23"/>
      <c r="CF2783" s="23"/>
      <c r="CG2783" s="23"/>
      <c r="CH2783" s="23"/>
      <c r="CI2783" s="23"/>
      <c r="CJ2783" s="23"/>
      <c r="CK2783" s="23"/>
      <c r="CL2783" s="23"/>
      <c r="CM2783" s="23"/>
      <c r="CN2783" s="23"/>
      <c r="CO2783" s="23"/>
      <c r="CP2783" s="23"/>
      <c r="CQ2783" s="23"/>
      <c r="CR2783" s="23"/>
      <c r="CS2783" s="23"/>
      <c r="CT2783" s="23"/>
      <c r="CU2783" s="23"/>
      <c r="CV2783" s="23"/>
      <c r="CW2783" s="23"/>
      <c r="CX2783" s="23"/>
      <c r="CY2783" s="23"/>
      <c r="CZ2783" s="23"/>
      <c r="DA2783" s="23"/>
      <c r="DB2783" s="23"/>
      <c r="DC2783" s="23"/>
      <c r="DD2783" s="23"/>
      <c r="DE2783" s="23"/>
      <c r="DF2783" s="23"/>
      <c r="DG2783" s="23"/>
      <c r="DH2783" s="23"/>
      <c r="DI2783" s="23"/>
      <c r="DJ2783" s="23"/>
      <c r="DK2783" s="23"/>
      <c r="DL2783" s="23"/>
      <c r="DM2783" s="23"/>
      <c r="DN2783" s="23"/>
      <c r="DO2783" s="23"/>
      <c r="DP2783" s="23"/>
      <c r="DQ2783" s="23"/>
      <c r="DR2783" s="23"/>
      <c r="DS2783" s="23"/>
      <c r="DT2783" s="23"/>
      <c r="DU2783" s="23"/>
      <c r="DV2783" s="23"/>
      <c r="DW2783" s="23"/>
      <c r="DX2783" s="23"/>
      <c r="DY2783" s="23"/>
    </row>
    <row r="2784" spans="1:129" s="29" customFormat="1" ht="75" x14ac:dyDescent="0.25">
      <c r="A2784" s="425"/>
      <c r="B2784" s="127" t="s">
        <v>413</v>
      </c>
      <c r="C2784" s="121"/>
      <c r="D2784" s="121"/>
      <c r="E2784" s="136"/>
      <c r="F2784" s="162"/>
      <c r="G2784" s="136"/>
      <c r="H2784" s="72" t="s">
        <v>57</v>
      </c>
      <c r="I2784" s="78" t="s">
        <v>136</v>
      </c>
      <c r="J2784" s="83">
        <v>45250</v>
      </c>
      <c r="K2784" s="123">
        <f>J2784</f>
        <v>45250</v>
      </c>
      <c r="L2784" s="83"/>
      <c r="M2784" s="83"/>
      <c r="N2784" s="83"/>
      <c r="O2784" s="429">
        <f t="shared" si="1425"/>
        <v>45250</v>
      </c>
      <c r="P2784" s="355"/>
      <c r="Q2784" s="23"/>
      <c r="R2784" s="23"/>
      <c r="S2784" s="23"/>
      <c r="T2784" s="23"/>
      <c r="U2784" s="23"/>
      <c r="V2784" s="23"/>
      <c r="W2784" s="23"/>
      <c r="X2784" s="23"/>
      <c r="Y2784" s="23"/>
      <c r="Z2784" s="23"/>
      <c r="AA2784" s="23"/>
      <c r="AB2784" s="23"/>
      <c r="AC2784" s="23"/>
      <c r="AD2784" s="23"/>
      <c r="AE2784" s="23"/>
      <c r="AF2784" s="23"/>
      <c r="AG2784" s="23"/>
      <c r="AH2784" s="23"/>
      <c r="AI2784" s="23"/>
      <c r="AJ2784" s="23"/>
      <c r="AK2784" s="23"/>
      <c r="AL2784" s="23"/>
      <c r="AM2784" s="23"/>
      <c r="AN2784" s="23"/>
      <c r="AO2784" s="23"/>
      <c r="AP2784" s="23"/>
      <c r="AQ2784" s="23"/>
      <c r="AR2784" s="23"/>
      <c r="AS2784" s="23"/>
      <c r="AT2784" s="23"/>
      <c r="AU2784" s="23"/>
      <c r="AV2784" s="23"/>
      <c r="AW2784" s="23"/>
      <c r="AX2784" s="23"/>
      <c r="AY2784" s="23"/>
      <c r="AZ2784" s="23"/>
      <c r="BA2784" s="23"/>
      <c r="BB2784" s="23"/>
      <c r="BC2784" s="23"/>
      <c r="BD2784" s="23"/>
      <c r="BE2784" s="23"/>
      <c r="BF2784" s="23"/>
      <c r="BG2784" s="23"/>
      <c r="BH2784" s="23"/>
      <c r="BI2784" s="23"/>
      <c r="BJ2784" s="23"/>
      <c r="BK2784" s="23"/>
      <c r="BL2784" s="23"/>
      <c r="BM2784" s="23"/>
      <c r="BN2784" s="23"/>
      <c r="BO2784" s="23"/>
      <c r="BP2784" s="23"/>
      <c r="BQ2784" s="23"/>
      <c r="BR2784" s="23"/>
      <c r="BS2784" s="23"/>
      <c r="BT2784" s="23"/>
      <c r="BU2784" s="23"/>
      <c r="BV2784" s="23"/>
      <c r="BW2784" s="23"/>
      <c r="BX2784" s="23"/>
      <c r="BY2784" s="23"/>
      <c r="BZ2784" s="23"/>
      <c r="CA2784" s="23"/>
      <c r="CB2784" s="23"/>
      <c r="CC2784" s="23"/>
      <c r="CD2784" s="23"/>
      <c r="CE2784" s="23"/>
      <c r="CF2784" s="23"/>
      <c r="CG2784" s="23"/>
      <c r="CH2784" s="23"/>
      <c r="CI2784" s="23"/>
      <c r="CJ2784" s="23"/>
      <c r="CK2784" s="23"/>
      <c r="CL2784" s="23"/>
      <c r="CM2784" s="23"/>
      <c r="CN2784" s="23"/>
      <c r="CO2784" s="23"/>
      <c r="CP2784" s="23"/>
      <c r="CQ2784" s="23"/>
      <c r="CR2784" s="23"/>
      <c r="CS2784" s="23"/>
      <c r="CT2784" s="23"/>
      <c r="CU2784" s="23"/>
      <c r="CV2784" s="23"/>
      <c r="CW2784" s="23"/>
      <c r="CX2784" s="23"/>
      <c r="CY2784" s="23"/>
      <c r="CZ2784" s="23"/>
      <c r="DA2784" s="23"/>
      <c r="DB2784" s="23"/>
      <c r="DC2784" s="23"/>
      <c r="DD2784" s="23"/>
      <c r="DE2784" s="23"/>
      <c r="DF2784" s="23"/>
      <c r="DG2784" s="23"/>
      <c r="DH2784" s="23"/>
      <c r="DI2784" s="23"/>
      <c r="DJ2784" s="23"/>
      <c r="DK2784" s="23"/>
      <c r="DL2784" s="23"/>
      <c r="DM2784" s="23"/>
      <c r="DN2784" s="23"/>
      <c r="DO2784" s="23"/>
      <c r="DP2784" s="23"/>
      <c r="DQ2784" s="23"/>
      <c r="DR2784" s="23"/>
      <c r="DS2784" s="23"/>
      <c r="DT2784" s="23"/>
      <c r="DU2784" s="23"/>
      <c r="DV2784" s="23"/>
      <c r="DW2784" s="23"/>
      <c r="DX2784" s="23"/>
      <c r="DY2784" s="23"/>
    </row>
    <row r="2785" spans="1:129" s="29" customFormat="1" x14ac:dyDescent="0.25">
      <c r="A2785" s="423">
        <v>53</v>
      </c>
      <c r="B2785" s="127" t="s">
        <v>413</v>
      </c>
      <c r="C2785" s="121" t="s">
        <v>361</v>
      </c>
      <c r="D2785" s="121" t="s">
        <v>105</v>
      </c>
      <c r="E2785" s="136">
        <v>9</v>
      </c>
      <c r="F2785" s="162">
        <v>2802.5</v>
      </c>
      <c r="G2785" s="136">
        <v>126</v>
      </c>
      <c r="H2785" s="121" t="s">
        <v>30</v>
      </c>
      <c r="I2785" s="66" t="s">
        <v>1</v>
      </c>
      <c r="J2785" s="83">
        <f>J2786+J2787</f>
        <v>175250</v>
      </c>
      <c r="K2785" s="83">
        <f t="shared" ref="K2785" si="1498">K2786+K2787</f>
        <v>45250</v>
      </c>
      <c r="L2785" s="83">
        <f t="shared" ref="L2785" si="1499">L2786+L2787</f>
        <v>0</v>
      </c>
      <c r="M2785" s="83">
        <f t="shared" ref="M2785" si="1500">M2786+M2787</f>
        <v>123500</v>
      </c>
      <c r="N2785" s="83">
        <f t="shared" ref="N2785" si="1501">N2786+N2787</f>
        <v>6500</v>
      </c>
      <c r="O2785" s="429">
        <f t="shared" si="1425"/>
        <v>175250</v>
      </c>
      <c r="P2785" s="355"/>
      <c r="Q2785" s="23"/>
      <c r="R2785" s="23"/>
      <c r="S2785" s="23"/>
      <c r="T2785" s="23"/>
      <c r="U2785" s="23"/>
      <c r="V2785" s="23"/>
      <c r="W2785" s="23"/>
      <c r="X2785" s="23"/>
      <c r="Y2785" s="23"/>
      <c r="Z2785" s="23"/>
      <c r="AA2785" s="23"/>
      <c r="AB2785" s="23"/>
      <c r="AC2785" s="23"/>
      <c r="AD2785" s="23"/>
      <c r="AE2785" s="23"/>
      <c r="AF2785" s="23"/>
      <c r="AG2785" s="23"/>
      <c r="AH2785" s="23"/>
      <c r="AI2785" s="23"/>
      <c r="AJ2785" s="23"/>
      <c r="AK2785" s="23"/>
      <c r="AL2785" s="23"/>
      <c r="AM2785" s="23"/>
      <c r="AN2785" s="23"/>
      <c r="AO2785" s="23"/>
      <c r="AP2785" s="23"/>
      <c r="AQ2785" s="23"/>
      <c r="AR2785" s="23"/>
      <c r="AS2785" s="23"/>
      <c r="AT2785" s="23"/>
      <c r="AU2785" s="23"/>
      <c r="AV2785" s="23"/>
      <c r="AW2785" s="23"/>
      <c r="AX2785" s="23"/>
      <c r="AY2785" s="23"/>
      <c r="AZ2785" s="23"/>
      <c r="BA2785" s="23"/>
      <c r="BB2785" s="23"/>
      <c r="BC2785" s="23"/>
      <c r="BD2785" s="23"/>
      <c r="BE2785" s="23"/>
      <c r="BF2785" s="23"/>
      <c r="BG2785" s="23"/>
      <c r="BH2785" s="23"/>
      <c r="BI2785" s="23"/>
      <c r="BJ2785" s="23"/>
      <c r="BK2785" s="23"/>
      <c r="BL2785" s="23"/>
      <c r="BM2785" s="23"/>
      <c r="BN2785" s="23"/>
      <c r="BO2785" s="23"/>
      <c r="BP2785" s="23"/>
      <c r="BQ2785" s="23"/>
      <c r="BR2785" s="23"/>
      <c r="BS2785" s="23"/>
      <c r="BT2785" s="23"/>
      <c r="BU2785" s="23"/>
      <c r="BV2785" s="23"/>
      <c r="BW2785" s="23"/>
      <c r="BX2785" s="23"/>
      <c r="BY2785" s="23"/>
      <c r="BZ2785" s="23"/>
      <c r="CA2785" s="23"/>
      <c r="CB2785" s="23"/>
      <c r="CC2785" s="23"/>
      <c r="CD2785" s="23"/>
      <c r="CE2785" s="23"/>
      <c r="CF2785" s="23"/>
      <c r="CG2785" s="23"/>
      <c r="CH2785" s="23"/>
      <c r="CI2785" s="23"/>
      <c r="CJ2785" s="23"/>
      <c r="CK2785" s="23"/>
      <c r="CL2785" s="23"/>
      <c r="CM2785" s="23"/>
      <c r="CN2785" s="23"/>
      <c r="CO2785" s="23"/>
      <c r="CP2785" s="23"/>
      <c r="CQ2785" s="23"/>
      <c r="CR2785" s="23"/>
      <c r="CS2785" s="23"/>
      <c r="CT2785" s="23"/>
      <c r="CU2785" s="23"/>
      <c r="CV2785" s="23"/>
      <c r="CW2785" s="23"/>
      <c r="CX2785" s="23"/>
      <c r="CY2785" s="23"/>
      <c r="CZ2785" s="23"/>
      <c r="DA2785" s="23"/>
      <c r="DB2785" s="23"/>
      <c r="DC2785" s="23"/>
      <c r="DD2785" s="23"/>
      <c r="DE2785" s="23"/>
      <c r="DF2785" s="23"/>
      <c r="DG2785" s="23"/>
      <c r="DH2785" s="23"/>
      <c r="DI2785" s="23"/>
      <c r="DJ2785" s="23"/>
      <c r="DK2785" s="23"/>
      <c r="DL2785" s="23"/>
      <c r="DM2785" s="23"/>
      <c r="DN2785" s="23"/>
      <c r="DO2785" s="23"/>
      <c r="DP2785" s="23"/>
      <c r="DQ2785" s="23"/>
      <c r="DR2785" s="23"/>
      <c r="DS2785" s="23"/>
      <c r="DT2785" s="23"/>
      <c r="DU2785" s="23"/>
      <c r="DV2785" s="23"/>
      <c r="DW2785" s="23"/>
      <c r="DX2785" s="23"/>
      <c r="DY2785" s="23"/>
    </row>
    <row r="2786" spans="1:129" s="29" customFormat="1" ht="45" x14ac:dyDescent="0.25">
      <c r="A2786" s="424"/>
      <c r="B2786" s="127" t="s">
        <v>413</v>
      </c>
      <c r="C2786" s="121"/>
      <c r="D2786" s="121"/>
      <c r="E2786" s="136"/>
      <c r="F2786" s="162"/>
      <c r="G2786" s="136"/>
      <c r="H2786" s="72" t="s">
        <v>58</v>
      </c>
      <c r="I2786" s="78" t="s">
        <v>31</v>
      </c>
      <c r="J2786" s="83">
        <v>130000</v>
      </c>
      <c r="K2786" s="83"/>
      <c r="L2786" s="83"/>
      <c r="M2786" s="83">
        <v>123500</v>
      </c>
      <c r="N2786" s="83">
        <v>6500</v>
      </c>
      <c r="O2786" s="429">
        <f t="shared" si="1425"/>
        <v>130000</v>
      </c>
      <c r="P2786" s="355"/>
      <c r="Q2786" s="23"/>
      <c r="R2786" s="23"/>
      <c r="S2786" s="23"/>
      <c r="T2786" s="23"/>
      <c r="U2786" s="23"/>
      <c r="V2786" s="23"/>
      <c r="W2786" s="23"/>
      <c r="X2786" s="23"/>
      <c r="Y2786" s="23"/>
      <c r="Z2786" s="23"/>
      <c r="AA2786" s="23"/>
      <c r="AB2786" s="23"/>
      <c r="AC2786" s="23"/>
      <c r="AD2786" s="23"/>
      <c r="AE2786" s="23"/>
      <c r="AF2786" s="23"/>
      <c r="AG2786" s="23"/>
      <c r="AH2786" s="23"/>
      <c r="AI2786" s="23"/>
      <c r="AJ2786" s="23"/>
      <c r="AK2786" s="23"/>
      <c r="AL2786" s="23"/>
      <c r="AM2786" s="23"/>
      <c r="AN2786" s="23"/>
      <c r="AO2786" s="23"/>
      <c r="AP2786" s="23"/>
      <c r="AQ2786" s="23"/>
      <c r="AR2786" s="23"/>
      <c r="AS2786" s="23"/>
      <c r="AT2786" s="23"/>
      <c r="AU2786" s="23"/>
      <c r="AV2786" s="23"/>
      <c r="AW2786" s="23"/>
      <c r="AX2786" s="23"/>
      <c r="AY2786" s="23"/>
      <c r="AZ2786" s="23"/>
      <c r="BA2786" s="23"/>
      <c r="BB2786" s="23"/>
      <c r="BC2786" s="23"/>
      <c r="BD2786" s="23"/>
      <c r="BE2786" s="23"/>
      <c r="BF2786" s="23"/>
      <c r="BG2786" s="23"/>
      <c r="BH2786" s="23"/>
      <c r="BI2786" s="23"/>
      <c r="BJ2786" s="23"/>
      <c r="BK2786" s="23"/>
      <c r="BL2786" s="23"/>
      <c r="BM2786" s="23"/>
      <c r="BN2786" s="23"/>
      <c r="BO2786" s="23"/>
      <c r="BP2786" s="23"/>
      <c r="BQ2786" s="23"/>
      <c r="BR2786" s="23"/>
      <c r="BS2786" s="23"/>
      <c r="BT2786" s="23"/>
      <c r="BU2786" s="23"/>
      <c r="BV2786" s="23"/>
      <c r="BW2786" s="23"/>
      <c r="BX2786" s="23"/>
      <c r="BY2786" s="23"/>
      <c r="BZ2786" s="23"/>
      <c r="CA2786" s="23"/>
      <c r="CB2786" s="23"/>
      <c r="CC2786" s="23"/>
      <c r="CD2786" s="23"/>
      <c r="CE2786" s="23"/>
      <c r="CF2786" s="23"/>
      <c r="CG2786" s="23"/>
      <c r="CH2786" s="23"/>
      <c r="CI2786" s="23"/>
      <c r="CJ2786" s="23"/>
      <c r="CK2786" s="23"/>
      <c r="CL2786" s="23"/>
      <c r="CM2786" s="23"/>
      <c r="CN2786" s="23"/>
      <c r="CO2786" s="23"/>
      <c r="CP2786" s="23"/>
      <c r="CQ2786" s="23"/>
      <c r="CR2786" s="23"/>
      <c r="CS2786" s="23"/>
      <c r="CT2786" s="23"/>
      <c r="CU2786" s="23"/>
      <c r="CV2786" s="23"/>
      <c r="CW2786" s="23"/>
      <c r="CX2786" s="23"/>
      <c r="CY2786" s="23"/>
      <c r="CZ2786" s="23"/>
      <c r="DA2786" s="23"/>
      <c r="DB2786" s="23"/>
      <c r="DC2786" s="23"/>
      <c r="DD2786" s="23"/>
      <c r="DE2786" s="23"/>
      <c r="DF2786" s="23"/>
      <c r="DG2786" s="23"/>
      <c r="DH2786" s="23"/>
      <c r="DI2786" s="23"/>
      <c r="DJ2786" s="23"/>
      <c r="DK2786" s="23"/>
      <c r="DL2786" s="23"/>
      <c r="DM2786" s="23"/>
      <c r="DN2786" s="23"/>
      <c r="DO2786" s="23"/>
      <c r="DP2786" s="23"/>
      <c r="DQ2786" s="23"/>
      <c r="DR2786" s="23"/>
      <c r="DS2786" s="23"/>
      <c r="DT2786" s="23"/>
      <c r="DU2786" s="23"/>
      <c r="DV2786" s="23"/>
      <c r="DW2786" s="23"/>
      <c r="DX2786" s="23"/>
      <c r="DY2786" s="23"/>
    </row>
    <row r="2787" spans="1:129" s="29" customFormat="1" ht="75" x14ac:dyDescent="0.25">
      <c r="A2787" s="425"/>
      <c r="B2787" s="127" t="s">
        <v>413</v>
      </c>
      <c r="C2787" s="121"/>
      <c r="D2787" s="121"/>
      <c r="E2787" s="136"/>
      <c r="F2787" s="162"/>
      <c r="G2787" s="136"/>
      <c r="H2787" s="72" t="s">
        <v>57</v>
      </c>
      <c r="I2787" s="78" t="s">
        <v>136</v>
      </c>
      <c r="J2787" s="83">
        <v>45250</v>
      </c>
      <c r="K2787" s="123">
        <f>J2787</f>
        <v>45250</v>
      </c>
      <c r="L2787" s="83"/>
      <c r="M2787" s="83"/>
      <c r="N2787" s="83"/>
      <c r="O2787" s="429">
        <f t="shared" si="1425"/>
        <v>45250</v>
      </c>
      <c r="P2787" s="355"/>
      <c r="Q2787" s="23"/>
      <c r="R2787" s="23"/>
      <c r="S2787" s="23"/>
      <c r="T2787" s="23"/>
      <c r="U2787" s="23"/>
      <c r="V2787" s="23"/>
      <c r="W2787" s="23"/>
      <c r="X2787" s="23"/>
      <c r="Y2787" s="23"/>
      <c r="Z2787" s="23"/>
      <c r="AA2787" s="23"/>
      <c r="AB2787" s="23"/>
      <c r="AC2787" s="23"/>
      <c r="AD2787" s="23"/>
      <c r="AE2787" s="23"/>
      <c r="AF2787" s="23"/>
      <c r="AG2787" s="23"/>
      <c r="AH2787" s="23"/>
      <c r="AI2787" s="23"/>
      <c r="AJ2787" s="23"/>
      <c r="AK2787" s="23"/>
      <c r="AL2787" s="23"/>
      <c r="AM2787" s="23"/>
      <c r="AN2787" s="23"/>
      <c r="AO2787" s="23"/>
      <c r="AP2787" s="23"/>
      <c r="AQ2787" s="23"/>
      <c r="AR2787" s="23"/>
      <c r="AS2787" s="23"/>
      <c r="AT2787" s="23"/>
      <c r="AU2787" s="23"/>
      <c r="AV2787" s="23"/>
      <c r="AW2787" s="23"/>
      <c r="AX2787" s="23"/>
      <c r="AY2787" s="23"/>
      <c r="AZ2787" s="23"/>
      <c r="BA2787" s="23"/>
      <c r="BB2787" s="23"/>
      <c r="BC2787" s="23"/>
      <c r="BD2787" s="23"/>
      <c r="BE2787" s="23"/>
      <c r="BF2787" s="23"/>
      <c r="BG2787" s="23"/>
      <c r="BH2787" s="23"/>
      <c r="BI2787" s="23"/>
      <c r="BJ2787" s="23"/>
      <c r="BK2787" s="23"/>
      <c r="BL2787" s="23"/>
      <c r="BM2787" s="23"/>
      <c r="BN2787" s="23"/>
      <c r="BO2787" s="23"/>
      <c r="BP2787" s="23"/>
      <c r="BQ2787" s="23"/>
      <c r="BR2787" s="23"/>
      <c r="BS2787" s="23"/>
      <c r="BT2787" s="23"/>
      <c r="BU2787" s="23"/>
      <c r="BV2787" s="23"/>
      <c r="BW2787" s="23"/>
      <c r="BX2787" s="23"/>
      <c r="BY2787" s="23"/>
      <c r="BZ2787" s="23"/>
      <c r="CA2787" s="23"/>
      <c r="CB2787" s="23"/>
      <c r="CC2787" s="23"/>
      <c r="CD2787" s="23"/>
      <c r="CE2787" s="23"/>
      <c r="CF2787" s="23"/>
      <c r="CG2787" s="23"/>
      <c r="CH2787" s="23"/>
      <c r="CI2787" s="23"/>
      <c r="CJ2787" s="23"/>
      <c r="CK2787" s="23"/>
      <c r="CL2787" s="23"/>
      <c r="CM2787" s="23"/>
      <c r="CN2787" s="23"/>
      <c r="CO2787" s="23"/>
      <c r="CP2787" s="23"/>
      <c r="CQ2787" s="23"/>
      <c r="CR2787" s="23"/>
      <c r="CS2787" s="23"/>
      <c r="CT2787" s="23"/>
      <c r="CU2787" s="23"/>
      <c r="CV2787" s="23"/>
      <c r="CW2787" s="23"/>
      <c r="CX2787" s="23"/>
      <c r="CY2787" s="23"/>
      <c r="CZ2787" s="23"/>
      <c r="DA2787" s="23"/>
      <c r="DB2787" s="23"/>
      <c r="DC2787" s="23"/>
      <c r="DD2787" s="23"/>
      <c r="DE2787" s="23"/>
      <c r="DF2787" s="23"/>
      <c r="DG2787" s="23"/>
      <c r="DH2787" s="23"/>
      <c r="DI2787" s="23"/>
      <c r="DJ2787" s="23"/>
      <c r="DK2787" s="23"/>
      <c r="DL2787" s="23"/>
      <c r="DM2787" s="23"/>
      <c r="DN2787" s="23"/>
      <c r="DO2787" s="23"/>
      <c r="DP2787" s="23"/>
      <c r="DQ2787" s="23"/>
      <c r="DR2787" s="23"/>
      <c r="DS2787" s="23"/>
      <c r="DT2787" s="23"/>
      <c r="DU2787" s="23"/>
      <c r="DV2787" s="23"/>
      <c r="DW2787" s="23"/>
      <c r="DX2787" s="23"/>
      <c r="DY2787" s="23"/>
    </row>
    <row r="2788" spans="1:129" s="29" customFormat="1" x14ac:dyDescent="0.25">
      <c r="A2788" s="423">
        <v>54</v>
      </c>
      <c r="B2788" s="127" t="s">
        <v>413</v>
      </c>
      <c r="C2788" s="127" t="s">
        <v>116</v>
      </c>
      <c r="D2788" s="121" t="s">
        <v>118</v>
      </c>
      <c r="E2788" s="136">
        <v>14</v>
      </c>
      <c r="F2788" s="162">
        <v>1279.7</v>
      </c>
      <c r="G2788" s="136">
        <v>66</v>
      </c>
      <c r="H2788" s="121" t="s">
        <v>30</v>
      </c>
      <c r="I2788" s="66" t="s">
        <v>1</v>
      </c>
      <c r="J2788" s="83">
        <f>J2789+J2790</f>
        <v>175250</v>
      </c>
      <c r="K2788" s="83">
        <f t="shared" ref="K2788" si="1502">K2789+K2790</f>
        <v>45250</v>
      </c>
      <c r="L2788" s="83">
        <f t="shared" ref="L2788" si="1503">L2789+L2790</f>
        <v>0</v>
      </c>
      <c r="M2788" s="83">
        <f t="shared" ref="M2788" si="1504">M2789+M2790</f>
        <v>123500</v>
      </c>
      <c r="N2788" s="83">
        <f t="shared" ref="N2788" si="1505">N2789+N2790</f>
        <v>6500</v>
      </c>
      <c r="O2788" s="429">
        <f t="shared" si="1425"/>
        <v>175250</v>
      </c>
      <c r="P2788" s="355"/>
      <c r="Q2788" s="23"/>
      <c r="R2788" s="23"/>
      <c r="S2788" s="23"/>
      <c r="T2788" s="23"/>
      <c r="U2788" s="23"/>
      <c r="V2788" s="23"/>
      <c r="W2788" s="23"/>
      <c r="X2788" s="23"/>
      <c r="Y2788" s="23"/>
      <c r="Z2788" s="23"/>
      <c r="AA2788" s="23"/>
      <c r="AB2788" s="23"/>
      <c r="AC2788" s="23"/>
      <c r="AD2788" s="23"/>
      <c r="AE2788" s="23"/>
      <c r="AF2788" s="23"/>
      <c r="AG2788" s="23"/>
      <c r="AH2788" s="23"/>
      <c r="AI2788" s="23"/>
      <c r="AJ2788" s="23"/>
      <c r="AK2788" s="23"/>
      <c r="AL2788" s="23"/>
      <c r="AM2788" s="23"/>
      <c r="AN2788" s="23"/>
      <c r="AO2788" s="23"/>
      <c r="AP2788" s="23"/>
      <c r="AQ2788" s="23"/>
      <c r="AR2788" s="23"/>
      <c r="AS2788" s="23"/>
      <c r="AT2788" s="23"/>
      <c r="AU2788" s="23"/>
      <c r="AV2788" s="23"/>
      <c r="AW2788" s="23"/>
      <c r="AX2788" s="23"/>
      <c r="AY2788" s="23"/>
      <c r="AZ2788" s="23"/>
      <c r="BA2788" s="23"/>
      <c r="BB2788" s="23"/>
      <c r="BC2788" s="23"/>
      <c r="BD2788" s="23"/>
      <c r="BE2788" s="23"/>
      <c r="BF2788" s="23"/>
      <c r="BG2788" s="23"/>
      <c r="BH2788" s="23"/>
      <c r="BI2788" s="23"/>
      <c r="BJ2788" s="23"/>
      <c r="BK2788" s="23"/>
      <c r="BL2788" s="23"/>
      <c r="BM2788" s="23"/>
      <c r="BN2788" s="23"/>
      <c r="BO2788" s="23"/>
      <c r="BP2788" s="23"/>
      <c r="BQ2788" s="23"/>
      <c r="BR2788" s="23"/>
      <c r="BS2788" s="23"/>
      <c r="BT2788" s="23"/>
      <c r="BU2788" s="23"/>
      <c r="BV2788" s="23"/>
      <c r="BW2788" s="23"/>
      <c r="BX2788" s="23"/>
      <c r="BY2788" s="23"/>
      <c r="BZ2788" s="23"/>
      <c r="CA2788" s="23"/>
      <c r="CB2788" s="23"/>
      <c r="CC2788" s="23"/>
      <c r="CD2788" s="23"/>
      <c r="CE2788" s="23"/>
      <c r="CF2788" s="23"/>
      <c r="CG2788" s="23"/>
      <c r="CH2788" s="23"/>
      <c r="CI2788" s="23"/>
      <c r="CJ2788" s="23"/>
      <c r="CK2788" s="23"/>
      <c r="CL2788" s="23"/>
      <c r="CM2788" s="23"/>
      <c r="CN2788" s="23"/>
      <c r="CO2788" s="23"/>
      <c r="CP2788" s="23"/>
      <c r="CQ2788" s="23"/>
      <c r="CR2788" s="23"/>
      <c r="CS2788" s="23"/>
      <c r="CT2788" s="23"/>
      <c r="CU2788" s="23"/>
      <c r="CV2788" s="23"/>
      <c r="CW2788" s="23"/>
      <c r="CX2788" s="23"/>
      <c r="CY2788" s="23"/>
      <c r="CZ2788" s="23"/>
      <c r="DA2788" s="23"/>
      <c r="DB2788" s="23"/>
      <c r="DC2788" s="23"/>
      <c r="DD2788" s="23"/>
      <c r="DE2788" s="23"/>
      <c r="DF2788" s="23"/>
      <c r="DG2788" s="23"/>
      <c r="DH2788" s="23"/>
      <c r="DI2788" s="23"/>
      <c r="DJ2788" s="23"/>
      <c r="DK2788" s="23"/>
      <c r="DL2788" s="23"/>
      <c r="DM2788" s="23"/>
      <c r="DN2788" s="23"/>
      <c r="DO2788" s="23"/>
      <c r="DP2788" s="23"/>
      <c r="DQ2788" s="23"/>
      <c r="DR2788" s="23"/>
      <c r="DS2788" s="23"/>
      <c r="DT2788" s="23"/>
      <c r="DU2788" s="23"/>
      <c r="DV2788" s="23"/>
      <c r="DW2788" s="23"/>
      <c r="DX2788" s="23"/>
      <c r="DY2788" s="23"/>
    </row>
    <row r="2789" spans="1:129" s="29" customFormat="1" ht="45" x14ac:dyDescent="0.25">
      <c r="A2789" s="424"/>
      <c r="B2789" s="127" t="s">
        <v>413</v>
      </c>
      <c r="C2789" s="121"/>
      <c r="D2789" s="121"/>
      <c r="E2789" s="136"/>
      <c r="F2789" s="162"/>
      <c r="G2789" s="136"/>
      <c r="H2789" s="72" t="s">
        <v>58</v>
      </c>
      <c r="I2789" s="78" t="s">
        <v>31</v>
      </c>
      <c r="J2789" s="83">
        <v>130000</v>
      </c>
      <c r="K2789" s="83"/>
      <c r="L2789" s="83"/>
      <c r="M2789" s="83">
        <v>123500</v>
      </c>
      <c r="N2789" s="83">
        <v>6500</v>
      </c>
      <c r="O2789" s="429">
        <f t="shared" si="1425"/>
        <v>130000</v>
      </c>
      <c r="P2789" s="355"/>
      <c r="Q2789" s="23"/>
      <c r="R2789" s="23"/>
      <c r="S2789" s="23"/>
      <c r="T2789" s="23"/>
      <c r="U2789" s="23"/>
      <c r="V2789" s="23"/>
      <c r="W2789" s="23"/>
      <c r="X2789" s="23"/>
      <c r="Y2789" s="23"/>
      <c r="Z2789" s="23"/>
      <c r="AA2789" s="23"/>
      <c r="AB2789" s="23"/>
      <c r="AC2789" s="23"/>
      <c r="AD2789" s="23"/>
      <c r="AE2789" s="23"/>
      <c r="AF2789" s="23"/>
      <c r="AG2789" s="23"/>
      <c r="AH2789" s="23"/>
      <c r="AI2789" s="23"/>
      <c r="AJ2789" s="23"/>
      <c r="AK2789" s="23"/>
      <c r="AL2789" s="23"/>
      <c r="AM2789" s="23"/>
      <c r="AN2789" s="23"/>
      <c r="AO2789" s="23"/>
      <c r="AP2789" s="23"/>
      <c r="AQ2789" s="23"/>
      <c r="AR2789" s="23"/>
      <c r="AS2789" s="23"/>
      <c r="AT2789" s="23"/>
      <c r="AU2789" s="23"/>
      <c r="AV2789" s="23"/>
      <c r="AW2789" s="23"/>
      <c r="AX2789" s="23"/>
      <c r="AY2789" s="23"/>
      <c r="AZ2789" s="23"/>
      <c r="BA2789" s="23"/>
      <c r="BB2789" s="23"/>
      <c r="BC2789" s="23"/>
      <c r="BD2789" s="23"/>
      <c r="BE2789" s="23"/>
      <c r="BF2789" s="23"/>
      <c r="BG2789" s="23"/>
      <c r="BH2789" s="23"/>
      <c r="BI2789" s="23"/>
      <c r="BJ2789" s="23"/>
      <c r="BK2789" s="23"/>
      <c r="BL2789" s="23"/>
      <c r="BM2789" s="23"/>
      <c r="BN2789" s="23"/>
      <c r="BO2789" s="23"/>
      <c r="BP2789" s="23"/>
      <c r="BQ2789" s="23"/>
      <c r="BR2789" s="23"/>
      <c r="BS2789" s="23"/>
      <c r="BT2789" s="23"/>
      <c r="BU2789" s="23"/>
      <c r="BV2789" s="23"/>
      <c r="BW2789" s="23"/>
      <c r="BX2789" s="23"/>
      <c r="BY2789" s="23"/>
      <c r="BZ2789" s="23"/>
      <c r="CA2789" s="23"/>
      <c r="CB2789" s="23"/>
      <c r="CC2789" s="23"/>
      <c r="CD2789" s="23"/>
      <c r="CE2789" s="23"/>
      <c r="CF2789" s="23"/>
      <c r="CG2789" s="23"/>
      <c r="CH2789" s="23"/>
      <c r="CI2789" s="23"/>
      <c r="CJ2789" s="23"/>
      <c r="CK2789" s="23"/>
      <c r="CL2789" s="23"/>
      <c r="CM2789" s="23"/>
      <c r="CN2789" s="23"/>
      <c r="CO2789" s="23"/>
      <c r="CP2789" s="23"/>
      <c r="CQ2789" s="23"/>
      <c r="CR2789" s="23"/>
      <c r="CS2789" s="23"/>
      <c r="CT2789" s="23"/>
      <c r="CU2789" s="23"/>
      <c r="CV2789" s="23"/>
      <c r="CW2789" s="23"/>
      <c r="CX2789" s="23"/>
      <c r="CY2789" s="23"/>
      <c r="CZ2789" s="23"/>
      <c r="DA2789" s="23"/>
      <c r="DB2789" s="23"/>
      <c r="DC2789" s="23"/>
      <c r="DD2789" s="23"/>
      <c r="DE2789" s="23"/>
      <c r="DF2789" s="23"/>
      <c r="DG2789" s="23"/>
      <c r="DH2789" s="23"/>
      <c r="DI2789" s="23"/>
      <c r="DJ2789" s="23"/>
      <c r="DK2789" s="23"/>
      <c r="DL2789" s="23"/>
      <c r="DM2789" s="23"/>
      <c r="DN2789" s="23"/>
      <c r="DO2789" s="23"/>
      <c r="DP2789" s="23"/>
      <c r="DQ2789" s="23"/>
      <c r="DR2789" s="23"/>
      <c r="DS2789" s="23"/>
      <c r="DT2789" s="23"/>
      <c r="DU2789" s="23"/>
      <c r="DV2789" s="23"/>
      <c r="DW2789" s="23"/>
      <c r="DX2789" s="23"/>
      <c r="DY2789" s="23"/>
    </row>
    <row r="2790" spans="1:129" s="29" customFormat="1" ht="75" x14ac:dyDescent="0.25">
      <c r="A2790" s="425"/>
      <c r="B2790" s="127" t="s">
        <v>413</v>
      </c>
      <c r="C2790" s="121"/>
      <c r="D2790" s="121"/>
      <c r="E2790" s="136"/>
      <c r="F2790" s="162"/>
      <c r="G2790" s="136"/>
      <c r="H2790" s="72" t="s">
        <v>57</v>
      </c>
      <c r="I2790" s="78" t="s">
        <v>136</v>
      </c>
      <c r="J2790" s="83">
        <v>45250</v>
      </c>
      <c r="K2790" s="123">
        <f>J2790</f>
        <v>45250</v>
      </c>
      <c r="L2790" s="83"/>
      <c r="M2790" s="83"/>
      <c r="N2790" s="83"/>
      <c r="O2790" s="429">
        <f t="shared" si="1425"/>
        <v>45250</v>
      </c>
      <c r="P2790" s="355"/>
      <c r="Q2790" s="23"/>
      <c r="R2790" s="23"/>
      <c r="S2790" s="23"/>
      <c r="T2790" s="23"/>
      <c r="U2790" s="23"/>
      <c r="V2790" s="23"/>
      <c r="W2790" s="23"/>
      <c r="X2790" s="23"/>
      <c r="Y2790" s="23"/>
      <c r="Z2790" s="23"/>
      <c r="AA2790" s="23"/>
      <c r="AB2790" s="23"/>
      <c r="AC2790" s="23"/>
      <c r="AD2790" s="23"/>
      <c r="AE2790" s="23"/>
      <c r="AF2790" s="23"/>
      <c r="AG2790" s="23"/>
      <c r="AH2790" s="23"/>
      <c r="AI2790" s="23"/>
      <c r="AJ2790" s="23"/>
      <c r="AK2790" s="23"/>
      <c r="AL2790" s="23"/>
      <c r="AM2790" s="23"/>
      <c r="AN2790" s="23"/>
      <c r="AO2790" s="23"/>
      <c r="AP2790" s="23"/>
      <c r="AQ2790" s="23"/>
      <c r="AR2790" s="23"/>
      <c r="AS2790" s="23"/>
      <c r="AT2790" s="23"/>
      <c r="AU2790" s="23"/>
      <c r="AV2790" s="23"/>
      <c r="AW2790" s="23"/>
      <c r="AX2790" s="23"/>
      <c r="AY2790" s="23"/>
      <c r="AZ2790" s="23"/>
      <c r="BA2790" s="23"/>
      <c r="BB2790" s="23"/>
      <c r="BC2790" s="23"/>
      <c r="BD2790" s="23"/>
      <c r="BE2790" s="23"/>
      <c r="BF2790" s="23"/>
      <c r="BG2790" s="23"/>
      <c r="BH2790" s="23"/>
      <c r="BI2790" s="23"/>
      <c r="BJ2790" s="23"/>
      <c r="BK2790" s="23"/>
      <c r="BL2790" s="23"/>
      <c r="BM2790" s="23"/>
      <c r="BN2790" s="23"/>
      <c r="BO2790" s="23"/>
      <c r="BP2790" s="23"/>
      <c r="BQ2790" s="23"/>
      <c r="BR2790" s="23"/>
      <c r="BS2790" s="23"/>
      <c r="BT2790" s="23"/>
      <c r="BU2790" s="23"/>
      <c r="BV2790" s="23"/>
      <c r="BW2790" s="23"/>
      <c r="BX2790" s="23"/>
      <c r="BY2790" s="23"/>
      <c r="BZ2790" s="23"/>
      <c r="CA2790" s="23"/>
      <c r="CB2790" s="23"/>
      <c r="CC2790" s="23"/>
      <c r="CD2790" s="23"/>
      <c r="CE2790" s="23"/>
      <c r="CF2790" s="23"/>
      <c r="CG2790" s="23"/>
      <c r="CH2790" s="23"/>
      <c r="CI2790" s="23"/>
      <c r="CJ2790" s="23"/>
      <c r="CK2790" s="23"/>
      <c r="CL2790" s="23"/>
      <c r="CM2790" s="23"/>
      <c r="CN2790" s="23"/>
      <c r="CO2790" s="23"/>
      <c r="CP2790" s="23"/>
      <c r="CQ2790" s="23"/>
      <c r="CR2790" s="23"/>
      <c r="CS2790" s="23"/>
      <c r="CT2790" s="23"/>
      <c r="CU2790" s="23"/>
      <c r="CV2790" s="23"/>
      <c r="CW2790" s="23"/>
      <c r="CX2790" s="23"/>
      <c r="CY2790" s="23"/>
      <c r="CZ2790" s="23"/>
      <c r="DA2790" s="23"/>
      <c r="DB2790" s="23"/>
      <c r="DC2790" s="23"/>
      <c r="DD2790" s="23"/>
      <c r="DE2790" s="23"/>
      <c r="DF2790" s="23"/>
      <c r="DG2790" s="23"/>
      <c r="DH2790" s="23"/>
      <c r="DI2790" s="23"/>
      <c r="DJ2790" s="23"/>
      <c r="DK2790" s="23"/>
      <c r="DL2790" s="23"/>
      <c r="DM2790" s="23"/>
      <c r="DN2790" s="23"/>
      <c r="DO2790" s="23"/>
      <c r="DP2790" s="23"/>
      <c r="DQ2790" s="23"/>
      <c r="DR2790" s="23"/>
      <c r="DS2790" s="23"/>
      <c r="DT2790" s="23"/>
      <c r="DU2790" s="23"/>
      <c r="DV2790" s="23"/>
      <c r="DW2790" s="23"/>
      <c r="DX2790" s="23"/>
      <c r="DY2790" s="23"/>
    </row>
    <row r="2791" spans="1:129" s="29" customFormat="1" x14ac:dyDescent="0.25">
      <c r="A2791" s="423">
        <v>55</v>
      </c>
      <c r="B2791" s="127" t="s">
        <v>413</v>
      </c>
      <c r="C2791" s="127" t="s">
        <v>116</v>
      </c>
      <c r="D2791" s="121" t="s">
        <v>118</v>
      </c>
      <c r="E2791" s="136">
        <v>18</v>
      </c>
      <c r="F2791" s="162">
        <v>1462</v>
      </c>
      <c r="G2791" s="136">
        <v>59</v>
      </c>
      <c r="H2791" s="121" t="s">
        <v>30</v>
      </c>
      <c r="I2791" s="66" t="s">
        <v>1</v>
      </c>
      <c r="J2791" s="83">
        <f>J2792+J2793</f>
        <v>175250</v>
      </c>
      <c r="K2791" s="83">
        <f t="shared" ref="K2791" si="1506">K2792+K2793</f>
        <v>45250</v>
      </c>
      <c r="L2791" s="83">
        <f t="shared" ref="L2791" si="1507">L2792+L2793</f>
        <v>0</v>
      </c>
      <c r="M2791" s="83">
        <f t="shared" ref="M2791" si="1508">M2792+M2793</f>
        <v>123500</v>
      </c>
      <c r="N2791" s="83">
        <f t="shared" ref="N2791" si="1509">N2792+N2793</f>
        <v>6500</v>
      </c>
      <c r="O2791" s="429">
        <f t="shared" si="1425"/>
        <v>175250</v>
      </c>
      <c r="P2791" s="355"/>
      <c r="Q2791" s="23"/>
      <c r="R2791" s="23"/>
      <c r="S2791" s="23"/>
      <c r="T2791" s="23"/>
      <c r="U2791" s="23"/>
      <c r="V2791" s="23"/>
      <c r="W2791" s="23"/>
      <c r="X2791" s="23"/>
      <c r="Y2791" s="23"/>
      <c r="Z2791" s="23"/>
      <c r="AA2791" s="23"/>
      <c r="AB2791" s="23"/>
      <c r="AC2791" s="23"/>
      <c r="AD2791" s="23"/>
      <c r="AE2791" s="23"/>
      <c r="AF2791" s="23"/>
      <c r="AG2791" s="23"/>
      <c r="AH2791" s="23"/>
      <c r="AI2791" s="23"/>
      <c r="AJ2791" s="23"/>
      <c r="AK2791" s="23"/>
      <c r="AL2791" s="23"/>
      <c r="AM2791" s="23"/>
      <c r="AN2791" s="23"/>
      <c r="AO2791" s="23"/>
      <c r="AP2791" s="23"/>
      <c r="AQ2791" s="23"/>
      <c r="AR2791" s="23"/>
      <c r="AS2791" s="23"/>
      <c r="AT2791" s="23"/>
      <c r="AU2791" s="23"/>
      <c r="AV2791" s="23"/>
      <c r="AW2791" s="23"/>
      <c r="AX2791" s="23"/>
      <c r="AY2791" s="23"/>
      <c r="AZ2791" s="23"/>
      <c r="BA2791" s="23"/>
      <c r="BB2791" s="23"/>
      <c r="BC2791" s="23"/>
      <c r="BD2791" s="23"/>
      <c r="BE2791" s="23"/>
      <c r="BF2791" s="23"/>
      <c r="BG2791" s="23"/>
      <c r="BH2791" s="23"/>
      <c r="BI2791" s="23"/>
      <c r="BJ2791" s="23"/>
      <c r="BK2791" s="23"/>
      <c r="BL2791" s="23"/>
      <c r="BM2791" s="23"/>
      <c r="BN2791" s="23"/>
      <c r="BO2791" s="23"/>
      <c r="BP2791" s="23"/>
      <c r="BQ2791" s="23"/>
      <c r="BR2791" s="23"/>
      <c r="BS2791" s="23"/>
      <c r="BT2791" s="23"/>
      <c r="BU2791" s="23"/>
      <c r="BV2791" s="23"/>
      <c r="BW2791" s="23"/>
      <c r="BX2791" s="23"/>
      <c r="BY2791" s="23"/>
      <c r="BZ2791" s="23"/>
      <c r="CA2791" s="23"/>
      <c r="CB2791" s="23"/>
      <c r="CC2791" s="23"/>
      <c r="CD2791" s="23"/>
      <c r="CE2791" s="23"/>
      <c r="CF2791" s="23"/>
      <c r="CG2791" s="23"/>
      <c r="CH2791" s="23"/>
      <c r="CI2791" s="23"/>
      <c r="CJ2791" s="23"/>
      <c r="CK2791" s="23"/>
      <c r="CL2791" s="23"/>
      <c r="CM2791" s="23"/>
      <c r="CN2791" s="23"/>
      <c r="CO2791" s="23"/>
      <c r="CP2791" s="23"/>
      <c r="CQ2791" s="23"/>
      <c r="CR2791" s="23"/>
      <c r="CS2791" s="23"/>
      <c r="CT2791" s="23"/>
      <c r="CU2791" s="23"/>
      <c r="CV2791" s="23"/>
      <c r="CW2791" s="23"/>
      <c r="CX2791" s="23"/>
      <c r="CY2791" s="23"/>
      <c r="CZ2791" s="23"/>
      <c r="DA2791" s="23"/>
      <c r="DB2791" s="23"/>
      <c r="DC2791" s="23"/>
      <c r="DD2791" s="23"/>
      <c r="DE2791" s="23"/>
      <c r="DF2791" s="23"/>
      <c r="DG2791" s="23"/>
      <c r="DH2791" s="23"/>
      <c r="DI2791" s="23"/>
      <c r="DJ2791" s="23"/>
      <c r="DK2791" s="23"/>
      <c r="DL2791" s="23"/>
      <c r="DM2791" s="23"/>
      <c r="DN2791" s="23"/>
      <c r="DO2791" s="23"/>
      <c r="DP2791" s="23"/>
      <c r="DQ2791" s="23"/>
      <c r="DR2791" s="23"/>
      <c r="DS2791" s="23"/>
      <c r="DT2791" s="23"/>
      <c r="DU2791" s="23"/>
      <c r="DV2791" s="23"/>
      <c r="DW2791" s="23"/>
      <c r="DX2791" s="23"/>
      <c r="DY2791" s="23"/>
    </row>
    <row r="2792" spans="1:129" s="29" customFormat="1" ht="45" x14ac:dyDescent="0.25">
      <c r="A2792" s="424"/>
      <c r="B2792" s="127" t="s">
        <v>413</v>
      </c>
      <c r="C2792" s="121"/>
      <c r="D2792" s="121"/>
      <c r="E2792" s="136"/>
      <c r="F2792" s="162"/>
      <c r="G2792" s="136"/>
      <c r="H2792" s="72" t="s">
        <v>58</v>
      </c>
      <c r="I2792" s="78" t="s">
        <v>31</v>
      </c>
      <c r="J2792" s="83">
        <v>130000</v>
      </c>
      <c r="K2792" s="83"/>
      <c r="L2792" s="83"/>
      <c r="M2792" s="83">
        <v>123500</v>
      </c>
      <c r="N2792" s="83">
        <v>6500</v>
      </c>
      <c r="O2792" s="429">
        <f t="shared" si="1425"/>
        <v>130000</v>
      </c>
      <c r="P2792" s="355"/>
      <c r="Q2792" s="23"/>
      <c r="R2792" s="23"/>
      <c r="S2792" s="23"/>
      <c r="T2792" s="23"/>
      <c r="U2792" s="23"/>
      <c r="V2792" s="23"/>
      <c r="W2792" s="23"/>
      <c r="X2792" s="23"/>
      <c r="Y2792" s="23"/>
      <c r="Z2792" s="23"/>
      <c r="AA2792" s="23"/>
      <c r="AB2792" s="23"/>
      <c r="AC2792" s="23"/>
      <c r="AD2792" s="23"/>
      <c r="AE2792" s="23"/>
      <c r="AF2792" s="23"/>
      <c r="AG2792" s="23"/>
      <c r="AH2792" s="23"/>
      <c r="AI2792" s="23"/>
      <c r="AJ2792" s="23"/>
      <c r="AK2792" s="23"/>
      <c r="AL2792" s="23"/>
      <c r="AM2792" s="23"/>
      <c r="AN2792" s="23"/>
      <c r="AO2792" s="23"/>
      <c r="AP2792" s="23"/>
      <c r="AQ2792" s="23"/>
      <c r="AR2792" s="23"/>
      <c r="AS2792" s="23"/>
      <c r="AT2792" s="23"/>
      <c r="AU2792" s="23"/>
      <c r="AV2792" s="23"/>
      <c r="AW2792" s="23"/>
      <c r="AX2792" s="23"/>
      <c r="AY2792" s="23"/>
      <c r="AZ2792" s="23"/>
      <c r="BA2792" s="23"/>
      <c r="BB2792" s="23"/>
      <c r="BC2792" s="23"/>
      <c r="BD2792" s="23"/>
      <c r="BE2792" s="23"/>
      <c r="BF2792" s="23"/>
      <c r="BG2792" s="23"/>
      <c r="BH2792" s="23"/>
      <c r="BI2792" s="23"/>
      <c r="BJ2792" s="23"/>
      <c r="BK2792" s="23"/>
      <c r="BL2792" s="23"/>
      <c r="BM2792" s="23"/>
      <c r="BN2792" s="23"/>
      <c r="BO2792" s="23"/>
      <c r="BP2792" s="23"/>
      <c r="BQ2792" s="23"/>
      <c r="BR2792" s="23"/>
      <c r="BS2792" s="23"/>
      <c r="BT2792" s="23"/>
      <c r="BU2792" s="23"/>
      <c r="BV2792" s="23"/>
      <c r="BW2792" s="23"/>
      <c r="BX2792" s="23"/>
      <c r="BY2792" s="23"/>
      <c r="BZ2792" s="23"/>
      <c r="CA2792" s="23"/>
      <c r="CB2792" s="23"/>
      <c r="CC2792" s="23"/>
      <c r="CD2792" s="23"/>
      <c r="CE2792" s="23"/>
      <c r="CF2792" s="23"/>
      <c r="CG2792" s="23"/>
      <c r="CH2792" s="23"/>
      <c r="CI2792" s="23"/>
      <c r="CJ2792" s="23"/>
      <c r="CK2792" s="23"/>
      <c r="CL2792" s="23"/>
      <c r="CM2792" s="23"/>
      <c r="CN2792" s="23"/>
      <c r="CO2792" s="23"/>
      <c r="CP2792" s="23"/>
      <c r="CQ2792" s="23"/>
      <c r="CR2792" s="23"/>
      <c r="CS2792" s="23"/>
      <c r="CT2792" s="23"/>
      <c r="CU2792" s="23"/>
      <c r="CV2792" s="23"/>
      <c r="CW2792" s="23"/>
      <c r="CX2792" s="23"/>
      <c r="CY2792" s="23"/>
      <c r="CZ2792" s="23"/>
      <c r="DA2792" s="23"/>
      <c r="DB2792" s="23"/>
      <c r="DC2792" s="23"/>
      <c r="DD2792" s="23"/>
      <c r="DE2792" s="23"/>
      <c r="DF2792" s="23"/>
      <c r="DG2792" s="23"/>
      <c r="DH2792" s="23"/>
      <c r="DI2792" s="23"/>
      <c r="DJ2792" s="23"/>
      <c r="DK2792" s="23"/>
      <c r="DL2792" s="23"/>
      <c r="DM2792" s="23"/>
      <c r="DN2792" s="23"/>
      <c r="DO2792" s="23"/>
      <c r="DP2792" s="23"/>
      <c r="DQ2792" s="23"/>
      <c r="DR2792" s="23"/>
      <c r="DS2792" s="23"/>
      <c r="DT2792" s="23"/>
      <c r="DU2792" s="23"/>
      <c r="DV2792" s="23"/>
      <c r="DW2792" s="23"/>
      <c r="DX2792" s="23"/>
      <c r="DY2792" s="23"/>
    </row>
    <row r="2793" spans="1:129" s="29" customFormat="1" ht="75" x14ac:dyDescent="0.25">
      <c r="A2793" s="425"/>
      <c r="B2793" s="127" t="s">
        <v>413</v>
      </c>
      <c r="C2793" s="121"/>
      <c r="D2793" s="121"/>
      <c r="E2793" s="136"/>
      <c r="F2793" s="162"/>
      <c r="G2793" s="136"/>
      <c r="H2793" s="72" t="s">
        <v>57</v>
      </c>
      <c r="I2793" s="78" t="s">
        <v>136</v>
      </c>
      <c r="J2793" s="83">
        <v>45250</v>
      </c>
      <c r="K2793" s="123">
        <f>J2793</f>
        <v>45250</v>
      </c>
      <c r="L2793" s="83"/>
      <c r="M2793" s="83"/>
      <c r="N2793" s="83"/>
      <c r="O2793" s="429">
        <f t="shared" ref="O2793:O2808" si="1510">K2793+L2793+M2793+N2793</f>
        <v>45250</v>
      </c>
      <c r="P2793" s="355"/>
      <c r="Q2793" s="23"/>
      <c r="R2793" s="23"/>
      <c r="S2793" s="23"/>
      <c r="T2793" s="23"/>
      <c r="U2793" s="23"/>
      <c r="V2793" s="23"/>
      <c r="W2793" s="23"/>
      <c r="X2793" s="23"/>
      <c r="Y2793" s="23"/>
      <c r="Z2793" s="23"/>
      <c r="AA2793" s="23"/>
      <c r="AB2793" s="23"/>
      <c r="AC2793" s="23"/>
      <c r="AD2793" s="23"/>
      <c r="AE2793" s="23"/>
      <c r="AF2793" s="23"/>
      <c r="AG2793" s="23"/>
      <c r="AH2793" s="23"/>
      <c r="AI2793" s="23"/>
      <c r="AJ2793" s="23"/>
      <c r="AK2793" s="23"/>
      <c r="AL2793" s="23"/>
      <c r="AM2793" s="23"/>
      <c r="AN2793" s="23"/>
      <c r="AO2793" s="23"/>
      <c r="AP2793" s="23"/>
      <c r="AQ2793" s="23"/>
      <c r="AR2793" s="23"/>
      <c r="AS2793" s="23"/>
      <c r="AT2793" s="23"/>
      <c r="AU2793" s="23"/>
      <c r="AV2793" s="23"/>
      <c r="AW2793" s="23"/>
      <c r="AX2793" s="23"/>
      <c r="AY2793" s="23"/>
      <c r="AZ2793" s="23"/>
      <c r="BA2793" s="23"/>
      <c r="BB2793" s="23"/>
      <c r="BC2793" s="23"/>
      <c r="BD2793" s="23"/>
      <c r="BE2793" s="23"/>
      <c r="BF2793" s="23"/>
      <c r="BG2793" s="23"/>
      <c r="BH2793" s="23"/>
      <c r="BI2793" s="23"/>
      <c r="BJ2793" s="23"/>
      <c r="BK2793" s="23"/>
      <c r="BL2793" s="23"/>
      <c r="BM2793" s="23"/>
      <c r="BN2793" s="23"/>
      <c r="BO2793" s="23"/>
      <c r="BP2793" s="23"/>
      <c r="BQ2793" s="23"/>
      <c r="BR2793" s="23"/>
      <c r="BS2793" s="23"/>
      <c r="BT2793" s="23"/>
      <c r="BU2793" s="23"/>
      <c r="BV2793" s="23"/>
      <c r="BW2793" s="23"/>
      <c r="BX2793" s="23"/>
      <c r="BY2793" s="23"/>
      <c r="BZ2793" s="23"/>
      <c r="CA2793" s="23"/>
      <c r="CB2793" s="23"/>
      <c r="CC2793" s="23"/>
      <c r="CD2793" s="23"/>
      <c r="CE2793" s="23"/>
      <c r="CF2793" s="23"/>
      <c r="CG2793" s="23"/>
      <c r="CH2793" s="23"/>
      <c r="CI2793" s="23"/>
      <c r="CJ2793" s="23"/>
      <c r="CK2793" s="23"/>
      <c r="CL2793" s="23"/>
      <c r="CM2793" s="23"/>
      <c r="CN2793" s="23"/>
      <c r="CO2793" s="23"/>
      <c r="CP2793" s="23"/>
      <c r="CQ2793" s="23"/>
      <c r="CR2793" s="23"/>
      <c r="CS2793" s="23"/>
      <c r="CT2793" s="23"/>
      <c r="CU2793" s="23"/>
      <c r="CV2793" s="23"/>
      <c r="CW2793" s="23"/>
      <c r="CX2793" s="23"/>
      <c r="CY2793" s="23"/>
      <c r="CZ2793" s="23"/>
      <c r="DA2793" s="23"/>
      <c r="DB2793" s="23"/>
      <c r="DC2793" s="23"/>
      <c r="DD2793" s="23"/>
      <c r="DE2793" s="23"/>
      <c r="DF2793" s="23"/>
      <c r="DG2793" s="23"/>
      <c r="DH2793" s="23"/>
      <c r="DI2793" s="23"/>
      <c r="DJ2793" s="23"/>
      <c r="DK2793" s="23"/>
      <c r="DL2793" s="23"/>
      <c r="DM2793" s="23"/>
      <c r="DN2793" s="23"/>
      <c r="DO2793" s="23"/>
      <c r="DP2793" s="23"/>
      <c r="DQ2793" s="23"/>
      <c r="DR2793" s="23"/>
      <c r="DS2793" s="23"/>
      <c r="DT2793" s="23"/>
      <c r="DU2793" s="23"/>
      <c r="DV2793" s="23"/>
      <c r="DW2793" s="23"/>
      <c r="DX2793" s="23"/>
      <c r="DY2793" s="23"/>
    </row>
    <row r="2794" spans="1:129" s="29" customFormat="1" x14ac:dyDescent="0.25">
      <c r="A2794" s="423">
        <v>56</v>
      </c>
      <c r="B2794" s="127" t="s">
        <v>413</v>
      </c>
      <c r="C2794" s="121" t="s">
        <v>119</v>
      </c>
      <c r="D2794" s="121" t="s">
        <v>121</v>
      </c>
      <c r="E2794" s="136">
        <v>11</v>
      </c>
      <c r="F2794" s="162">
        <v>2770.9</v>
      </c>
      <c r="G2794" s="136">
        <v>64</v>
      </c>
      <c r="H2794" s="121" t="s">
        <v>30</v>
      </c>
      <c r="I2794" s="66" t="s">
        <v>1</v>
      </c>
      <c r="J2794" s="83">
        <f>J2795+J2796</f>
        <v>175250</v>
      </c>
      <c r="K2794" s="83">
        <f t="shared" ref="K2794" si="1511">K2795+K2796</f>
        <v>45250</v>
      </c>
      <c r="L2794" s="83">
        <f t="shared" ref="L2794" si="1512">L2795+L2796</f>
        <v>0</v>
      </c>
      <c r="M2794" s="83">
        <f t="shared" ref="M2794" si="1513">M2795+M2796</f>
        <v>123500</v>
      </c>
      <c r="N2794" s="83">
        <f t="shared" ref="N2794" si="1514">N2795+N2796</f>
        <v>6500</v>
      </c>
      <c r="O2794" s="429">
        <f t="shared" si="1510"/>
        <v>175250</v>
      </c>
      <c r="P2794" s="355"/>
      <c r="Q2794" s="23"/>
      <c r="R2794" s="23"/>
      <c r="S2794" s="23"/>
      <c r="T2794" s="23"/>
      <c r="U2794" s="23"/>
      <c r="V2794" s="23"/>
      <c r="W2794" s="23"/>
      <c r="X2794" s="23"/>
      <c r="Y2794" s="23"/>
      <c r="Z2794" s="23"/>
      <c r="AA2794" s="23"/>
      <c r="AB2794" s="23"/>
      <c r="AC2794" s="23"/>
      <c r="AD2794" s="23"/>
      <c r="AE2794" s="23"/>
      <c r="AF2794" s="23"/>
      <c r="AG2794" s="23"/>
      <c r="AH2794" s="23"/>
      <c r="AI2794" s="23"/>
      <c r="AJ2794" s="23"/>
      <c r="AK2794" s="23"/>
      <c r="AL2794" s="23"/>
      <c r="AM2794" s="23"/>
      <c r="AN2794" s="23"/>
      <c r="AO2794" s="23"/>
      <c r="AP2794" s="23"/>
      <c r="AQ2794" s="23"/>
      <c r="AR2794" s="23"/>
      <c r="AS2794" s="23"/>
      <c r="AT2794" s="23"/>
      <c r="AU2794" s="23"/>
      <c r="AV2794" s="23"/>
      <c r="AW2794" s="23"/>
      <c r="AX2794" s="23"/>
      <c r="AY2794" s="23"/>
      <c r="AZ2794" s="23"/>
      <c r="BA2794" s="23"/>
      <c r="BB2794" s="23"/>
      <c r="BC2794" s="23"/>
      <c r="BD2794" s="23"/>
      <c r="BE2794" s="23"/>
      <c r="BF2794" s="23"/>
      <c r="BG2794" s="23"/>
      <c r="BH2794" s="23"/>
      <c r="BI2794" s="23"/>
      <c r="BJ2794" s="23"/>
      <c r="BK2794" s="23"/>
      <c r="BL2794" s="23"/>
      <c r="BM2794" s="23"/>
      <c r="BN2794" s="23"/>
      <c r="BO2794" s="23"/>
      <c r="BP2794" s="23"/>
      <c r="BQ2794" s="23"/>
      <c r="BR2794" s="23"/>
      <c r="BS2794" s="23"/>
      <c r="BT2794" s="23"/>
      <c r="BU2794" s="23"/>
      <c r="BV2794" s="23"/>
      <c r="BW2794" s="23"/>
      <c r="BX2794" s="23"/>
      <c r="BY2794" s="23"/>
      <c r="BZ2794" s="23"/>
      <c r="CA2794" s="23"/>
      <c r="CB2794" s="23"/>
      <c r="CC2794" s="23"/>
      <c r="CD2794" s="23"/>
      <c r="CE2794" s="23"/>
      <c r="CF2794" s="23"/>
      <c r="CG2794" s="23"/>
      <c r="CH2794" s="23"/>
      <c r="CI2794" s="23"/>
      <c r="CJ2794" s="23"/>
      <c r="CK2794" s="23"/>
      <c r="CL2794" s="23"/>
      <c r="CM2794" s="23"/>
      <c r="CN2794" s="23"/>
      <c r="CO2794" s="23"/>
      <c r="CP2794" s="23"/>
      <c r="CQ2794" s="23"/>
      <c r="CR2794" s="23"/>
      <c r="CS2794" s="23"/>
      <c r="CT2794" s="23"/>
      <c r="CU2794" s="23"/>
      <c r="CV2794" s="23"/>
      <c r="CW2794" s="23"/>
      <c r="CX2794" s="23"/>
      <c r="CY2794" s="23"/>
      <c r="CZ2794" s="23"/>
      <c r="DA2794" s="23"/>
      <c r="DB2794" s="23"/>
      <c r="DC2794" s="23"/>
      <c r="DD2794" s="23"/>
      <c r="DE2794" s="23"/>
      <c r="DF2794" s="23"/>
      <c r="DG2794" s="23"/>
      <c r="DH2794" s="23"/>
      <c r="DI2794" s="23"/>
      <c r="DJ2794" s="23"/>
      <c r="DK2794" s="23"/>
      <c r="DL2794" s="23"/>
      <c r="DM2794" s="23"/>
      <c r="DN2794" s="23"/>
      <c r="DO2794" s="23"/>
      <c r="DP2794" s="23"/>
      <c r="DQ2794" s="23"/>
      <c r="DR2794" s="23"/>
      <c r="DS2794" s="23"/>
      <c r="DT2794" s="23"/>
      <c r="DU2794" s="23"/>
      <c r="DV2794" s="23"/>
      <c r="DW2794" s="23"/>
      <c r="DX2794" s="23"/>
      <c r="DY2794" s="23"/>
    </row>
    <row r="2795" spans="1:129" s="29" customFormat="1" ht="45" x14ac:dyDescent="0.25">
      <c r="A2795" s="424"/>
      <c r="B2795" s="127" t="s">
        <v>413</v>
      </c>
      <c r="C2795" s="121"/>
      <c r="D2795" s="121"/>
      <c r="E2795" s="136"/>
      <c r="F2795" s="162"/>
      <c r="G2795" s="136"/>
      <c r="H2795" s="72" t="s">
        <v>58</v>
      </c>
      <c r="I2795" s="78" t="s">
        <v>31</v>
      </c>
      <c r="J2795" s="83">
        <v>130000</v>
      </c>
      <c r="K2795" s="83"/>
      <c r="L2795" s="83"/>
      <c r="M2795" s="83">
        <v>123500</v>
      </c>
      <c r="N2795" s="83">
        <v>6500</v>
      </c>
      <c r="O2795" s="429">
        <f t="shared" si="1510"/>
        <v>130000</v>
      </c>
      <c r="P2795" s="355"/>
      <c r="Q2795" s="23"/>
      <c r="R2795" s="23"/>
      <c r="S2795" s="23"/>
      <c r="T2795" s="23"/>
      <c r="U2795" s="23"/>
      <c r="V2795" s="23"/>
      <c r="W2795" s="23"/>
      <c r="X2795" s="23"/>
      <c r="Y2795" s="23"/>
      <c r="Z2795" s="23"/>
      <c r="AA2795" s="23"/>
      <c r="AB2795" s="23"/>
      <c r="AC2795" s="23"/>
      <c r="AD2795" s="23"/>
      <c r="AE2795" s="23"/>
      <c r="AF2795" s="23"/>
      <c r="AG2795" s="23"/>
      <c r="AH2795" s="23"/>
      <c r="AI2795" s="23"/>
      <c r="AJ2795" s="23"/>
      <c r="AK2795" s="23"/>
      <c r="AL2795" s="23"/>
      <c r="AM2795" s="23"/>
      <c r="AN2795" s="23"/>
      <c r="AO2795" s="23"/>
      <c r="AP2795" s="23"/>
      <c r="AQ2795" s="23"/>
      <c r="AR2795" s="23"/>
      <c r="AS2795" s="23"/>
      <c r="AT2795" s="23"/>
      <c r="AU2795" s="23"/>
      <c r="AV2795" s="23"/>
      <c r="AW2795" s="23"/>
      <c r="AX2795" s="23"/>
      <c r="AY2795" s="23"/>
      <c r="AZ2795" s="23"/>
      <c r="BA2795" s="23"/>
      <c r="BB2795" s="23"/>
      <c r="BC2795" s="23"/>
      <c r="BD2795" s="23"/>
      <c r="BE2795" s="23"/>
      <c r="BF2795" s="23"/>
      <c r="BG2795" s="23"/>
      <c r="BH2795" s="23"/>
      <c r="BI2795" s="23"/>
      <c r="BJ2795" s="23"/>
      <c r="BK2795" s="23"/>
      <c r="BL2795" s="23"/>
      <c r="BM2795" s="23"/>
      <c r="BN2795" s="23"/>
      <c r="BO2795" s="23"/>
      <c r="BP2795" s="23"/>
      <c r="BQ2795" s="23"/>
      <c r="BR2795" s="23"/>
      <c r="BS2795" s="23"/>
      <c r="BT2795" s="23"/>
      <c r="BU2795" s="23"/>
      <c r="BV2795" s="23"/>
      <c r="BW2795" s="23"/>
      <c r="BX2795" s="23"/>
      <c r="BY2795" s="23"/>
      <c r="BZ2795" s="23"/>
      <c r="CA2795" s="23"/>
      <c r="CB2795" s="23"/>
      <c r="CC2795" s="23"/>
      <c r="CD2795" s="23"/>
      <c r="CE2795" s="23"/>
      <c r="CF2795" s="23"/>
      <c r="CG2795" s="23"/>
      <c r="CH2795" s="23"/>
      <c r="CI2795" s="23"/>
      <c r="CJ2795" s="23"/>
      <c r="CK2795" s="23"/>
      <c r="CL2795" s="23"/>
      <c r="CM2795" s="23"/>
      <c r="CN2795" s="23"/>
      <c r="CO2795" s="23"/>
      <c r="CP2795" s="23"/>
      <c r="CQ2795" s="23"/>
      <c r="CR2795" s="23"/>
      <c r="CS2795" s="23"/>
      <c r="CT2795" s="23"/>
      <c r="CU2795" s="23"/>
      <c r="CV2795" s="23"/>
      <c r="CW2795" s="23"/>
      <c r="CX2795" s="23"/>
      <c r="CY2795" s="23"/>
      <c r="CZ2795" s="23"/>
      <c r="DA2795" s="23"/>
      <c r="DB2795" s="23"/>
      <c r="DC2795" s="23"/>
      <c r="DD2795" s="23"/>
      <c r="DE2795" s="23"/>
      <c r="DF2795" s="23"/>
      <c r="DG2795" s="23"/>
      <c r="DH2795" s="23"/>
      <c r="DI2795" s="23"/>
      <c r="DJ2795" s="23"/>
      <c r="DK2795" s="23"/>
      <c r="DL2795" s="23"/>
      <c r="DM2795" s="23"/>
      <c r="DN2795" s="23"/>
      <c r="DO2795" s="23"/>
      <c r="DP2795" s="23"/>
      <c r="DQ2795" s="23"/>
      <c r="DR2795" s="23"/>
      <c r="DS2795" s="23"/>
      <c r="DT2795" s="23"/>
      <c r="DU2795" s="23"/>
      <c r="DV2795" s="23"/>
      <c r="DW2795" s="23"/>
      <c r="DX2795" s="23"/>
      <c r="DY2795" s="23"/>
    </row>
    <row r="2796" spans="1:129" s="29" customFormat="1" ht="75" x14ac:dyDescent="0.25">
      <c r="A2796" s="425"/>
      <c r="B2796" s="127" t="s">
        <v>413</v>
      </c>
      <c r="C2796" s="121"/>
      <c r="D2796" s="121"/>
      <c r="E2796" s="136"/>
      <c r="F2796" s="162"/>
      <c r="G2796" s="136"/>
      <c r="H2796" s="72" t="s">
        <v>57</v>
      </c>
      <c r="I2796" s="78" t="s">
        <v>136</v>
      </c>
      <c r="J2796" s="83">
        <v>45250</v>
      </c>
      <c r="K2796" s="123">
        <f>J2796</f>
        <v>45250</v>
      </c>
      <c r="L2796" s="83"/>
      <c r="M2796" s="83"/>
      <c r="N2796" s="83"/>
      <c r="O2796" s="429">
        <f t="shared" si="1510"/>
        <v>45250</v>
      </c>
      <c r="P2796" s="355"/>
      <c r="Q2796" s="23"/>
      <c r="R2796" s="23"/>
      <c r="S2796" s="23"/>
      <c r="T2796" s="23"/>
      <c r="U2796" s="23"/>
      <c r="V2796" s="23"/>
      <c r="W2796" s="23"/>
      <c r="X2796" s="23"/>
      <c r="Y2796" s="23"/>
      <c r="Z2796" s="23"/>
      <c r="AA2796" s="23"/>
      <c r="AB2796" s="23"/>
      <c r="AC2796" s="23"/>
      <c r="AD2796" s="23"/>
      <c r="AE2796" s="23"/>
      <c r="AF2796" s="23"/>
      <c r="AG2796" s="23"/>
      <c r="AH2796" s="23"/>
      <c r="AI2796" s="23"/>
      <c r="AJ2796" s="23"/>
      <c r="AK2796" s="23"/>
      <c r="AL2796" s="23"/>
      <c r="AM2796" s="23"/>
      <c r="AN2796" s="23"/>
      <c r="AO2796" s="23"/>
      <c r="AP2796" s="23"/>
      <c r="AQ2796" s="23"/>
      <c r="AR2796" s="23"/>
      <c r="AS2796" s="23"/>
      <c r="AT2796" s="23"/>
      <c r="AU2796" s="23"/>
      <c r="AV2796" s="23"/>
      <c r="AW2796" s="23"/>
      <c r="AX2796" s="23"/>
      <c r="AY2796" s="23"/>
      <c r="AZ2796" s="23"/>
      <c r="BA2796" s="23"/>
      <c r="BB2796" s="23"/>
      <c r="BC2796" s="23"/>
      <c r="BD2796" s="23"/>
      <c r="BE2796" s="23"/>
      <c r="BF2796" s="23"/>
      <c r="BG2796" s="23"/>
      <c r="BH2796" s="23"/>
      <c r="BI2796" s="23"/>
      <c r="BJ2796" s="23"/>
      <c r="BK2796" s="23"/>
      <c r="BL2796" s="23"/>
      <c r="BM2796" s="23"/>
      <c r="BN2796" s="23"/>
      <c r="BO2796" s="23"/>
      <c r="BP2796" s="23"/>
      <c r="BQ2796" s="23"/>
      <c r="BR2796" s="23"/>
      <c r="BS2796" s="23"/>
      <c r="BT2796" s="23"/>
      <c r="BU2796" s="23"/>
      <c r="BV2796" s="23"/>
      <c r="BW2796" s="23"/>
      <c r="BX2796" s="23"/>
      <c r="BY2796" s="23"/>
      <c r="BZ2796" s="23"/>
      <c r="CA2796" s="23"/>
      <c r="CB2796" s="23"/>
      <c r="CC2796" s="23"/>
      <c r="CD2796" s="23"/>
      <c r="CE2796" s="23"/>
      <c r="CF2796" s="23"/>
      <c r="CG2796" s="23"/>
      <c r="CH2796" s="23"/>
      <c r="CI2796" s="23"/>
      <c r="CJ2796" s="23"/>
      <c r="CK2796" s="23"/>
      <c r="CL2796" s="23"/>
      <c r="CM2796" s="23"/>
      <c r="CN2796" s="23"/>
      <c r="CO2796" s="23"/>
      <c r="CP2796" s="23"/>
      <c r="CQ2796" s="23"/>
      <c r="CR2796" s="23"/>
      <c r="CS2796" s="23"/>
      <c r="CT2796" s="23"/>
      <c r="CU2796" s="23"/>
      <c r="CV2796" s="23"/>
      <c r="CW2796" s="23"/>
      <c r="CX2796" s="23"/>
      <c r="CY2796" s="23"/>
      <c r="CZ2796" s="23"/>
      <c r="DA2796" s="23"/>
      <c r="DB2796" s="23"/>
      <c r="DC2796" s="23"/>
      <c r="DD2796" s="23"/>
      <c r="DE2796" s="23"/>
      <c r="DF2796" s="23"/>
      <c r="DG2796" s="23"/>
      <c r="DH2796" s="23"/>
      <c r="DI2796" s="23"/>
      <c r="DJ2796" s="23"/>
      <c r="DK2796" s="23"/>
      <c r="DL2796" s="23"/>
      <c r="DM2796" s="23"/>
      <c r="DN2796" s="23"/>
      <c r="DO2796" s="23"/>
      <c r="DP2796" s="23"/>
      <c r="DQ2796" s="23"/>
      <c r="DR2796" s="23"/>
      <c r="DS2796" s="23"/>
      <c r="DT2796" s="23"/>
      <c r="DU2796" s="23"/>
      <c r="DV2796" s="23"/>
      <c r="DW2796" s="23"/>
      <c r="DX2796" s="23"/>
      <c r="DY2796" s="23"/>
    </row>
    <row r="2797" spans="1:129" s="29" customFormat="1" x14ac:dyDescent="0.25">
      <c r="A2797" s="423">
        <v>57</v>
      </c>
      <c r="B2797" s="127" t="s">
        <v>413</v>
      </c>
      <c r="C2797" s="121" t="s">
        <v>353</v>
      </c>
      <c r="D2797" s="121"/>
      <c r="E2797" s="136">
        <v>28</v>
      </c>
      <c r="F2797" s="162">
        <v>1944.9</v>
      </c>
      <c r="G2797" s="136">
        <v>64</v>
      </c>
      <c r="H2797" s="121" t="s">
        <v>30</v>
      </c>
      <c r="I2797" s="66" t="s">
        <v>1</v>
      </c>
      <c r="J2797" s="83">
        <f>J2798+J2799</f>
        <v>175250</v>
      </c>
      <c r="K2797" s="83">
        <f t="shared" ref="K2797" si="1515">K2798+K2799</f>
        <v>45250</v>
      </c>
      <c r="L2797" s="83">
        <f t="shared" ref="L2797" si="1516">L2798+L2799</f>
        <v>0</v>
      </c>
      <c r="M2797" s="83">
        <f t="shared" ref="M2797" si="1517">M2798+M2799</f>
        <v>123500</v>
      </c>
      <c r="N2797" s="83">
        <f t="shared" ref="N2797" si="1518">N2798+N2799</f>
        <v>6500</v>
      </c>
      <c r="O2797" s="429">
        <f t="shared" si="1510"/>
        <v>175250</v>
      </c>
      <c r="P2797" s="355"/>
      <c r="Q2797" s="23"/>
      <c r="R2797" s="23"/>
      <c r="S2797" s="23"/>
      <c r="T2797" s="23"/>
      <c r="U2797" s="23"/>
      <c r="V2797" s="23"/>
      <c r="W2797" s="23"/>
      <c r="X2797" s="23"/>
      <c r="Y2797" s="23"/>
      <c r="Z2797" s="23"/>
      <c r="AA2797" s="23"/>
      <c r="AB2797" s="23"/>
      <c r="AC2797" s="23"/>
      <c r="AD2797" s="23"/>
      <c r="AE2797" s="23"/>
      <c r="AF2797" s="23"/>
      <c r="AG2797" s="23"/>
      <c r="AH2797" s="23"/>
      <c r="AI2797" s="23"/>
      <c r="AJ2797" s="23"/>
      <c r="AK2797" s="23"/>
      <c r="AL2797" s="23"/>
      <c r="AM2797" s="23"/>
      <c r="AN2797" s="23"/>
      <c r="AO2797" s="23"/>
      <c r="AP2797" s="23"/>
      <c r="AQ2797" s="23"/>
      <c r="AR2797" s="23"/>
      <c r="AS2797" s="23"/>
      <c r="AT2797" s="23"/>
      <c r="AU2797" s="23"/>
      <c r="AV2797" s="23"/>
      <c r="AW2797" s="23"/>
      <c r="AX2797" s="23"/>
      <c r="AY2797" s="23"/>
      <c r="AZ2797" s="23"/>
      <c r="BA2797" s="23"/>
      <c r="BB2797" s="23"/>
      <c r="BC2797" s="23"/>
      <c r="BD2797" s="23"/>
      <c r="BE2797" s="23"/>
      <c r="BF2797" s="23"/>
      <c r="BG2797" s="23"/>
      <c r="BH2797" s="23"/>
      <c r="BI2797" s="23"/>
      <c r="BJ2797" s="23"/>
      <c r="BK2797" s="23"/>
      <c r="BL2797" s="23"/>
      <c r="BM2797" s="23"/>
      <c r="BN2797" s="23"/>
      <c r="BO2797" s="23"/>
      <c r="BP2797" s="23"/>
      <c r="BQ2797" s="23"/>
      <c r="BR2797" s="23"/>
      <c r="BS2797" s="23"/>
      <c r="BT2797" s="23"/>
      <c r="BU2797" s="23"/>
      <c r="BV2797" s="23"/>
      <c r="BW2797" s="23"/>
      <c r="BX2797" s="23"/>
      <c r="BY2797" s="23"/>
      <c r="BZ2797" s="23"/>
      <c r="CA2797" s="23"/>
      <c r="CB2797" s="23"/>
      <c r="CC2797" s="23"/>
      <c r="CD2797" s="23"/>
      <c r="CE2797" s="23"/>
      <c r="CF2797" s="23"/>
      <c r="CG2797" s="23"/>
      <c r="CH2797" s="23"/>
      <c r="CI2797" s="23"/>
      <c r="CJ2797" s="23"/>
      <c r="CK2797" s="23"/>
      <c r="CL2797" s="23"/>
      <c r="CM2797" s="23"/>
      <c r="CN2797" s="23"/>
      <c r="CO2797" s="23"/>
      <c r="CP2797" s="23"/>
      <c r="CQ2797" s="23"/>
      <c r="CR2797" s="23"/>
      <c r="CS2797" s="23"/>
      <c r="CT2797" s="23"/>
      <c r="CU2797" s="23"/>
      <c r="CV2797" s="23"/>
      <c r="CW2797" s="23"/>
      <c r="CX2797" s="23"/>
      <c r="CY2797" s="23"/>
      <c r="CZ2797" s="23"/>
      <c r="DA2797" s="23"/>
      <c r="DB2797" s="23"/>
      <c r="DC2797" s="23"/>
      <c r="DD2797" s="23"/>
      <c r="DE2797" s="23"/>
      <c r="DF2797" s="23"/>
      <c r="DG2797" s="23"/>
      <c r="DH2797" s="23"/>
      <c r="DI2797" s="23"/>
      <c r="DJ2797" s="23"/>
      <c r="DK2797" s="23"/>
      <c r="DL2797" s="23"/>
      <c r="DM2797" s="23"/>
      <c r="DN2797" s="23"/>
      <c r="DO2797" s="23"/>
      <c r="DP2797" s="23"/>
      <c r="DQ2797" s="23"/>
      <c r="DR2797" s="23"/>
      <c r="DS2797" s="23"/>
      <c r="DT2797" s="23"/>
      <c r="DU2797" s="23"/>
      <c r="DV2797" s="23"/>
      <c r="DW2797" s="23"/>
      <c r="DX2797" s="23"/>
      <c r="DY2797" s="23"/>
    </row>
    <row r="2798" spans="1:129" s="29" customFormat="1" ht="45" x14ac:dyDescent="0.25">
      <c r="A2798" s="424"/>
      <c r="B2798" s="127" t="s">
        <v>413</v>
      </c>
      <c r="C2798" s="121"/>
      <c r="D2798" s="121"/>
      <c r="E2798" s="136"/>
      <c r="F2798" s="162"/>
      <c r="G2798" s="136"/>
      <c r="H2798" s="72" t="s">
        <v>58</v>
      </c>
      <c r="I2798" s="78" t="s">
        <v>31</v>
      </c>
      <c r="J2798" s="83">
        <v>130000</v>
      </c>
      <c r="K2798" s="83"/>
      <c r="L2798" s="83"/>
      <c r="M2798" s="83">
        <v>123500</v>
      </c>
      <c r="N2798" s="83">
        <v>6500</v>
      </c>
      <c r="O2798" s="429">
        <f t="shared" si="1510"/>
        <v>130000</v>
      </c>
      <c r="P2798" s="355"/>
      <c r="Q2798" s="23"/>
      <c r="R2798" s="23"/>
      <c r="S2798" s="23"/>
      <c r="T2798" s="23"/>
      <c r="U2798" s="23"/>
      <c r="V2798" s="23"/>
      <c r="W2798" s="23"/>
      <c r="X2798" s="23"/>
      <c r="Y2798" s="23"/>
      <c r="Z2798" s="23"/>
      <c r="AA2798" s="23"/>
      <c r="AB2798" s="23"/>
      <c r="AC2798" s="23"/>
      <c r="AD2798" s="23"/>
      <c r="AE2798" s="23"/>
      <c r="AF2798" s="23"/>
      <c r="AG2798" s="23"/>
      <c r="AH2798" s="23"/>
      <c r="AI2798" s="23"/>
      <c r="AJ2798" s="23"/>
      <c r="AK2798" s="23"/>
      <c r="AL2798" s="23"/>
      <c r="AM2798" s="23"/>
      <c r="AN2798" s="23"/>
      <c r="AO2798" s="23"/>
      <c r="AP2798" s="23"/>
      <c r="AQ2798" s="23"/>
      <c r="AR2798" s="23"/>
      <c r="AS2798" s="23"/>
      <c r="AT2798" s="23"/>
      <c r="AU2798" s="23"/>
      <c r="AV2798" s="23"/>
      <c r="AW2798" s="23"/>
      <c r="AX2798" s="23"/>
      <c r="AY2798" s="23"/>
      <c r="AZ2798" s="23"/>
      <c r="BA2798" s="23"/>
      <c r="BB2798" s="23"/>
      <c r="BC2798" s="23"/>
      <c r="BD2798" s="23"/>
      <c r="BE2798" s="23"/>
      <c r="BF2798" s="23"/>
      <c r="BG2798" s="23"/>
      <c r="BH2798" s="23"/>
      <c r="BI2798" s="23"/>
      <c r="BJ2798" s="23"/>
      <c r="BK2798" s="23"/>
      <c r="BL2798" s="23"/>
      <c r="BM2798" s="23"/>
      <c r="BN2798" s="23"/>
      <c r="BO2798" s="23"/>
      <c r="BP2798" s="23"/>
      <c r="BQ2798" s="23"/>
      <c r="BR2798" s="23"/>
      <c r="BS2798" s="23"/>
      <c r="BT2798" s="23"/>
      <c r="BU2798" s="23"/>
      <c r="BV2798" s="23"/>
      <c r="BW2798" s="23"/>
      <c r="BX2798" s="23"/>
      <c r="BY2798" s="23"/>
      <c r="BZ2798" s="23"/>
      <c r="CA2798" s="23"/>
      <c r="CB2798" s="23"/>
      <c r="CC2798" s="23"/>
      <c r="CD2798" s="23"/>
      <c r="CE2798" s="23"/>
      <c r="CF2798" s="23"/>
      <c r="CG2798" s="23"/>
      <c r="CH2798" s="23"/>
      <c r="CI2798" s="23"/>
      <c r="CJ2798" s="23"/>
      <c r="CK2798" s="23"/>
      <c r="CL2798" s="23"/>
      <c r="CM2798" s="23"/>
      <c r="CN2798" s="23"/>
      <c r="CO2798" s="23"/>
      <c r="CP2798" s="23"/>
      <c r="CQ2798" s="23"/>
      <c r="CR2798" s="23"/>
      <c r="CS2798" s="23"/>
      <c r="CT2798" s="23"/>
      <c r="CU2798" s="23"/>
      <c r="CV2798" s="23"/>
      <c r="CW2798" s="23"/>
      <c r="CX2798" s="23"/>
      <c r="CY2798" s="23"/>
      <c r="CZ2798" s="23"/>
      <c r="DA2798" s="23"/>
      <c r="DB2798" s="23"/>
      <c r="DC2798" s="23"/>
      <c r="DD2798" s="23"/>
      <c r="DE2798" s="23"/>
      <c r="DF2798" s="23"/>
      <c r="DG2798" s="23"/>
      <c r="DH2798" s="23"/>
      <c r="DI2798" s="23"/>
      <c r="DJ2798" s="23"/>
      <c r="DK2798" s="23"/>
      <c r="DL2798" s="23"/>
      <c r="DM2798" s="23"/>
      <c r="DN2798" s="23"/>
      <c r="DO2798" s="23"/>
      <c r="DP2798" s="23"/>
      <c r="DQ2798" s="23"/>
      <c r="DR2798" s="23"/>
      <c r="DS2798" s="23"/>
      <c r="DT2798" s="23"/>
      <c r="DU2798" s="23"/>
      <c r="DV2798" s="23"/>
      <c r="DW2798" s="23"/>
      <c r="DX2798" s="23"/>
      <c r="DY2798" s="23"/>
    </row>
    <row r="2799" spans="1:129" s="29" customFormat="1" ht="75" x14ac:dyDescent="0.25">
      <c r="A2799" s="425"/>
      <c r="B2799" s="127" t="s">
        <v>413</v>
      </c>
      <c r="C2799" s="121"/>
      <c r="D2799" s="121"/>
      <c r="E2799" s="136"/>
      <c r="F2799" s="162"/>
      <c r="G2799" s="136"/>
      <c r="H2799" s="72" t="s">
        <v>57</v>
      </c>
      <c r="I2799" s="78" t="s">
        <v>136</v>
      </c>
      <c r="J2799" s="83">
        <v>45250</v>
      </c>
      <c r="K2799" s="123">
        <f>J2799</f>
        <v>45250</v>
      </c>
      <c r="L2799" s="83"/>
      <c r="M2799" s="83"/>
      <c r="N2799" s="83"/>
      <c r="O2799" s="429">
        <f t="shared" si="1510"/>
        <v>45250</v>
      </c>
      <c r="P2799" s="355"/>
      <c r="Q2799" s="23"/>
      <c r="R2799" s="23"/>
      <c r="S2799" s="23"/>
      <c r="T2799" s="23"/>
      <c r="U2799" s="23"/>
      <c r="V2799" s="23"/>
      <c r="W2799" s="23"/>
      <c r="X2799" s="23"/>
      <c r="Y2799" s="23"/>
      <c r="Z2799" s="23"/>
      <c r="AA2799" s="23"/>
      <c r="AB2799" s="23"/>
      <c r="AC2799" s="23"/>
      <c r="AD2799" s="23"/>
      <c r="AE2799" s="23"/>
      <c r="AF2799" s="23"/>
      <c r="AG2799" s="23"/>
      <c r="AH2799" s="23"/>
      <c r="AI2799" s="23"/>
      <c r="AJ2799" s="23"/>
      <c r="AK2799" s="23"/>
      <c r="AL2799" s="23"/>
      <c r="AM2799" s="23"/>
      <c r="AN2799" s="23"/>
      <c r="AO2799" s="23"/>
      <c r="AP2799" s="23"/>
      <c r="AQ2799" s="23"/>
      <c r="AR2799" s="23"/>
      <c r="AS2799" s="23"/>
      <c r="AT2799" s="23"/>
      <c r="AU2799" s="23"/>
      <c r="AV2799" s="23"/>
      <c r="AW2799" s="23"/>
      <c r="AX2799" s="23"/>
      <c r="AY2799" s="23"/>
      <c r="AZ2799" s="23"/>
      <c r="BA2799" s="23"/>
      <c r="BB2799" s="23"/>
      <c r="BC2799" s="23"/>
      <c r="BD2799" s="23"/>
      <c r="BE2799" s="23"/>
      <c r="BF2799" s="23"/>
      <c r="BG2799" s="23"/>
      <c r="BH2799" s="23"/>
      <c r="BI2799" s="23"/>
      <c r="BJ2799" s="23"/>
      <c r="BK2799" s="23"/>
      <c r="BL2799" s="23"/>
      <c r="BM2799" s="23"/>
      <c r="BN2799" s="23"/>
      <c r="BO2799" s="23"/>
      <c r="BP2799" s="23"/>
      <c r="BQ2799" s="23"/>
      <c r="BR2799" s="23"/>
      <c r="BS2799" s="23"/>
      <c r="BT2799" s="23"/>
      <c r="BU2799" s="23"/>
      <c r="BV2799" s="23"/>
      <c r="BW2799" s="23"/>
      <c r="BX2799" s="23"/>
      <c r="BY2799" s="23"/>
      <c r="BZ2799" s="23"/>
      <c r="CA2799" s="23"/>
      <c r="CB2799" s="23"/>
      <c r="CC2799" s="23"/>
      <c r="CD2799" s="23"/>
      <c r="CE2799" s="23"/>
      <c r="CF2799" s="23"/>
      <c r="CG2799" s="23"/>
      <c r="CH2799" s="23"/>
      <c r="CI2799" s="23"/>
      <c r="CJ2799" s="23"/>
      <c r="CK2799" s="23"/>
      <c r="CL2799" s="23"/>
      <c r="CM2799" s="23"/>
      <c r="CN2799" s="23"/>
      <c r="CO2799" s="23"/>
      <c r="CP2799" s="23"/>
      <c r="CQ2799" s="23"/>
      <c r="CR2799" s="23"/>
      <c r="CS2799" s="23"/>
      <c r="CT2799" s="23"/>
      <c r="CU2799" s="23"/>
      <c r="CV2799" s="23"/>
      <c r="CW2799" s="23"/>
      <c r="CX2799" s="23"/>
      <c r="CY2799" s="23"/>
      <c r="CZ2799" s="23"/>
      <c r="DA2799" s="23"/>
      <c r="DB2799" s="23"/>
      <c r="DC2799" s="23"/>
      <c r="DD2799" s="23"/>
      <c r="DE2799" s="23"/>
      <c r="DF2799" s="23"/>
      <c r="DG2799" s="23"/>
      <c r="DH2799" s="23"/>
      <c r="DI2799" s="23"/>
      <c r="DJ2799" s="23"/>
      <c r="DK2799" s="23"/>
      <c r="DL2799" s="23"/>
      <c r="DM2799" s="23"/>
      <c r="DN2799" s="23"/>
      <c r="DO2799" s="23"/>
      <c r="DP2799" s="23"/>
      <c r="DQ2799" s="23"/>
      <c r="DR2799" s="23"/>
      <c r="DS2799" s="23"/>
      <c r="DT2799" s="23"/>
      <c r="DU2799" s="23"/>
      <c r="DV2799" s="23"/>
      <c r="DW2799" s="23"/>
      <c r="DX2799" s="23"/>
      <c r="DY2799" s="23"/>
    </row>
    <row r="2800" spans="1:129" s="29" customFormat="1" x14ac:dyDescent="0.25">
      <c r="A2800" s="423">
        <v>58</v>
      </c>
      <c r="B2800" s="127" t="s">
        <v>413</v>
      </c>
      <c r="C2800" s="121" t="s">
        <v>353</v>
      </c>
      <c r="D2800" s="121"/>
      <c r="E2800" s="136">
        <v>29</v>
      </c>
      <c r="F2800" s="162">
        <v>2889</v>
      </c>
      <c r="G2800" s="136">
        <v>89</v>
      </c>
      <c r="H2800" s="121" t="s">
        <v>30</v>
      </c>
      <c r="I2800" s="66" t="s">
        <v>1</v>
      </c>
      <c r="J2800" s="83">
        <f>J2801+J2802</f>
        <v>195250</v>
      </c>
      <c r="K2800" s="83">
        <f t="shared" ref="K2800" si="1519">K2801+K2802</f>
        <v>45250</v>
      </c>
      <c r="L2800" s="83">
        <f t="shared" ref="L2800" si="1520">L2801+L2802</f>
        <v>0</v>
      </c>
      <c r="M2800" s="83">
        <f t="shared" ref="M2800" si="1521">M2801+M2802</f>
        <v>142500</v>
      </c>
      <c r="N2800" s="83">
        <f t="shared" ref="N2800" si="1522">N2801+N2802</f>
        <v>7500</v>
      </c>
      <c r="O2800" s="429">
        <f t="shared" si="1510"/>
        <v>195250</v>
      </c>
      <c r="P2800" s="355"/>
      <c r="Q2800" s="23"/>
      <c r="R2800" s="23"/>
      <c r="S2800" s="23"/>
      <c r="T2800" s="23"/>
      <c r="U2800" s="23"/>
      <c r="V2800" s="23"/>
      <c r="W2800" s="23"/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/>
      <c r="AH2800" s="23"/>
      <c r="AI2800" s="23"/>
      <c r="AJ2800" s="23"/>
      <c r="AK2800" s="23"/>
      <c r="AL2800" s="23"/>
      <c r="AM2800" s="23"/>
      <c r="AN2800" s="23"/>
      <c r="AO2800" s="23"/>
      <c r="AP2800" s="23"/>
      <c r="AQ2800" s="23"/>
      <c r="AR2800" s="23"/>
      <c r="AS2800" s="23"/>
      <c r="AT2800" s="23"/>
      <c r="AU2800" s="23"/>
      <c r="AV2800" s="23"/>
      <c r="AW2800" s="23"/>
      <c r="AX2800" s="23"/>
      <c r="AY2800" s="23"/>
      <c r="AZ2800" s="23"/>
      <c r="BA2800" s="23"/>
      <c r="BB2800" s="23"/>
      <c r="BC2800" s="23"/>
      <c r="BD2800" s="23"/>
      <c r="BE2800" s="23"/>
      <c r="BF2800" s="23"/>
      <c r="BG2800" s="23"/>
      <c r="BH2800" s="23"/>
      <c r="BI2800" s="23"/>
      <c r="BJ2800" s="23"/>
      <c r="BK2800" s="23"/>
      <c r="BL2800" s="23"/>
      <c r="BM2800" s="23"/>
      <c r="BN2800" s="23"/>
      <c r="BO2800" s="23"/>
      <c r="BP2800" s="23"/>
      <c r="BQ2800" s="23"/>
      <c r="BR2800" s="23"/>
      <c r="BS2800" s="23"/>
      <c r="BT2800" s="23"/>
      <c r="BU2800" s="23"/>
      <c r="BV2800" s="23"/>
      <c r="BW2800" s="23"/>
      <c r="BX2800" s="23"/>
      <c r="BY2800" s="23"/>
      <c r="BZ2800" s="23"/>
      <c r="CA2800" s="23"/>
      <c r="CB2800" s="23"/>
      <c r="CC2800" s="23"/>
      <c r="CD2800" s="23"/>
      <c r="CE2800" s="23"/>
      <c r="CF2800" s="23"/>
      <c r="CG2800" s="23"/>
      <c r="CH2800" s="23"/>
      <c r="CI2800" s="23"/>
      <c r="CJ2800" s="23"/>
      <c r="CK2800" s="23"/>
      <c r="CL2800" s="23"/>
      <c r="CM2800" s="23"/>
      <c r="CN2800" s="23"/>
      <c r="CO2800" s="23"/>
      <c r="CP2800" s="23"/>
      <c r="CQ2800" s="23"/>
      <c r="CR2800" s="23"/>
      <c r="CS2800" s="23"/>
      <c r="CT2800" s="23"/>
      <c r="CU2800" s="23"/>
      <c r="CV2800" s="23"/>
      <c r="CW2800" s="23"/>
      <c r="CX2800" s="23"/>
      <c r="CY2800" s="23"/>
      <c r="CZ2800" s="23"/>
      <c r="DA2800" s="23"/>
      <c r="DB2800" s="23"/>
      <c r="DC2800" s="23"/>
      <c r="DD2800" s="23"/>
      <c r="DE2800" s="23"/>
      <c r="DF2800" s="23"/>
      <c r="DG2800" s="23"/>
      <c r="DH2800" s="23"/>
      <c r="DI2800" s="23"/>
      <c r="DJ2800" s="23"/>
      <c r="DK2800" s="23"/>
      <c r="DL2800" s="23"/>
      <c r="DM2800" s="23"/>
      <c r="DN2800" s="23"/>
      <c r="DO2800" s="23"/>
      <c r="DP2800" s="23"/>
      <c r="DQ2800" s="23"/>
      <c r="DR2800" s="23"/>
      <c r="DS2800" s="23"/>
      <c r="DT2800" s="23"/>
      <c r="DU2800" s="23"/>
      <c r="DV2800" s="23"/>
      <c r="DW2800" s="23"/>
      <c r="DX2800" s="23"/>
      <c r="DY2800" s="23"/>
    </row>
    <row r="2801" spans="1:129" s="29" customFormat="1" ht="45" x14ac:dyDescent="0.25">
      <c r="A2801" s="424"/>
      <c r="B2801" s="127" t="s">
        <v>413</v>
      </c>
      <c r="C2801" s="121"/>
      <c r="D2801" s="121"/>
      <c r="E2801" s="136"/>
      <c r="F2801" s="162"/>
      <c r="G2801" s="136"/>
      <c r="H2801" s="72" t="s">
        <v>58</v>
      </c>
      <c r="I2801" s="78" t="s">
        <v>31</v>
      </c>
      <c r="J2801" s="83">
        <v>150000</v>
      </c>
      <c r="K2801" s="83"/>
      <c r="L2801" s="83"/>
      <c r="M2801" s="162">
        <v>142500</v>
      </c>
      <c r="N2801" s="162">
        <v>7500</v>
      </c>
      <c r="O2801" s="429">
        <f t="shared" si="1510"/>
        <v>150000</v>
      </c>
      <c r="P2801" s="355"/>
      <c r="Q2801" s="23"/>
      <c r="R2801" s="23"/>
      <c r="S2801" s="23"/>
      <c r="T2801" s="23"/>
      <c r="U2801" s="23"/>
      <c r="V2801" s="23"/>
      <c r="W2801" s="23"/>
      <c r="X2801" s="23"/>
      <c r="Y2801" s="23"/>
      <c r="Z2801" s="23"/>
      <c r="AA2801" s="23"/>
      <c r="AB2801" s="23"/>
      <c r="AC2801" s="23"/>
      <c r="AD2801" s="23"/>
      <c r="AE2801" s="23"/>
      <c r="AF2801" s="23"/>
      <c r="AG2801" s="23"/>
      <c r="AH2801" s="23"/>
      <c r="AI2801" s="23"/>
      <c r="AJ2801" s="23"/>
      <c r="AK2801" s="23"/>
      <c r="AL2801" s="23"/>
      <c r="AM2801" s="23"/>
      <c r="AN2801" s="23"/>
      <c r="AO2801" s="23"/>
      <c r="AP2801" s="23"/>
      <c r="AQ2801" s="23"/>
      <c r="AR2801" s="23"/>
      <c r="AS2801" s="23"/>
      <c r="AT2801" s="23"/>
      <c r="AU2801" s="23"/>
      <c r="AV2801" s="23"/>
      <c r="AW2801" s="23"/>
      <c r="AX2801" s="23"/>
      <c r="AY2801" s="23"/>
      <c r="AZ2801" s="23"/>
      <c r="BA2801" s="23"/>
      <c r="BB2801" s="23"/>
      <c r="BC2801" s="23"/>
      <c r="BD2801" s="23"/>
      <c r="BE2801" s="23"/>
      <c r="BF2801" s="23"/>
      <c r="BG2801" s="23"/>
      <c r="BH2801" s="23"/>
      <c r="BI2801" s="23"/>
      <c r="BJ2801" s="23"/>
      <c r="BK2801" s="23"/>
      <c r="BL2801" s="23"/>
      <c r="BM2801" s="23"/>
      <c r="BN2801" s="23"/>
      <c r="BO2801" s="23"/>
      <c r="BP2801" s="23"/>
      <c r="BQ2801" s="23"/>
      <c r="BR2801" s="23"/>
      <c r="BS2801" s="23"/>
      <c r="BT2801" s="23"/>
      <c r="BU2801" s="23"/>
      <c r="BV2801" s="23"/>
      <c r="BW2801" s="23"/>
      <c r="BX2801" s="23"/>
      <c r="BY2801" s="23"/>
      <c r="BZ2801" s="23"/>
      <c r="CA2801" s="23"/>
      <c r="CB2801" s="23"/>
      <c r="CC2801" s="23"/>
      <c r="CD2801" s="23"/>
      <c r="CE2801" s="23"/>
      <c r="CF2801" s="23"/>
      <c r="CG2801" s="23"/>
      <c r="CH2801" s="23"/>
      <c r="CI2801" s="23"/>
      <c r="CJ2801" s="23"/>
      <c r="CK2801" s="23"/>
      <c r="CL2801" s="23"/>
      <c r="CM2801" s="23"/>
      <c r="CN2801" s="23"/>
      <c r="CO2801" s="23"/>
      <c r="CP2801" s="23"/>
      <c r="CQ2801" s="23"/>
      <c r="CR2801" s="23"/>
      <c r="CS2801" s="23"/>
      <c r="CT2801" s="23"/>
      <c r="CU2801" s="23"/>
      <c r="CV2801" s="23"/>
      <c r="CW2801" s="23"/>
      <c r="CX2801" s="23"/>
      <c r="CY2801" s="23"/>
      <c r="CZ2801" s="23"/>
      <c r="DA2801" s="23"/>
      <c r="DB2801" s="23"/>
      <c r="DC2801" s="23"/>
      <c r="DD2801" s="23"/>
      <c r="DE2801" s="23"/>
      <c r="DF2801" s="23"/>
      <c r="DG2801" s="23"/>
      <c r="DH2801" s="23"/>
      <c r="DI2801" s="23"/>
      <c r="DJ2801" s="23"/>
      <c r="DK2801" s="23"/>
      <c r="DL2801" s="23"/>
      <c r="DM2801" s="23"/>
      <c r="DN2801" s="23"/>
      <c r="DO2801" s="23"/>
      <c r="DP2801" s="23"/>
      <c r="DQ2801" s="23"/>
      <c r="DR2801" s="23"/>
      <c r="DS2801" s="23"/>
      <c r="DT2801" s="23"/>
      <c r="DU2801" s="23"/>
      <c r="DV2801" s="23"/>
      <c r="DW2801" s="23"/>
      <c r="DX2801" s="23"/>
      <c r="DY2801" s="23"/>
    </row>
    <row r="2802" spans="1:129" s="29" customFormat="1" ht="75" x14ac:dyDescent="0.25">
      <c r="A2802" s="425"/>
      <c r="B2802" s="127" t="s">
        <v>413</v>
      </c>
      <c r="C2802" s="121"/>
      <c r="D2802" s="121"/>
      <c r="E2802" s="136"/>
      <c r="F2802" s="162"/>
      <c r="G2802" s="136"/>
      <c r="H2802" s="72" t="s">
        <v>57</v>
      </c>
      <c r="I2802" s="78" t="s">
        <v>136</v>
      </c>
      <c r="J2802" s="83">
        <v>45250</v>
      </c>
      <c r="K2802" s="123">
        <f>J2802</f>
        <v>45250</v>
      </c>
      <c r="L2802" s="83"/>
      <c r="M2802" s="83"/>
      <c r="N2802" s="83"/>
      <c r="O2802" s="429">
        <f t="shared" si="1510"/>
        <v>45250</v>
      </c>
      <c r="P2802" s="355"/>
      <c r="Q2802" s="23"/>
      <c r="R2802" s="23"/>
      <c r="S2802" s="23"/>
      <c r="T2802" s="23"/>
      <c r="U2802" s="23"/>
      <c r="V2802" s="23"/>
      <c r="W2802" s="23"/>
      <c r="X2802" s="23"/>
      <c r="Y2802" s="23"/>
      <c r="Z2802" s="23"/>
      <c r="AA2802" s="23"/>
      <c r="AB2802" s="23"/>
      <c r="AC2802" s="23"/>
      <c r="AD2802" s="23"/>
      <c r="AE2802" s="23"/>
      <c r="AF2802" s="23"/>
      <c r="AG2802" s="23"/>
      <c r="AH2802" s="23"/>
      <c r="AI2802" s="23"/>
      <c r="AJ2802" s="23"/>
      <c r="AK2802" s="23"/>
      <c r="AL2802" s="23"/>
      <c r="AM2802" s="23"/>
      <c r="AN2802" s="23"/>
      <c r="AO2802" s="23"/>
      <c r="AP2802" s="23"/>
      <c r="AQ2802" s="23"/>
      <c r="AR2802" s="23"/>
      <c r="AS2802" s="23"/>
      <c r="AT2802" s="23"/>
      <c r="AU2802" s="23"/>
      <c r="AV2802" s="23"/>
      <c r="AW2802" s="23"/>
      <c r="AX2802" s="23"/>
      <c r="AY2802" s="23"/>
      <c r="AZ2802" s="23"/>
      <c r="BA2802" s="23"/>
      <c r="BB2802" s="23"/>
      <c r="BC2802" s="23"/>
      <c r="BD2802" s="23"/>
      <c r="BE2802" s="23"/>
      <c r="BF2802" s="23"/>
      <c r="BG2802" s="23"/>
      <c r="BH2802" s="23"/>
      <c r="BI2802" s="23"/>
      <c r="BJ2802" s="23"/>
      <c r="BK2802" s="23"/>
      <c r="BL2802" s="23"/>
      <c r="BM2802" s="23"/>
      <c r="BN2802" s="23"/>
      <c r="BO2802" s="23"/>
      <c r="BP2802" s="23"/>
      <c r="BQ2802" s="23"/>
      <c r="BR2802" s="23"/>
      <c r="BS2802" s="23"/>
      <c r="BT2802" s="23"/>
      <c r="BU2802" s="23"/>
      <c r="BV2802" s="23"/>
      <c r="BW2802" s="23"/>
      <c r="BX2802" s="23"/>
      <c r="BY2802" s="23"/>
      <c r="BZ2802" s="23"/>
      <c r="CA2802" s="23"/>
      <c r="CB2802" s="23"/>
      <c r="CC2802" s="23"/>
      <c r="CD2802" s="23"/>
      <c r="CE2802" s="23"/>
      <c r="CF2802" s="23"/>
      <c r="CG2802" s="23"/>
      <c r="CH2802" s="23"/>
      <c r="CI2802" s="23"/>
      <c r="CJ2802" s="23"/>
      <c r="CK2802" s="23"/>
      <c r="CL2802" s="23"/>
      <c r="CM2802" s="23"/>
      <c r="CN2802" s="23"/>
      <c r="CO2802" s="23"/>
      <c r="CP2802" s="23"/>
      <c r="CQ2802" s="23"/>
      <c r="CR2802" s="23"/>
      <c r="CS2802" s="23"/>
      <c r="CT2802" s="23"/>
      <c r="CU2802" s="23"/>
      <c r="CV2802" s="23"/>
      <c r="CW2802" s="23"/>
      <c r="CX2802" s="23"/>
      <c r="CY2802" s="23"/>
      <c r="CZ2802" s="23"/>
      <c r="DA2802" s="23"/>
      <c r="DB2802" s="23"/>
      <c r="DC2802" s="23"/>
      <c r="DD2802" s="23"/>
      <c r="DE2802" s="23"/>
      <c r="DF2802" s="23"/>
      <c r="DG2802" s="23"/>
      <c r="DH2802" s="23"/>
      <c r="DI2802" s="23"/>
      <c r="DJ2802" s="23"/>
      <c r="DK2802" s="23"/>
      <c r="DL2802" s="23"/>
      <c r="DM2802" s="23"/>
      <c r="DN2802" s="23"/>
      <c r="DO2802" s="23"/>
      <c r="DP2802" s="23"/>
      <c r="DQ2802" s="23"/>
      <c r="DR2802" s="23"/>
      <c r="DS2802" s="23"/>
      <c r="DT2802" s="23"/>
      <c r="DU2802" s="23"/>
      <c r="DV2802" s="23"/>
      <c r="DW2802" s="23"/>
      <c r="DX2802" s="23"/>
      <c r="DY2802" s="23"/>
    </row>
    <row r="2803" spans="1:129" s="29" customFormat="1" x14ac:dyDescent="0.25">
      <c r="A2803" s="423">
        <v>59</v>
      </c>
      <c r="B2803" s="127" t="s">
        <v>413</v>
      </c>
      <c r="C2803" s="121" t="s">
        <v>353</v>
      </c>
      <c r="D2803" s="121"/>
      <c r="E2803" s="136">
        <v>30</v>
      </c>
      <c r="F2803" s="162">
        <v>1888</v>
      </c>
      <c r="G2803" s="136">
        <v>76</v>
      </c>
      <c r="H2803" s="121" t="s">
        <v>30</v>
      </c>
      <c r="I2803" s="66" t="s">
        <v>1</v>
      </c>
      <c r="J2803" s="83">
        <f>J2804+J2805</f>
        <v>195250</v>
      </c>
      <c r="K2803" s="83">
        <f t="shared" ref="K2803" si="1523">K2804+K2805</f>
        <v>45250</v>
      </c>
      <c r="L2803" s="83">
        <f t="shared" ref="L2803" si="1524">L2804+L2805</f>
        <v>0</v>
      </c>
      <c r="M2803" s="83">
        <f t="shared" ref="M2803" si="1525">M2804+M2805</f>
        <v>142500</v>
      </c>
      <c r="N2803" s="83">
        <f t="shared" ref="N2803" si="1526">N2804+N2805</f>
        <v>7500</v>
      </c>
      <c r="O2803" s="429">
        <f t="shared" si="1510"/>
        <v>195250</v>
      </c>
      <c r="P2803" s="355"/>
      <c r="Q2803" s="23"/>
      <c r="R2803" s="23"/>
      <c r="S2803" s="23"/>
      <c r="T2803" s="23"/>
      <c r="U2803" s="23"/>
      <c r="V2803" s="23"/>
      <c r="W2803" s="23"/>
      <c r="X2803" s="23"/>
      <c r="Y2803" s="23"/>
      <c r="Z2803" s="23"/>
      <c r="AA2803" s="23"/>
      <c r="AB2803" s="23"/>
      <c r="AC2803" s="23"/>
      <c r="AD2803" s="23"/>
      <c r="AE2803" s="23"/>
      <c r="AF2803" s="23"/>
      <c r="AG2803" s="23"/>
      <c r="AH2803" s="23"/>
      <c r="AI2803" s="23"/>
      <c r="AJ2803" s="23"/>
      <c r="AK2803" s="23"/>
      <c r="AL2803" s="23"/>
      <c r="AM2803" s="23"/>
      <c r="AN2803" s="23"/>
      <c r="AO2803" s="23"/>
      <c r="AP2803" s="23"/>
      <c r="AQ2803" s="23"/>
      <c r="AR2803" s="23"/>
      <c r="AS2803" s="23"/>
      <c r="AT2803" s="23"/>
      <c r="AU2803" s="23"/>
      <c r="AV2803" s="23"/>
      <c r="AW2803" s="23"/>
      <c r="AX2803" s="23"/>
      <c r="AY2803" s="23"/>
      <c r="AZ2803" s="23"/>
      <c r="BA2803" s="23"/>
      <c r="BB2803" s="23"/>
      <c r="BC2803" s="23"/>
      <c r="BD2803" s="23"/>
      <c r="BE2803" s="23"/>
      <c r="BF2803" s="23"/>
      <c r="BG2803" s="23"/>
      <c r="BH2803" s="23"/>
      <c r="BI2803" s="23"/>
      <c r="BJ2803" s="23"/>
      <c r="BK2803" s="23"/>
      <c r="BL2803" s="23"/>
      <c r="BM2803" s="23"/>
      <c r="BN2803" s="23"/>
      <c r="BO2803" s="23"/>
      <c r="BP2803" s="23"/>
      <c r="BQ2803" s="23"/>
      <c r="BR2803" s="23"/>
      <c r="BS2803" s="23"/>
      <c r="BT2803" s="23"/>
      <c r="BU2803" s="23"/>
      <c r="BV2803" s="23"/>
      <c r="BW2803" s="23"/>
      <c r="BX2803" s="23"/>
      <c r="BY2803" s="23"/>
      <c r="BZ2803" s="23"/>
      <c r="CA2803" s="23"/>
      <c r="CB2803" s="23"/>
      <c r="CC2803" s="23"/>
      <c r="CD2803" s="23"/>
      <c r="CE2803" s="23"/>
      <c r="CF2803" s="23"/>
      <c r="CG2803" s="23"/>
      <c r="CH2803" s="23"/>
      <c r="CI2803" s="23"/>
      <c r="CJ2803" s="23"/>
      <c r="CK2803" s="23"/>
      <c r="CL2803" s="23"/>
      <c r="CM2803" s="23"/>
      <c r="CN2803" s="23"/>
      <c r="CO2803" s="23"/>
      <c r="CP2803" s="23"/>
      <c r="CQ2803" s="23"/>
      <c r="CR2803" s="23"/>
      <c r="CS2803" s="23"/>
      <c r="CT2803" s="23"/>
      <c r="CU2803" s="23"/>
      <c r="CV2803" s="23"/>
      <c r="CW2803" s="23"/>
      <c r="CX2803" s="23"/>
      <c r="CY2803" s="23"/>
      <c r="CZ2803" s="23"/>
      <c r="DA2803" s="23"/>
      <c r="DB2803" s="23"/>
      <c r="DC2803" s="23"/>
      <c r="DD2803" s="23"/>
      <c r="DE2803" s="23"/>
      <c r="DF2803" s="23"/>
      <c r="DG2803" s="23"/>
      <c r="DH2803" s="23"/>
      <c r="DI2803" s="23"/>
      <c r="DJ2803" s="23"/>
      <c r="DK2803" s="23"/>
      <c r="DL2803" s="23"/>
      <c r="DM2803" s="23"/>
      <c r="DN2803" s="23"/>
      <c r="DO2803" s="23"/>
      <c r="DP2803" s="23"/>
      <c r="DQ2803" s="23"/>
      <c r="DR2803" s="23"/>
      <c r="DS2803" s="23"/>
      <c r="DT2803" s="23"/>
      <c r="DU2803" s="23"/>
      <c r="DV2803" s="23"/>
      <c r="DW2803" s="23"/>
      <c r="DX2803" s="23"/>
      <c r="DY2803" s="23"/>
    </row>
    <row r="2804" spans="1:129" s="29" customFormat="1" ht="45" x14ac:dyDescent="0.25">
      <c r="A2804" s="424"/>
      <c r="B2804" s="127" t="s">
        <v>413</v>
      </c>
      <c r="C2804" s="121"/>
      <c r="D2804" s="121"/>
      <c r="E2804" s="136"/>
      <c r="F2804" s="162"/>
      <c r="G2804" s="136"/>
      <c r="H2804" s="72" t="s">
        <v>58</v>
      </c>
      <c r="I2804" s="78" t="s">
        <v>31</v>
      </c>
      <c r="J2804" s="83">
        <v>150000</v>
      </c>
      <c r="K2804" s="83"/>
      <c r="L2804" s="83"/>
      <c r="M2804" s="162">
        <v>142500</v>
      </c>
      <c r="N2804" s="162">
        <v>7500</v>
      </c>
      <c r="O2804" s="429">
        <f t="shared" si="1510"/>
        <v>150000</v>
      </c>
      <c r="P2804" s="355"/>
      <c r="Q2804" s="23"/>
      <c r="R2804" s="23"/>
      <c r="S2804" s="23"/>
      <c r="T2804" s="23"/>
      <c r="U2804" s="23"/>
      <c r="V2804" s="23"/>
      <c r="W2804" s="23"/>
      <c r="X2804" s="23"/>
      <c r="Y2804" s="23"/>
      <c r="Z2804" s="23"/>
      <c r="AA2804" s="23"/>
      <c r="AB2804" s="23"/>
      <c r="AC2804" s="23"/>
      <c r="AD2804" s="23"/>
      <c r="AE2804" s="23"/>
      <c r="AF2804" s="23"/>
      <c r="AG2804" s="23"/>
      <c r="AH2804" s="23"/>
      <c r="AI2804" s="23"/>
      <c r="AJ2804" s="23"/>
      <c r="AK2804" s="23"/>
      <c r="AL2804" s="23"/>
      <c r="AM2804" s="23"/>
      <c r="AN2804" s="23"/>
      <c r="AO2804" s="23"/>
      <c r="AP2804" s="23"/>
      <c r="AQ2804" s="23"/>
      <c r="AR2804" s="23"/>
      <c r="AS2804" s="23"/>
      <c r="AT2804" s="23"/>
      <c r="AU2804" s="23"/>
      <c r="AV2804" s="23"/>
      <c r="AW2804" s="23"/>
      <c r="AX2804" s="23"/>
      <c r="AY2804" s="23"/>
      <c r="AZ2804" s="23"/>
      <c r="BA2804" s="23"/>
      <c r="BB2804" s="23"/>
      <c r="BC2804" s="23"/>
      <c r="BD2804" s="23"/>
      <c r="BE2804" s="23"/>
      <c r="BF2804" s="23"/>
      <c r="BG2804" s="23"/>
      <c r="BH2804" s="23"/>
      <c r="BI2804" s="23"/>
      <c r="BJ2804" s="23"/>
      <c r="BK2804" s="23"/>
      <c r="BL2804" s="23"/>
      <c r="BM2804" s="23"/>
      <c r="BN2804" s="23"/>
      <c r="BO2804" s="23"/>
      <c r="BP2804" s="23"/>
      <c r="BQ2804" s="23"/>
      <c r="BR2804" s="23"/>
      <c r="BS2804" s="23"/>
      <c r="BT2804" s="23"/>
      <c r="BU2804" s="23"/>
      <c r="BV2804" s="23"/>
      <c r="BW2804" s="23"/>
      <c r="BX2804" s="23"/>
      <c r="BY2804" s="23"/>
      <c r="BZ2804" s="23"/>
      <c r="CA2804" s="23"/>
      <c r="CB2804" s="23"/>
      <c r="CC2804" s="23"/>
      <c r="CD2804" s="23"/>
      <c r="CE2804" s="23"/>
      <c r="CF2804" s="23"/>
      <c r="CG2804" s="23"/>
      <c r="CH2804" s="23"/>
      <c r="CI2804" s="23"/>
      <c r="CJ2804" s="23"/>
      <c r="CK2804" s="23"/>
      <c r="CL2804" s="23"/>
      <c r="CM2804" s="23"/>
      <c r="CN2804" s="23"/>
      <c r="CO2804" s="23"/>
      <c r="CP2804" s="23"/>
      <c r="CQ2804" s="23"/>
      <c r="CR2804" s="23"/>
      <c r="CS2804" s="23"/>
      <c r="CT2804" s="23"/>
      <c r="CU2804" s="23"/>
      <c r="CV2804" s="23"/>
      <c r="CW2804" s="23"/>
      <c r="CX2804" s="23"/>
      <c r="CY2804" s="23"/>
      <c r="CZ2804" s="23"/>
      <c r="DA2804" s="23"/>
      <c r="DB2804" s="23"/>
      <c r="DC2804" s="23"/>
      <c r="DD2804" s="23"/>
      <c r="DE2804" s="23"/>
      <c r="DF2804" s="23"/>
      <c r="DG2804" s="23"/>
      <c r="DH2804" s="23"/>
      <c r="DI2804" s="23"/>
      <c r="DJ2804" s="23"/>
      <c r="DK2804" s="23"/>
      <c r="DL2804" s="23"/>
      <c r="DM2804" s="23"/>
      <c r="DN2804" s="23"/>
      <c r="DO2804" s="23"/>
      <c r="DP2804" s="23"/>
      <c r="DQ2804" s="23"/>
      <c r="DR2804" s="23"/>
      <c r="DS2804" s="23"/>
      <c r="DT2804" s="23"/>
      <c r="DU2804" s="23"/>
      <c r="DV2804" s="23"/>
      <c r="DW2804" s="23"/>
      <c r="DX2804" s="23"/>
      <c r="DY2804" s="23"/>
    </row>
    <row r="2805" spans="1:129" s="29" customFormat="1" ht="75" x14ac:dyDescent="0.25">
      <c r="A2805" s="425"/>
      <c r="B2805" s="127" t="s">
        <v>413</v>
      </c>
      <c r="C2805" s="121"/>
      <c r="D2805" s="121"/>
      <c r="E2805" s="136"/>
      <c r="F2805" s="162"/>
      <c r="G2805" s="136"/>
      <c r="H2805" s="72" t="s">
        <v>57</v>
      </c>
      <c r="I2805" s="78" t="s">
        <v>136</v>
      </c>
      <c r="J2805" s="83">
        <v>45250</v>
      </c>
      <c r="K2805" s="123">
        <f>J2805</f>
        <v>45250</v>
      </c>
      <c r="L2805" s="83"/>
      <c r="M2805" s="83"/>
      <c r="N2805" s="83"/>
      <c r="O2805" s="429">
        <f t="shared" si="1510"/>
        <v>45250</v>
      </c>
      <c r="P2805" s="355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  <c r="AA2805" s="23"/>
      <c r="AB2805" s="23"/>
      <c r="AC2805" s="23"/>
      <c r="AD2805" s="23"/>
      <c r="AE2805" s="23"/>
      <c r="AF2805" s="23"/>
      <c r="AG2805" s="23"/>
      <c r="AH2805" s="23"/>
      <c r="AI2805" s="23"/>
      <c r="AJ2805" s="23"/>
      <c r="AK2805" s="23"/>
      <c r="AL2805" s="23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3"/>
      <c r="AW2805" s="23"/>
      <c r="AX2805" s="23"/>
      <c r="AY2805" s="23"/>
      <c r="AZ2805" s="23"/>
      <c r="BA2805" s="23"/>
      <c r="BB2805" s="23"/>
      <c r="BC2805" s="23"/>
      <c r="BD2805" s="23"/>
      <c r="BE2805" s="23"/>
      <c r="BF2805" s="23"/>
      <c r="BG2805" s="23"/>
      <c r="BH2805" s="23"/>
      <c r="BI2805" s="23"/>
      <c r="BJ2805" s="23"/>
      <c r="BK2805" s="23"/>
      <c r="BL2805" s="23"/>
      <c r="BM2805" s="23"/>
      <c r="BN2805" s="23"/>
      <c r="BO2805" s="23"/>
      <c r="BP2805" s="23"/>
      <c r="BQ2805" s="23"/>
      <c r="BR2805" s="23"/>
      <c r="BS2805" s="23"/>
      <c r="BT2805" s="23"/>
      <c r="BU2805" s="23"/>
      <c r="BV2805" s="23"/>
      <c r="BW2805" s="23"/>
      <c r="BX2805" s="23"/>
      <c r="BY2805" s="23"/>
      <c r="BZ2805" s="23"/>
      <c r="CA2805" s="23"/>
      <c r="CB2805" s="23"/>
      <c r="CC2805" s="23"/>
      <c r="CD2805" s="23"/>
      <c r="CE2805" s="23"/>
      <c r="CF2805" s="23"/>
      <c r="CG2805" s="23"/>
      <c r="CH2805" s="23"/>
      <c r="CI2805" s="23"/>
      <c r="CJ2805" s="23"/>
      <c r="CK2805" s="23"/>
      <c r="CL2805" s="23"/>
      <c r="CM2805" s="23"/>
      <c r="CN2805" s="23"/>
      <c r="CO2805" s="23"/>
      <c r="CP2805" s="23"/>
      <c r="CQ2805" s="23"/>
      <c r="CR2805" s="23"/>
      <c r="CS2805" s="23"/>
      <c r="CT2805" s="23"/>
      <c r="CU2805" s="23"/>
      <c r="CV2805" s="23"/>
      <c r="CW2805" s="23"/>
      <c r="CX2805" s="23"/>
      <c r="CY2805" s="23"/>
      <c r="CZ2805" s="23"/>
      <c r="DA2805" s="23"/>
      <c r="DB2805" s="23"/>
      <c r="DC2805" s="23"/>
      <c r="DD2805" s="23"/>
      <c r="DE2805" s="23"/>
      <c r="DF2805" s="23"/>
      <c r="DG2805" s="23"/>
      <c r="DH2805" s="23"/>
      <c r="DI2805" s="23"/>
      <c r="DJ2805" s="23"/>
      <c r="DK2805" s="23"/>
      <c r="DL2805" s="23"/>
      <c r="DM2805" s="23"/>
      <c r="DN2805" s="23"/>
      <c r="DO2805" s="23"/>
      <c r="DP2805" s="23"/>
      <c r="DQ2805" s="23"/>
      <c r="DR2805" s="23"/>
      <c r="DS2805" s="23"/>
      <c r="DT2805" s="23"/>
      <c r="DU2805" s="23"/>
      <c r="DV2805" s="23"/>
      <c r="DW2805" s="23"/>
      <c r="DX2805" s="23"/>
      <c r="DY2805" s="23"/>
    </row>
    <row r="2806" spans="1:129" s="29" customFormat="1" x14ac:dyDescent="0.25">
      <c r="A2806" s="423">
        <v>60</v>
      </c>
      <c r="B2806" s="127" t="s">
        <v>413</v>
      </c>
      <c r="C2806" s="121" t="s">
        <v>353</v>
      </c>
      <c r="D2806" s="121"/>
      <c r="E2806" s="136">
        <v>31</v>
      </c>
      <c r="F2806" s="162">
        <v>941.7</v>
      </c>
      <c r="G2806" s="136">
        <v>36</v>
      </c>
      <c r="H2806" s="121" t="s">
        <v>30</v>
      </c>
      <c r="I2806" s="66" t="s">
        <v>1</v>
      </c>
      <c r="J2806" s="83">
        <f>J2807+J2808</f>
        <v>175250</v>
      </c>
      <c r="K2806" s="83">
        <f t="shared" ref="K2806" si="1527">K2807+K2808</f>
        <v>45250</v>
      </c>
      <c r="L2806" s="83">
        <f t="shared" ref="L2806" si="1528">L2807+L2808</f>
        <v>0</v>
      </c>
      <c r="M2806" s="83">
        <f t="shared" ref="M2806" si="1529">M2807+M2808</f>
        <v>123500</v>
      </c>
      <c r="N2806" s="83">
        <f t="shared" ref="N2806" si="1530">N2807+N2808</f>
        <v>6500</v>
      </c>
      <c r="O2806" s="429">
        <f t="shared" si="1510"/>
        <v>175250</v>
      </c>
      <c r="P2806" s="355"/>
      <c r="Q2806" s="23"/>
      <c r="R2806" s="23"/>
      <c r="S2806" s="23"/>
      <c r="T2806" s="23"/>
      <c r="U2806" s="23"/>
      <c r="V2806" s="23"/>
      <c r="W2806" s="23"/>
      <c r="X2806" s="23"/>
      <c r="Y2806" s="23"/>
      <c r="Z2806" s="23"/>
      <c r="AA2806" s="23"/>
      <c r="AB2806" s="23"/>
      <c r="AC2806" s="23"/>
      <c r="AD2806" s="23"/>
      <c r="AE2806" s="23"/>
      <c r="AF2806" s="23"/>
      <c r="AG2806" s="23"/>
      <c r="AH2806" s="23"/>
      <c r="AI2806" s="23"/>
      <c r="AJ2806" s="23"/>
      <c r="AK2806" s="23"/>
      <c r="AL2806" s="23"/>
      <c r="AM2806" s="23"/>
      <c r="AN2806" s="23"/>
      <c r="AO2806" s="23"/>
      <c r="AP2806" s="23"/>
      <c r="AQ2806" s="23"/>
      <c r="AR2806" s="23"/>
      <c r="AS2806" s="23"/>
      <c r="AT2806" s="23"/>
      <c r="AU2806" s="23"/>
      <c r="AV2806" s="23"/>
      <c r="AW2806" s="23"/>
      <c r="AX2806" s="23"/>
      <c r="AY2806" s="23"/>
      <c r="AZ2806" s="23"/>
      <c r="BA2806" s="23"/>
      <c r="BB2806" s="23"/>
      <c r="BC2806" s="23"/>
      <c r="BD2806" s="23"/>
      <c r="BE2806" s="23"/>
      <c r="BF2806" s="23"/>
      <c r="BG2806" s="23"/>
      <c r="BH2806" s="23"/>
      <c r="BI2806" s="23"/>
      <c r="BJ2806" s="23"/>
      <c r="BK2806" s="23"/>
      <c r="BL2806" s="23"/>
      <c r="BM2806" s="23"/>
      <c r="BN2806" s="23"/>
      <c r="BO2806" s="23"/>
      <c r="BP2806" s="23"/>
      <c r="BQ2806" s="23"/>
      <c r="BR2806" s="23"/>
      <c r="BS2806" s="23"/>
      <c r="BT2806" s="23"/>
      <c r="BU2806" s="23"/>
      <c r="BV2806" s="23"/>
      <c r="BW2806" s="23"/>
      <c r="BX2806" s="23"/>
      <c r="BY2806" s="23"/>
      <c r="BZ2806" s="23"/>
      <c r="CA2806" s="23"/>
      <c r="CB2806" s="23"/>
      <c r="CC2806" s="23"/>
      <c r="CD2806" s="23"/>
      <c r="CE2806" s="23"/>
      <c r="CF2806" s="23"/>
      <c r="CG2806" s="23"/>
      <c r="CH2806" s="23"/>
      <c r="CI2806" s="23"/>
      <c r="CJ2806" s="23"/>
      <c r="CK2806" s="23"/>
      <c r="CL2806" s="23"/>
      <c r="CM2806" s="23"/>
      <c r="CN2806" s="23"/>
      <c r="CO2806" s="23"/>
      <c r="CP2806" s="23"/>
      <c r="CQ2806" s="23"/>
      <c r="CR2806" s="23"/>
      <c r="CS2806" s="23"/>
      <c r="CT2806" s="23"/>
      <c r="CU2806" s="23"/>
      <c r="CV2806" s="23"/>
      <c r="CW2806" s="23"/>
      <c r="CX2806" s="23"/>
      <c r="CY2806" s="23"/>
      <c r="CZ2806" s="23"/>
      <c r="DA2806" s="23"/>
      <c r="DB2806" s="23"/>
      <c r="DC2806" s="23"/>
      <c r="DD2806" s="23"/>
      <c r="DE2806" s="23"/>
      <c r="DF2806" s="23"/>
      <c r="DG2806" s="23"/>
      <c r="DH2806" s="23"/>
      <c r="DI2806" s="23"/>
      <c r="DJ2806" s="23"/>
      <c r="DK2806" s="23"/>
      <c r="DL2806" s="23"/>
      <c r="DM2806" s="23"/>
      <c r="DN2806" s="23"/>
      <c r="DO2806" s="23"/>
      <c r="DP2806" s="23"/>
      <c r="DQ2806" s="23"/>
      <c r="DR2806" s="23"/>
      <c r="DS2806" s="23"/>
      <c r="DT2806" s="23"/>
      <c r="DU2806" s="23"/>
      <c r="DV2806" s="23"/>
      <c r="DW2806" s="23"/>
      <c r="DX2806" s="23"/>
      <c r="DY2806" s="23"/>
    </row>
    <row r="2807" spans="1:129" s="29" customFormat="1" ht="45" x14ac:dyDescent="0.25">
      <c r="A2807" s="424"/>
      <c r="B2807" s="127" t="s">
        <v>413</v>
      </c>
      <c r="C2807" s="121"/>
      <c r="D2807" s="121"/>
      <c r="E2807" s="136"/>
      <c r="F2807" s="162"/>
      <c r="G2807" s="136"/>
      <c r="H2807" s="72" t="s">
        <v>58</v>
      </c>
      <c r="I2807" s="78" t="s">
        <v>31</v>
      </c>
      <c r="J2807" s="83">
        <v>130000</v>
      </c>
      <c r="K2807" s="83"/>
      <c r="L2807" s="83"/>
      <c r="M2807" s="162">
        <v>123500</v>
      </c>
      <c r="N2807" s="162">
        <v>6500</v>
      </c>
      <c r="O2807" s="429">
        <f t="shared" si="1510"/>
        <v>130000</v>
      </c>
      <c r="P2807" s="355"/>
      <c r="Q2807" s="23"/>
      <c r="R2807" s="23"/>
      <c r="S2807" s="23"/>
      <c r="T2807" s="23"/>
      <c r="U2807" s="23"/>
      <c r="V2807" s="23"/>
      <c r="W2807" s="23"/>
      <c r="X2807" s="23"/>
      <c r="Y2807" s="23"/>
      <c r="Z2807" s="23"/>
      <c r="AA2807" s="23"/>
      <c r="AB2807" s="23"/>
      <c r="AC2807" s="23"/>
      <c r="AD2807" s="23"/>
      <c r="AE2807" s="23"/>
      <c r="AF2807" s="23"/>
      <c r="AG2807" s="23"/>
      <c r="AH2807" s="23"/>
      <c r="AI2807" s="23"/>
      <c r="AJ2807" s="23"/>
      <c r="AK2807" s="23"/>
      <c r="AL2807" s="23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3"/>
      <c r="AW2807" s="23"/>
      <c r="AX2807" s="23"/>
      <c r="AY2807" s="23"/>
      <c r="AZ2807" s="23"/>
      <c r="BA2807" s="23"/>
      <c r="BB2807" s="23"/>
      <c r="BC2807" s="23"/>
      <c r="BD2807" s="23"/>
      <c r="BE2807" s="23"/>
      <c r="BF2807" s="23"/>
      <c r="BG2807" s="23"/>
      <c r="BH2807" s="23"/>
      <c r="BI2807" s="23"/>
      <c r="BJ2807" s="23"/>
      <c r="BK2807" s="23"/>
      <c r="BL2807" s="23"/>
      <c r="BM2807" s="23"/>
      <c r="BN2807" s="23"/>
      <c r="BO2807" s="23"/>
      <c r="BP2807" s="23"/>
      <c r="BQ2807" s="23"/>
      <c r="BR2807" s="23"/>
      <c r="BS2807" s="23"/>
      <c r="BT2807" s="23"/>
      <c r="BU2807" s="23"/>
      <c r="BV2807" s="23"/>
      <c r="BW2807" s="23"/>
      <c r="BX2807" s="23"/>
      <c r="BY2807" s="23"/>
      <c r="BZ2807" s="23"/>
      <c r="CA2807" s="23"/>
      <c r="CB2807" s="23"/>
      <c r="CC2807" s="23"/>
      <c r="CD2807" s="23"/>
      <c r="CE2807" s="23"/>
      <c r="CF2807" s="23"/>
      <c r="CG2807" s="23"/>
      <c r="CH2807" s="23"/>
      <c r="CI2807" s="23"/>
      <c r="CJ2807" s="23"/>
      <c r="CK2807" s="23"/>
      <c r="CL2807" s="23"/>
      <c r="CM2807" s="23"/>
      <c r="CN2807" s="23"/>
      <c r="CO2807" s="23"/>
      <c r="CP2807" s="23"/>
      <c r="CQ2807" s="23"/>
      <c r="CR2807" s="23"/>
      <c r="CS2807" s="23"/>
      <c r="CT2807" s="23"/>
      <c r="CU2807" s="23"/>
      <c r="CV2807" s="23"/>
      <c r="CW2807" s="23"/>
      <c r="CX2807" s="23"/>
      <c r="CY2807" s="23"/>
      <c r="CZ2807" s="23"/>
      <c r="DA2807" s="23"/>
      <c r="DB2807" s="23"/>
      <c r="DC2807" s="23"/>
      <c r="DD2807" s="23"/>
      <c r="DE2807" s="23"/>
      <c r="DF2807" s="23"/>
      <c r="DG2807" s="23"/>
      <c r="DH2807" s="23"/>
      <c r="DI2807" s="23"/>
      <c r="DJ2807" s="23"/>
      <c r="DK2807" s="23"/>
      <c r="DL2807" s="23"/>
      <c r="DM2807" s="23"/>
      <c r="DN2807" s="23"/>
      <c r="DO2807" s="23"/>
      <c r="DP2807" s="23"/>
      <c r="DQ2807" s="23"/>
      <c r="DR2807" s="23"/>
      <c r="DS2807" s="23"/>
      <c r="DT2807" s="23"/>
      <c r="DU2807" s="23"/>
      <c r="DV2807" s="23"/>
      <c r="DW2807" s="23"/>
      <c r="DX2807" s="23"/>
      <c r="DY2807" s="23"/>
    </row>
    <row r="2808" spans="1:129" s="29" customFormat="1" ht="75" x14ac:dyDescent="0.25">
      <c r="A2808" s="425"/>
      <c r="B2808" s="127" t="s">
        <v>413</v>
      </c>
      <c r="C2808" s="121"/>
      <c r="D2808" s="121"/>
      <c r="E2808" s="136"/>
      <c r="F2808" s="162"/>
      <c r="G2808" s="136"/>
      <c r="H2808" s="72" t="s">
        <v>57</v>
      </c>
      <c r="I2808" s="78" t="s">
        <v>136</v>
      </c>
      <c r="J2808" s="83">
        <v>45250</v>
      </c>
      <c r="K2808" s="123">
        <f>J2808</f>
        <v>45250</v>
      </c>
      <c r="L2808" s="83"/>
      <c r="M2808" s="83"/>
      <c r="N2808" s="83"/>
      <c r="O2808" s="429">
        <f t="shared" si="1510"/>
        <v>45250</v>
      </c>
      <c r="P2808" s="355"/>
      <c r="Q2808" s="23"/>
      <c r="R2808" s="23"/>
      <c r="S2808" s="23"/>
      <c r="T2808" s="23"/>
      <c r="U2808" s="23"/>
      <c r="V2808" s="23"/>
      <c r="W2808" s="23"/>
      <c r="X2808" s="23"/>
      <c r="Y2808" s="23"/>
      <c r="Z2808" s="23"/>
      <c r="AA2808" s="23"/>
      <c r="AB2808" s="23"/>
      <c r="AC2808" s="23"/>
      <c r="AD2808" s="23"/>
      <c r="AE2808" s="23"/>
      <c r="AF2808" s="23"/>
      <c r="AG2808" s="23"/>
      <c r="AH2808" s="23"/>
      <c r="AI2808" s="23"/>
      <c r="AJ2808" s="23"/>
      <c r="AK2808" s="23"/>
      <c r="AL2808" s="23"/>
      <c r="AM2808" s="23"/>
      <c r="AN2808" s="23"/>
      <c r="AO2808" s="23"/>
      <c r="AP2808" s="23"/>
      <c r="AQ2808" s="23"/>
      <c r="AR2808" s="23"/>
      <c r="AS2808" s="23"/>
      <c r="AT2808" s="23"/>
      <c r="AU2808" s="23"/>
      <c r="AV2808" s="23"/>
      <c r="AW2808" s="23"/>
      <c r="AX2808" s="23"/>
      <c r="AY2808" s="23"/>
      <c r="AZ2808" s="23"/>
      <c r="BA2808" s="23"/>
      <c r="BB2808" s="23"/>
      <c r="BC2808" s="23"/>
      <c r="BD2808" s="23"/>
      <c r="BE2808" s="23"/>
      <c r="BF2808" s="23"/>
      <c r="BG2808" s="23"/>
      <c r="BH2808" s="23"/>
      <c r="BI2808" s="23"/>
      <c r="BJ2808" s="23"/>
      <c r="BK2808" s="23"/>
      <c r="BL2808" s="23"/>
      <c r="BM2808" s="23"/>
      <c r="BN2808" s="23"/>
      <c r="BO2808" s="23"/>
      <c r="BP2808" s="23"/>
      <c r="BQ2808" s="23"/>
      <c r="BR2808" s="23"/>
      <c r="BS2808" s="23"/>
      <c r="BT2808" s="23"/>
      <c r="BU2808" s="23"/>
      <c r="BV2808" s="23"/>
      <c r="BW2808" s="23"/>
      <c r="BX2808" s="23"/>
      <c r="BY2808" s="23"/>
      <c r="BZ2808" s="23"/>
      <c r="CA2808" s="23"/>
      <c r="CB2808" s="23"/>
      <c r="CC2808" s="23"/>
      <c r="CD2808" s="23"/>
      <c r="CE2808" s="23"/>
      <c r="CF2808" s="23"/>
      <c r="CG2808" s="23"/>
      <c r="CH2808" s="23"/>
      <c r="CI2808" s="23"/>
      <c r="CJ2808" s="23"/>
      <c r="CK2808" s="23"/>
      <c r="CL2808" s="23"/>
      <c r="CM2808" s="23"/>
      <c r="CN2808" s="23"/>
      <c r="CO2808" s="23"/>
      <c r="CP2808" s="23"/>
      <c r="CQ2808" s="23"/>
      <c r="CR2808" s="23"/>
      <c r="CS2808" s="23"/>
      <c r="CT2808" s="23"/>
      <c r="CU2808" s="23"/>
      <c r="CV2808" s="23"/>
      <c r="CW2808" s="23"/>
      <c r="CX2808" s="23"/>
      <c r="CY2808" s="23"/>
      <c r="CZ2808" s="23"/>
      <c r="DA2808" s="23"/>
      <c r="DB2808" s="23"/>
      <c r="DC2808" s="23"/>
      <c r="DD2808" s="23"/>
      <c r="DE2808" s="23"/>
      <c r="DF2808" s="23"/>
      <c r="DG2808" s="23"/>
      <c r="DH2808" s="23"/>
      <c r="DI2808" s="23"/>
      <c r="DJ2808" s="23"/>
      <c r="DK2808" s="23"/>
      <c r="DL2808" s="23"/>
      <c r="DM2808" s="23"/>
      <c r="DN2808" s="23"/>
      <c r="DO2808" s="23"/>
      <c r="DP2808" s="23"/>
      <c r="DQ2808" s="23"/>
      <c r="DR2808" s="23"/>
      <c r="DS2808" s="23"/>
      <c r="DT2808" s="23"/>
      <c r="DU2808" s="23"/>
      <c r="DV2808" s="23"/>
      <c r="DW2808" s="23"/>
      <c r="DX2808" s="23"/>
      <c r="DY2808" s="23"/>
    </row>
    <row r="2809" spans="1:129" ht="18.75" customHeight="1" x14ac:dyDescent="0.25">
      <c r="A2809" s="483" t="s">
        <v>423</v>
      </c>
      <c r="B2809" s="484"/>
      <c r="C2809" s="484"/>
      <c r="D2809" s="485"/>
      <c r="E2809" s="64">
        <v>3</v>
      </c>
      <c r="F2809" s="65">
        <f>F2811+F2814+F2817</f>
        <v>3683.4999999999995</v>
      </c>
      <c r="G2809" s="65">
        <f>G2811+G2814+G2817</f>
        <v>168</v>
      </c>
      <c r="H2809" s="63" t="s">
        <v>1</v>
      </c>
      <c r="I2809" s="66" t="s">
        <v>1</v>
      </c>
      <c r="J2809" s="65">
        <f>J2811+J2814+J2817</f>
        <v>2392993.36</v>
      </c>
      <c r="K2809" s="65">
        <f>K2811+K2814+K2817</f>
        <v>2392993.36</v>
      </c>
      <c r="L2809" s="65">
        <f t="shared" ref="L2809:N2809" si="1531">L2811+L2814+L2817</f>
        <v>0</v>
      </c>
      <c r="M2809" s="65">
        <f>M2811+M2814+M2817+M2810</f>
        <v>0</v>
      </c>
      <c r="N2809" s="65">
        <f t="shared" si="1531"/>
        <v>0</v>
      </c>
      <c r="O2809" s="354">
        <f t="shared" ref="O2809:O2839" si="1532">K2809+L2809+M2809+N2809</f>
        <v>2392993.36</v>
      </c>
      <c r="P2809" s="355"/>
    </row>
    <row r="2810" spans="1:129" ht="18.75" customHeight="1" x14ac:dyDescent="0.25">
      <c r="A2810" s="483" t="s">
        <v>426</v>
      </c>
      <c r="B2810" s="484"/>
      <c r="C2810" s="484"/>
      <c r="D2810" s="484"/>
      <c r="E2810" s="484"/>
      <c r="F2810" s="484"/>
      <c r="G2810" s="485"/>
      <c r="H2810" s="63" t="s">
        <v>1</v>
      </c>
      <c r="I2810" s="66" t="s">
        <v>1</v>
      </c>
      <c r="J2810" s="89"/>
      <c r="K2810" s="89"/>
      <c r="L2810" s="89"/>
      <c r="M2810" s="89">
        <v>0</v>
      </c>
      <c r="N2810" s="89"/>
      <c r="O2810" s="390">
        <f t="shared" si="1532"/>
        <v>0</v>
      </c>
      <c r="P2810" s="355"/>
    </row>
    <row r="2811" spans="1:129" s="29" customFormat="1" ht="29.25" customHeight="1" x14ac:dyDescent="0.25">
      <c r="A2811" s="218">
        <v>1</v>
      </c>
      <c r="B2811" s="204" t="s">
        <v>420</v>
      </c>
      <c r="C2811" s="204" t="s">
        <v>47</v>
      </c>
      <c r="D2811" s="204" t="s">
        <v>137</v>
      </c>
      <c r="E2811" s="205">
        <v>9</v>
      </c>
      <c r="F2811" s="206">
        <v>1167.5999999999999</v>
      </c>
      <c r="G2811" s="207">
        <v>50</v>
      </c>
      <c r="H2811" s="208" t="s">
        <v>30</v>
      </c>
      <c r="I2811" s="66" t="s">
        <v>1</v>
      </c>
      <c r="J2811" s="206">
        <f>J2812+J2813</f>
        <v>730688.86</v>
      </c>
      <c r="K2811" s="206">
        <f t="shared" ref="K2811:N2811" si="1533">K2812+K2813</f>
        <v>730688.86</v>
      </c>
      <c r="L2811" s="206">
        <f t="shared" si="1533"/>
        <v>0</v>
      </c>
      <c r="M2811" s="206">
        <f t="shared" si="1533"/>
        <v>0</v>
      </c>
      <c r="N2811" s="206">
        <f t="shared" si="1533"/>
        <v>0</v>
      </c>
      <c r="O2811" s="390">
        <f t="shared" si="1532"/>
        <v>730688.86</v>
      </c>
      <c r="P2811" s="355"/>
      <c r="Q2811" s="23"/>
      <c r="R2811" s="23"/>
      <c r="S2811" s="23"/>
      <c r="T2811" s="23"/>
      <c r="U2811" s="23"/>
      <c r="V2811" s="23"/>
      <c r="W2811" s="23"/>
      <c r="X2811" s="23"/>
      <c r="Y2811" s="23"/>
      <c r="Z2811" s="23"/>
      <c r="AA2811" s="23"/>
      <c r="AB2811" s="23"/>
      <c r="AC2811" s="23"/>
      <c r="AD2811" s="23"/>
      <c r="AE2811" s="23"/>
      <c r="AF2811" s="23"/>
      <c r="AG2811" s="23"/>
      <c r="AH2811" s="23"/>
      <c r="AI2811" s="23"/>
      <c r="AJ2811" s="23"/>
      <c r="AK2811" s="23"/>
      <c r="AL2811" s="23"/>
      <c r="AM2811" s="23"/>
      <c r="AN2811" s="23"/>
      <c r="AO2811" s="23"/>
      <c r="AP2811" s="23"/>
      <c r="AQ2811" s="23"/>
      <c r="AR2811" s="23"/>
      <c r="AS2811" s="23"/>
      <c r="AT2811" s="23"/>
      <c r="AU2811" s="23"/>
      <c r="AV2811" s="23"/>
      <c r="AW2811" s="23"/>
      <c r="AX2811" s="23"/>
      <c r="AY2811" s="23"/>
      <c r="AZ2811" s="23"/>
      <c r="BA2811" s="23"/>
      <c r="BB2811" s="23"/>
      <c r="BC2811" s="23"/>
      <c r="BD2811" s="23"/>
      <c r="BE2811" s="23"/>
      <c r="BF2811" s="23"/>
      <c r="BG2811" s="23"/>
      <c r="BH2811" s="23"/>
      <c r="BI2811" s="23"/>
      <c r="BJ2811" s="23"/>
      <c r="BK2811" s="23"/>
      <c r="BL2811" s="23"/>
      <c r="BM2811" s="23"/>
      <c r="BN2811" s="23"/>
      <c r="BO2811" s="23"/>
      <c r="BP2811" s="23"/>
      <c r="BQ2811" s="23"/>
      <c r="BR2811" s="23"/>
      <c r="BS2811" s="23"/>
      <c r="BT2811" s="23"/>
      <c r="BU2811" s="23"/>
      <c r="BV2811" s="23"/>
      <c r="BW2811" s="23"/>
      <c r="BX2811" s="23"/>
      <c r="BY2811" s="23"/>
      <c r="BZ2811" s="23"/>
      <c r="CA2811" s="23"/>
      <c r="CB2811" s="23"/>
      <c r="CC2811" s="23"/>
      <c r="CD2811" s="23"/>
      <c r="CE2811" s="23"/>
      <c r="CF2811" s="23"/>
      <c r="CG2811" s="23"/>
      <c r="CH2811" s="23"/>
      <c r="CI2811" s="23"/>
      <c r="CJ2811" s="23"/>
      <c r="CK2811" s="23"/>
      <c r="CL2811" s="23"/>
      <c r="CM2811" s="23"/>
      <c r="CN2811" s="23"/>
      <c r="CO2811" s="23"/>
      <c r="CP2811" s="23"/>
      <c r="CQ2811" s="23"/>
      <c r="CR2811" s="23"/>
      <c r="CS2811" s="23"/>
      <c r="CT2811" s="23"/>
      <c r="CU2811" s="23"/>
      <c r="CV2811" s="23"/>
      <c r="CW2811" s="23"/>
      <c r="CX2811" s="23"/>
      <c r="CY2811" s="23"/>
      <c r="CZ2811" s="23"/>
      <c r="DA2811" s="23"/>
      <c r="DB2811" s="23"/>
      <c r="DC2811" s="23"/>
      <c r="DD2811" s="23"/>
      <c r="DE2811" s="23"/>
      <c r="DF2811" s="23"/>
      <c r="DG2811" s="23"/>
      <c r="DH2811" s="23"/>
      <c r="DI2811" s="23"/>
      <c r="DJ2811" s="23"/>
      <c r="DK2811" s="23"/>
      <c r="DL2811" s="23"/>
      <c r="DM2811" s="23"/>
      <c r="DN2811" s="23"/>
      <c r="DO2811" s="23"/>
      <c r="DP2811" s="23"/>
      <c r="DQ2811" s="23"/>
      <c r="DR2811" s="23"/>
      <c r="DS2811" s="23"/>
      <c r="DT2811" s="23"/>
      <c r="DU2811" s="23"/>
      <c r="DV2811" s="23"/>
      <c r="DW2811" s="23"/>
      <c r="DX2811" s="23"/>
      <c r="DY2811" s="23"/>
    </row>
    <row r="2812" spans="1:129" s="29" customFormat="1" ht="31.5" customHeight="1" x14ac:dyDescent="0.25">
      <c r="A2812" s="312"/>
      <c r="B2812" s="204" t="s">
        <v>420</v>
      </c>
      <c r="C2812" s="204"/>
      <c r="D2812" s="204"/>
      <c r="E2812" s="205"/>
      <c r="F2812" s="206"/>
      <c r="G2812" s="211"/>
      <c r="H2812" s="208" t="s">
        <v>38</v>
      </c>
      <c r="I2812" s="105" t="s">
        <v>39</v>
      </c>
      <c r="J2812" s="209">
        <v>715660</v>
      </c>
      <c r="K2812" s="98">
        <f t="shared" ref="K2812:K2813" si="1534">J2812</f>
        <v>715660</v>
      </c>
      <c r="L2812" s="209"/>
      <c r="M2812" s="209"/>
      <c r="N2812" s="209"/>
      <c r="O2812" s="390">
        <f t="shared" si="1532"/>
        <v>715660</v>
      </c>
      <c r="P2812" s="355"/>
      <c r="Q2812" s="23"/>
      <c r="R2812" s="23"/>
      <c r="S2812" s="23"/>
      <c r="T2812" s="23"/>
      <c r="U2812" s="23"/>
      <c r="V2812" s="23"/>
      <c r="W2812" s="23"/>
      <c r="X2812" s="23"/>
      <c r="Y2812" s="23"/>
      <c r="Z2812" s="23"/>
      <c r="AA2812" s="23"/>
      <c r="AB2812" s="23"/>
      <c r="AC2812" s="23"/>
      <c r="AD2812" s="23"/>
      <c r="AE2812" s="23"/>
      <c r="AF2812" s="23"/>
      <c r="AG2812" s="23"/>
      <c r="AH2812" s="23"/>
      <c r="AI2812" s="23"/>
      <c r="AJ2812" s="23"/>
      <c r="AK2812" s="23"/>
      <c r="AL2812" s="23"/>
      <c r="AM2812" s="23"/>
      <c r="AN2812" s="23"/>
      <c r="AO2812" s="23"/>
      <c r="AP2812" s="23"/>
      <c r="AQ2812" s="23"/>
      <c r="AR2812" s="23"/>
      <c r="AS2812" s="23"/>
      <c r="AT2812" s="23"/>
      <c r="AU2812" s="23"/>
      <c r="AV2812" s="23"/>
      <c r="AW2812" s="23"/>
      <c r="AX2812" s="23"/>
      <c r="AY2812" s="23"/>
      <c r="AZ2812" s="23"/>
      <c r="BA2812" s="23"/>
      <c r="BB2812" s="23"/>
      <c r="BC2812" s="23"/>
      <c r="BD2812" s="23"/>
      <c r="BE2812" s="23"/>
      <c r="BF2812" s="23"/>
      <c r="BG2812" s="23"/>
      <c r="BH2812" s="23"/>
      <c r="BI2812" s="23"/>
      <c r="BJ2812" s="23"/>
      <c r="BK2812" s="23"/>
      <c r="BL2812" s="23"/>
      <c r="BM2812" s="23"/>
      <c r="BN2812" s="23"/>
      <c r="BO2812" s="23"/>
      <c r="BP2812" s="23"/>
      <c r="BQ2812" s="23"/>
      <c r="BR2812" s="23"/>
      <c r="BS2812" s="23"/>
      <c r="BT2812" s="23"/>
      <c r="BU2812" s="23"/>
      <c r="BV2812" s="23"/>
      <c r="BW2812" s="23"/>
      <c r="BX2812" s="23"/>
      <c r="BY2812" s="23"/>
      <c r="BZ2812" s="23"/>
      <c r="CA2812" s="23"/>
      <c r="CB2812" s="23"/>
      <c r="CC2812" s="23"/>
      <c r="CD2812" s="23"/>
      <c r="CE2812" s="23"/>
      <c r="CF2812" s="23"/>
      <c r="CG2812" s="23"/>
      <c r="CH2812" s="23"/>
      <c r="CI2812" s="23"/>
      <c r="CJ2812" s="23"/>
      <c r="CK2812" s="23"/>
      <c r="CL2812" s="23"/>
      <c r="CM2812" s="23"/>
      <c r="CN2812" s="23"/>
      <c r="CO2812" s="23"/>
      <c r="CP2812" s="23"/>
      <c r="CQ2812" s="23"/>
      <c r="CR2812" s="23"/>
      <c r="CS2812" s="23"/>
      <c r="CT2812" s="23"/>
      <c r="CU2812" s="23"/>
      <c r="CV2812" s="23"/>
      <c r="CW2812" s="23"/>
      <c r="CX2812" s="23"/>
      <c r="CY2812" s="23"/>
      <c r="CZ2812" s="23"/>
      <c r="DA2812" s="23"/>
      <c r="DB2812" s="23"/>
      <c r="DC2812" s="23"/>
      <c r="DD2812" s="23"/>
      <c r="DE2812" s="23"/>
      <c r="DF2812" s="23"/>
      <c r="DG2812" s="23"/>
      <c r="DH2812" s="23"/>
      <c r="DI2812" s="23"/>
      <c r="DJ2812" s="23"/>
      <c r="DK2812" s="23"/>
      <c r="DL2812" s="23"/>
      <c r="DM2812" s="23"/>
      <c r="DN2812" s="23"/>
      <c r="DO2812" s="23"/>
      <c r="DP2812" s="23"/>
      <c r="DQ2812" s="23"/>
      <c r="DR2812" s="23"/>
      <c r="DS2812" s="23"/>
      <c r="DT2812" s="23"/>
      <c r="DU2812" s="23"/>
      <c r="DV2812" s="23"/>
      <c r="DW2812" s="23"/>
      <c r="DX2812" s="23"/>
      <c r="DY2812" s="23"/>
    </row>
    <row r="2813" spans="1:129" s="29" customFormat="1" ht="15.75" customHeight="1" x14ac:dyDescent="0.25">
      <c r="A2813" s="312"/>
      <c r="B2813" s="204" t="s">
        <v>420</v>
      </c>
      <c r="C2813" s="204"/>
      <c r="D2813" s="204"/>
      <c r="E2813" s="205"/>
      <c r="F2813" s="206"/>
      <c r="G2813" s="211"/>
      <c r="H2813" s="208" t="s">
        <v>35</v>
      </c>
      <c r="I2813" s="78" t="s">
        <v>52</v>
      </c>
      <c r="J2813" s="209">
        <v>15028.86</v>
      </c>
      <c r="K2813" s="98">
        <f t="shared" si="1534"/>
        <v>15028.86</v>
      </c>
      <c r="L2813" s="213"/>
      <c r="M2813" s="213"/>
      <c r="N2813" s="213"/>
      <c r="O2813" s="390">
        <f t="shared" si="1532"/>
        <v>15028.86</v>
      </c>
      <c r="P2813" s="355"/>
      <c r="Q2813" s="23"/>
      <c r="R2813" s="23"/>
      <c r="S2813" s="23"/>
      <c r="T2813" s="23"/>
      <c r="U2813" s="23"/>
      <c r="V2813" s="23"/>
      <c r="W2813" s="23"/>
      <c r="X2813" s="23"/>
      <c r="Y2813" s="23"/>
      <c r="Z2813" s="23"/>
      <c r="AA2813" s="23"/>
      <c r="AB2813" s="23"/>
      <c r="AC2813" s="23"/>
      <c r="AD2813" s="23"/>
      <c r="AE2813" s="23"/>
      <c r="AF2813" s="23"/>
      <c r="AG2813" s="23"/>
      <c r="AH2813" s="23"/>
      <c r="AI2813" s="23"/>
      <c r="AJ2813" s="23"/>
      <c r="AK2813" s="23"/>
      <c r="AL2813" s="23"/>
      <c r="AM2813" s="23"/>
      <c r="AN2813" s="23"/>
      <c r="AO2813" s="23"/>
      <c r="AP2813" s="23"/>
      <c r="AQ2813" s="23"/>
      <c r="AR2813" s="23"/>
      <c r="AS2813" s="23"/>
      <c r="AT2813" s="23"/>
      <c r="AU2813" s="23"/>
      <c r="AV2813" s="23"/>
      <c r="AW2813" s="23"/>
      <c r="AX2813" s="23"/>
      <c r="AY2813" s="23"/>
      <c r="AZ2813" s="23"/>
      <c r="BA2813" s="23"/>
      <c r="BB2813" s="23"/>
      <c r="BC2813" s="23"/>
      <c r="BD2813" s="23"/>
      <c r="BE2813" s="23"/>
      <c r="BF2813" s="23"/>
      <c r="BG2813" s="23"/>
      <c r="BH2813" s="23"/>
      <c r="BI2813" s="23"/>
      <c r="BJ2813" s="23"/>
      <c r="BK2813" s="23"/>
      <c r="BL2813" s="23"/>
      <c r="BM2813" s="23"/>
      <c r="BN2813" s="23"/>
      <c r="BO2813" s="23"/>
      <c r="BP2813" s="23"/>
      <c r="BQ2813" s="23"/>
      <c r="BR2813" s="23"/>
      <c r="BS2813" s="23"/>
      <c r="BT2813" s="23"/>
      <c r="BU2813" s="23"/>
      <c r="BV2813" s="23"/>
      <c r="BW2813" s="23"/>
      <c r="BX2813" s="23"/>
      <c r="BY2813" s="23"/>
      <c r="BZ2813" s="23"/>
      <c r="CA2813" s="23"/>
      <c r="CB2813" s="23"/>
      <c r="CC2813" s="23"/>
      <c r="CD2813" s="23"/>
      <c r="CE2813" s="23"/>
      <c r="CF2813" s="23"/>
      <c r="CG2813" s="23"/>
      <c r="CH2813" s="23"/>
      <c r="CI2813" s="23"/>
      <c r="CJ2813" s="23"/>
      <c r="CK2813" s="23"/>
      <c r="CL2813" s="23"/>
      <c r="CM2813" s="23"/>
      <c r="CN2813" s="23"/>
      <c r="CO2813" s="23"/>
      <c r="CP2813" s="23"/>
      <c r="CQ2813" s="23"/>
      <c r="CR2813" s="23"/>
      <c r="CS2813" s="23"/>
      <c r="CT2813" s="23"/>
      <c r="CU2813" s="23"/>
      <c r="CV2813" s="23"/>
      <c r="CW2813" s="23"/>
      <c r="CX2813" s="23"/>
      <c r="CY2813" s="23"/>
      <c r="CZ2813" s="23"/>
      <c r="DA2813" s="23"/>
      <c r="DB2813" s="23"/>
      <c r="DC2813" s="23"/>
      <c r="DD2813" s="23"/>
      <c r="DE2813" s="23"/>
      <c r="DF2813" s="23"/>
      <c r="DG2813" s="23"/>
      <c r="DH2813" s="23"/>
      <c r="DI2813" s="23"/>
      <c r="DJ2813" s="23"/>
      <c r="DK2813" s="23"/>
      <c r="DL2813" s="23"/>
      <c r="DM2813" s="23"/>
      <c r="DN2813" s="23"/>
      <c r="DO2813" s="23"/>
      <c r="DP2813" s="23"/>
      <c r="DQ2813" s="23"/>
      <c r="DR2813" s="23"/>
      <c r="DS2813" s="23"/>
      <c r="DT2813" s="23"/>
      <c r="DU2813" s="23"/>
      <c r="DV2813" s="23"/>
      <c r="DW2813" s="23"/>
      <c r="DX2813" s="23"/>
      <c r="DY2813" s="23"/>
    </row>
    <row r="2814" spans="1:129" s="29" customFormat="1" ht="30.75" customHeight="1" x14ac:dyDescent="0.25">
      <c r="A2814" s="218">
        <v>2</v>
      </c>
      <c r="B2814" s="204" t="s">
        <v>420</v>
      </c>
      <c r="C2814" s="204" t="s">
        <v>47</v>
      </c>
      <c r="D2814" s="204" t="s">
        <v>137</v>
      </c>
      <c r="E2814" s="205">
        <v>17</v>
      </c>
      <c r="F2814" s="206">
        <v>1329.8</v>
      </c>
      <c r="G2814" s="207">
        <v>63</v>
      </c>
      <c r="H2814" s="208" t="s">
        <v>30</v>
      </c>
      <c r="I2814" s="66" t="s">
        <v>1</v>
      </c>
      <c r="J2814" s="206">
        <f>J2815+J2816</f>
        <v>916167.91</v>
      </c>
      <c r="K2814" s="206">
        <f t="shared" ref="K2814:N2814" si="1535">K2815+K2816</f>
        <v>916167.91</v>
      </c>
      <c r="L2814" s="206">
        <f t="shared" si="1535"/>
        <v>0</v>
      </c>
      <c r="M2814" s="206">
        <f t="shared" si="1535"/>
        <v>0</v>
      </c>
      <c r="N2814" s="206">
        <f t="shared" si="1535"/>
        <v>0</v>
      </c>
      <c r="O2814" s="390">
        <f t="shared" si="1532"/>
        <v>916167.91</v>
      </c>
      <c r="P2814" s="355"/>
      <c r="Q2814" s="23"/>
      <c r="R2814" s="23"/>
      <c r="S2814" s="23"/>
      <c r="T2814" s="23"/>
      <c r="U2814" s="23"/>
      <c r="V2814" s="23"/>
      <c r="W2814" s="23"/>
      <c r="X2814" s="23"/>
      <c r="Y2814" s="23"/>
      <c r="Z2814" s="23"/>
      <c r="AA2814" s="23"/>
      <c r="AB2814" s="23"/>
      <c r="AC2814" s="23"/>
      <c r="AD2814" s="23"/>
      <c r="AE2814" s="23"/>
      <c r="AF2814" s="23"/>
      <c r="AG2814" s="23"/>
      <c r="AH2814" s="23"/>
      <c r="AI2814" s="23"/>
      <c r="AJ2814" s="23"/>
      <c r="AK2814" s="23"/>
      <c r="AL2814" s="23"/>
      <c r="AM2814" s="23"/>
      <c r="AN2814" s="23"/>
      <c r="AO2814" s="23"/>
      <c r="AP2814" s="23"/>
      <c r="AQ2814" s="23"/>
      <c r="AR2814" s="23"/>
      <c r="AS2814" s="23"/>
      <c r="AT2814" s="23"/>
      <c r="AU2814" s="23"/>
      <c r="AV2814" s="23"/>
      <c r="AW2814" s="23"/>
      <c r="AX2814" s="23"/>
      <c r="AY2814" s="23"/>
      <c r="AZ2814" s="23"/>
      <c r="BA2814" s="23"/>
      <c r="BB2814" s="23"/>
      <c r="BC2814" s="23"/>
      <c r="BD2814" s="23"/>
      <c r="BE2814" s="23"/>
      <c r="BF2814" s="23"/>
      <c r="BG2814" s="23"/>
      <c r="BH2814" s="23"/>
      <c r="BI2814" s="23"/>
      <c r="BJ2814" s="23"/>
      <c r="BK2814" s="23"/>
      <c r="BL2814" s="23"/>
      <c r="BM2814" s="23"/>
      <c r="BN2814" s="23"/>
      <c r="BO2814" s="23"/>
      <c r="BP2814" s="23"/>
      <c r="BQ2814" s="23"/>
      <c r="BR2814" s="23"/>
      <c r="BS2814" s="23"/>
      <c r="BT2814" s="23"/>
      <c r="BU2814" s="23"/>
      <c r="BV2814" s="23"/>
      <c r="BW2814" s="23"/>
      <c r="BX2814" s="23"/>
      <c r="BY2814" s="23"/>
      <c r="BZ2814" s="23"/>
      <c r="CA2814" s="23"/>
      <c r="CB2814" s="23"/>
      <c r="CC2814" s="23"/>
      <c r="CD2814" s="23"/>
      <c r="CE2814" s="23"/>
      <c r="CF2814" s="23"/>
      <c r="CG2814" s="23"/>
      <c r="CH2814" s="23"/>
      <c r="CI2814" s="23"/>
      <c r="CJ2814" s="23"/>
      <c r="CK2814" s="23"/>
      <c r="CL2814" s="23"/>
      <c r="CM2814" s="23"/>
      <c r="CN2814" s="23"/>
      <c r="CO2814" s="23"/>
      <c r="CP2814" s="23"/>
      <c r="CQ2814" s="23"/>
      <c r="CR2814" s="23"/>
      <c r="CS2814" s="23"/>
      <c r="CT2814" s="23"/>
      <c r="CU2814" s="23"/>
      <c r="CV2814" s="23"/>
      <c r="CW2814" s="23"/>
      <c r="CX2814" s="23"/>
      <c r="CY2814" s="23"/>
      <c r="CZ2814" s="23"/>
      <c r="DA2814" s="23"/>
      <c r="DB2814" s="23"/>
      <c r="DC2814" s="23"/>
      <c r="DD2814" s="23"/>
      <c r="DE2814" s="23"/>
      <c r="DF2814" s="23"/>
      <c r="DG2814" s="23"/>
      <c r="DH2814" s="23"/>
      <c r="DI2814" s="23"/>
      <c r="DJ2814" s="23"/>
      <c r="DK2814" s="23"/>
      <c r="DL2814" s="23"/>
      <c r="DM2814" s="23"/>
      <c r="DN2814" s="23"/>
      <c r="DO2814" s="23"/>
      <c r="DP2814" s="23"/>
      <c r="DQ2814" s="23"/>
      <c r="DR2814" s="23"/>
      <c r="DS2814" s="23"/>
      <c r="DT2814" s="23"/>
      <c r="DU2814" s="23"/>
      <c r="DV2814" s="23"/>
      <c r="DW2814" s="23"/>
      <c r="DX2814" s="23"/>
      <c r="DY2814" s="23"/>
    </row>
    <row r="2815" spans="1:129" s="29" customFormat="1" ht="31.5" customHeight="1" x14ac:dyDescent="0.25">
      <c r="A2815" s="216"/>
      <c r="B2815" s="204" t="s">
        <v>420</v>
      </c>
      <c r="C2815" s="204"/>
      <c r="D2815" s="204"/>
      <c r="E2815" s="205"/>
      <c r="F2815" s="206"/>
      <c r="G2815" s="211"/>
      <c r="H2815" s="208" t="s">
        <v>38</v>
      </c>
      <c r="I2815" s="105" t="s">
        <v>39</v>
      </c>
      <c r="J2815" s="209">
        <v>885010</v>
      </c>
      <c r="K2815" s="98">
        <f t="shared" ref="K2815:K2816" si="1536">J2815</f>
        <v>885010</v>
      </c>
      <c r="L2815" s="209"/>
      <c r="M2815" s="209"/>
      <c r="N2815" s="209"/>
      <c r="O2815" s="390">
        <f t="shared" si="1532"/>
        <v>885010</v>
      </c>
      <c r="P2815" s="355"/>
      <c r="Q2815" s="23"/>
      <c r="R2815" s="23"/>
      <c r="S2815" s="23"/>
      <c r="T2815" s="23"/>
      <c r="U2815" s="23"/>
      <c r="V2815" s="23"/>
      <c r="W2815" s="23"/>
      <c r="X2815" s="23"/>
      <c r="Y2815" s="23"/>
      <c r="Z2815" s="23"/>
      <c r="AA2815" s="23"/>
      <c r="AB2815" s="23"/>
      <c r="AC2815" s="23"/>
      <c r="AD2815" s="23"/>
      <c r="AE2815" s="23"/>
      <c r="AF2815" s="23"/>
      <c r="AG2815" s="23"/>
      <c r="AH2815" s="23"/>
      <c r="AI2815" s="23"/>
      <c r="AJ2815" s="23"/>
      <c r="AK2815" s="23"/>
      <c r="AL2815" s="23"/>
      <c r="AM2815" s="23"/>
      <c r="AN2815" s="23"/>
      <c r="AO2815" s="23"/>
      <c r="AP2815" s="23"/>
      <c r="AQ2815" s="23"/>
      <c r="AR2815" s="23"/>
      <c r="AS2815" s="23"/>
      <c r="AT2815" s="23"/>
      <c r="AU2815" s="23"/>
      <c r="AV2815" s="23"/>
      <c r="AW2815" s="23"/>
      <c r="AX2815" s="23"/>
      <c r="AY2815" s="23"/>
      <c r="AZ2815" s="23"/>
      <c r="BA2815" s="23"/>
      <c r="BB2815" s="23"/>
      <c r="BC2815" s="23"/>
      <c r="BD2815" s="23"/>
      <c r="BE2815" s="23"/>
      <c r="BF2815" s="23"/>
      <c r="BG2815" s="23"/>
      <c r="BH2815" s="23"/>
      <c r="BI2815" s="23"/>
      <c r="BJ2815" s="23"/>
      <c r="BK2815" s="23"/>
      <c r="BL2815" s="23"/>
      <c r="BM2815" s="23"/>
      <c r="BN2815" s="23"/>
      <c r="BO2815" s="23"/>
      <c r="BP2815" s="23"/>
      <c r="BQ2815" s="23"/>
      <c r="BR2815" s="23"/>
      <c r="BS2815" s="23"/>
      <c r="BT2815" s="23"/>
      <c r="BU2815" s="23"/>
      <c r="BV2815" s="23"/>
      <c r="BW2815" s="23"/>
      <c r="BX2815" s="23"/>
      <c r="BY2815" s="23"/>
      <c r="BZ2815" s="23"/>
      <c r="CA2815" s="23"/>
      <c r="CB2815" s="23"/>
      <c r="CC2815" s="23"/>
      <c r="CD2815" s="23"/>
      <c r="CE2815" s="23"/>
      <c r="CF2815" s="23"/>
      <c r="CG2815" s="23"/>
      <c r="CH2815" s="23"/>
      <c r="CI2815" s="23"/>
      <c r="CJ2815" s="23"/>
      <c r="CK2815" s="23"/>
      <c r="CL2815" s="23"/>
      <c r="CM2815" s="23"/>
      <c r="CN2815" s="23"/>
      <c r="CO2815" s="23"/>
      <c r="CP2815" s="23"/>
      <c r="CQ2815" s="23"/>
      <c r="CR2815" s="23"/>
      <c r="CS2815" s="23"/>
      <c r="CT2815" s="23"/>
      <c r="CU2815" s="23"/>
      <c r="CV2815" s="23"/>
      <c r="CW2815" s="23"/>
      <c r="CX2815" s="23"/>
      <c r="CY2815" s="23"/>
      <c r="CZ2815" s="23"/>
      <c r="DA2815" s="23"/>
      <c r="DB2815" s="23"/>
      <c r="DC2815" s="23"/>
      <c r="DD2815" s="23"/>
      <c r="DE2815" s="23"/>
      <c r="DF2815" s="23"/>
      <c r="DG2815" s="23"/>
      <c r="DH2815" s="23"/>
      <c r="DI2815" s="23"/>
      <c r="DJ2815" s="23"/>
      <c r="DK2815" s="23"/>
      <c r="DL2815" s="23"/>
      <c r="DM2815" s="23"/>
      <c r="DN2815" s="23"/>
      <c r="DO2815" s="23"/>
      <c r="DP2815" s="23"/>
      <c r="DQ2815" s="23"/>
      <c r="DR2815" s="23"/>
      <c r="DS2815" s="23"/>
      <c r="DT2815" s="23"/>
      <c r="DU2815" s="23"/>
      <c r="DV2815" s="23"/>
      <c r="DW2815" s="23"/>
      <c r="DX2815" s="23"/>
      <c r="DY2815" s="23"/>
    </row>
    <row r="2816" spans="1:129" s="29" customFormat="1" ht="15.75" customHeight="1" x14ac:dyDescent="0.25">
      <c r="A2816" s="216"/>
      <c r="B2816" s="204" t="s">
        <v>420</v>
      </c>
      <c r="C2816" s="204"/>
      <c r="D2816" s="204"/>
      <c r="E2816" s="205"/>
      <c r="F2816" s="206"/>
      <c r="G2816" s="211"/>
      <c r="H2816" s="208" t="s">
        <v>35</v>
      </c>
      <c r="I2816" s="78" t="s">
        <v>52</v>
      </c>
      <c r="J2816" s="209">
        <v>31157.91</v>
      </c>
      <c r="K2816" s="98">
        <f t="shared" si="1536"/>
        <v>31157.91</v>
      </c>
      <c r="L2816" s="213"/>
      <c r="M2816" s="213"/>
      <c r="N2816" s="213"/>
      <c r="O2816" s="390">
        <f t="shared" si="1532"/>
        <v>31157.91</v>
      </c>
      <c r="P2816" s="355"/>
      <c r="Q2816" s="23"/>
      <c r="R2816" s="23"/>
      <c r="S2816" s="23"/>
      <c r="T2816" s="23"/>
      <c r="U2816" s="23"/>
      <c r="V2816" s="23"/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23"/>
      <c r="AQ2816" s="23"/>
      <c r="AR2816" s="23"/>
      <c r="AS2816" s="23"/>
      <c r="AT2816" s="23"/>
      <c r="AU2816" s="23"/>
      <c r="AV2816" s="23"/>
      <c r="AW2816" s="23"/>
      <c r="AX2816" s="23"/>
      <c r="AY2816" s="23"/>
      <c r="AZ2816" s="23"/>
      <c r="BA2816" s="23"/>
      <c r="BB2816" s="23"/>
      <c r="BC2816" s="23"/>
      <c r="BD2816" s="23"/>
      <c r="BE2816" s="23"/>
      <c r="BF2816" s="23"/>
      <c r="BG2816" s="23"/>
      <c r="BH2816" s="23"/>
      <c r="BI2816" s="23"/>
      <c r="BJ2816" s="23"/>
      <c r="BK2816" s="23"/>
      <c r="BL2816" s="23"/>
      <c r="BM2816" s="23"/>
      <c r="BN2816" s="23"/>
      <c r="BO2816" s="23"/>
      <c r="BP2816" s="23"/>
      <c r="BQ2816" s="23"/>
      <c r="BR2816" s="23"/>
      <c r="BS2816" s="23"/>
      <c r="BT2816" s="23"/>
      <c r="BU2816" s="23"/>
      <c r="BV2816" s="23"/>
      <c r="BW2816" s="23"/>
      <c r="BX2816" s="23"/>
      <c r="BY2816" s="23"/>
      <c r="BZ2816" s="23"/>
      <c r="CA2816" s="23"/>
      <c r="CB2816" s="23"/>
      <c r="CC2816" s="23"/>
      <c r="CD2816" s="23"/>
      <c r="CE2816" s="23"/>
      <c r="CF2816" s="23"/>
      <c r="CG2816" s="23"/>
      <c r="CH2816" s="23"/>
      <c r="CI2816" s="23"/>
      <c r="CJ2816" s="23"/>
      <c r="CK2816" s="23"/>
      <c r="CL2816" s="23"/>
      <c r="CM2816" s="23"/>
      <c r="CN2816" s="23"/>
      <c r="CO2816" s="23"/>
      <c r="CP2816" s="23"/>
      <c r="CQ2816" s="23"/>
      <c r="CR2816" s="23"/>
      <c r="CS2816" s="23"/>
      <c r="CT2816" s="23"/>
      <c r="CU2816" s="23"/>
      <c r="CV2816" s="23"/>
      <c r="CW2816" s="23"/>
      <c r="CX2816" s="23"/>
      <c r="CY2816" s="23"/>
      <c r="CZ2816" s="23"/>
      <c r="DA2816" s="23"/>
      <c r="DB2816" s="23"/>
      <c r="DC2816" s="23"/>
      <c r="DD2816" s="23"/>
      <c r="DE2816" s="23"/>
      <c r="DF2816" s="23"/>
      <c r="DG2816" s="23"/>
      <c r="DH2816" s="23"/>
      <c r="DI2816" s="23"/>
      <c r="DJ2816" s="23"/>
      <c r="DK2816" s="23"/>
      <c r="DL2816" s="23"/>
      <c r="DM2816" s="23"/>
      <c r="DN2816" s="23"/>
      <c r="DO2816" s="23"/>
      <c r="DP2816" s="23"/>
      <c r="DQ2816" s="23"/>
      <c r="DR2816" s="23"/>
      <c r="DS2816" s="23"/>
      <c r="DT2816" s="23"/>
      <c r="DU2816" s="23"/>
      <c r="DV2816" s="23"/>
      <c r="DW2816" s="23"/>
      <c r="DX2816" s="23"/>
      <c r="DY2816" s="23"/>
    </row>
    <row r="2817" spans="1:129" s="29" customFormat="1" ht="29.25" customHeight="1" x14ac:dyDescent="0.25">
      <c r="A2817" s="218">
        <v>3</v>
      </c>
      <c r="B2817" s="204" t="s">
        <v>420</v>
      </c>
      <c r="C2817" s="204" t="s">
        <v>47</v>
      </c>
      <c r="D2817" s="204" t="s">
        <v>138</v>
      </c>
      <c r="E2817" s="205">
        <v>3</v>
      </c>
      <c r="F2817" s="206">
        <v>1186.0999999999999</v>
      </c>
      <c r="G2817" s="207">
        <v>55</v>
      </c>
      <c r="H2817" s="208" t="s">
        <v>30</v>
      </c>
      <c r="I2817" s="66" t="s">
        <v>1</v>
      </c>
      <c r="J2817" s="206">
        <f>J2818+J2819</f>
        <v>746136.59</v>
      </c>
      <c r="K2817" s="206">
        <f t="shared" ref="K2817:N2817" si="1537">K2818+K2819</f>
        <v>746136.59</v>
      </c>
      <c r="L2817" s="206">
        <f t="shared" si="1537"/>
        <v>0</v>
      </c>
      <c r="M2817" s="206">
        <f t="shared" si="1537"/>
        <v>0</v>
      </c>
      <c r="N2817" s="206">
        <f t="shared" si="1537"/>
        <v>0</v>
      </c>
      <c r="O2817" s="390">
        <f t="shared" si="1532"/>
        <v>746136.59</v>
      </c>
      <c r="P2817" s="355"/>
      <c r="Q2817" s="23"/>
      <c r="R2817" s="23"/>
      <c r="S2817" s="23"/>
      <c r="T2817" s="23"/>
      <c r="U2817" s="23"/>
      <c r="V2817" s="23"/>
      <c r="W2817" s="23"/>
      <c r="X2817" s="23"/>
      <c r="Y2817" s="23"/>
      <c r="Z2817" s="23"/>
      <c r="AA2817" s="23"/>
      <c r="AB2817" s="23"/>
      <c r="AC2817" s="23"/>
      <c r="AD2817" s="23"/>
      <c r="AE2817" s="23"/>
      <c r="AF2817" s="23"/>
      <c r="AG2817" s="23"/>
      <c r="AH2817" s="23"/>
      <c r="AI2817" s="23"/>
      <c r="AJ2817" s="23"/>
      <c r="AK2817" s="23"/>
      <c r="AL2817" s="23"/>
      <c r="AM2817" s="23"/>
      <c r="AN2817" s="23"/>
      <c r="AO2817" s="23"/>
      <c r="AP2817" s="23"/>
      <c r="AQ2817" s="23"/>
      <c r="AR2817" s="23"/>
      <c r="AS2817" s="23"/>
      <c r="AT2817" s="23"/>
      <c r="AU2817" s="23"/>
      <c r="AV2817" s="23"/>
      <c r="AW2817" s="23"/>
      <c r="AX2817" s="23"/>
      <c r="AY2817" s="23"/>
      <c r="AZ2817" s="23"/>
      <c r="BA2817" s="23"/>
      <c r="BB2817" s="23"/>
      <c r="BC2817" s="23"/>
      <c r="BD2817" s="23"/>
      <c r="BE2817" s="23"/>
      <c r="BF2817" s="23"/>
      <c r="BG2817" s="23"/>
      <c r="BH2817" s="23"/>
      <c r="BI2817" s="23"/>
      <c r="BJ2817" s="23"/>
      <c r="BK2817" s="23"/>
      <c r="BL2817" s="23"/>
      <c r="BM2817" s="23"/>
      <c r="BN2817" s="23"/>
      <c r="BO2817" s="23"/>
      <c r="BP2817" s="23"/>
      <c r="BQ2817" s="23"/>
      <c r="BR2817" s="23"/>
      <c r="BS2817" s="23"/>
      <c r="BT2817" s="23"/>
      <c r="BU2817" s="23"/>
      <c r="BV2817" s="23"/>
      <c r="BW2817" s="23"/>
      <c r="BX2817" s="23"/>
      <c r="BY2817" s="23"/>
      <c r="BZ2817" s="23"/>
      <c r="CA2817" s="23"/>
      <c r="CB2817" s="23"/>
      <c r="CC2817" s="23"/>
      <c r="CD2817" s="23"/>
      <c r="CE2817" s="23"/>
      <c r="CF2817" s="23"/>
      <c r="CG2817" s="23"/>
      <c r="CH2817" s="23"/>
      <c r="CI2817" s="23"/>
      <c r="CJ2817" s="23"/>
      <c r="CK2817" s="23"/>
      <c r="CL2817" s="23"/>
      <c r="CM2817" s="23"/>
      <c r="CN2817" s="23"/>
      <c r="CO2817" s="23"/>
      <c r="CP2817" s="23"/>
      <c r="CQ2817" s="23"/>
      <c r="CR2817" s="23"/>
      <c r="CS2817" s="23"/>
      <c r="CT2817" s="23"/>
      <c r="CU2817" s="23"/>
      <c r="CV2817" s="23"/>
      <c r="CW2817" s="23"/>
      <c r="CX2817" s="23"/>
      <c r="CY2817" s="23"/>
      <c r="CZ2817" s="23"/>
      <c r="DA2817" s="23"/>
      <c r="DB2817" s="23"/>
      <c r="DC2817" s="23"/>
      <c r="DD2817" s="23"/>
      <c r="DE2817" s="23"/>
      <c r="DF2817" s="23"/>
      <c r="DG2817" s="23"/>
      <c r="DH2817" s="23"/>
      <c r="DI2817" s="23"/>
      <c r="DJ2817" s="23"/>
      <c r="DK2817" s="23"/>
      <c r="DL2817" s="23"/>
      <c r="DM2817" s="23"/>
      <c r="DN2817" s="23"/>
      <c r="DO2817" s="23"/>
      <c r="DP2817" s="23"/>
      <c r="DQ2817" s="23"/>
      <c r="DR2817" s="23"/>
      <c r="DS2817" s="23"/>
      <c r="DT2817" s="23"/>
      <c r="DU2817" s="23"/>
      <c r="DV2817" s="23"/>
      <c r="DW2817" s="23"/>
      <c r="DX2817" s="23"/>
      <c r="DY2817" s="23"/>
    </row>
    <row r="2818" spans="1:129" s="29" customFormat="1" ht="31.5" customHeight="1" x14ac:dyDescent="0.25">
      <c r="A2818" s="216"/>
      <c r="B2818" s="204" t="s">
        <v>420</v>
      </c>
      <c r="C2818" s="204"/>
      <c r="D2818" s="204"/>
      <c r="E2818" s="214"/>
      <c r="F2818" s="206"/>
      <c r="G2818" s="211"/>
      <c r="H2818" s="208" t="s">
        <v>38</v>
      </c>
      <c r="I2818" s="105" t="s">
        <v>39</v>
      </c>
      <c r="J2818" s="209">
        <v>730790</v>
      </c>
      <c r="K2818" s="98">
        <f t="shared" ref="K2818:K2819" si="1538">J2818</f>
        <v>730790</v>
      </c>
      <c r="L2818" s="209"/>
      <c r="M2818" s="209"/>
      <c r="N2818" s="209"/>
      <c r="O2818" s="390">
        <f t="shared" si="1532"/>
        <v>730790</v>
      </c>
      <c r="P2818" s="355"/>
      <c r="Q2818" s="23"/>
      <c r="R2818" s="23"/>
      <c r="S2818" s="23"/>
      <c r="T2818" s="23"/>
      <c r="U2818" s="23"/>
      <c r="V2818" s="23"/>
      <c r="W2818" s="23"/>
      <c r="X2818" s="23"/>
      <c r="Y2818" s="23"/>
      <c r="Z2818" s="23"/>
      <c r="AA2818" s="23"/>
      <c r="AB2818" s="23"/>
      <c r="AC2818" s="23"/>
      <c r="AD2818" s="23"/>
      <c r="AE2818" s="23"/>
      <c r="AF2818" s="23"/>
      <c r="AG2818" s="23"/>
      <c r="AH2818" s="23"/>
      <c r="AI2818" s="23"/>
      <c r="AJ2818" s="23"/>
      <c r="AK2818" s="23"/>
      <c r="AL2818" s="23"/>
      <c r="AM2818" s="23"/>
      <c r="AN2818" s="23"/>
      <c r="AO2818" s="23"/>
      <c r="AP2818" s="23"/>
      <c r="AQ2818" s="23"/>
      <c r="AR2818" s="23"/>
      <c r="AS2818" s="23"/>
      <c r="AT2818" s="23"/>
      <c r="AU2818" s="23"/>
      <c r="AV2818" s="23"/>
      <c r="AW2818" s="23"/>
      <c r="AX2818" s="23"/>
      <c r="AY2818" s="23"/>
      <c r="AZ2818" s="23"/>
      <c r="BA2818" s="23"/>
      <c r="BB2818" s="23"/>
      <c r="BC2818" s="23"/>
      <c r="BD2818" s="23"/>
      <c r="BE2818" s="23"/>
      <c r="BF2818" s="23"/>
      <c r="BG2818" s="23"/>
      <c r="BH2818" s="23"/>
      <c r="BI2818" s="23"/>
      <c r="BJ2818" s="23"/>
      <c r="BK2818" s="23"/>
      <c r="BL2818" s="23"/>
      <c r="BM2818" s="23"/>
      <c r="BN2818" s="23"/>
      <c r="BO2818" s="23"/>
      <c r="BP2818" s="23"/>
      <c r="BQ2818" s="23"/>
      <c r="BR2818" s="23"/>
      <c r="BS2818" s="23"/>
      <c r="BT2818" s="23"/>
      <c r="BU2818" s="23"/>
      <c r="BV2818" s="23"/>
      <c r="BW2818" s="23"/>
      <c r="BX2818" s="23"/>
      <c r="BY2818" s="23"/>
      <c r="BZ2818" s="23"/>
      <c r="CA2818" s="23"/>
      <c r="CB2818" s="23"/>
      <c r="CC2818" s="23"/>
      <c r="CD2818" s="23"/>
      <c r="CE2818" s="23"/>
      <c r="CF2818" s="23"/>
      <c r="CG2818" s="23"/>
      <c r="CH2818" s="23"/>
      <c r="CI2818" s="23"/>
      <c r="CJ2818" s="23"/>
      <c r="CK2818" s="23"/>
      <c r="CL2818" s="23"/>
      <c r="CM2818" s="23"/>
      <c r="CN2818" s="23"/>
      <c r="CO2818" s="23"/>
      <c r="CP2818" s="23"/>
      <c r="CQ2818" s="23"/>
      <c r="CR2818" s="23"/>
      <c r="CS2818" s="23"/>
      <c r="CT2818" s="23"/>
      <c r="CU2818" s="23"/>
      <c r="CV2818" s="23"/>
      <c r="CW2818" s="23"/>
      <c r="CX2818" s="23"/>
      <c r="CY2818" s="23"/>
      <c r="CZ2818" s="23"/>
      <c r="DA2818" s="23"/>
      <c r="DB2818" s="23"/>
      <c r="DC2818" s="23"/>
      <c r="DD2818" s="23"/>
      <c r="DE2818" s="23"/>
      <c r="DF2818" s="23"/>
      <c r="DG2818" s="23"/>
      <c r="DH2818" s="23"/>
      <c r="DI2818" s="23"/>
      <c r="DJ2818" s="23"/>
      <c r="DK2818" s="23"/>
      <c r="DL2818" s="23"/>
      <c r="DM2818" s="23"/>
      <c r="DN2818" s="23"/>
      <c r="DO2818" s="23"/>
      <c r="DP2818" s="23"/>
      <c r="DQ2818" s="23"/>
      <c r="DR2818" s="23"/>
      <c r="DS2818" s="23"/>
      <c r="DT2818" s="23"/>
      <c r="DU2818" s="23"/>
      <c r="DV2818" s="23"/>
      <c r="DW2818" s="23"/>
      <c r="DX2818" s="23"/>
      <c r="DY2818" s="23"/>
    </row>
    <row r="2819" spans="1:129" s="29" customFormat="1" ht="15.75" customHeight="1" x14ac:dyDescent="0.25">
      <c r="A2819" s="212"/>
      <c r="B2819" s="204" t="s">
        <v>420</v>
      </c>
      <c r="C2819" s="204"/>
      <c r="D2819" s="204"/>
      <c r="E2819" s="214"/>
      <c r="F2819" s="206"/>
      <c r="G2819" s="211"/>
      <c r="H2819" s="208" t="s">
        <v>35</v>
      </c>
      <c r="I2819" s="78" t="s">
        <v>52</v>
      </c>
      <c r="J2819" s="209">
        <v>15346.59</v>
      </c>
      <c r="K2819" s="98">
        <f t="shared" si="1538"/>
        <v>15346.59</v>
      </c>
      <c r="L2819" s="213"/>
      <c r="M2819" s="213"/>
      <c r="N2819" s="213"/>
      <c r="O2819" s="390">
        <f t="shared" si="1532"/>
        <v>15346.59</v>
      </c>
      <c r="P2819" s="355"/>
      <c r="Q2819" s="23"/>
      <c r="R2819" s="23"/>
      <c r="S2819" s="23"/>
      <c r="T2819" s="23"/>
      <c r="U2819" s="23"/>
      <c r="V2819" s="23"/>
      <c r="W2819" s="23"/>
      <c r="X2819" s="23"/>
      <c r="Y2819" s="23"/>
      <c r="Z2819" s="23"/>
      <c r="AA2819" s="23"/>
      <c r="AB2819" s="23"/>
      <c r="AC2819" s="23"/>
      <c r="AD2819" s="23"/>
      <c r="AE2819" s="23"/>
      <c r="AF2819" s="23"/>
      <c r="AG2819" s="23"/>
      <c r="AH2819" s="23"/>
      <c r="AI2819" s="23"/>
      <c r="AJ2819" s="23"/>
      <c r="AK2819" s="23"/>
      <c r="AL2819" s="23"/>
      <c r="AM2819" s="23"/>
      <c r="AN2819" s="23"/>
      <c r="AO2819" s="23"/>
      <c r="AP2819" s="23"/>
      <c r="AQ2819" s="23"/>
      <c r="AR2819" s="23"/>
      <c r="AS2819" s="23"/>
      <c r="AT2819" s="23"/>
      <c r="AU2819" s="23"/>
      <c r="AV2819" s="23"/>
      <c r="AW2819" s="23"/>
      <c r="AX2819" s="23"/>
      <c r="AY2819" s="23"/>
      <c r="AZ2819" s="23"/>
      <c r="BA2819" s="23"/>
      <c r="BB2819" s="23"/>
      <c r="BC2819" s="23"/>
      <c r="BD2819" s="23"/>
      <c r="BE2819" s="23"/>
      <c r="BF2819" s="23"/>
      <c r="BG2819" s="23"/>
      <c r="BH2819" s="23"/>
      <c r="BI2819" s="23"/>
      <c r="BJ2819" s="23"/>
      <c r="BK2819" s="23"/>
      <c r="BL2819" s="23"/>
      <c r="BM2819" s="23"/>
      <c r="BN2819" s="23"/>
      <c r="BO2819" s="23"/>
      <c r="BP2819" s="23"/>
      <c r="BQ2819" s="23"/>
      <c r="BR2819" s="23"/>
      <c r="BS2819" s="23"/>
      <c r="BT2819" s="23"/>
      <c r="BU2819" s="23"/>
      <c r="BV2819" s="23"/>
      <c r="BW2819" s="23"/>
      <c r="BX2819" s="23"/>
      <c r="BY2819" s="23"/>
      <c r="BZ2819" s="23"/>
      <c r="CA2819" s="23"/>
      <c r="CB2819" s="23"/>
      <c r="CC2819" s="23"/>
      <c r="CD2819" s="23"/>
      <c r="CE2819" s="23"/>
      <c r="CF2819" s="23"/>
      <c r="CG2819" s="23"/>
      <c r="CH2819" s="23"/>
      <c r="CI2819" s="23"/>
      <c r="CJ2819" s="23"/>
      <c r="CK2819" s="23"/>
      <c r="CL2819" s="23"/>
      <c r="CM2819" s="23"/>
      <c r="CN2819" s="23"/>
      <c r="CO2819" s="23"/>
      <c r="CP2819" s="23"/>
      <c r="CQ2819" s="23"/>
      <c r="CR2819" s="23"/>
      <c r="CS2819" s="23"/>
      <c r="CT2819" s="23"/>
      <c r="CU2819" s="23"/>
      <c r="CV2819" s="23"/>
      <c r="CW2819" s="23"/>
      <c r="CX2819" s="23"/>
      <c r="CY2819" s="23"/>
      <c r="CZ2819" s="23"/>
      <c r="DA2819" s="23"/>
      <c r="DB2819" s="23"/>
      <c r="DC2819" s="23"/>
      <c r="DD2819" s="23"/>
      <c r="DE2819" s="23"/>
      <c r="DF2819" s="23"/>
      <c r="DG2819" s="23"/>
      <c r="DH2819" s="23"/>
      <c r="DI2819" s="23"/>
      <c r="DJ2819" s="23"/>
      <c r="DK2819" s="23"/>
      <c r="DL2819" s="23"/>
      <c r="DM2819" s="23"/>
      <c r="DN2819" s="23"/>
      <c r="DO2819" s="23"/>
      <c r="DP2819" s="23"/>
      <c r="DQ2819" s="23"/>
      <c r="DR2819" s="23"/>
      <c r="DS2819" s="23"/>
      <c r="DT2819" s="23"/>
      <c r="DU2819" s="23"/>
      <c r="DV2819" s="23"/>
      <c r="DW2819" s="23"/>
      <c r="DX2819" s="23"/>
      <c r="DY2819" s="23"/>
    </row>
    <row r="2820" spans="1:129" ht="15.75" customHeight="1" x14ac:dyDescent="0.25">
      <c r="A2820" s="549" t="s">
        <v>428</v>
      </c>
      <c r="B2820" s="544"/>
      <c r="C2820" s="544"/>
      <c r="D2820" s="545"/>
      <c r="E2820" s="64">
        <v>16</v>
      </c>
      <c r="F2820" s="65">
        <f>F2822+F2826+F2830+F2833+F2837+F2841+F2844+F2847+F2851+F2854+F2857+F2860+F2863+F2866+F2869+F2872</f>
        <v>36067.81</v>
      </c>
      <c r="G2820" s="64">
        <f>G2822+G2826+G2830+G2833+G2837+G2841+G2844+G2847+G2851+G2854+G2857+G2860+G2863+G2866+G2869+G2872</f>
        <v>1195</v>
      </c>
      <c r="H2820" s="63" t="s">
        <v>1</v>
      </c>
      <c r="I2820" s="66" t="s">
        <v>1</v>
      </c>
      <c r="J2820" s="65">
        <f>J2822+J2826+J2830+J2833+J2837+J2841+J2844+J2847+J2851+J2854+J2857+J2860+J2863+J2866+J2869+J2872</f>
        <v>41895497.153887101</v>
      </c>
      <c r="K2820" s="65">
        <f>K2822+K2826+K2830+K2833+K2837+K2841+K2844+K2847+K2851+K2854+K2857+K2860+K2863+K2866+K2869+K2872</f>
        <v>40145497.153887101</v>
      </c>
      <c r="L2820" s="65">
        <f>L2822+L2826+L2830+L2833+L2837+L2841+L2844+L2847+L2851+L2854+L2857+L2860+L2863+L2866+L2869+L2872</f>
        <v>0</v>
      </c>
      <c r="M2820" s="65">
        <f>M2822+M2826+M2830+M2833+M2837+M2841+M2844+M2847+M2851+M2854+M2857+M2860+M2863+M2866+M2869+M2872+M2821</f>
        <v>1663000</v>
      </c>
      <c r="N2820" s="65">
        <f>N2822+N2826+N2830+N2833+N2837+N2841+N2844+N2847+N2851+N2854+N2857+N2860+N2863+N2866+N2869+N2872</f>
        <v>87500</v>
      </c>
      <c r="O2820" s="354">
        <f t="shared" si="1532"/>
        <v>41895997.153887101</v>
      </c>
      <c r="P2820" s="355"/>
    </row>
    <row r="2821" spans="1:129" ht="15.75" customHeight="1" x14ac:dyDescent="0.25">
      <c r="A2821" s="483" t="s">
        <v>427</v>
      </c>
      <c r="B2821" s="484"/>
      <c r="C2821" s="484"/>
      <c r="D2821" s="484"/>
      <c r="E2821" s="484"/>
      <c r="F2821" s="484"/>
      <c r="G2821" s="485"/>
      <c r="H2821" s="63" t="s">
        <v>1</v>
      </c>
      <c r="I2821" s="66" t="s">
        <v>1</v>
      </c>
      <c r="J2821" s="89"/>
      <c r="K2821" s="89"/>
      <c r="L2821" s="89"/>
      <c r="M2821" s="89">
        <v>500</v>
      </c>
      <c r="N2821" s="89"/>
      <c r="O2821" s="408">
        <f t="shared" si="1532"/>
        <v>500</v>
      </c>
      <c r="P2821" s="355"/>
    </row>
    <row r="2822" spans="1:129" s="29" customFormat="1" x14ac:dyDescent="0.25">
      <c r="A2822" s="486">
        <v>1</v>
      </c>
      <c r="B2822" s="204" t="s">
        <v>433</v>
      </c>
      <c r="C2822" s="84" t="s">
        <v>4</v>
      </c>
      <c r="D2822" s="84" t="s">
        <v>61</v>
      </c>
      <c r="E2822" s="82">
        <v>5</v>
      </c>
      <c r="F2822" s="83">
        <v>3516.5</v>
      </c>
      <c r="G2822" s="82">
        <v>64</v>
      </c>
      <c r="H2822" s="294" t="s">
        <v>30</v>
      </c>
      <c r="I2822" s="66" t="s">
        <v>1</v>
      </c>
      <c r="J2822" s="83">
        <f>SUM(J2823:J2825)</f>
        <v>2129753.8156074001</v>
      </c>
      <c r="K2822" s="83">
        <f t="shared" ref="K2822:N2822" si="1539">SUM(K2823:K2825)</f>
        <v>2129753.8156074001</v>
      </c>
      <c r="L2822" s="83">
        <f t="shared" si="1539"/>
        <v>0</v>
      </c>
      <c r="M2822" s="83">
        <f t="shared" si="1539"/>
        <v>0</v>
      </c>
      <c r="N2822" s="83">
        <f t="shared" si="1539"/>
        <v>0</v>
      </c>
      <c r="O2822" s="408">
        <f t="shared" si="1532"/>
        <v>2129753.8156074001</v>
      </c>
      <c r="P2822" s="355"/>
      <c r="Q2822" s="23"/>
      <c r="R2822" s="23"/>
      <c r="S2822" s="23"/>
      <c r="T2822" s="23"/>
      <c r="U2822" s="23"/>
      <c r="V2822" s="23"/>
      <c r="W2822" s="23"/>
      <c r="X2822" s="23"/>
      <c r="Y2822" s="23"/>
      <c r="Z2822" s="23"/>
      <c r="AA2822" s="23"/>
      <c r="AB2822" s="23"/>
      <c r="AC2822" s="23"/>
      <c r="AD2822" s="23"/>
      <c r="AE2822" s="23"/>
      <c r="AF2822" s="23"/>
      <c r="AG2822" s="23"/>
      <c r="AH2822" s="23"/>
      <c r="AI2822" s="23"/>
      <c r="AJ2822" s="23"/>
      <c r="AK2822" s="23"/>
      <c r="AL2822" s="23"/>
      <c r="AM2822" s="23"/>
      <c r="AN2822" s="23"/>
      <c r="AO2822" s="23"/>
      <c r="AP2822" s="23"/>
      <c r="AQ2822" s="23"/>
      <c r="AR2822" s="23"/>
      <c r="AS2822" s="23"/>
      <c r="AT2822" s="23"/>
      <c r="AU2822" s="23"/>
      <c r="AV2822" s="23"/>
      <c r="AW2822" s="23"/>
      <c r="AX2822" s="23"/>
      <c r="AY2822" s="23"/>
      <c r="AZ2822" s="23"/>
      <c r="BA2822" s="23"/>
      <c r="BB2822" s="23"/>
      <c r="BC2822" s="23"/>
      <c r="BD2822" s="23"/>
      <c r="BE2822" s="23"/>
      <c r="BF2822" s="23"/>
      <c r="BG2822" s="23"/>
      <c r="BH2822" s="23"/>
      <c r="BI2822" s="23"/>
      <c r="BJ2822" s="23"/>
      <c r="BK2822" s="23"/>
      <c r="BL2822" s="23"/>
      <c r="BM2822" s="23"/>
      <c r="BN2822" s="23"/>
      <c r="BO2822" s="23"/>
      <c r="BP2822" s="23"/>
      <c r="BQ2822" s="23"/>
      <c r="BR2822" s="23"/>
      <c r="BS2822" s="23"/>
      <c r="BT2822" s="23"/>
      <c r="BU2822" s="23"/>
      <c r="BV2822" s="23"/>
      <c r="BW2822" s="23"/>
      <c r="BX2822" s="23"/>
      <c r="BY2822" s="23"/>
      <c r="BZ2822" s="23"/>
      <c r="CA2822" s="23"/>
      <c r="CB2822" s="23"/>
      <c r="CC2822" s="23"/>
      <c r="CD2822" s="23"/>
      <c r="CE2822" s="23"/>
      <c r="CF2822" s="23"/>
      <c r="CG2822" s="23"/>
      <c r="CH2822" s="23"/>
      <c r="CI2822" s="23"/>
      <c r="CJ2822" s="23"/>
      <c r="CK2822" s="23"/>
      <c r="CL2822" s="23"/>
      <c r="CM2822" s="23"/>
      <c r="CN2822" s="23"/>
      <c r="CO2822" s="23"/>
      <c r="CP2822" s="23"/>
      <c r="CQ2822" s="23"/>
      <c r="CR2822" s="23"/>
      <c r="CS2822" s="23"/>
      <c r="CT2822" s="23"/>
      <c r="CU2822" s="23"/>
      <c r="CV2822" s="23"/>
      <c r="CW2822" s="23"/>
      <c r="CX2822" s="23"/>
      <c r="CY2822" s="23"/>
      <c r="CZ2822" s="23"/>
      <c r="DA2822" s="23"/>
      <c r="DB2822" s="23"/>
      <c r="DC2822" s="23"/>
      <c r="DD2822" s="23"/>
      <c r="DE2822" s="23"/>
      <c r="DF2822" s="23"/>
      <c r="DG2822" s="23"/>
      <c r="DH2822" s="23"/>
      <c r="DI2822" s="23"/>
      <c r="DJ2822" s="23"/>
      <c r="DK2822" s="23"/>
      <c r="DL2822" s="23"/>
      <c r="DM2822" s="23"/>
      <c r="DN2822" s="23"/>
      <c r="DO2822" s="23"/>
      <c r="DP2822" s="23"/>
      <c r="DQ2822" s="23"/>
      <c r="DR2822" s="23"/>
      <c r="DS2822" s="23"/>
      <c r="DT2822" s="23"/>
      <c r="DU2822" s="23"/>
      <c r="DV2822" s="23"/>
      <c r="DW2822" s="23"/>
      <c r="DX2822" s="23"/>
      <c r="DY2822" s="23"/>
    </row>
    <row r="2823" spans="1:129" s="29" customFormat="1" ht="30" x14ac:dyDescent="0.25">
      <c r="A2823" s="487"/>
      <c r="B2823" s="204" t="s">
        <v>433</v>
      </c>
      <c r="C2823" s="84"/>
      <c r="D2823" s="84"/>
      <c r="E2823" s="82"/>
      <c r="F2823" s="83"/>
      <c r="G2823" s="82"/>
      <c r="H2823" s="313" t="s">
        <v>53</v>
      </c>
      <c r="I2823" s="170" t="s">
        <v>48</v>
      </c>
      <c r="J2823" s="83">
        <v>661513.84899999993</v>
      </c>
      <c r="K2823" s="98">
        <f t="shared" ref="K2823:K2825" si="1540">J2823</f>
        <v>661513.84899999993</v>
      </c>
      <c r="L2823" s="314"/>
      <c r="M2823" s="123"/>
      <c r="N2823" s="123"/>
      <c r="O2823" s="408">
        <f t="shared" si="1532"/>
        <v>661513.84899999993</v>
      </c>
      <c r="P2823" s="355"/>
      <c r="Q2823" s="23"/>
      <c r="R2823" s="23"/>
      <c r="S2823" s="23"/>
      <c r="T2823" s="23"/>
      <c r="U2823" s="23"/>
      <c r="V2823" s="23"/>
      <c r="W2823" s="23"/>
      <c r="X2823" s="23"/>
      <c r="Y2823" s="23"/>
      <c r="Z2823" s="23"/>
      <c r="AA2823" s="23"/>
      <c r="AB2823" s="23"/>
      <c r="AC2823" s="23"/>
      <c r="AD2823" s="23"/>
      <c r="AE2823" s="23"/>
      <c r="AF2823" s="23"/>
      <c r="AG2823" s="23"/>
      <c r="AH2823" s="23"/>
      <c r="AI2823" s="23"/>
      <c r="AJ2823" s="23"/>
      <c r="AK2823" s="23"/>
      <c r="AL2823" s="23"/>
      <c r="AM2823" s="23"/>
      <c r="AN2823" s="23"/>
      <c r="AO2823" s="23"/>
      <c r="AP2823" s="23"/>
      <c r="AQ2823" s="23"/>
      <c r="AR2823" s="23"/>
      <c r="AS2823" s="23"/>
      <c r="AT2823" s="23"/>
      <c r="AU2823" s="23"/>
      <c r="AV2823" s="23"/>
      <c r="AW2823" s="23"/>
      <c r="AX2823" s="23"/>
      <c r="AY2823" s="23"/>
      <c r="AZ2823" s="23"/>
      <c r="BA2823" s="23"/>
      <c r="BB2823" s="23"/>
      <c r="BC2823" s="23"/>
      <c r="BD2823" s="23"/>
      <c r="BE2823" s="23"/>
      <c r="BF2823" s="23"/>
      <c r="BG2823" s="23"/>
      <c r="BH2823" s="23"/>
      <c r="BI2823" s="23"/>
      <c r="BJ2823" s="23"/>
      <c r="BK2823" s="23"/>
      <c r="BL2823" s="23"/>
      <c r="BM2823" s="23"/>
      <c r="BN2823" s="23"/>
      <c r="BO2823" s="23"/>
      <c r="BP2823" s="23"/>
      <c r="BQ2823" s="23"/>
      <c r="BR2823" s="23"/>
      <c r="BS2823" s="23"/>
      <c r="BT2823" s="23"/>
      <c r="BU2823" s="23"/>
      <c r="BV2823" s="23"/>
      <c r="BW2823" s="23"/>
      <c r="BX2823" s="23"/>
      <c r="BY2823" s="23"/>
      <c r="BZ2823" s="23"/>
      <c r="CA2823" s="23"/>
      <c r="CB2823" s="23"/>
      <c r="CC2823" s="23"/>
      <c r="CD2823" s="23"/>
      <c r="CE2823" s="23"/>
      <c r="CF2823" s="23"/>
      <c r="CG2823" s="23"/>
      <c r="CH2823" s="23"/>
      <c r="CI2823" s="23"/>
      <c r="CJ2823" s="23"/>
      <c r="CK2823" s="23"/>
      <c r="CL2823" s="23"/>
      <c r="CM2823" s="23"/>
      <c r="CN2823" s="23"/>
      <c r="CO2823" s="23"/>
      <c r="CP2823" s="23"/>
      <c r="CQ2823" s="23"/>
      <c r="CR2823" s="23"/>
      <c r="CS2823" s="23"/>
      <c r="CT2823" s="23"/>
      <c r="CU2823" s="23"/>
      <c r="CV2823" s="23"/>
      <c r="CW2823" s="23"/>
      <c r="CX2823" s="23"/>
      <c r="CY2823" s="23"/>
      <c r="CZ2823" s="23"/>
      <c r="DA2823" s="23"/>
      <c r="DB2823" s="23"/>
      <c r="DC2823" s="23"/>
      <c r="DD2823" s="23"/>
      <c r="DE2823" s="23"/>
      <c r="DF2823" s="23"/>
      <c r="DG2823" s="23"/>
      <c r="DH2823" s="23"/>
      <c r="DI2823" s="23"/>
      <c r="DJ2823" s="23"/>
      <c r="DK2823" s="23"/>
      <c r="DL2823" s="23"/>
      <c r="DM2823" s="23"/>
      <c r="DN2823" s="23"/>
      <c r="DO2823" s="23"/>
      <c r="DP2823" s="23"/>
      <c r="DQ2823" s="23"/>
      <c r="DR2823" s="23"/>
      <c r="DS2823" s="23"/>
      <c r="DT2823" s="23"/>
      <c r="DU2823" s="23"/>
      <c r="DV2823" s="23"/>
      <c r="DW2823" s="23"/>
      <c r="DX2823" s="23"/>
      <c r="DY2823" s="23"/>
    </row>
    <row r="2824" spans="1:129" s="29" customFormat="1" x14ac:dyDescent="0.25">
      <c r="A2824" s="487"/>
      <c r="B2824" s="204" t="s">
        <v>433</v>
      </c>
      <c r="C2824" s="84"/>
      <c r="D2824" s="84"/>
      <c r="E2824" s="82"/>
      <c r="F2824" s="83"/>
      <c r="G2824" s="82"/>
      <c r="H2824" s="190" t="s">
        <v>34</v>
      </c>
      <c r="I2824" s="78" t="s">
        <v>75</v>
      </c>
      <c r="J2824" s="83">
        <v>1423618.142</v>
      </c>
      <c r="K2824" s="98">
        <f t="shared" si="1540"/>
        <v>1423618.142</v>
      </c>
      <c r="L2824" s="314"/>
      <c r="M2824" s="123"/>
      <c r="N2824" s="123"/>
      <c r="O2824" s="408">
        <f t="shared" si="1532"/>
        <v>1423618.142</v>
      </c>
      <c r="P2824" s="355"/>
      <c r="Q2824" s="23"/>
      <c r="R2824" s="23"/>
      <c r="S2824" s="23"/>
      <c r="T2824" s="23"/>
      <c r="U2824" s="23"/>
      <c r="V2824" s="23"/>
      <c r="W2824" s="23"/>
      <c r="X2824" s="23"/>
      <c r="Y2824" s="23"/>
      <c r="Z2824" s="23"/>
      <c r="AA2824" s="23"/>
      <c r="AB2824" s="23"/>
      <c r="AC2824" s="23"/>
      <c r="AD2824" s="23"/>
      <c r="AE2824" s="23"/>
      <c r="AF2824" s="23"/>
      <c r="AG2824" s="23"/>
      <c r="AH2824" s="23"/>
      <c r="AI2824" s="23"/>
      <c r="AJ2824" s="23"/>
      <c r="AK2824" s="23"/>
      <c r="AL2824" s="23"/>
      <c r="AM2824" s="23"/>
      <c r="AN2824" s="23"/>
      <c r="AO2824" s="23"/>
      <c r="AP2824" s="23"/>
      <c r="AQ2824" s="23"/>
      <c r="AR2824" s="23"/>
      <c r="AS2824" s="23"/>
      <c r="AT2824" s="23"/>
      <c r="AU2824" s="23"/>
      <c r="AV2824" s="23"/>
      <c r="AW2824" s="23"/>
      <c r="AX2824" s="23"/>
      <c r="AY2824" s="23"/>
      <c r="AZ2824" s="23"/>
      <c r="BA2824" s="23"/>
      <c r="BB2824" s="23"/>
      <c r="BC2824" s="23"/>
      <c r="BD2824" s="23"/>
      <c r="BE2824" s="23"/>
      <c r="BF2824" s="23"/>
      <c r="BG2824" s="23"/>
      <c r="BH2824" s="23"/>
      <c r="BI2824" s="23"/>
      <c r="BJ2824" s="23"/>
      <c r="BK2824" s="23"/>
      <c r="BL2824" s="23"/>
      <c r="BM2824" s="23"/>
      <c r="BN2824" s="23"/>
      <c r="BO2824" s="23"/>
      <c r="BP2824" s="23"/>
      <c r="BQ2824" s="23"/>
      <c r="BR2824" s="23"/>
      <c r="BS2824" s="23"/>
      <c r="BT2824" s="23"/>
      <c r="BU2824" s="23"/>
      <c r="BV2824" s="23"/>
      <c r="BW2824" s="23"/>
      <c r="BX2824" s="23"/>
      <c r="BY2824" s="23"/>
      <c r="BZ2824" s="23"/>
      <c r="CA2824" s="23"/>
      <c r="CB2824" s="23"/>
      <c r="CC2824" s="23"/>
      <c r="CD2824" s="23"/>
      <c r="CE2824" s="23"/>
      <c r="CF2824" s="23"/>
      <c r="CG2824" s="23"/>
      <c r="CH2824" s="23"/>
      <c r="CI2824" s="23"/>
      <c r="CJ2824" s="23"/>
      <c r="CK2824" s="23"/>
      <c r="CL2824" s="23"/>
      <c r="CM2824" s="23"/>
      <c r="CN2824" s="23"/>
      <c r="CO2824" s="23"/>
      <c r="CP2824" s="23"/>
      <c r="CQ2824" s="23"/>
      <c r="CR2824" s="23"/>
      <c r="CS2824" s="23"/>
      <c r="CT2824" s="23"/>
      <c r="CU2824" s="23"/>
      <c r="CV2824" s="23"/>
      <c r="CW2824" s="23"/>
      <c r="CX2824" s="23"/>
      <c r="CY2824" s="23"/>
      <c r="CZ2824" s="23"/>
      <c r="DA2824" s="23"/>
      <c r="DB2824" s="23"/>
      <c r="DC2824" s="23"/>
      <c r="DD2824" s="23"/>
      <c r="DE2824" s="23"/>
      <c r="DF2824" s="23"/>
      <c r="DG2824" s="23"/>
      <c r="DH2824" s="23"/>
      <c r="DI2824" s="23"/>
      <c r="DJ2824" s="23"/>
      <c r="DK2824" s="23"/>
      <c r="DL2824" s="23"/>
      <c r="DM2824" s="23"/>
      <c r="DN2824" s="23"/>
      <c r="DO2824" s="23"/>
      <c r="DP2824" s="23"/>
      <c r="DQ2824" s="23"/>
      <c r="DR2824" s="23"/>
      <c r="DS2824" s="23"/>
      <c r="DT2824" s="23"/>
      <c r="DU2824" s="23"/>
      <c r="DV2824" s="23"/>
      <c r="DW2824" s="23"/>
      <c r="DX2824" s="23"/>
      <c r="DY2824" s="23"/>
    </row>
    <row r="2825" spans="1:129" s="29" customFormat="1" x14ac:dyDescent="0.25">
      <c r="A2825" s="488"/>
      <c r="B2825" s="204" t="s">
        <v>433</v>
      </c>
      <c r="C2825" s="84"/>
      <c r="D2825" s="84"/>
      <c r="E2825" s="82"/>
      <c r="F2825" s="83"/>
      <c r="G2825" s="82"/>
      <c r="H2825" s="313" t="s">
        <v>35</v>
      </c>
      <c r="I2825" s="78" t="s">
        <v>52</v>
      </c>
      <c r="J2825" s="83">
        <v>44621.824607400005</v>
      </c>
      <c r="K2825" s="98">
        <f t="shared" si="1540"/>
        <v>44621.824607400005</v>
      </c>
      <c r="L2825" s="314"/>
      <c r="M2825" s="123"/>
      <c r="N2825" s="123"/>
      <c r="O2825" s="408">
        <f t="shared" si="1532"/>
        <v>44621.824607400005</v>
      </c>
      <c r="P2825" s="355"/>
      <c r="Q2825" s="23"/>
      <c r="R2825" s="23"/>
      <c r="S2825" s="23"/>
      <c r="T2825" s="23"/>
      <c r="U2825" s="23"/>
      <c r="V2825" s="23"/>
      <c r="W2825" s="23"/>
      <c r="X2825" s="23"/>
      <c r="Y2825" s="23"/>
      <c r="Z2825" s="23"/>
      <c r="AA2825" s="23"/>
      <c r="AB2825" s="23"/>
      <c r="AC2825" s="23"/>
      <c r="AD2825" s="23"/>
      <c r="AE2825" s="23"/>
      <c r="AF2825" s="23"/>
      <c r="AG2825" s="23"/>
      <c r="AH2825" s="23"/>
      <c r="AI2825" s="23"/>
      <c r="AJ2825" s="23"/>
      <c r="AK2825" s="23"/>
      <c r="AL2825" s="23"/>
      <c r="AM2825" s="23"/>
      <c r="AN2825" s="23"/>
      <c r="AO2825" s="23"/>
      <c r="AP2825" s="23"/>
      <c r="AQ2825" s="23"/>
      <c r="AR2825" s="23"/>
      <c r="AS2825" s="23"/>
      <c r="AT2825" s="23"/>
      <c r="AU2825" s="23"/>
      <c r="AV2825" s="23"/>
      <c r="AW2825" s="23"/>
      <c r="AX2825" s="23"/>
      <c r="AY2825" s="23"/>
      <c r="AZ2825" s="23"/>
      <c r="BA2825" s="23"/>
      <c r="BB2825" s="23"/>
      <c r="BC2825" s="23"/>
      <c r="BD2825" s="23"/>
      <c r="BE2825" s="23"/>
      <c r="BF2825" s="23"/>
      <c r="BG2825" s="23"/>
      <c r="BH2825" s="23"/>
      <c r="BI2825" s="23"/>
      <c r="BJ2825" s="23"/>
      <c r="BK2825" s="23"/>
      <c r="BL2825" s="23"/>
      <c r="BM2825" s="23"/>
      <c r="BN2825" s="23"/>
      <c r="BO2825" s="23"/>
      <c r="BP2825" s="23"/>
      <c r="BQ2825" s="23"/>
      <c r="BR2825" s="23"/>
      <c r="BS2825" s="23"/>
      <c r="BT2825" s="23"/>
      <c r="BU2825" s="23"/>
      <c r="BV2825" s="23"/>
      <c r="BW2825" s="23"/>
      <c r="BX2825" s="23"/>
      <c r="BY2825" s="23"/>
      <c r="BZ2825" s="23"/>
      <c r="CA2825" s="23"/>
      <c r="CB2825" s="23"/>
      <c r="CC2825" s="23"/>
      <c r="CD2825" s="23"/>
      <c r="CE2825" s="23"/>
      <c r="CF2825" s="23"/>
      <c r="CG2825" s="23"/>
      <c r="CH2825" s="23"/>
      <c r="CI2825" s="23"/>
      <c r="CJ2825" s="23"/>
      <c r="CK2825" s="23"/>
      <c r="CL2825" s="23"/>
      <c r="CM2825" s="23"/>
      <c r="CN2825" s="23"/>
      <c r="CO2825" s="23"/>
      <c r="CP2825" s="23"/>
      <c r="CQ2825" s="23"/>
      <c r="CR2825" s="23"/>
      <c r="CS2825" s="23"/>
      <c r="CT2825" s="23"/>
      <c r="CU2825" s="23"/>
      <c r="CV2825" s="23"/>
      <c r="CW2825" s="23"/>
      <c r="CX2825" s="23"/>
      <c r="CY2825" s="23"/>
      <c r="CZ2825" s="23"/>
      <c r="DA2825" s="23"/>
      <c r="DB2825" s="23"/>
      <c r="DC2825" s="23"/>
      <c r="DD2825" s="23"/>
      <c r="DE2825" s="23"/>
      <c r="DF2825" s="23"/>
      <c r="DG2825" s="23"/>
      <c r="DH2825" s="23"/>
      <c r="DI2825" s="23"/>
      <c r="DJ2825" s="23"/>
      <c r="DK2825" s="23"/>
      <c r="DL2825" s="23"/>
      <c r="DM2825" s="23"/>
      <c r="DN2825" s="23"/>
      <c r="DO2825" s="23"/>
      <c r="DP2825" s="23"/>
      <c r="DQ2825" s="23"/>
      <c r="DR2825" s="23"/>
      <c r="DS2825" s="23"/>
      <c r="DT2825" s="23"/>
      <c r="DU2825" s="23"/>
      <c r="DV2825" s="23"/>
      <c r="DW2825" s="23"/>
      <c r="DX2825" s="23"/>
      <c r="DY2825" s="23"/>
    </row>
    <row r="2826" spans="1:129" s="29" customFormat="1" x14ac:dyDescent="0.25">
      <c r="A2826" s="486">
        <v>2</v>
      </c>
      <c r="B2826" s="204" t="s">
        <v>433</v>
      </c>
      <c r="C2826" s="84" t="s">
        <v>4</v>
      </c>
      <c r="D2826" s="84" t="s">
        <v>61</v>
      </c>
      <c r="E2826" s="82">
        <v>7</v>
      </c>
      <c r="F2826" s="83">
        <v>6594.3</v>
      </c>
      <c r="G2826" s="82">
        <v>190</v>
      </c>
      <c r="H2826" s="294" t="s">
        <v>30</v>
      </c>
      <c r="I2826" s="66" t="s">
        <v>1</v>
      </c>
      <c r="J2826" s="83">
        <f>J2827+J2828+J2829</f>
        <v>4877754.5837099999</v>
      </c>
      <c r="K2826" s="83">
        <f t="shared" ref="K2826:N2826" si="1541">K2827+K2828+K2829</f>
        <v>4877754.5837099999</v>
      </c>
      <c r="L2826" s="83">
        <f t="shared" si="1541"/>
        <v>0</v>
      </c>
      <c r="M2826" s="83">
        <f t="shared" si="1541"/>
        <v>0</v>
      </c>
      <c r="N2826" s="83">
        <f t="shared" si="1541"/>
        <v>0</v>
      </c>
      <c r="O2826" s="408">
        <f t="shared" si="1532"/>
        <v>4877754.5837099999</v>
      </c>
      <c r="P2826" s="355"/>
      <c r="Q2826" s="23"/>
      <c r="R2826" s="23"/>
      <c r="S2826" s="23"/>
      <c r="T2826" s="23"/>
      <c r="U2826" s="23"/>
      <c r="V2826" s="23"/>
      <c r="W2826" s="23"/>
      <c r="X2826" s="23"/>
      <c r="Y2826" s="23"/>
      <c r="Z2826" s="23"/>
      <c r="AA2826" s="23"/>
      <c r="AB2826" s="23"/>
      <c r="AC2826" s="23"/>
      <c r="AD2826" s="23"/>
      <c r="AE2826" s="23"/>
      <c r="AF2826" s="23"/>
      <c r="AG2826" s="23"/>
      <c r="AH2826" s="23"/>
      <c r="AI2826" s="23"/>
      <c r="AJ2826" s="23"/>
      <c r="AK2826" s="23"/>
      <c r="AL2826" s="23"/>
      <c r="AM2826" s="23"/>
      <c r="AN2826" s="23"/>
      <c r="AO2826" s="23"/>
      <c r="AP2826" s="23"/>
      <c r="AQ2826" s="23"/>
      <c r="AR2826" s="23"/>
      <c r="AS2826" s="23"/>
      <c r="AT2826" s="23"/>
      <c r="AU2826" s="23"/>
      <c r="AV2826" s="23"/>
      <c r="AW2826" s="23"/>
      <c r="AX2826" s="23"/>
      <c r="AY2826" s="23"/>
      <c r="AZ2826" s="23"/>
      <c r="BA2826" s="23"/>
      <c r="BB2826" s="23"/>
      <c r="BC2826" s="23"/>
      <c r="BD2826" s="23"/>
      <c r="BE2826" s="23"/>
      <c r="BF2826" s="23"/>
      <c r="BG2826" s="23"/>
      <c r="BH2826" s="23"/>
      <c r="BI2826" s="23"/>
      <c r="BJ2826" s="23"/>
      <c r="BK2826" s="23"/>
      <c r="BL2826" s="23"/>
      <c r="BM2826" s="23"/>
      <c r="BN2826" s="23"/>
      <c r="BO2826" s="23"/>
      <c r="BP2826" s="23"/>
      <c r="BQ2826" s="23"/>
      <c r="BR2826" s="23"/>
      <c r="BS2826" s="23"/>
      <c r="BT2826" s="23"/>
      <c r="BU2826" s="23"/>
      <c r="BV2826" s="23"/>
      <c r="BW2826" s="23"/>
      <c r="BX2826" s="23"/>
      <c r="BY2826" s="23"/>
      <c r="BZ2826" s="23"/>
      <c r="CA2826" s="23"/>
      <c r="CB2826" s="23"/>
      <c r="CC2826" s="23"/>
      <c r="CD2826" s="23"/>
      <c r="CE2826" s="23"/>
      <c r="CF2826" s="23"/>
      <c r="CG2826" s="23"/>
      <c r="CH2826" s="23"/>
      <c r="CI2826" s="23"/>
      <c r="CJ2826" s="23"/>
      <c r="CK2826" s="23"/>
      <c r="CL2826" s="23"/>
      <c r="CM2826" s="23"/>
      <c r="CN2826" s="23"/>
      <c r="CO2826" s="23"/>
      <c r="CP2826" s="23"/>
      <c r="CQ2826" s="23"/>
      <c r="CR2826" s="23"/>
      <c r="CS2826" s="23"/>
      <c r="CT2826" s="23"/>
      <c r="CU2826" s="23"/>
      <c r="CV2826" s="23"/>
      <c r="CW2826" s="23"/>
      <c r="CX2826" s="23"/>
      <c r="CY2826" s="23"/>
      <c r="CZ2826" s="23"/>
      <c r="DA2826" s="23"/>
      <c r="DB2826" s="23"/>
      <c r="DC2826" s="23"/>
      <c r="DD2826" s="23"/>
      <c r="DE2826" s="23"/>
      <c r="DF2826" s="23"/>
      <c r="DG2826" s="23"/>
      <c r="DH2826" s="23"/>
      <c r="DI2826" s="23"/>
      <c r="DJ2826" s="23"/>
      <c r="DK2826" s="23"/>
      <c r="DL2826" s="23"/>
      <c r="DM2826" s="23"/>
      <c r="DN2826" s="23"/>
      <c r="DO2826" s="23"/>
      <c r="DP2826" s="23"/>
      <c r="DQ2826" s="23"/>
      <c r="DR2826" s="23"/>
      <c r="DS2826" s="23"/>
      <c r="DT2826" s="23"/>
      <c r="DU2826" s="23"/>
      <c r="DV2826" s="23"/>
      <c r="DW2826" s="23"/>
      <c r="DX2826" s="23"/>
      <c r="DY2826" s="23"/>
    </row>
    <row r="2827" spans="1:129" s="29" customFormat="1" ht="30" x14ac:dyDescent="0.25">
      <c r="A2827" s="487"/>
      <c r="B2827" s="204" t="s">
        <v>433</v>
      </c>
      <c r="C2827" s="84"/>
      <c r="D2827" s="84"/>
      <c r="E2827" s="82"/>
      <c r="F2827" s="83"/>
      <c r="G2827" s="82"/>
      <c r="H2827" s="313" t="s">
        <v>38</v>
      </c>
      <c r="I2827" s="105" t="s">
        <v>39</v>
      </c>
      <c r="J2827" s="83">
        <v>1047925.1</v>
      </c>
      <c r="K2827" s="98">
        <f t="shared" ref="K2827:K2829" si="1542">J2827</f>
        <v>1047925.1</v>
      </c>
      <c r="L2827" s="314"/>
      <c r="M2827" s="123"/>
      <c r="N2827" s="123"/>
      <c r="O2827" s="408">
        <f t="shared" si="1532"/>
        <v>1047925.1</v>
      </c>
      <c r="P2827" s="355"/>
      <c r="Q2827" s="23"/>
      <c r="R2827" s="23"/>
      <c r="S2827" s="23"/>
      <c r="T2827" s="23"/>
      <c r="U2827" s="23"/>
      <c r="V2827" s="23"/>
      <c r="W2827" s="23"/>
      <c r="X2827" s="23"/>
      <c r="Y2827" s="23"/>
      <c r="Z2827" s="23"/>
      <c r="AA2827" s="23"/>
      <c r="AB2827" s="23"/>
      <c r="AC2827" s="23"/>
      <c r="AD2827" s="23"/>
      <c r="AE2827" s="23"/>
      <c r="AF2827" s="23"/>
      <c r="AG2827" s="23"/>
      <c r="AH2827" s="23"/>
      <c r="AI2827" s="23"/>
      <c r="AJ2827" s="23"/>
      <c r="AK2827" s="23"/>
      <c r="AL2827" s="23"/>
      <c r="AM2827" s="23"/>
      <c r="AN2827" s="23"/>
      <c r="AO2827" s="23"/>
      <c r="AP2827" s="23"/>
      <c r="AQ2827" s="23"/>
      <c r="AR2827" s="23"/>
      <c r="AS2827" s="23"/>
      <c r="AT2827" s="23"/>
      <c r="AU2827" s="23"/>
      <c r="AV2827" s="23"/>
      <c r="AW2827" s="23"/>
      <c r="AX2827" s="23"/>
      <c r="AY2827" s="23"/>
      <c r="AZ2827" s="23"/>
      <c r="BA2827" s="23"/>
      <c r="BB2827" s="23"/>
      <c r="BC2827" s="23"/>
      <c r="BD2827" s="23"/>
      <c r="BE2827" s="23"/>
      <c r="BF2827" s="23"/>
      <c r="BG2827" s="23"/>
      <c r="BH2827" s="23"/>
      <c r="BI2827" s="23"/>
      <c r="BJ2827" s="23"/>
      <c r="BK2827" s="23"/>
      <c r="BL2827" s="23"/>
      <c r="BM2827" s="23"/>
      <c r="BN2827" s="23"/>
      <c r="BO2827" s="23"/>
      <c r="BP2827" s="23"/>
      <c r="BQ2827" s="23"/>
      <c r="BR2827" s="23"/>
      <c r="BS2827" s="23"/>
      <c r="BT2827" s="23"/>
      <c r="BU2827" s="23"/>
      <c r="BV2827" s="23"/>
      <c r="BW2827" s="23"/>
      <c r="BX2827" s="23"/>
      <c r="BY2827" s="23"/>
      <c r="BZ2827" s="23"/>
      <c r="CA2827" s="23"/>
      <c r="CB2827" s="23"/>
      <c r="CC2827" s="23"/>
      <c r="CD2827" s="23"/>
      <c r="CE2827" s="23"/>
      <c r="CF2827" s="23"/>
      <c r="CG2827" s="23"/>
      <c r="CH2827" s="23"/>
      <c r="CI2827" s="23"/>
      <c r="CJ2827" s="23"/>
      <c r="CK2827" s="23"/>
      <c r="CL2827" s="23"/>
      <c r="CM2827" s="23"/>
      <c r="CN2827" s="23"/>
      <c r="CO2827" s="23"/>
      <c r="CP2827" s="23"/>
      <c r="CQ2827" s="23"/>
      <c r="CR2827" s="23"/>
      <c r="CS2827" s="23"/>
      <c r="CT2827" s="23"/>
      <c r="CU2827" s="23"/>
      <c r="CV2827" s="23"/>
      <c r="CW2827" s="23"/>
      <c r="CX2827" s="23"/>
      <c r="CY2827" s="23"/>
      <c r="CZ2827" s="23"/>
      <c r="DA2827" s="23"/>
      <c r="DB2827" s="23"/>
      <c r="DC2827" s="23"/>
      <c r="DD2827" s="23"/>
      <c r="DE2827" s="23"/>
      <c r="DF2827" s="23"/>
      <c r="DG2827" s="23"/>
      <c r="DH2827" s="23"/>
      <c r="DI2827" s="23"/>
      <c r="DJ2827" s="23"/>
      <c r="DK2827" s="23"/>
      <c r="DL2827" s="23"/>
      <c r="DM2827" s="23"/>
      <c r="DN2827" s="23"/>
      <c r="DO2827" s="23"/>
      <c r="DP2827" s="23"/>
      <c r="DQ2827" s="23"/>
      <c r="DR2827" s="23"/>
      <c r="DS2827" s="23"/>
      <c r="DT2827" s="23"/>
      <c r="DU2827" s="23"/>
      <c r="DV2827" s="23"/>
      <c r="DW2827" s="23"/>
      <c r="DX2827" s="23"/>
      <c r="DY2827" s="23"/>
    </row>
    <row r="2828" spans="1:129" s="29" customFormat="1" ht="45" x14ac:dyDescent="0.25">
      <c r="A2828" s="487"/>
      <c r="B2828" s="204" t="s">
        <v>433</v>
      </c>
      <c r="C2828" s="84"/>
      <c r="D2828" s="84"/>
      <c r="E2828" s="82"/>
      <c r="F2828" s="83"/>
      <c r="G2828" s="82" t="s">
        <v>245</v>
      </c>
      <c r="H2828" s="313" t="s">
        <v>64</v>
      </c>
      <c r="I2828" s="128" t="s">
        <v>65</v>
      </c>
      <c r="J2828" s="83">
        <v>3727632.5500000003</v>
      </c>
      <c r="K2828" s="98">
        <f t="shared" si="1542"/>
        <v>3727632.5500000003</v>
      </c>
      <c r="L2828" s="314"/>
      <c r="M2828" s="123"/>
      <c r="N2828" s="123"/>
      <c r="O2828" s="408">
        <f t="shared" si="1532"/>
        <v>3727632.5500000003</v>
      </c>
      <c r="P2828" s="355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23"/>
      <c r="AN2828" s="23"/>
      <c r="AO2828" s="23"/>
      <c r="AP2828" s="23"/>
      <c r="AQ2828" s="23"/>
      <c r="AR2828" s="23"/>
      <c r="AS2828" s="23"/>
      <c r="AT2828" s="23"/>
      <c r="AU2828" s="23"/>
      <c r="AV2828" s="23"/>
      <c r="AW2828" s="23"/>
      <c r="AX2828" s="23"/>
      <c r="AY2828" s="23"/>
      <c r="AZ2828" s="23"/>
      <c r="BA2828" s="23"/>
      <c r="BB2828" s="23"/>
      <c r="BC2828" s="23"/>
      <c r="BD2828" s="23"/>
      <c r="BE2828" s="23"/>
      <c r="BF2828" s="23"/>
      <c r="BG2828" s="23"/>
      <c r="BH2828" s="23"/>
      <c r="BI2828" s="23"/>
      <c r="BJ2828" s="23"/>
      <c r="BK2828" s="23"/>
      <c r="BL2828" s="23"/>
      <c r="BM2828" s="23"/>
      <c r="BN2828" s="23"/>
      <c r="BO2828" s="23"/>
      <c r="BP2828" s="23"/>
      <c r="BQ2828" s="23"/>
      <c r="BR2828" s="23"/>
      <c r="BS2828" s="23"/>
      <c r="BT2828" s="23"/>
      <c r="BU2828" s="23"/>
      <c r="BV2828" s="23"/>
      <c r="BW2828" s="23"/>
      <c r="BX2828" s="23"/>
      <c r="BY2828" s="23"/>
      <c r="BZ2828" s="23"/>
      <c r="CA2828" s="23"/>
      <c r="CB2828" s="23"/>
      <c r="CC2828" s="23"/>
      <c r="CD2828" s="23"/>
      <c r="CE2828" s="23"/>
      <c r="CF2828" s="23"/>
      <c r="CG2828" s="23"/>
      <c r="CH2828" s="23"/>
      <c r="CI2828" s="23"/>
      <c r="CJ2828" s="23"/>
      <c r="CK2828" s="23"/>
      <c r="CL2828" s="23"/>
      <c r="CM2828" s="23"/>
      <c r="CN2828" s="23"/>
      <c r="CO2828" s="23"/>
      <c r="CP2828" s="23"/>
      <c r="CQ2828" s="23"/>
      <c r="CR2828" s="23"/>
      <c r="CS2828" s="23"/>
      <c r="CT2828" s="23"/>
      <c r="CU2828" s="23"/>
      <c r="CV2828" s="23"/>
      <c r="CW2828" s="23"/>
      <c r="CX2828" s="23"/>
      <c r="CY2828" s="23"/>
      <c r="CZ2828" s="23"/>
      <c r="DA2828" s="23"/>
      <c r="DB2828" s="23"/>
      <c r="DC2828" s="23"/>
      <c r="DD2828" s="23"/>
      <c r="DE2828" s="23"/>
      <c r="DF2828" s="23"/>
      <c r="DG2828" s="23"/>
      <c r="DH2828" s="23"/>
      <c r="DI2828" s="23"/>
      <c r="DJ2828" s="23"/>
      <c r="DK2828" s="23"/>
      <c r="DL2828" s="23"/>
      <c r="DM2828" s="23"/>
      <c r="DN2828" s="23"/>
      <c r="DO2828" s="23"/>
      <c r="DP2828" s="23"/>
      <c r="DQ2828" s="23"/>
      <c r="DR2828" s="23"/>
      <c r="DS2828" s="23"/>
      <c r="DT2828" s="23"/>
      <c r="DU2828" s="23"/>
      <c r="DV2828" s="23"/>
      <c r="DW2828" s="23"/>
      <c r="DX2828" s="23"/>
      <c r="DY2828" s="23"/>
    </row>
    <row r="2829" spans="1:129" s="29" customFormat="1" x14ac:dyDescent="0.25">
      <c r="A2829" s="488"/>
      <c r="B2829" s="204" t="s">
        <v>433</v>
      </c>
      <c r="C2829" s="84"/>
      <c r="D2829" s="84"/>
      <c r="E2829" s="82"/>
      <c r="F2829" s="83"/>
      <c r="G2829" s="82"/>
      <c r="H2829" s="313" t="s">
        <v>35</v>
      </c>
      <c r="I2829" s="78" t="s">
        <v>52</v>
      </c>
      <c r="J2829" s="83">
        <v>102196.93371000001</v>
      </c>
      <c r="K2829" s="98">
        <f t="shared" si="1542"/>
        <v>102196.93371000001</v>
      </c>
      <c r="L2829" s="314"/>
      <c r="M2829" s="123"/>
      <c r="N2829" s="123"/>
      <c r="O2829" s="408">
        <f t="shared" si="1532"/>
        <v>102196.93371000001</v>
      </c>
      <c r="P2829" s="355"/>
      <c r="Q2829" s="23"/>
      <c r="R2829" s="23"/>
      <c r="S2829" s="23"/>
      <c r="T2829" s="23"/>
      <c r="U2829" s="23"/>
      <c r="V2829" s="23"/>
      <c r="W2829" s="23"/>
      <c r="X2829" s="23"/>
      <c r="Y2829" s="23"/>
      <c r="Z2829" s="23"/>
      <c r="AA2829" s="23"/>
      <c r="AB2829" s="23"/>
      <c r="AC2829" s="23"/>
      <c r="AD2829" s="23"/>
      <c r="AE2829" s="23"/>
      <c r="AF2829" s="23"/>
      <c r="AG2829" s="23"/>
      <c r="AH2829" s="23"/>
      <c r="AI2829" s="23"/>
      <c r="AJ2829" s="23"/>
      <c r="AK2829" s="23"/>
      <c r="AL2829" s="23"/>
      <c r="AM2829" s="23"/>
      <c r="AN2829" s="23"/>
      <c r="AO2829" s="23"/>
      <c r="AP2829" s="23"/>
      <c r="AQ2829" s="23"/>
      <c r="AR2829" s="23"/>
      <c r="AS2829" s="23"/>
      <c r="AT2829" s="23"/>
      <c r="AU2829" s="23"/>
      <c r="AV2829" s="23"/>
      <c r="AW2829" s="23"/>
      <c r="AX2829" s="23"/>
      <c r="AY2829" s="23"/>
      <c r="AZ2829" s="23"/>
      <c r="BA2829" s="23"/>
      <c r="BB2829" s="23"/>
      <c r="BC2829" s="23"/>
      <c r="BD2829" s="23"/>
      <c r="BE2829" s="23"/>
      <c r="BF2829" s="23"/>
      <c r="BG2829" s="23"/>
      <c r="BH2829" s="23"/>
      <c r="BI2829" s="23"/>
      <c r="BJ2829" s="23"/>
      <c r="BK2829" s="23"/>
      <c r="BL2829" s="23"/>
      <c r="BM2829" s="23"/>
      <c r="BN2829" s="23"/>
      <c r="BO2829" s="23"/>
      <c r="BP2829" s="23"/>
      <c r="BQ2829" s="23"/>
      <c r="BR2829" s="23"/>
      <c r="BS2829" s="23"/>
      <c r="BT2829" s="23"/>
      <c r="BU2829" s="23"/>
      <c r="BV2829" s="23"/>
      <c r="BW2829" s="23"/>
      <c r="BX2829" s="23"/>
      <c r="BY2829" s="23"/>
      <c r="BZ2829" s="23"/>
      <c r="CA2829" s="23"/>
      <c r="CB2829" s="23"/>
      <c r="CC2829" s="23"/>
      <c r="CD2829" s="23"/>
      <c r="CE2829" s="23"/>
      <c r="CF2829" s="23"/>
      <c r="CG2829" s="23"/>
      <c r="CH2829" s="23"/>
      <c r="CI2829" s="23"/>
      <c r="CJ2829" s="23"/>
      <c r="CK2829" s="23"/>
      <c r="CL2829" s="23"/>
      <c r="CM2829" s="23"/>
      <c r="CN2829" s="23"/>
      <c r="CO2829" s="23"/>
      <c r="CP2829" s="23"/>
      <c r="CQ2829" s="23"/>
      <c r="CR2829" s="23"/>
      <c r="CS2829" s="23"/>
      <c r="CT2829" s="23"/>
      <c r="CU2829" s="23"/>
      <c r="CV2829" s="23"/>
      <c r="CW2829" s="23"/>
      <c r="CX2829" s="23"/>
      <c r="CY2829" s="23"/>
      <c r="CZ2829" s="23"/>
      <c r="DA2829" s="23"/>
      <c r="DB2829" s="23"/>
      <c r="DC2829" s="23"/>
      <c r="DD2829" s="23"/>
      <c r="DE2829" s="23"/>
      <c r="DF2829" s="23"/>
      <c r="DG2829" s="23"/>
      <c r="DH2829" s="23"/>
      <c r="DI2829" s="23"/>
      <c r="DJ2829" s="23"/>
      <c r="DK2829" s="23"/>
      <c r="DL2829" s="23"/>
      <c r="DM2829" s="23"/>
      <c r="DN2829" s="23"/>
      <c r="DO2829" s="23"/>
      <c r="DP2829" s="23"/>
      <c r="DQ2829" s="23"/>
      <c r="DR2829" s="23"/>
      <c r="DS2829" s="23"/>
      <c r="DT2829" s="23"/>
      <c r="DU2829" s="23"/>
      <c r="DV2829" s="23"/>
      <c r="DW2829" s="23"/>
      <c r="DX2829" s="23"/>
      <c r="DY2829" s="23"/>
    </row>
    <row r="2830" spans="1:129" s="29" customFormat="1" x14ac:dyDescent="0.25">
      <c r="A2830" s="486">
        <v>3</v>
      </c>
      <c r="B2830" s="204" t="s">
        <v>433</v>
      </c>
      <c r="C2830" s="84" t="s">
        <v>4</v>
      </c>
      <c r="D2830" s="84" t="s">
        <v>33</v>
      </c>
      <c r="E2830" s="82">
        <v>33</v>
      </c>
      <c r="F2830" s="83">
        <v>2060.0300000000002</v>
      </c>
      <c r="G2830" s="82">
        <v>103</v>
      </c>
      <c r="H2830" s="294" t="s">
        <v>30</v>
      </c>
      <c r="I2830" s="66" t="s">
        <v>1</v>
      </c>
      <c r="J2830" s="83">
        <f>SUM(J2831:J2832)</f>
        <v>438256.13559419999</v>
      </c>
      <c r="K2830" s="83">
        <f t="shared" ref="K2830:N2830" si="1543">SUM(K2831:K2832)</f>
        <v>438256.13559419999</v>
      </c>
      <c r="L2830" s="83">
        <f t="shared" si="1543"/>
        <v>0</v>
      </c>
      <c r="M2830" s="83">
        <f t="shared" si="1543"/>
        <v>0</v>
      </c>
      <c r="N2830" s="83">
        <f t="shared" si="1543"/>
        <v>0</v>
      </c>
      <c r="O2830" s="408">
        <f t="shared" si="1532"/>
        <v>438256.13559419999</v>
      </c>
      <c r="P2830" s="355"/>
      <c r="Q2830" s="23"/>
      <c r="R2830" s="23"/>
      <c r="S2830" s="23"/>
      <c r="T2830" s="23"/>
      <c r="U2830" s="23"/>
      <c r="V2830" s="23"/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/>
      <c r="AQ2830" s="23"/>
      <c r="AR2830" s="23"/>
      <c r="AS2830" s="23"/>
      <c r="AT2830" s="23"/>
      <c r="AU2830" s="23"/>
      <c r="AV2830" s="23"/>
      <c r="AW2830" s="23"/>
      <c r="AX2830" s="23"/>
      <c r="AY2830" s="23"/>
      <c r="AZ2830" s="23"/>
      <c r="BA2830" s="23"/>
      <c r="BB2830" s="23"/>
      <c r="BC2830" s="23"/>
      <c r="BD2830" s="23"/>
      <c r="BE2830" s="23"/>
      <c r="BF2830" s="23"/>
      <c r="BG2830" s="23"/>
      <c r="BH2830" s="23"/>
      <c r="BI2830" s="23"/>
      <c r="BJ2830" s="23"/>
      <c r="BK2830" s="23"/>
      <c r="BL2830" s="23"/>
      <c r="BM2830" s="23"/>
      <c r="BN2830" s="23"/>
      <c r="BO2830" s="23"/>
      <c r="BP2830" s="23"/>
      <c r="BQ2830" s="23"/>
      <c r="BR2830" s="23"/>
      <c r="BS2830" s="23"/>
      <c r="BT2830" s="23"/>
      <c r="BU2830" s="23"/>
      <c r="BV2830" s="23"/>
      <c r="BW2830" s="23"/>
      <c r="BX2830" s="23"/>
      <c r="BY2830" s="23"/>
      <c r="BZ2830" s="23"/>
      <c r="CA2830" s="23"/>
      <c r="CB2830" s="23"/>
      <c r="CC2830" s="23"/>
      <c r="CD2830" s="23"/>
      <c r="CE2830" s="23"/>
      <c r="CF2830" s="23"/>
      <c r="CG2830" s="23"/>
      <c r="CH2830" s="23"/>
      <c r="CI2830" s="23"/>
      <c r="CJ2830" s="23"/>
      <c r="CK2830" s="23"/>
      <c r="CL2830" s="23"/>
      <c r="CM2830" s="23"/>
      <c r="CN2830" s="23"/>
      <c r="CO2830" s="23"/>
      <c r="CP2830" s="23"/>
      <c r="CQ2830" s="23"/>
      <c r="CR2830" s="23"/>
      <c r="CS2830" s="23"/>
      <c r="CT2830" s="23"/>
      <c r="CU2830" s="23"/>
      <c r="CV2830" s="23"/>
      <c r="CW2830" s="23"/>
      <c r="CX2830" s="23"/>
      <c r="CY2830" s="23"/>
      <c r="CZ2830" s="23"/>
      <c r="DA2830" s="23"/>
      <c r="DB2830" s="23"/>
      <c r="DC2830" s="23"/>
      <c r="DD2830" s="23"/>
      <c r="DE2830" s="23"/>
      <c r="DF2830" s="23"/>
      <c r="DG2830" s="23"/>
      <c r="DH2830" s="23"/>
      <c r="DI2830" s="23"/>
      <c r="DJ2830" s="23"/>
      <c r="DK2830" s="23"/>
      <c r="DL2830" s="23"/>
      <c r="DM2830" s="23"/>
      <c r="DN2830" s="23"/>
      <c r="DO2830" s="23"/>
      <c r="DP2830" s="23"/>
      <c r="DQ2830" s="23"/>
      <c r="DR2830" s="23"/>
      <c r="DS2830" s="23"/>
      <c r="DT2830" s="23"/>
      <c r="DU2830" s="23"/>
      <c r="DV2830" s="23"/>
      <c r="DW2830" s="23"/>
      <c r="DX2830" s="23"/>
      <c r="DY2830" s="23"/>
    </row>
    <row r="2831" spans="1:129" s="29" customFormat="1" ht="30" x14ac:dyDescent="0.25">
      <c r="A2831" s="487"/>
      <c r="B2831" s="204" t="s">
        <v>433</v>
      </c>
      <c r="C2831" s="84"/>
      <c r="D2831" s="84"/>
      <c r="E2831" s="82"/>
      <c r="F2831" s="83"/>
      <c r="G2831" s="82"/>
      <c r="H2831" s="313" t="s">
        <v>53</v>
      </c>
      <c r="I2831" s="131" t="s">
        <v>48</v>
      </c>
      <c r="J2831" s="83">
        <v>429073.95299999998</v>
      </c>
      <c r="K2831" s="98">
        <f t="shared" ref="K2831:K2832" si="1544">J2831</f>
        <v>429073.95299999998</v>
      </c>
      <c r="L2831" s="314"/>
      <c r="M2831" s="123"/>
      <c r="N2831" s="123"/>
      <c r="O2831" s="408">
        <f t="shared" si="1532"/>
        <v>429073.95299999998</v>
      </c>
      <c r="P2831" s="355"/>
      <c r="Q2831" s="23"/>
      <c r="R2831" s="23"/>
      <c r="S2831" s="23"/>
      <c r="T2831" s="23"/>
      <c r="U2831" s="23"/>
      <c r="V2831" s="23"/>
      <c r="W2831" s="23"/>
      <c r="X2831" s="23"/>
      <c r="Y2831" s="23"/>
      <c r="Z2831" s="23"/>
      <c r="AA2831" s="23"/>
      <c r="AB2831" s="23"/>
      <c r="AC2831" s="23"/>
      <c r="AD2831" s="23"/>
      <c r="AE2831" s="23"/>
      <c r="AF2831" s="23"/>
      <c r="AG2831" s="23"/>
      <c r="AH2831" s="23"/>
      <c r="AI2831" s="23"/>
      <c r="AJ2831" s="23"/>
      <c r="AK2831" s="23"/>
      <c r="AL2831" s="23"/>
      <c r="AM2831" s="23"/>
      <c r="AN2831" s="23"/>
      <c r="AO2831" s="23"/>
      <c r="AP2831" s="23"/>
      <c r="AQ2831" s="23"/>
      <c r="AR2831" s="23"/>
      <c r="AS2831" s="23"/>
      <c r="AT2831" s="23"/>
      <c r="AU2831" s="23"/>
      <c r="AV2831" s="23"/>
      <c r="AW2831" s="23"/>
      <c r="AX2831" s="23"/>
      <c r="AY2831" s="23"/>
      <c r="AZ2831" s="23"/>
      <c r="BA2831" s="23"/>
      <c r="BB2831" s="23"/>
      <c r="BC2831" s="23"/>
      <c r="BD2831" s="23"/>
      <c r="BE2831" s="23"/>
      <c r="BF2831" s="23"/>
      <c r="BG2831" s="23"/>
      <c r="BH2831" s="23"/>
      <c r="BI2831" s="23"/>
      <c r="BJ2831" s="23"/>
      <c r="BK2831" s="23"/>
      <c r="BL2831" s="23"/>
      <c r="BM2831" s="23"/>
      <c r="BN2831" s="23"/>
      <c r="BO2831" s="23"/>
      <c r="BP2831" s="23"/>
      <c r="BQ2831" s="23"/>
      <c r="BR2831" s="23"/>
      <c r="BS2831" s="23"/>
      <c r="BT2831" s="23"/>
      <c r="BU2831" s="23"/>
      <c r="BV2831" s="23"/>
      <c r="BW2831" s="23"/>
      <c r="BX2831" s="23"/>
      <c r="BY2831" s="23"/>
      <c r="BZ2831" s="23"/>
      <c r="CA2831" s="23"/>
      <c r="CB2831" s="23"/>
      <c r="CC2831" s="23"/>
      <c r="CD2831" s="23"/>
      <c r="CE2831" s="23"/>
      <c r="CF2831" s="23"/>
      <c r="CG2831" s="23"/>
      <c r="CH2831" s="23"/>
      <c r="CI2831" s="23"/>
      <c r="CJ2831" s="23"/>
      <c r="CK2831" s="23"/>
      <c r="CL2831" s="23"/>
      <c r="CM2831" s="23"/>
      <c r="CN2831" s="23"/>
      <c r="CO2831" s="23"/>
      <c r="CP2831" s="23"/>
      <c r="CQ2831" s="23"/>
      <c r="CR2831" s="23"/>
      <c r="CS2831" s="23"/>
      <c r="CT2831" s="23"/>
      <c r="CU2831" s="23"/>
      <c r="CV2831" s="23"/>
      <c r="CW2831" s="23"/>
      <c r="CX2831" s="23"/>
      <c r="CY2831" s="23"/>
      <c r="CZ2831" s="23"/>
      <c r="DA2831" s="23"/>
      <c r="DB2831" s="23"/>
      <c r="DC2831" s="23"/>
      <c r="DD2831" s="23"/>
      <c r="DE2831" s="23"/>
      <c r="DF2831" s="23"/>
      <c r="DG2831" s="23"/>
      <c r="DH2831" s="23"/>
      <c r="DI2831" s="23"/>
      <c r="DJ2831" s="23"/>
      <c r="DK2831" s="23"/>
      <c r="DL2831" s="23"/>
      <c r="DM2831" s="23"/>
      <c r="DN2831" s="23"/>
      <c r="DO2831" s="23"/>
      <c r="DP2831" s="23"/>
      <c r="DQ2831" s="23"/>
      <c r="DR2831" s="23"/>
      <c r="DS2831" s="23"/>
      <c r="DT2831" s="23"/>
      <c r="DU2831" s="23"/>
      <c r="DV2831" s="23"/>
      <c r="DW2831" s="23"/>
      <c r="DX2831" s="23"/>
      <c r="DY2831" s="23"/>
    </row>
    <row r="2832" spans="1:129" s="29" customFormat="1" x14ac:dyDescent="0.25">
      <c r="A2832" s="488"/>
      <c r="B2832" s="204" t="s">
        <v>433</v>
      </c>
      <c r="C2832" s="84"/>
      <c r="D2832" s="84"/>
      <c r="E2832" s="82"/>
      <c r="F2832" s="83"/>
      <c r="G2832" s="82"/>
      <c r="H2832" s="313" t="s">
        <v>35</v>
      </c>
      <c r="I2832" s="78" t="s">
        <v>52</v>
      </c>
      <c r="J2832" s="83">
        <v>9182.1825942000014</v>
      </c>
      <c r="K2832" s="98">
        <f t="shared" si="1544"/>
        <v>9182.1825942000014</v>
      </c>
      <c r="L2832" s="314"/>
      <c r="M2832" s="123"/>
      <c r="N2832" s="123"/>
      <c r="O2832" s="408">
        <f t="shared" si="1532"/>
        <v>9182.1825942000014</v>
      </c>
      <c r="P2832" s="355"/>
      <c r="Q2832" s="23"/>
      <c r="R2832" s="23"/>
      <c r="S2832" s="23"/>
      <c r="T2832" s="23"/>
      <c r="U2832" s="23"/>
      <c r="V2832" s="23"/>
      <c r="W2832" s="23"/>
      <c r="X2832" s="23"/>
      <c r="Y2832" s="23"/>
      <c r="Z2832" s="23"/>
      <c r="AA2832" s="23"/>
      <c r="AB2832" s="23"/>
      <c r="AC2832" s="23"/>
      <c r="AD2832" s="23"/>
      <c r="AE2832" s="23"/>
      <c r="AF2832" s="23"/>
      <c r="AG2832" s="23"/>
      <c r="AH2832" s="23"/>
      <c r="AI2832" s="23"/>
      <c r="AJ2832" s="23"/>
      <c r="AK2832" s="23"/>
      <c r="AL2832" s="23"/>
      <c r="AM2832" s="23"/>
      <c r="AN2832" s="23"/>
      <c r="AO2832" s="23"/>
      <c r="AP2832" s="23"/>
      <c r="AQ2832" s="23"/>
      <c r="AR2832" s="23"/>
      <c r="AS2832" s="23"/>
      <c r="AT2832" s="23"/>
      <c r="AU2832" s="23"/>
      <c r="AV2832" s="23"/>
      <c r="AW2832" s="23"/>
      <c r="AX2832" s="23"/>
      <c r="AY2832" s="23"/>
      <c r="AZ2832" s="23"/>
      <c r="BA2832" s="23"/>
      <c r="BB2832" s="23"/>
      <c r="BC2832" s="23"/>
      <c r="BD2832" s="23"/>
      <c r="BE2832" s="23"/>
      <c r="BF2832" s="23"/>
      <c r="BG2832" s="23"/>
      <c r="BH2832" s="23"/>
      <c r="BI2832" s="23"/>
      <c r="BJ2832" s="23"/>
      <c r="BK2832" s="23"/>
      <c r="BL2832" s="23"/>
      <c r="BM2832" s="23"/>
      <c r="BN2832" s="23"/>
      <c r="BO2832" s="23"/>
      <c r="BP2832" s="23"/>
      <c r="BQ2832" s="23"/>
      <c r="BR2832" s="23"/>
      <c r="BS2832" s="23"/>
      <c r="BT2832" s="23"/>
      <c r="BU2832" s="23"/>
      <c r="BV2832" s="23"/>
      <c r="BW2832" s="23"/>
      <c r="BX2832" s="23"/>
      <c r="BY2832" s="23"/>
      <c r="BZ2832" s="23"/>
      <c r="CA2832" s="23"/>
      <c r="CB2832" s="23"/>
      <c r="CC2832" s="23"/>
      <c r="CD2832" s="23"/>
      <c r="CE2832" s="23"/>
      <c r="CF2832" s="23"/>
      <c r="CG2832" s="23"/>
      <c r="CH2832" s="23"/>
      <c r="CI2832" s="23"/>
      <c r="CJ2832" s="23"/>
      <c r="CK2832" s="23"/>
      <c r="CL2832" s="23"/>
      <c r="CM2832" s="23"/>
      <c r="CN2832" s="23"/>
      <c r="CO2832" s="23"/>
      <c r="CP2832" s="23"/>
      <c r="CQ2832" s="23"/>
      <c r="CR2832" s="23"/>
      <c r="CS2832" s="23"/>
      <c r="CT2832" s="23"/>
      <c r="CU2832" s="23"/>
      <c r="CV2832" s="23"/>
      <c r="CW2832" s="23"/>
      <c r="CX2832" s="23"/>
      <c r="CY2832" s="23"/>
      <c r="CZ2832" s="23"/>
      <c r="DA2832" s="23"/>
      <c r="DB2832" s="23"/>
      <c r="DC2832" s="23"/>
      <c r="DD2832" s="23"/>
      <c r="DE2832" s="23"/>
      <c r="DF2832" s="23"/>
      <c r="DG2832" s="23"/>
      <c r="DH2832" s="23"/>
      <c r="DI2832" s="23"/>
      <c r="DJ2832" s="23"/>
      <c r="DK2832" s="23"/>
      <c r="DL2832" s="23"/>
      <c r="DM2832" s="23"/>
      <c r="DN2832" s="23"/>
      <c r="DO2832" s="23"/>
      <c r="DP2832" s="23"/>
      <c r="DQ2832" s="23"/>
      <c r="DR2832" s="23"/>
      <c r="DS2832" s="23"/>
      <c r="DT2832" s="23"/>
      <c r="DU2832" s="23"/>
      <c r="DV2832" s="23"/>
      <c r="DW2832" s="23"/>
      <c r="DX2832" s="23"/>
      <c r="DY2832" s="23"/>
    </row>
    <row r="2833" spans="1:129" s="29" customFormat="1" x14ac:dyDescent="0.25">
      <c r="A2833" s="486">
        <v>4</v>
      </c>
      <c r="B2833" s="204" t="s">
        <v>433</v>
      </c>
      <c r="C2833" s="84" t="s">
        <v>4</v>
      </c>
      <c r="D2833" s="84" t="s">
        <v>350</v>
      </c>
      <c r="E2833" s="170" t="s">
        <v>349</v>
      </c>
      <c r="F2833" s="83">
        <v>783.2</v>
      </c>
      <c r="G2833" s="82">
        <v>24</v>
      </c>
      <c r="H2833" s="294" t="s">
        <v>30</v>
      </c>
      <c r="I2833" s="66" t="s">
        <v>1</v>
      </c>
      <c r="J2833" s="83">
        <f>SUM(J2834:J2836)</f>
        <v>2776403.6500000004</v>
      </c>
      <c r="K2833" s="83">
        <f t="shared" ref="K2833:N2833" si="1545">SUM(K2834:K2836)</f>
        <v>2776403.6500000004</v>
      </c>
      <c r="L2833" s="83">
        <f t="shared" si="1545"/>
        <v>0</v>
      </c>
      <c r="M2833" s="83">
        <f t="shared" si="1545"/>
        <v>0</v>
      </c>
      <c r="N2833" s="83">
        <f t="shared" si="1545"/>
        <v>0</v>
      </c>
      <c r="O2833" s="408">
        <f t="shared" si="1532"/>
        <v>2776403.6500000004</v>
      </c>
      <c r="P2833" s="373"/>
      <c r="Q2833" s="23"/>
      <c r="R2833" s="23"/>
      <c r="S2833" s="23"/>
      <c r="T2833" s="23"/>
      <c r="U2833" s="23"/>
      <c r="V2833" s="23"/>
      <c r="W2833" s="23"/>
      <c r="X2833" s="23"/>
      <c r="Y2833" s="23"/>
      <c r="Z2833" s="23"/>
      <c r="AA2833" s="23"/>
      <c r="AB2833" s="23"/>
      <c r="AC2833" s="23"/>
      <c r="AD2833" s="23"/>
      <c r="AE2833" s="23"/>
      <c r="AF2833" s="23"/>
      <c r="AG2833" s="23"/>
      <c r="AH2833" s="23"/>
      <c r="AI2833" s="23"/>
      <c r="AJ2833" s="23"/>
      <c r="AK2833" s="23"/>
      <c r="AL2833" s="23"/>
      <c r="AM2833" s="23"/>
      <c r="AN2833" s="23"/>
      <c r="AO2833" s="23"/>
      <c r="AP2833" s="23"/>
      <c r="AQ2833" s="23"/>
      <c r="AR2833" s="23"/>
      <c r="AS2833" s="23"/>
      <c r="AT2833" s="23"/>
      <c r="AU2833" s="23"/>
      <c r="AV2833" s="23"/>
      <c r="AW2833" s="23"/>
      <c r="AX2833" s="23"/>
      <c r="AY2833" s="23"/>
      <c r="AZ2833" s="23"/>
      <c r="BA2833" s="23"/>
      <c r="BB2833" s="23"/>
      <c r="BC2833" s="23"/>
      <c r="BD2833" s="23"/>
      <c r="BE2833" s="23"/>
      <c r="BF2833" s="23"/>
      <c r="BG2833" s="23"/>
      <c r="BH2833" s="23"/>
      <c r="BI2833" s="23"/>
      <c r="BJ2833" s="23"/>
      <c r="BK2833" s="23"/>
      <c r="BL2833" s="23"/>
      <c r="BM2833" s="23"/>
      <c r="BN2833" s="23"/>
      <c r="BO2833" s="23"/>
      <c r="BP2833" s="23"/>
      <c r="BQ2833" s="23"/>
      <c r="BR2833" s="23"/>
      <c r="BS2833" s="23"/>
      <c r="BT2833" s="23"/>
      <c r="BU2833" s="23"/>
      <c r="BV2833" s="23"/>
      <c r="BW2833" s="23"/>
      <c r="BX2833" s="23"/>
      <c r="BY2833" s="23"/>
      <c r="BZ2833" s="23"/>
      <c r="CA2833" s="23"/>
      <c r="CB2833" s="23"/>
      <c r="CC2833" s="23"/>
      <c r="CD2833" s="23"/>
      <c r="CE2833" s="23"/>
      <c r="CF2833" s="23"/>
      <c r="CG2833" s="23"/>
      <c r="CH2833" s="23"/>
      <c r="CI2833" s="23"/>
      <c r="CJ2833" s="23"/>
      <c r="CK2833" s="23"/>
      <c r="CL2833" s="23"/>
      <c r="CM2833" s="23"/>
      <c r="CN2833" s="23"/>
      <c r="CO2833" s="23"/>
      <c r="CP2833" s="23"/>
      <c r="CQ2833" s="23"/>
      <c r="CR2833" s="23"/>
      <c r="CS2833" s="23"/>
      <c r="CT2833" s="23"/>
      <c r="CU2833" s="23"/>
      <c r="CV2833" s="23"/>
      <c r="CW2833" s="23"/>
      <c r="CX2833" s="23"/>
      <c r="CY2833" s="23"/>
      <c r="CZ2833" s="23"/>
      <c r="DA2833" s="23"/>
      <c r="DB2833" s="23"/>
      <c r="DC2833" s="23"/>
      <c r="DD2833" s="23"/>
      <c r="DE2833" s="23"/>
      <c r="DF2833" s="23"/>
      <c r="DG2833" s="23"/>
      <c r="DH2833" s="23"/>
      <c r="DI2833" s="23"/>
      <c r="DJ2833" s="23"/>
      <c r="DK2833" s="23"/>
      <c r="DL2833" s="23"/>
      <c r="DM2833" s="23"/>
      <c r="DN2833" s="23"/>
      <c r="DO2833" s="23"/>
      <c r="DP2833" s="23"/>
      <c r="DQ2833" s="23"/>
      <c r="DR2833" s="23"/>
      <c r="DS2833" s="23"/>
      <c r="DT2833" s="23"/>
      <c r="DU2833" s="23"/>
      <c r="DV2833" s="23"/>
      <c r="DW2833" s="23"/>
      <c r="DX2833" s="23"/>
      <c r="DY2833" s="23"/>
    </row>
    <row r="2834" spans="1:129" s="29" customFormat="1" ht="30" x14ac:dyDescent="0.25">
      <c r="A2834" s="487"/>
      <c r="B2834" s="204" t="s">
        <v>433</v>
      </c>
      <c r="C2834" s="84"/>
      <c r="D2834" s="84"/>
      <c r="E2834" s="82"/>
      <c r="F2834" s="83"/>
      <c r="G2834" s="82"/>
      <c r="H2834" s="313" t="s">
        <v>38</v>
      </c>
      <c r="I2834" s="105" t="s">
        <v>39</v>
      </c>
      <c r="J2834" s="83">
        <v>620033.44999999995</v>
      </c>
      <c r="K2834" s="98">
        <f t="shared" ref="K2834:K2836" si="1546">J2834</f>
        <v>620033.44999999995</v>
      </c>
      <c r="L2834" s="314"/>
      <c r="M2834" s="123"/>
      <c r="N2834" s="123"/>
      <c r="O2834" s="408">
        <f t="shared" si="1532"/>
        <v>620033.44999999995</v>
      </c>
      <c r="P2834" s="373"/>
      <c r="Q2834" s="23"/>
      <c r="R2834" s="23"/>
      <c r="S2834" s="23"/>
      <c r="T2834" s="23"/>
      <c r="U2834" s="23"/>
      <c r="V2834" s="23"/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/>
      <c r="AI2834" s="23"/>
      <c r="AJ2834" s="23"/>
      <c r="AK2834" s="23"/>
      <c r="AL2834" s="23"/>
      <c r="AM2834" s="23"/>
      <c r="AN2834" s="23"/>
      <c r="AO2834" s="23"/>
      <c r="AP2834" s="23"/>
      <c r="AQ2834" s="23"/>
      <c r="AR2834" s="23"/>
      <c r="AS2834" s="23"/>
      <c r="AT2834" s="23"/>
      <c r="AU2834" s="23"/>
      <c r="AV2834" s="23"/>
      <c r="AW2834" s="23"/>
      <c r="AX2834" s="23"/>
      <c r="AY2834" s="23"/>
      <c r="AZ2834" s="23"/>
      <c r="BA2834" s="23"/>
      <c r="BB2834" s="23"/>
      <c r="BC2834" s="23"/>
      <c r="BD2834" s="23"/>
      <c r="BE2834" s="23"/>
      <c r="BF2834" s="23"/>
      <c r="BG2834" s="23"/>
      <c r="BH2834" s="23"/>
      <c r="BI2834" s="23"/>
      <c r="BJ2834" s="23"/>
      <c r="BK2834" s="23"/>
      <c r="BL2834" s="23"/>
      <c r="BM2834" s="23"/>
      <c r="BN2834" s="23"/>
      <c r="BO2834" s="23"/>
      <c r="BP2834" s="23"/>
      <c r="BQ2834" s="23"/>
      <c r="BR2834" s="23"/>
      <c r="BS2834" s="23"/>
      <c r="BT2834" s="23"/>
      <c r="BU2834" s="23"/>
      <c r="BV2834" s="23"/>
      <c r="BW2834" s="23"/>
      <c r="BX2834" s="23"/>
      <c r="BY2834" s="23"/>
      <c r="BZ2834" s="23"/>
      <c r="CA2834" s="23"/>
      <c r="CB2834" s="23"/>
      <c r="CC2834" s="23"/>
      <c r="CD2834" s="23"/>
      <c r="CE2834" s="23"/>
      <c r="CF2834" s="23"/>
      <c r="CG2834" s="23"/>
      <c r="CH2834" s="23"/>
      <c r="CI2834" s="23"/>
      <c r="CJ2834" s="23"/>
      <c r="CK2834" s="23"/>
      <c r="CL2834" s="23"/>
      <c r="CM2834" s="23"/>
      <c r="CN2834" s="23"/>
      <c r="CO2834" s="23"/>
      <c r="CP2834" s="23"/>
      <c r="CQ2834" s="23"/>
      <c r="CR2834" s="23"/>
      <c r="CS2834" s="23"/>
      <c r="CT2834" s="23"/>
      <c r="CU2834" s="23"/>
      <c r="CV2834" s="23"/>
      <c r="CW2834" s="23"/>
      <c r="CX2834" s="23"/>
      <c r="CY2834" s="23"/>
      <c r="CZ2834" s="23"/>
      <c r="DA2834" s="23"/>
      <c r="DB2834" s="23"/>
      <c r="DC2834" s="23"/>
      <c r="DD2834" s="23"/>
      <c r="DE2834" s="23"/>
      <c r="DF2834" s="23"/>
      <c r="DG2834" s="23"/>
      <c r="DH2834" s="23"/>
      <c r="DI2834" s="23"/>
      <c r="DJ2834" s="23"/>
      <c r="DK2834" s="23"/>
      <c r="DL2834" s="23"/>
      <c r="DM2834" s="23"/>
      <c r="DN2834" s="23"/>
      <c r="DO2834" s="23"/>
      <c r="DP2834" s="23"/>
      <c r="DQ2834" s="23"/>
      <c r="DR2834" s="23"/>
      <c r="DS2834" s="23"/>
      <c r="DT2834" s="23"/>
      <c r="DU2834" s="23"/>
      <c r="DV2834" s="23"/>
      <c r="DW2834" s="23"/>
      <c r="DX2834" s="23"/>
      <c r="DY2834" s="23"/>
    </row>
    <row r="2835" spans="1:129" s="29" customFormat="1" x14ac:dyDescent="0.25">
      <c r="A2835" s="487"/>
      <c r="B2835" s="204" t="s">
        <v>433</v>
      </c>
      <c r="C2835" s="84"/>
      <c r="D2835" s="84"/>
      <c r="E2835" s="82"/>
      <c r="F2835" s="83"/>
      <c r="G2835" s="82"/>
      <c r="H2835" s="313" t="s">
        <v>36</v>
      </c>
      <c r="I2835" s="105" t="s">
        <v>37</v>
      </c>
      <c r="J2835" s="83">
        <v>2098200</v>
      </c>
      <c r="K2835" s="98">
        <f t="shared" si="1546"/>
        <v>2098200</v>
      </c>
      <c r="L2835" s="314"/>
      <c r="M2835" s="123"/>
      <c r="N2835" s="123"/>
      <c r="O2835" s="408">
        <f t="shared" si="1532"/>
        <v>2098200</v>
      </c>
      <c r="P2835" s="373"/>
      <c r="Q2835" s="23"/>
      <c r="R2835" s="23"/>
      <c r="S2835" s="23"/>
      <c r="T2835" s="23"/>
      <c r="U2835" s="23"/>
      <c r="V2835" s="23"/>
      <c r="W2835" s="23"/>
      <c r="X2835" s="23"/>
      <c r="Y2835" s="23"/>
      <c r="Z2835" s="23"/>
      <c r="AA2835" s="23"/>
      <c r="AB2835" s="23"/>
      <c r="AC2835" s="23"/>
      <c r="AD2835" s="23"/>
      <c r="AE2835" s="23"/>
      <c r="AF2835" s="23"/>
      <c r="AG2835" s="23"/>
      <c r="AH2835" s="23"/>
      <c r="AI2835" s="23"/>
      <c r="AJ2835" s="23"/>
      <c r="AK2835" s="23"/>
      <c r="AL2835" s="23"/>
      <c r="AM2835" s="23"/>
      <c r="AN2835" s="23"/>
      <c r="AO2835" s="23"/>
      <c r="AP2835" s="23"/>
      <c r="AQ2835" s="23"/>
      <c r="AR2835" s="23"/>
      <c r="AS2835" s="23"/>
      <c r="AT2835" s="23"/>
      <c r="AU2835" s="23"/>
      <c r="AV2835" s="23"/>
      <c r="AW2835" s="23"/>
      <c r="AX2835" s="23"/>
      <c r="AY2835" s="23"/>
      <c r="AZ2835" s="23"/>
      <c r="BA2835" s="23"/>
      <c r="BB2835" s="23"/>
      <c r="BC2835" s="23"/>
      <c r="BD2835" s="23"/>
      <c r="BE2835" s="23"/>
      <c r="BF2835" s="23"/>
      <c r="BG2835" s="23"/>
      <c r="BH2835" s="23"/>
      <c r="BI2835" s="23"/>
      <c r="BJ2835" s="23"/>
      <c r="BK2835" s="23"/>
      <c r="BL2835" s="23"/>
      <c r="BM2835" s="23"/>
      <c r="BN2835" s="23"/>
      <c r="BO2835" s="23"/>
      <c r="BP2835" s="23"/>
      <c r="BQ2835" s="23"/>
      <c r="BR2835" s="23"/>
      <c r="BS2835" s="23"/>
      <c r="BT2835" s="23"/>
      <c r="BU2835" s="23"/>
      <c r="BV2835" s="23"/>
      <c r="BW2835" s="23"/>
      <c r="BX2835" s="23"/>
      <c r="BY2835" s="23"/>
      <c r="BZ2835" s="23"/>
      <c r="CA2835" s="23"/>
      <c r="CB2835" s="23"/>
      <c r="CC2835" s="23"/>
      <c r="CD2835" s="23"/>
      <c r="CE2835" s="23"/>
      <c r="CF2835" s="23"/>
      <c r="CG2835" s="23"/>
      <c r="CH2835" s="23"/>
      <c r="CI2835" s="23"/>
      <c r="CJ2835" s="23"/>
      <c r="CK2835" s="23"/>
      <c r="CL2835" s="23"/>
      <c r="CM2835" s="23"/>
      <c r="CN2835" s="23"/>
      <c r="CO2835" s="23"/>
      <c r="CP2835" s="23"/>
      <c r="CQ2835" s="23"/>
      <c r="CR2835" s="23"/>
      <c r="CS2835" s="23"/>
      <c r="CT2835" s="23"/>
      <c r="CU2835" s="23"/>
      <c r="CV2835" s="23"/>
      <c r="CW2835" s="23"/>
      <c r="CX2835" s="23"/>
      <c r="CY2835" s="23"/>
      <c r="CZ2835" s="23"/>
      <c r="DA2835" s="23"/>
      <c r="DB2835" s="23"/>
      <c r="DC2835" s="23"/>
      <c r="DD2835" s="23"/>
      <c r="DE2835" s="23"/>
      <c r="DF2835" s="23"/>
      <c r="DG2835" s="23"/>
      <c r="DH2835" s="23"/>
      <c r="DI2835" s="23"/>
      <c r="DJ2835" s="23"/>
      <c r="DK2835" s="23"/>
      <c r="DL2835" s="23"/>
      <c r="DM2835" s="23"/>
      <c r="DN2835" s="23"/>
      <c r="DO2835" s="23"/>
      <c r="DP2835" s="23"/>
      <c r="DQ2835" s="23"/>
      <c r="DR2835" s="23"/>
      <c r="DS2835" s="23"/>
      <c r="DT2835" s="23"/>
      <c r="DU2835" s="23"/>
      <c r="DV2835" s="23"/>
      <c r="DW2835" s="23"/>
      <c r="DX2835" s="23"/>
      <c r="DY2835" s="23"/>
    </row>
    <row r="2836" spans="1:129" s="29" customFormat="1" x14ac:dyDescent="0.25">
      <c r="A2836" s="488"/>
      <c r="B2836" s="204" t="s">
        <v>433</v>
      </c>
      <c r="C2836" s="84"/>
      <c r="D2836" s="84"/>
      <c r="E2836" s="82"/>
      <c r="F2836" s="83"/>
      <c r="G2836" s="82"/>
      <c r="H2836" s="313" t="s">
        <v>35</v>
      </c>
      <c r="I2836" s="78" t="s">
        <v>52</v>
      </c>
      <c r="J2836" s="83">
        <v>58170.2</v>
      </c>
      <c r="K2836" s="98">
        <f t="shared" si="1546"/>
        <v>58170.2</v>
      </c>
      <c r="L2836" s="314"/>
      <c r="M2836" s="123"/>
      <c r="N2836" s="123"/>
      <c r="O2836" s="408">
        <f t="shared" si="1532"/>
        <v>58170.2</v>
      </c>
      <c r="P2836" s="355"/>
      <c r="Q2836" s="23"/>
      <c r="R2836" s="23"/>
      <c r="S2836" s="23"/>
      <c r="T2836" s="23"/>
      <c r="U2836" s="23"/>
      <c r="V2836" s="23"/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23"/>
      <c r="AG2836" s="23"/>
      <c r="AH2836" s="23"/>
      <c r="AI2836" s="23"/>
      <c r="AJ2836" s="23"/>
      <c r="AK2836" s="23"/>
      <c r="AL2836" s="23"/>
      <c r="AM2836" s="23"/>
      <c r="AN2836" s="23"/>
      <c r="AO2836" s="23"/>
      <c r="AP2836" s="23"/>
      <c r="AQ2836" s="23"/>
      <c r="AR2836" s="23"/>
      <c r="AS2836" s="23"/>
      <c r="AT2836" s="23"/>
      <c r="AU2836" s="23"/>
      <c r="AV2836" s="23"/>
      <c r="AW2836" s="23"/>
      <c r="AX2836" s="23"/>
      <c r="AY2836" s="23"/>
      <c r="AZ2836" s="23"/>
      <c r="BA2836" s="23"/>
      <c r="BB2836" s="23"/>
      <c r="BC2836" s="23"/>
      <c r="BD2836" s="23"/>
      <c r="BE2836" s="23"/>
      <c r="BF2836" s="23"/>
      <c r="BG2836" s="23"/>
      <c r="BH2836" s="23"/>
      <c r="BI2836" s="23"/>
      <c r="BJ2836" s="23"/>
      <c r="BK2836" s="23"/>
      <c r="BL2836" s="23"/>
      <c r="BM2836" s="23"/>
      <c r="BN2836" s="23"/>
      <c r="BO2836" s="23"/>
      <c r="BP2836" s="23"/>
      <c r="BQ2836" s="23"/>
      <c r="BR2836" s="23"/>
      <c r="BS2836" s="23"/>
      <c r="BT2836" s="23"/>
      <c r="BU2836" s="23"/>
      <c r="BV2836" s="23"/>
      <c r="BW2836" s="23"/>
      <c r="BX2836" s="23"/>
      <c r="BY2836" s="23"/>
      <c r="BZ2836" s="23"/>
      <c r="CA2836" s="23"/>
      <c r="CB2836" s="23"/>
      <c r="CC2836" s="23"/>
      <c r="CD2836" s="23"/>
      <c r="CE2836" s="23"/>
      <c r="CF2836" s="23"/>
      <c r="CG2836" s="23"/>
      <c r="CH2836" s="23"/>
      <c r="CI2836" s="23"/>
      <c r="CJ2836" s="23"/>
      <c r="CK2836" s="23"/>
      <c r="CL2836" s="23"/>
      <c r="CM2836" s="23"/>
      <c r="CN2836" s="23"/>
      <c r="CO2836" s="23"/>
      <c r="CP2836" s="23"/>
      <c r="CQ2836" s="23"/>
      <c r="CR2836" s="23"/>
      <c r="CS2836" s="23"/>
      <c r="CT2836" s="23"/>
      <c r="CU2836" s="23"/>
      <c r="CV2836" s="23"/>
      <c r="CW2836" s="23"/>
      <c r="CX2836" s="23"/>
      <c r="CY2836" s="23"/>
      <c r="CZ2836" s="23"/>
      <c r="DA2836" s="23"/>
      <c r="DB2836" s="23"/>
      <c r="DC2836" s="23"/>
      <c r="DD2836" s="23"/>
      <c r="DE2836" s="23"/>
      <c r="DF2836" s="23"/>
      <c r="DG2836" s="23"/>
      <c r="DH2836" s="23"/>
      <c r="DI2836" s="23"/>
      <c r="DJ2836" s="23"/>
      <c r="DK2836" s="23"/>
      <c r="DL2836" s="23"/>
      <c r="DM2836" s="23"/>
      <c r="DN2836" s="23"/>
      <c r="DO2836" s="23"/>
      <c r="DP2836" s="23"/>
      <c r="DQ2836" s="23"/>
      <c r="DR2836" s="23"/>
      <c r="DS2836" s="23"/>
      <c r="DT2836" s="23"/>
      <c r="DU2836" s="23"/>
      <c r="DV2836" s="23"/>
      <c r="DW2836" s="23"/>
      <c r="DX2836" s="23"/>
      <c r="DY2836" s="23"/>
    </row>
    <row r="2837" spans="1:129" s="29" customFormat="1" x14ac:dyDescent="0.25">
      <c r="A2837" s="486">
        <v>5</v>
      </c>
      <c r="B2837" s="204" t="s">
        <v>433</v>
      </c>
      <c r="C2837" s="84" t="s">
        <v>3</v>
      </c>
      <c r="D2837" s="84" t="s">
        <v>63</v>
      </c>
      <c r="E2837" s="82">
        <v>1</v>
      </c>
      <c r="F2837" s="83">
        <v>2286.3000000000002</v>
      </c>
      <c r="G2837" s="82">
        <v>113</v>
      </c>
      <c r="H2837" s="315" t="s">
        <v>30</v>
      </c>
      <c r="I2837" s="66" t="s">
        <v>1</v>
      </c>
      <c r="J2837" s="83">
        <f>SUM(J2838:J2840)</f>
        <v>15537467.228360401</v>
      </c>
      <c r="K2837" s="83">
        <f t="shared" ref="K2837:N2837" si="1547">SUM(K2838:K2840)</f>
        <v>15537467.228360401</v>
      </c>
      <c r="L2837" s="83">
        <f t="shared" si="1547"/>
        <v>0</v>
      </c>
      <c r="M2837" s="83">
        <f t="shared" si="1547"/>
        <v>0</v>
      </c>
      <c r="N2837" s="83">
        <f t="shared" si="1547"/>
        <v>0</v>
      </c>
      <c r="O2837" s="408">
        <f t="shared" si="1532"/>
        <v>15537467.228360401</v>
      </c>
      <c r="P2837" s="355"/>
      <c r="Q2837" s="23"/>
      <c r="R2837" s="23"/>
      <c r="S2837" s="23"/>
      <c r="T2837" s="23"/>
      <c r="U2837" s="23"/>
      <c r="V2837" s="23"/>
      <c r="W2837" s="23"/>
      <c r="X2837" s="23"/>
      <c r="Y2837" s="23"/>
      <c r="Z2837" s="23"/>
      <c r="AA2837" s="23"/>
      <c r="AB2837" s="23"/>
      <c r="AC2837" s="23"/>
      <c r="AD2837" s="23"/>
      <c r="AE2837" s="23"/>
      <c r="AF2837" s="23"/>
      <c r="AG2837" s="23"/>
      <c r="AH2837" s="23"/>
      <c r="AI2837" s="23"/>
      <c r="AJ2837" s="23"/>
      <c r="AK2837" s="23"/>
      <c r="AL2837" s="23"/>
      <c r="AM2837" s="23"/>
      <c r="AN2837" s="23"/>
      <c r="AO2837" s="23"/>
      <c r="AP2837" s="23"/>
      <c r="AQ2837" s="23"/>
      <c r="AR2837" s="23"/>
      <c r="AS2837" s="23"/>
      <c r="AT2837" s="23"/>
      <c r="AU2837" s="23"/>
      <c r="AV2837" s="23"/>
      <c r="AW2837" s="23"/>
      <c r="AX2837" s="23"/>
      <c r="AY2837" s="23"/>
      <c r="AZ2837" s="23"/>
      <c r="BA2837" s="23"/>
      <c r="BB2837" s="23"/>
      <c r="BC2837" s="23"/>
      <c r="BD2837" s="23"/>
      <c r="BE2837" s="23"/>
      <c r="BF2837" s="23"/>
      <c r="BG2837" s="23"/>
      <c r="BH2837" s="23"/>
      <c r="BI2837" s="23"/>
      <c r="BJ2837" s="23"/>
      <c r="BK2837" s="23"/>
      <c r="BL2837" s="23"/>
      <c r="BM2837" s="23"/>
      <c r="BN2837" s="23"/>
      <c r="BO2837" s="23"/>
      <c r="BP2837" s="23"/>
      <c r="BQ2837" s="23"/>
      <c r="BR2837" s="23"/>
      <c r="BS2837" s="23"/>
      <c r="BT2837" s="23"/>
      <c r="BU2837" s="23"/>
      <c r="BV2837" s="23"/>
      <c r="BW2837" s="23"/>
      <c r="BX2837" s="23"/>
      <c r="BY2837" s="23"/>
      <c r="BZ2837" s="23"/>
      <c r="CA2837" s="23"/>
      <c r="CB2837" s="23"/>
      <c r="CC2837" s="23"/>
      <c r="CD2837" s="23"/>
      <c r="CE2837" s="23"/>
      <c r="CF2837" s="23"/>
      <c r="CG2837" s="23"/>
      <c r="CH2837" s="23"/>
      <c r="CI2837" s="23"/>
      <c r="CJ2837" s="23"/>
      <c r="CK2837" s="23"/>
      <c r="CL2837" s="23"/>
      <c r="CM2837" s="23"/>
      <c r="CN2837" s="23"/>
      <c r="CO2837" s="23"/>
      <c r="CP2837" s="23"/>
      <c r="CQ2837" s="23"/>
      <c r="CR2837" s="23"/>
      <c r="CS2837" s="23"/>
      <c r="CT2837" s="23"/>
      <c r="CU2837" s="23"/>
      <c r="CV2837" s="23"/>
      <c r="CW2837" s="23"/>
      <c r="CX2837" s="23"/>
      <c r="CY2837" s="23"/>
      <c r="CZ2837" s="23"/>
      <c r="DA2837" s="23"/>
      <c r="DB2837" s="23"/>
      <c r="DC2837" s="23"/>
      <c r="DD2837" s="23"/>
      <c r="DE2837" s="23"/>
      <c r="DF2837" s="23"/>
      <c r="DG2837" s="23"/>
      <c r="DH2837" s="23"/>
      <c r="DI2837" s="23"/>
      <c r="DJ2837" s="23"/>
      <c r="DK2837" s="23"/>
      <c r="DL2837" s="23"/>
      <c r="DM2837" s="23"/>
      <c r="DN2837" s="23"/>
      <c r="DO2837" s="23"/>
      <c r="DP2837" s="23"/>
      <c r="DQ2837" s="23"/>
      <c r="DR2837" s="23"/>
      <c r="DS2837" s="23"/>
      <c r="DT2837" s="23"/>
      <c r="DU2837" s="23"/>
      <c r="DV2837" s="23"/>
      <c r="DW2837" s="23"/>
      <c r="DX2837" s="23"/>
      <c r="DY2837" s="23"/>
    </row>
    <row r="2838" spans="1:129" s="29" customFormat="1" x14ac:dyDescent="0.25">
      <c r="A2838" s="487"/>
      <c r="B2838" s="204" t="s">
        <v>433</v>
      </c>
      <c r="C2838" s="84"/>
      <c r="D2838" s="84"/>
      <c r="E2838" s="82"/>
      <c r="F2838" s="83"/>
      <c r="G2838" s="82"/>
      <c r="H2838" s="313" t="s">
        <v>36</v>
      </c>
      <c r="I2838" s="78" t="s">
        <v>37</v>
      </c>
      <c r="J2838" s="83">
        <v>5450488.3900000006</v>
      </c>
      <c r="K2838" s="98">
        <f t="shared" ref="K2838:K2840" si="1548">J2838</f>
        <v>5450488.3900000006</v>
      </c>
      <c r="L2838" s="314"/>
      <c r="M2838" s="123"/>
      <c r="N2838" s="123"/>
      <c r="O2838" s="408">
        <f t="shared" si="1532"/>
        <v>5450488.3900000006</v>
      </c>
      <c r="P2838" s="355"/>
      <c r="Q2838" s="23"/>
      <c r="R2838" s="23"/>
      <c r="S2838" s="23"/>
      <c r="T2838" s="23"/>
      <c r="U2838" s="23"/>
      <c r="V2838" s="23"/>
      <c r="W2838" s="23"/>
      <c r="X2838" s="23"/>
      <c r="Y2838" s="23"/>
      <c r="Z2838" s="23"/>
      <c r="AA2838" s="23"/>
      <c r="AB2838" s="23"/>
      <c r="AC2838" s="23"/>
      <c r="AD2838" s="23"/>
      <c r="AE2838" s="23"/>
      <c r="AF2838" s="23"/>
      <c r="AG2838" s="23"/>
      <c r="AH2838" s="23"/>
      <c r="AI2838" s="23"/>
      <c r="AJ2838" s="23"/>
      <c r="AK2838" s="23"/>
      <c r="AL2838" s="23"/>
      <c r="AM2838" s="23"/>
      <c r="AN2838" s="23"/>
      <c r="AO2838" s="23"/>
      <c r="AP2838" s="23"/>
      <c r="AQ2838" s="23"/>
      <c r="AR2838" s="23"/>
      <c r="AS2838" s="23"/>
      <c r="AT2838" s="23"/>
      <c r="AU2838" s="23"/>
      <c r="AV2838" s="23"/>
      <c r="AW2838" s="23"/>
      <c r="AX2838" s="23"/>
      <c r="AY2838" s="23"/>
      <c r="AZ2838" s="23"/>
      <c r="BA2838" s="23"/>
      <c r="BB2838" s="23"/>
      <c r="BC2838" s="23"/>
      <c r="BD2838" s="23"/>
      <c r="BE2838" s="23"/>
      <c r="BF2838" s="23"/>
      <c r="BG2838" s="23"/>
      <c r="BH2838" s="23"/>
      <c r="BI2838" s="23"/>
      <c r="BJ2838" s="23"/>
      <c r="BK2838" s="23"/>
      <c r="BL2838" s="23"/>
      <c r="BM2838" s="23"/>
      <c r="BN2838" s="23"/>
      <c r="BO2838" s="23"/>
      <c r="BP2838" s="23"/>
      <c r="BQ2838" s="23"/>
      <c r="BR2838" s="23"/>
      <c r="BS2838" s="23"/>
      <c r="BT2838" s="23"/>
      <c r="BU2838" s="23"/>
      <c r="BV2838" s="23"/>
      <c r="BW2838" s="23"/>
      <c r="BX2838" s="23"/>
      <c r="BY2838" s="23"/>
      <c r="BZ2838" s="23"/>
      <c r="CA2838" s="23"/>
      <c r="CB2838" s="23"/>
      <c r="CC2838" s="23"/>
      <c r="CD2838" s="23"/>
      <c r="CE2838" s="23"/>
      <c r="CF2838" s="23"/>
      <c r="CG2838" s="23"/>
      <c r="CH2838" s="23"/>
      <c r="CI2838" s="23"/>
      <c r="CJ2838" s="23"/>
      <c r="CK2838" s="23"/>
      <c r="CL2838" s="23"/>
      <c r="CM2838" s="23"/>
      <c r="CN2838" s="23"/>
      <c r="CO2838" s="23"/>
      <c r="CP2838" s="23"/>
      <c r="CQ2838" s="23"/>
      <c r="CR2838" s="23"/>
      <c r="CS2838" s="23"/>
      <c r="CT2838" s="23"/>
      <c r="CU2838" s="23"/>
      <c r="CV2838" s="23"/>
      <c r="CW2838" s="23"/>
      <c r="CX2838" s="23"/>
      <c r="CY2838" s="23"/>
      <c r="CZ2838" s="23"/>
      <c r="DA2838" s="23"/>
      <c r="DB2838" s="23"/>
      <c r="DC2838" s="23"/>
      <c r="DD2838" s="23"/>
      <c r="DE2838" s="23"/>
      <c r="DF2838" s="23"/>
      <c r="DG2838" s="23"/>
      <c r="DH2838" s="23"/>
      <c r="DI2838" s="23"/>
      <c r="DJ2838" s="23"/>
      <c r="DK2838" s="23"/>
      <c r="DL2838" s="23"/>
      <c r="DM2838" s="23"/>
      <c r="DN2838" s="23"/>
      <c r="DO2838" s="23"/>
      <c r="DP2838" s="23"/>
      <c r="DQ2838" s="23"/>
      <c r="DR2838" s="23"/>
      <c r="DS2838" s="23"/>
      <c r="DT2838" s="23"/>
      <c r="DU2838" s="23"/>
      <c r="DV2838" s="23"/>
      <c r="DW2838" s="23"/>
      <c r="DX2838" s="23"/>
      <c r="DY2838" s="23"/>
    </row>
    <row r="2839" spans="1:129" s="29" customFormat="1" x14ac:dyDescent="0.25">
      <c r="A2839" s="487"/>
      <c r="B2839" s="204" t="s">
        <v>433</v>
      </c>
      <c r="C2839" s="84"/>
      <c r="D2839" s="84"/>
      <c r="E2839" s="82"/>
      <c r="F2839" s="83"/>
      <c r="G2839" s="82"/>
      <c r="H2839" s="190" t="s">
        <v>34</v>
      </c>
      <c r="I2839" s="78" t="s">
        <v>75</v>
      </c>
      <c r="J2839" s="83">
        <v>9761443.4960000012</v>
      </c>
      <c r="K2839" s="98">
        <f t="shared" si="1548"/>
        <v>9761443.4960000012</v>
      </c>
      <c r="L2839" s="314"/>
      <c r="M2839" s="123"/>
      <c r="N2839" s="123"/>
      <c r="O2839" s="408">
        <f t="shared" si="1532"/>
        <v>9761443.4960000012</v>
      </c>
      <c r="P2839" s="355"/>
      <c r="Q2839" s="23"/>
      <c r="R2839" s="23"/>
      <c r="S2839" s="23"/>
      <c r="T2839" s="23"/>
      <c r="U2839" s="23"/>
      <c r="V2839" s="23"/>
      <c r="W2839" s="23"/>
      <c r="X2839" s="23"/>
      <c r="Y2839" s="23"/>
      <c r="Z2839" s="23"/>
      <c r="AA2839" s="23"/>
      <c r="AB2839" s="23"/>
      <c r="AC2839" s="23"/>
      <c r="AD2839" s="23"/>
      <c r="AE2839" s="23"/>
      <c r="AF2839" s="23"/>
      <c r="AG2839" s="23"/>
      <c r="AH2839" s="23"/>
      <c r="AI2839" s="23"/>
      <c r="AJ2839" s="23"/>
      <c r="AK2839" s="23"/>
      <c r="AL2839" s="23"/>
      <c r="AM2839" s="23"/>
      <c r="AN2839" s="23"/>
      <c r="AO2839" s="23"/>
      <c r="AP2839" s="23"/>
      <c r="AQ2839" s="23"/>
      <c r="AR2839" s="23"/>
      <c r="AS2839" s="23"/>
      <c r="AT2839" s="23"/>
      <c r="AU2839" s="23"/>
      <c r="AV2839" s="23"/>
      <c r="AW2839" s="23"/>
      <c r="AX2839" s="23"/>
      <c r="AY2839" s="23"/>
      <c r="AZ2839" s="23"/>
      <c r="BA2839" s="23"/>
      <c r="BB2839" s="23"/>
      <c r="BC2839" s="23"/>
      <c r="BD2839" s="23"/>
      <c r="BE2839" s="23"/>
      <c r="BF2839" s="23"/>
      <c r="BG2839" s="23"/>
      <c r="BH2839" s="23"/>
      <c r="BI2839" s="23"/>
      <c r="BJ2839" s="23"/>
      <c r="BK2839" s="23"/>
      <c r="BL2839" s="23"/>
      <c r="BM2839" s="23"/>
      <c r="BN2839" s="23"/>
      <c r="BO2839" s="23"/>
      <c r="BP2839" s="23"/>
      <c r="BQ2839" s="23"/>
      <c r="BR2839" s="23"/>
      <c r="BS2839" s="23"/>
      <c r="BT2839" s="23"/>
      <c r="BU2839" s="23"/>
      <c r="BV2839" s="23"/>
      <c r="BW2839" s="23"/>
      <c r="BX2839" s="23"/>
      <c r="BY2839" s="23"/>
      <c r="BZ2839" s="23"/>
      <c r="CA2839" s="23"/>
      <c r="CB2839" s="23"/>
      <c r="CC2839" s="23"/>
      <c r="CD2839" s="23"/>
      <c r="CE2839" s="23"/>
      <c r="CF2839" s="23"/>
      <c r="CG2839" s="23"/>
      <c r="CH2839" s="23"/>
      <c r="CI2839" s="23"/>
      <c r="CJ2839" s="23"/>
      <c r="CK2839" s="23"/>
      <c r="CL2839" s="23"/>
      <c r="CM2839" s="23"/>
      <c r="CN2839" s="23"/>
      <c r="CO2839" s="23"/>
      <c r="CP2839" s="23"/>
      <c r="CQ2839" s="23"/>
      <c r="CR2839" s="23"/>
      <c r="CS2839" s="23"/>
      <c r="CT2839" s="23"/>
      <c r="CU2839" s="23"/>
      <c r="CV2839" s="23"/>
      <c r="CW2839" s="23"/>
      <c r="CX2839" s="23"/>
      <c r="CY2839" s="23"/>
      <c r="CZ2839" s="23"/>
      <c r="DA2839" s="23"/>
      <c r="DB2839" s="23"/>
      <c r="DC2839" s="23"/>
      <c r="DD2839" s="23"/>
      <c r="DE2839" s="23"/>
      <c r="DF2839" s="23"/>
      <c r="DG2839" s="23"/>
      <c r="DH2839" s="23"/>
      <c r="DI2839" s="23"/>
      <c r="DJ2839" s="23"/>
      <c r="DK2839" s="23"/>
      <c r="DL2839" s="23"/>
      <c r="DM2839" s="23"/>
      <c r="DN2839" s="23"/>
      <c r="DO2839" s="23"/>
      <c r="DP2839" s="23"/>
      <c r="DQ2839" s="23"/>
      <c r="DR2839" s="23"/>
      <c r="DS2839" s="23"/>
      <c r="DT2839" s="23"/>
      <c r="DU2839" s="23"/>
      <c r="DV2839" s="23"/>
      <c r="DW2839" s="23"/>
      <c r="DX2839" s="23"/>
      <c r="DY2839" s="23"/>
    </row>
    <row r="2840" spans="1:129" s="29" customFormat="1" x14ac:dyDescent="0.25">
      <c r="A2840" s="488"/>
      <c r="B2840" s="204" t="s">
        <v>433</v>
      </c>
      <c r="C2840" s="84"/>
      <c r="D2840" s="84"/>
      <c r="E2840" s="82"/>
      <c r="F2840" s="83"/>
      <c r="G2840" s="82"/>
      <c r="H2840" s="313" t="s">
        <v>35</v>
      </c>
      <c r="I2840" s="78" t="s">
        <v>52</v>
      </c>
      <c r="J2840" s="83">
        <v>325535.34236040007</v>
      </c>
      <c r="K2840" s="98">
        <f t="shared" si="1548"/>
        <v>325535.34236040007</v>
      </c>
      <c r="L2840" s="314"/>
      <c r="M2840" s="123"/>
      <c r="N2840" s="123"/>
      <c r="O2840" s="408">
        <f t="shared" ref="O2840:O2874" si="1549">K2840+L2840+M2840+N2840</f>
        <v>325535.34236040007</v>
      </c>
      <c r="P2840" s="355"/>
      <c r="Q2840" s="23"/>
      <c r="R2840" s="23"/>
      <c r="S2840" s="23"/>
      <c r="T2840" s="23"/>
      <c r="U2840" s="23"/>
      <c r="V2840" s="23"/>
      <c r="W2840" s="23"/>
      <c r="X2840" s="23"/>
      <c r="Y2840" s="23"/>
      <c r="Z2840" s="23"/>
      <c r="AA2840" s="23"/>
      <c r="AB2840" s="23"/>
      <c r="AC2840" s="23"/>
      <c r="AD2840" s="23"/>
      <c r="AE2840" s="23"/>
      <c r="AF2840" s="23"/>
      <c r="AG2840" s="23"/>
      <c r="AH2840" s="23"/>
      <c r="AI2840" s="23"/>
      <c r="AJ2840" s="23"/>
      <c r="AK2840" s="23"/>
      <c r="AL2840" s="23"/>
      <c r="AM2840" s="23"/>
      <c r="AN2840" s="23"/>
      <c r="AO2840" s="23"/>
      <c r="AP2840" s="23"/>
      <c r="AQ2840" s="23"/>
      <c r="AR2840" s="23"/>
      <c r="AS2840" s="23"/>
      <c r="AT2840" s="23"/>
      <c r="AU2840" s="23"/>
      <c r="AV2840" s="23"/>
      <c r="AW2840" s="23"/>
      <c r="AX2840" s="23"/>
      <c r="AY2840" s="23"/>
      <c r="AZ2840" s="23"/>
      <c r="BA2840" s="23"/>
      <c r="BB2840" s="23"/>
      <c r="BC2840" s="23"/>
      <c r="BD2840" s="23"/>
      <c r="BE2840" s="23"/>
      <c r="BF2840" s="23"/>
      <c r="BG2840" s="23"/>
      <c r="BH2840" s="23"/>
      <c r="BI2840" s="23"/>
      <c r="BJ2840" s="23"/>
      <c r="BK2840" s="23"/>
      <c r="BL2840" s="23"/>
      <c r="BM2840" s="23"/>
      <c r="BN2840" s="23"/>
      <c r="BO2840" s="23"/>
      <c r="BP2840" s="23"/>
      <c r="BQ2840" s="23"/>
      <c r="BR2840" s="23"/>
      <c r="BS2840" s="23"/>
      <c r="BT2840" s="23"/>
      <c r="BU2840" s="23"/>
      <c r="BV2840" s="23"/>
      <c r="BW2840" s="23"/>
      <c r="BX2840" s="23"/>
      <c r="BY2840" s="23"/>
      <c r="BZ2840" s="23"/>
      <c r="CA2840" s="23"/>
      <c r="CB2840" s="23"/>
      <c r="CC2840" s="23"/>
      <c r="CD2840" s="23"/>
      <c r="CE2840" s="23"/>
      <c r="CF2840" s="23"/>
      <c r="CG2840" s="23"/>
      <c r="CH2840" s="23"/>
      <c r="CI2840" s="23"/>
      <c r="CJ2840" s="23"/>
      <c r="CK2840" s="23"/>
      <c r="CL2840" s="23"/>
      <c r="CM2840" s="23"/>
      <c r="CN2840" s="23"/>
      <c r="CO2840" s="23"/>
      <c r="CP2840" s="23"/>
      <c r="CQ2840" s="23"/>
      <c r="CR2840" s="23"/>
      <c r="CS2840" s="23"/>
      <c r="CT2840" s="23"/>
      <c r="CU2840" s="23"/>
      <c r="CV2840" s="23"/>
      <c r="CW2840" s="23"/>
      <c r="CX2840" s="23"/>
      <c r="CY2840" s="23"/>
      <c r="CZ2840" s="23"/>
      <c r="DA2840" s="23"/>
      <c r="DB2840" s="23"/>
      <c r="DC2840" s="23"/>
      <c r="DD2840" s="23"/>
      <c r="DE2840" s="23"/>
      <c r="DF2840" s="23"/>
      <c r="DG2840" s="23"/>
      <c r="DH2840" s="23"/>
      <c r="DI2840" s="23"/>
      <c r="DJ2840" s="23"/>
      <c r="DK2840" s="23"/>
      <c r="DL2840" s="23"/>
      <c r="DM2840" s="23"/>
      <c r="DN2840" s="23"/>
      <c r="DO2840" s="23"/>
      <c r="DP2840" s="23"/>
      <c r="DQ2840" s="23"/>
      <c r="DR2840" s="23"/>
      <c r="DS2840" s="23"/>
      <c r="DT2840" s="23"/>
      <c r="DU2840" s="23"/>
      <c r="DV2840" s="23"/>
      <c r="DW2840" s="23"/>
      <c r="DX2840" s="23"/>
      <c r="DY2840" s="23"/>
    </row>
    <row r="2841" spans="1:129" s="29" customFormat="1" x14ac:dyDescent="0.25">
      <c r="A2841" s="486">
        <v>6</v>
      </c>
      <c r="B2841" s="204" t="s">
        <v>433</v>
      </c>
      <c r="C2841" s="84" t="s">
        <v>3</v>
      </c>
      <c r="D2841" s="84" t="s">
        <v>63</v>
      </c>
      <c r="E2841" s="82">
        <v>3</v>
      </c>
      <c r="F2841" s="83">
        <v>2143.6</v>
      </c>
      <c r="G2841" s="82">
        <v>110</v>
      </c>
      <c r="H2841" s="294" t="s">
        <v>30</v>
      </c>
      <c r="I2841" s="66" t="s">
        <v>1</v>
      </c>
      <c r="J2841" s="83">
        <f>SUM(J2842:J2843)</f>
        <v>1849241.2098762002</v>
      </c>
      <c r="K2841" s="83">
        <f t="shared" ref="K2841:N2841" si="1550">SUM(K2842:K2843)</f>
        <v>1849241.2098762002</v>
      </c>
      <c r="L2841" s="83">
        <f t="shared" si="1550"/>
        <v>0</v>
      </c>
      <c r="M2841" s="83">
        <f t="shared" si="1550"/>
        <v>0</v>
      </c>
      <c r="N2841" s="83">
        <f t="shared" si="1550"/>
        <v>0</v>
      </c>
      <c r="O2841" s="408">
        <f t="shared" si="1549"/>
        <v>1849241.2098762002</v>
      </c>
      <c r="P2841" s="355"/>
      <c r="Q2841" s="23"/>
      <c r="R2841" s="23"/>
      <c r="S2841" s="23"/>
      <c r="T2841" s="23"/>
      <c r="U2841" s="23"/>
      <c r="V2841" s="23"/>
      <c r="W2841" s="23"/>
      <c r="X2841" s="23"/>
      <c r="Y2841" s="23"/>
      <c r="Z2841" s="23"/>
      <c r="AA2841" s="23"/>
      <c r="AB2841" s="23"/>
      <c r="AC2841" s="23"/>
      <c r="AD2841" s="23"/>
      <c r="AE2841" s="23"/>
      <c r="AF2841" s="23"/>
      <c r="AG2841" s="23"/>
      <c r="AH2841" s="23"/>
      <c r="AI2841" s="23"/>
      <c r="AJ2841" s="23"/>
      <c r="AK2841" s="23"/>
      <c r="AL2841" s="23"/>
      <c r="AM2841" s="23"/>
      <c r="AN2841" s="23"/>
      <c r="AO2841" s="23"/>
      <c r="AP2841" s="23"/>
      <c r="AQ2841" s="23"/>
      <c r="AR2841" s="23"/>
      <c r="AS2841" s="23"/>
      <c r="AT2841" s="23"/>
      <c r="AU2841" s="23"/>
      <c r="AV2841" s="23"/>
      <c r="AW2841" s="23"/>
      <c r="AX2841" s="23"/>
      <c r="AY2841" s="23"/>
      <c r="AZ2841" s="23"/>
      <c r="BA2841" s="23"/>
      <c r="BB2841" s="23"/>
      <c r="BC2841" s="23"/>
      <c r="BD2841" s="23"/>
      <c r="BE2841" s="23"/>
      <c r="BF2841" s="23"/>
      <c r="BG2841" s="23"/>
      <c r="BH2841" s="23"/>
      <c r="BI2841" s="23"/>
      <c r="BJ2841" s="23"/>
      <c r="BK2841" s="23"/>
      <c r="BL2841" s="23"/>
      <c r="BM2841" s="23"/>
      <c r="BN2841" s="23"/>
      <c r="BO2841" s="23"/>
      <c r="BP2841" s="23"/>
      <c r="BQ2841" s="23"/>
      <c r="BR2841" s="23"/>
      <c r="BS2841" s="23"/>
      <c r="BT2841" s="23"/>
      <c r="BU2841" s="23"/>
      <c r="BV2841" s="23"/>
      <c r="BW2841" s="23"/>
      <c r="BX2841" s="23"/>
      <c r="BY2841" s="23"/>
      <c r="BZ2841" s="23"/>
      <c r="CA2841" s="23"/>
      <c r="CB2841" s="23"/>
      <c r="CC2841" s="23"/>
      <c r="CD2841" s="23"/>
      <c r="CE2841" s="23"/>
      <c r="CF2841" s="23"/>
      <c r="CG2841" s="23"/>
      <c r="CH2841" s="23"/>
      <c r="CI2841" s="23"/>
      <c r="CJ2841" s="23"/>
      <c r="CK2841" s="23"/>
      <c r="CL2841" s="23"/>
      <c r="CM2841" s="23"/>
      <c r="CN2841" s="23"/>
      <c r="CO2841" s="23"/>
      <c r="CP2841" s="23"/>
      <c r="CQ2841" s="23"/>
      <c r="CR2841" s="23"/>
      <c r="CS2841" s="23"/>
      <c r="CT2841" s="23"/>
      <c r="CU2841" s="23"/>
      <c r="CV2841" s="23"/>
      <c r="CW2841" s="23"/>
      <c r="CX2841" s="23"/>
      <c r="CY2841" s="23"/>
      <c r="CZ2841" s="23"/>
      <c r="DA2841" s="23"/>
      <c r="DB2841" s="23"/>
      <c r="DC2841" s="23"/>
      <c r="DD2841" s="23"/>
      <c r="DE2841" s="23"/>
      <c r="DF2841" s="23"/>
      <c r="DG2841" s="23"/>
      <c r="DH2841" s="23"/>
      <c r="DI2841" s="23"/>
      <c r="DJ2841" s="23"/>
      <c r="DK2841" s="23"/>
      <c r="DL2841" s="23"/>
      <c r="DM2841" s="23"/>
      <c r="DN2841" s="23"/>
      <c r="DO2841" s="23"/>
      <c r="DP2841" s="23"/>
      <c r="DQ2841" s="23"/>
      <c r="DR2841" s="23"/>
      <c r="DS2841" s="23"/>
      <c r="DT2841" s="23"/>
      <c r="DU2841" s="23"/>
      <c r="DV2841" s="23"/>
      <c r="DW2841" s="23"/>
      <c r="DX2841" s="23"/>
      <c r="DY2841" s="23"/>
    </row>
    <row r="2842" spans="1:129" s="29" customFormat="1" ht="45" x14ac:dyDescent="0.25">
      <c r="A2842" s="487"/>
      <c r="B2842" s="204" t="s">
        <v>433</v>
      </c>
      <c r="C2842" s="84"/>
      <c r="D2842" s="84"/>
      <c r="E2842" s="82"/>
      <c r="F2842" s="83"/>
      <c r="G2842" s="82"/>
      <c r="H2842" s="313" t="s">
        <v>64</v>
      </c>
      <c r="I2842" s="128" t="s">
        <v>65</v>
      </c>
      <c r="J2842" s="83">
        <v>1810496.5830000001</v>
      </c>
      <c r="K2842" s="98">
        <f t="shared" ref="K2842:K2843" si="1551">J2842</f>
        <v>1810496.5830000001</v>
      </c>
      <c r="L2842" s="314"/>
      <c r="M2842" s="123"/>
      <c r="N2842" s="123"/>
      <c r="O2842" s="408">
        <f t="shared" si="1549"/>
        <v>1810496.5830000001</v>
      </c>
      <c r="P2842" s="355"/>
      <c r="Q2842" s="23"/>
      <c r="R2842" s="23"/>
      <c r="S2842" s="23"/>
      <c r="T2842" s="23"/>
      <c r="U2842" s="23"/>
      <c r="V2842" s="23"/>
      <c r="W2842" s="23"/>
      <c r="X2842" s="23"/>
      <c r="Y2842" s="23"/>
      <c r="Z2842" s="23"/>
      <c r="AA2842" s="23"/>
      <c r="AB2842" s="23"/>
      <c r="AC2842" s="23"/>
      <c r="AD2842" s="23"/>
      <c r="AE2842" s="23"/>
      <c r="AF2842" s="23"/>
      <c r="AG2842" s="23"/>
      <c r="AH2842" s="23"/>
      <c r="AI2842" s="23"/>
      <c r="AJ2842" s="23"/>
      <c r="AK2842" s="23"/>
      <c r="AL2842" s="23"/>
      <c r="AM2842" s="23"/>
      <c r="AN2842" s="23"/>
      <c r="AO2842" s="23"/>
      <c r="AP2842" s="23"/>
      <c r="AQ2842" s="23"/>
      <c r="AR2842" s="23"/>
      <c r="AS2842" s="23"/>
      <c r="AT2842" s="23"/>
      <c r="AU2842" s="23"/>
      <c r="AV2842" s="23"/>
      <c r="AW2842" s="23"/>
      <c r="AX2842" s="23"/>
      <c r="AY2842" s="23"/>
      <c r="AZ2842" s="23"/>
      <c r="BA2842" s="23"/>
      <c r="BB2842" s="23"/>
      <c r="BC2842" s="23"/>
      <c r="BD2842" s="23"/>
      <c r="BE2842" s="23"/>
      <c r="BF2842" s="23"/>
      <c r="BG2842" s="23"/>
      <c r="BH2842" s="23"/>
      <c r="BI2842" s="23"/>
      <c r="BJ2842" s="23"/>
      <c r="BK2842" s="23"/>
      <c r="BL2842" s="23"/>
      <c r="BM2842" s="23"/>
      <c r="BN2842" s="23"/>
      <c r="BO2842" s="23"/>
      <c r="BP2842" s="23"/>
      <c r="BQ2842" s="23"/>
      <c r="BR2842" s="23"/>
      <c r="BS2842" s="23"/>
      <c r="BT2842" s="23"/>
      <c r="BU2842" s="23"/>
      <c r="BV2842" s="23"/>
      <c r="BW2842" s="23"/>
      <c r="BX2842" s="23"/>
      <c r="BY2842" s="23"/>
      <c r="BZ2842" s="23"/>
      <c r="CA2842" s="23"/>
      <c r="CB2842" s="23"/>
      <c r="CC2842" s="23"/>
      <c r="CD2842" s="23"/>
      <c r="CE2842" s="23"/>
      <c r="CF2842" s="23"/>
      <c r="CG2842" s="23"/>
      <c r="CH2842" s="23"/>
      <c r="CI2842" s="23"/>
      <c r="CJ2842" s="23"/>
      <c r="CK2842" s="23"/>
      <c r="CL2842" s="23"/>
      <c r="CM2842" s="23"/>
      <c r="CN2842" s="23"/>
      <c r="CO2842" s="23"/>
      <c r="CP2842" s="23"/>
      <c r="CQ2842" s="23"/>
      <c r="CR2842" s="23"/>
      <c r="CS2842" s="23"/>
      <c r="CT2842" s="23"/>
      <c r="CU2842" s="23"/>
      <c r="CV2842" s="23"/>
      <c r="CW2842" s="23"/>
      <c r="CX2842" s="23"/>
      <c r="CY2842" s="23"/>
      <c r="CZ2842" s="23"/>
      <c r="DA2842" s="23"/>
      <c r="DB2842" s="23"/>
      <c r="DC2842" s="23"/>
      <c r="DD2842" s="23"/>
      <c r="DE2842" s="23"/>
      <c r="DF2842" s="23"/>
      <c r="DG2842" s="23"/>
      <c r="DH2842" s="23"/>
      <c r="DI2842" s="23"/>
      <c r="DJ2842" s="23"/>
      <c r="DK2842" s="23"/>
      <c r="DL2842" s="23"/>
      <c r="DM2842" s="23"/>
      <c r="DN2842" s="23"/>
      <c r="DO2842" s="23"/>
      <c r="DP2842" s="23"/>
      <c r="DQ2842" s="23"/>
      <c r="DR2842" s="23"/>
      <c r="DS2842" s="23"/>
      <c r="DT2842" s="23"/>
      <c r="DU2842" s="23"/>
      <c r="DV2842" s="23"/>
      <c r="DW2842" s="23"/>
      <c r="DX2842" s="23"/>
      <c r="DY2842" s="23"/>
    </row>
    <row r="2843" spans="1:129" s="29" customFormat="1" x14ac:dyDescent="0.25">
      <c r="A2843" s="488"/>
      <c r="B2843" s="204" t="s">
        <v>433</v>
      </c>
      <c r="C2843" s="84"/>
      <c r="D2843" s="84"/>
      <c r="E2843" s="82"/>
      <c r="F2843" s="83"/>
      <c r="G2843" s="82"/>
      <c r="H2843" s="313" t="s">
        <v>35</v>
      </c>
      <c r="I2843" s="78" t="s">
        <v>52</v>
      </c>
      <c r="J2843" s="83">
        <v>38744.626876200004</v>
      </c>
      <c r="K2843" s="98">
        <f t="shared" si="1551"/>
        <v>38744.626876200004</v>
      </c>
      <c r="L2843" s="314"/>
      <c r="M2843" s="123"/>
      <c r="N2843" s="123"/>
      <c r="O2843" s="408">
        <f t="shared" si="1549"/>
        <v>38744.626876200004</v>
      </c>
      <c r="P2843" s="355"/>
      <c r="Q2843" s="23"/>
      <c r="R2843" s="23"/>
      <c r="S2843" s="23"/>
      <c r="T2843" s="23"/>
      <c r="U2843" s="23"/>
      <c r="V2843" s="23"/>
      <c r="W2843" s="23"/>
      <c r="X2843" s="23"/>
      <c r="Y2843" s="23"/>
      <c r="Z2843" s="23"/>
      <c r="AA2843" s="23"/>
      <c r="AB2843" s="23"/>
      <c r="AC2843" s="23"/>
      <c r="AD2843" s="23"/>
      <c r="AE2843" s="23"/>
      <c r="AF2843" s="23"/>
      <c r="AG2843" s="23"/>
      <c r="AH2843" s="23"/>
      <c r="AI2843" s="23"/>
      <c r="AJ2843" s="23"/>
      <c r="AK2843" s="23"/>
      <c r="AL2843" s="23"/>
      <c r="AM2843" s="23"/>
      <c r="AN2843" s="23"/>
      <c r="AO2843" s="23"/>
      <c r="AP2843" s="23"/>
      <c r="AQ2843" s="23"/>
      <c r="AR2843" s="23"/>
      <c r="AS2843" s="23"/>
      <c r="AT2843" s="23"/>
      <c r="AU2843" s="23"/>
      <c r="AV2843" s="23"/>
      <c r="AW2843" s="23"/>
      <c r="AX2843" s="23"/>
      <c r="AY2843" s="23"/>
      <c r="AZ2843" s="23"/>
      <c r="BA2843" s="23"/>
      <c r="BB2843" s="23"/>
      <c r="BC2843" s="23"/>
      <c r="BD2843" s="23"/>
      <c r="BE2843" s="23"/>
      <c r="BF2843" s="23"/>
      <c r="BG2843" s="23"/>
      <c r="BH2843" s="23"/>
      <c r="BI2843" s="23"/>
      <c r="BJ2843" s="23"/>
      <c r="BK2843" s="23"/>
      <c r="BL2843" s="23"/>
      <c r="BM2843" s="23"/>
      <c r="BN2843" s="23"/>
      <c r="BO2843" s="23"/>
      <c r="BP2843" s="23"/>
      <c r="BQ2843" s="23"/>
      <c r="BR2843" s="23"/>
      <c r="BS2843" s="23"/>
      <c r="BT2843" s="23"/>
      <c r="BU2843" s="23"/>
      <c r="BV2843" s="23"/>
      <c r="BW2843" s="23"/>
      <c r="BX2843" s="23"/>
      <c r="BY2843" s="23"/>
      <c r="BZ2843" s="23"/>
      <c r="CA2843" s="23"/>
      <c r="CB2843" s="23"/>
      <c r="CC2843" s="23"/>
      <c r="CD2843" s="23"/>
      <c r="CE2843" s="23"/>
      <c r="CF2843" s="23"/>
      <c r="CG2843" s="23"/>
      <c r="CH2843" s="23"/>
      <c r="CI2843" s="23"/>
      <c r="CJ2843" s="23"/>
      <c r="CK2843" s="23"/>
      <c r="CL2843" s="23"/>
      <c r="CM2843" s="23"/>
      <c r="CN2843" s="23"/>
      <c r="CO2843" s="23"/>
      <c r="CP2843" s="23"/>
      <c r="CQ2843" s="23"/>
      <c r="CR2843" s="23"/>
      <c r="CS2843" s="23"/>
      <c r="CT2843" s="23"/>
      <c r="CU2843" s="23"/>
      <c r="CV2843" s="23"/>
      <c r="CW2843" s="23"/>
      <c r="CX2843" s="23"/>
      <c r="CY2843" s="23"/>
      <c r="CZ2843" s="23"/>
      <c r="DA2843" s="23"/>
      <c r="DB2843" s="23"/>
      <c r="DC2843" s="23"/>
      <c r="DD2843" s="23"/>
      <c r="DE2843" s="23"/>
      <c r="DF2843" s="23"/>
      <c r="DG2843" s="23"/>
      <c r="DH2843" s="23"/>
      <c r="DI2843" s="23"/>
      <c r="DJ2843" s="23"/>
      <c r="DK2843" s="23"/>
      <c r="DL2843" s="23"/>
      <c r="DM2843" s="23"/>
      <c r="DN2843" s="23"/>
      <c r="DO2843" s="23"/>
      <c r="DP2843" s="23"/>
      <c r="DQ2843" s="23"/>
      <c r="DR2843" s="23"/>
      <c r="DS2843" s="23"/>
      <c r="DT2843" s="23"/>
      <c r="DU2843" s="23"/>
      <c r="DV2843" s="23"/>
      <c r="DW2843" s="23"/>
      <c r="DX2843" s="23"/>
      <c r="DY2843" s="23"/>
    </row>
    <row r="2844" spans="1:129" s="29" customFormat="1" x14ac:dyDescent="0.25">
      <c r="A2844" s="486">
        <v>7</v>
      </c>
      <c r="B2844" s="204" t="s">
        <v>433</v>
      </c>
      <c r="C2844" s="84" t="s">
        <v>3</v>
      </c>
      <c r="D2844" s="84" t="s">
        <v>63</v>
      </c>
      <c r="E2844" s="82">
        <v>4</v>
      </c>
      <c r="F2844" s="83">
        <v>2207.39</v>
      </c>
      <c r="G2844" s="82">
        <v>121</v>
      </c>
      <c r="H2844" s="315" t="s">
        <v>30</v>
      </c>
      <c r="I2844" s="66" t="s">
        <v>1</v>
      </c>
      <c r="J2844" s="83">
        <f>SUM(J2845:J2846)</f>
        <v>5493708.4283463005</v>
      </c>
      <c r="K2844" s="83">
        <f t="shared" ref="K2844:N2844" si="1552">SUM(K2845:K2846)</f>
        <v>5493708.4283463005</v>
      </c>
      <c r="L2844" s="83">
        <f t="shared" si="1552"/>
        <v>0</v>
      </c>
      <c r="M2844" s="83">
        <f t="shared" si="1552"/>
        <v>0</v>
      </c>
      <c r="N2844" s="83">
        <f t="shared" si="1552"/>
        <v>0</v>
      </c>
      <c r="O2844" s="408">
        <f t="shared" si="1549"/>
        <v>5493708.4283463005</v>
      </c>
      <c r="P2844" s="355"/>
      <c r="Q2844" s="23"/>
      <c r="R2844" s="23"/>
      <c r="S2844" s="23"/>
      <c r="T2844" s="23"/>
      <c r="U2844" s="23"/>
      <c r="V2844" s="23"/>
      <c r="W2844" s="23"/>
      <c r="X2844" s="23"/>
      <c r="Y2844" s="23"/>
      <c r="Z2844" s="23"/>
      <c r="AA2844" s="23"/>
      <c r="AB2844" s="23"/>
      <c r="AC2844" s="23"/>
      <c r="AD2844" s="23"/>
      <c r="AE2844" s="23"/>
      <c r="AF2844" s="23"/>
      <c r="AG2844" s="23"/>
      <c r="AH2844" s="23"/>
      <c r="AI2844" s="23"/>
      <c r="AJ2844" s="23"/>
      <c r="AK2844" s="23"/>
      <c r="AL2844" s="23"/>
      <c r="AM2844" s="23"/>
      <c r="AN2844" s="23"/>
      <c r="AO2844" s="23"/>
      <c r="AP2844" s="23"/>
      <c r="AQ2844" s="23"/>
      <c r="AR2844" s="23"/>
      <c r="AS2844" s="23"/>
      <c r="AT2844" s="23"/>
      <c r="AU2844" s="23"/>
      <c r="AV2844" s="23"/>
      <c r="AW2844" s="23"/>
      <c r="AX2844" s="23"/>
      <c r="AY2844" s="23"/>
      <c r="AZ2844" s="23"/>
      <c r="BA2844" s="23"/>
      <c r="BB2844" s="23"/>
      <c r="BC2844" s="23"/>
      <c r="BD2844" s="23"/>
      <c r="BE2844" s="23"/>
      <c r="BF2844" s="23"/>
      <c r="BG2844" s="23"/>
      <c r="BH2844" s="23"/>
      <c r="BI2844" s="23"/>
      <c r="BJ2844" s="23"/>
      <c r="BK2844" s="23"/>
      <c r="BL2844" s="23"/>
      <c r="BM2844" s="23"/>
      <c r="BN2844" s="23"/>
      <c r="BO2844" s="23"/>
      <c r="BP2844" s="23"/>
      <c r="BQ2844" s="23"/>
      <c r="BR2844" s="23"/>
      <c r="BS2844" s="23"/>
      <c r="BT2844" s="23"/>
      <c r="BU2844" s="23"/>
      <c r="BV2844" s="23"/>
      <c r="BW2844" s="23"/>
      <c r="BX2844" s="23"/>
      <c r="BY2844" s="23"/>
      <c r="BZ2844" s="23"/>
      <c r="CA2844" s="23"/>
      <c r="CB2844" s="23"/>
      <c r="CC2844" s="23"/>
      <c r="CD2844" s="23"/>
      <c r="CE2844" s="23"/>
      <c r="CF2844" s="23"/>
      <c r="CG2844" s="23"/>
      <c r="CH2844" s="23"/>
      <c r="CI2844" s="23"/>
      <c r="CJ2844" s="23"/>
      <c r="CK2844" s="23"/>
      <c r="CL2844" s="23"/>
      <c r="CM2844" s="23"/>
      <c r="CN2844" s="23"/>
      <c r="CO2844" s="23"/>
      <c r="CP2844" s="23"/>
      <c r="CQ2844" s="23"/>
      <c r="CR2844" s="23"/>
      <c r="CS2844" s="23"/>
      <c r="CT2844" s="23"/>
      <c r="CU2844" s="23"/>
      <c r="CV2844" s="23"/>
      <c r="CW2844" s="23"/>
      <c r="CX2844" s="23"/>
      <c r="CY2844" s="23"/>
      <c r="CZ2844" s="23"/>
      <c r="DA2844" s="23"/>
      <c r="DB2844" s="23"/>
      <c r="DC2844" s="23"/>
      <c r="DD2844" s="23"/>
      <c r="DE2844" s="23"/>
      <c r="DF2844" s="23"/>
      <c r="DG2844" s="23"/>
      <c r="DH2844" s="23"/>
      <c r="DI2844" s="23"/>
      <c r="DJ2844" s="23"/>
      <c r="DK2844" s="23"/>
      <c r="DL2844" s="23"/>
      <c r="DM2844" s="23"/>
      <c r="DN2844" s="23"/>
      <c r="DO2844" s="23"/>
      <c r="DP2844" s="23"/>
      <c r="DQ2844" s="23"/>
      <c r="DR2844" s="23"/>
      <c r="DS2844" s="23"/>
      <c r="DT2844" s="23"/>
      <c r="DU2844" s="23"/>
      <c r="DV2844" s="23"/>
      <c r="DW2844" s="23"/>
      <c r="DX2844" s="23"/>
      <c r="DY2844" s="23"/>
    </row>
    <row r="2845" spans="1:129" s="29" customFormat="1" x14ac:dyDescent="0.25">
      <c r="A2845" s="487"/>
      <c r="B2845" s="204" t="s">
        <v>433</v>
      </c>
      <c r="C2845" s="84"/>
      <c r="D2845" s="84"/>
      <c r="E2845" s="82"/>
      <c r="F2845" s="83"/>
      <c r="G2845" s="82"/>
      <c r="H2845" s="313" t="s">
        <v>36</v>
      </c>
      <c r="I2845" s="78" t="s">
        <v>37</v>
      </c>
      <c r="J2845" s="83">
        <v>5378606.2545000007</v>
      </c>
      <c r="K2845" s="98">
        <f t="shared" ref="K2845:K2846" si="1553">J2845</f>
        <v>5378606.2545000007</v>
      </c>
      <c r="L2845" s="314"/>
      <c r="M2845" s="123"/>
      <c r="N2845" s="123"/>
      <c r="O2845" s="408">
        <f t="shared" si="1549"/>
        <v>5378606.2545000007</v>
      </c>
      <c r="P2845" s="355"/>
      <c r="Q2845" s="23"/>
      <c r="R2845" s="23"/>
      <c r="S2845" s="23"/>
      <c r="T2845" s="23"/>
      <c r="U2845" s="23"/>
      <c r="V2845" s="23"/>
      <c r="W2845" s="23"/>
      <c r="X2845" s="23"/>
      <c r="Y2845" s="23"/>
      <c r="Z2845" s="23"/>
      <c r="AA2845" s="23"/>
      <c r="AB2845" s="23"/>
      <c r="AC2845" s="23"/>
      <c r="AD2845" s="23"/>
      <c r="AE2845" s="23"/>
      <c r="AF2845" s="23"/>
      <c r="AG2845" s="23"/>
      <c r="AH2845" s="23"/>
      <c r="AI2845" s="23"/>
      <c r="AJ2845" s="23"/>
      <c r="AK2845" s="23"/>
      <c r="AL2845" s="23"/>
      <c r="AM2845" s="23"/>
      <c r="AN2845" s="23"/>
      <c r="AO2845" s="23"/>
      <c r="AP2845" s="23"/>
      <c r="AQ2845" s="23"/>
      <c r="AR2845" s="23"/>
      <c r="AS2845" s="23"/>
      <c r="AT2845" s="23"/>
      <c r="AU2845" s="23"/>
      <c r="AV2845" s="23"/>
      <c r="AW2845" s="23"/>
      <c r="AX2845" s="23"/>
      <c r="AY2845" s="23"/>
      <c r="AZ2845" s="23"/>
      <c r="BA2845" s="23"/>
      <c r="BB2845" s="23"/>
      <c r="BC2845" s="23"/>
      <c r="BD2845" s="23"/>
      <c r="BE2845" s="23"/>
      <c r="BF2845" s="23"/>
      <c r="BG2845" s="23"/>
      <c r="BH2845" s="23"/>
      <c r="BI2845" s="23"/>
      <c r="BJ2845" s="23"/>
      <c r="BK2845" s="23"/>
      <c r="BL2845" s="23"/>
      <c r="BM2845" s="23"/>
      <c r="BN2845" s="23"/>
      <c r="BO2845" s="23"/>
      <c r="BP2845" s="23"/>
      <c r="BQ2845" s="23"/>
      <c r="BR2845" s="23"/>
      <c r="BS2845" s="23"/>
      <c r="BT2845" s="23"/>
      <c r="BU2845" s="23"/>
      <c r="BV2845" s="23"/>
      <c r="BW2845" s="23"/>
      <c r="BX2845" s="23"/>
      <c r="BY2845" s="23"/>
      <c r="BZ2845" s="23"/>
      <c r="CA2845" s="23"/>
      <c r="CB2845" s="23"/>
      <c r="CC2845" s="23"/>
      <c r="CD2845" s="23"/>
      <c r="CE2845" s="23"/>
      <c r="CF2845" s="23"/>
      <c r="CG2845" s="23"/>
      <c r="CH2845" s="23"/>
      <c r="CI2845" s="23"/>
      <c r="CJ2845" s="23"/>
      <c r="CK2845" s="23"/>
      <c r="CL2845" s="23"/>
      <c r="CM2845" s="23"/>
      <c r="CN2845" s="23"/>
      <c r="CO2845" s="23"/>
      <c r="CP2845" s="23"/>
      <c r="CQ2845" s="23"/>
      <c r="CR2845" s="23"/>
      <c r="CS2845" s="23"/>
      <c r="CT2845" s="23"/>
      <c r="CU2845" s="23"/>
      <c r="CV2845" s="23"/>
      <c r="CW2845" s="23"/>
      <c r="CX2845" s="23"/>
      <c r="CY2845" s="23"/>
      <c r="CZ2845" s="23"/>
      <c r="DA2845" s="23"/>
      <c r="DB2845" s="23"/>
      <c r="DC2845" s="23"/>
      <c r="DD2845" s="23"/>
      <c r="DE2845" s="23"/>
      <c r="DF2845" s="23"/>
      <c r="DG2845" s="23"/>
      <c r="DH2845" s="23"/>
      <c r="DI2845" s="23"/>
      <c r="DJ2845" s="23"/>
      <c r="DK2845" s="23"/>
      <c r="DL2845" s="23"/>
      <c r="DM2845" s="23"/>
      <c r="DN2845" s="23"/>
      <c r="DO2845" s="23"/>
      <c r="DP2845" s="23"/>
      <c r="DQ2845" s="23"/>
      <c r="DR2845" s="23"/>
      <c r="DS2845" s="23"/>
      <c r="DT2845" s="23"/>
      <c r="DU2845" s="23"/>
      <c r="DV2845" s="23"/>
      <c r="DW2845" s="23"/>
      <c r="DX2845" s="23"/>
      <c r="DY2845" s="23"/>
    </row>
    <row r="2846" spans="1:129" s="29" customFormat="1" x14ac:dyDescent="0.25">
      <c r="A2846" s="488"/>
      <c r="B2846" s="204" t="s">
        <v>433</v>
      </c>
      <c r="C2846" s="84"/>
      <c r="D2846" s="84"/>
      <c r="E2846" s="82"/>
      <c r="F2846" s="83"/>
      <c r="G2846" s="82"/>
      <c r="H2846" s="313" t="s">
        <v>35</v>
      </c>
      <c r="I2846" s="78" t="s">
        <v>52</v>
      </c>
      <c r="J2846" s="83">
        <v>115102.17384630002</v>
      </c>
      <c r="K2846" s="98">
        <f t="shared" si="1553"/>
        <v>115102.17384630002</v>
      </c>
      <c r="L2846" s="314"/>
      <c r="M2846" s="123"/>
      <c r="N2846" s="123"/>
      <c r="O2846" s="408">
        <f t="shared" si="1549"/>
        <v>115102.17384630002</v>
      </c>
      <c r="P2846" s="355"/>
      <c r="Q2846" s="23"/>
      <c r="R2846" s="23"/>
      <c r="S2846" s="23"/>
      <c r="T2846" s="23"/>
      <c r="U2846" s="23"/>
      <c r="V2846" s="23"/>
      <c r="W2846" s="23"/>
      <c r="X2846" s="23"/>
      <c r="Y2846" s="23"/>
      <c r="Z2846" s="23"/>
      <c r="AA2846" s="23"/>
      <c r="AB2846" s="23"/>
      <c r="AC2846" s="23"/>
      <c r="AD2846" s="23"/>
      <c r="AE2846" s="23"/>
      <c r="AF2846" s="23"/>
      <c r="AG2846" s="23"/>
      <c r="AH2846" s="23"/>
      <c r="AI2846" s="23"/>
      <c r="AJ2846" s="23"/>
      <c r="AK2846" s="23"/>
      <c r="AL2846" s="23"/>
      <c r="AM2846" s="23"/>
      <c r="AN2846" s="23"/>
      <c r="AO2846" s="23"/>
      <c r="AP2846" s="23"/>
      <c r="AQ2846" s="23"/>
      <c r="AR2846" s="23"/>
      <c r="AS2846" s="23"/>
      <c r="AT2846" s="23"/>
      <c r="AU2846" s="23"/>
      <c r="AV2846" s="23"/>
      <c r="AW2846" s="23"/>
      <c r="AX2846" s="23"/>
      <c r="AY2846" s="23"/>
      <c r="AZ2846" s="23"/>
      <c r="BA2846" s="23"/>
      <c r="BB2846" s="23"/>
      <c r="BC2846" s="23"/>
      <c r="BD2846" s="23"/>
      <c r="BE2846" s="23"/>
      <c r="BF2846" s="23"/>
      <c r="BG2846" s="23"/>
      <c r="BH2846" s="23"/>
      <c r="BI2846" s="23"/>
      <c r="BJ2846" s="23"/>
      <c r="BK2846" s="23"/>
      <c r="BL2846" s="23"/>
      <c r="BM2846" s="23"/>
      <c r="BN2846" s="23"/>
      <c r="BO2846" s="23"/>
      <c r="BP2846" s="23"/>
      <c r="BQ2846" s="23"/>
      <c r="BR2846" s="23"/>
      <c r="BS2846" s="23"/>
      <c r="BT2846" s="23"/>
      <c r="BU2846" s="23"/>
      <c r="BV2846" s="23"/>
      <c r="BW2846" s="23"/>
      <c r="BX2846" s="23"/>
      <c r="BY2846" s="23"/>
      <c r="BZ2846" s="23"/>
      <c r="CA2846" s="23"/>
      <c r="CB2846" s="23"/>
      <c r="CC2846" s="23"/>
      <c r="CD2846" s="23"/>
      <c r="CE2846" s="23"/>
      <c r="CF2846" s="23"/>
      <c r="CG2846" s="23"/>
      <c r="CH2846" s="23"/>
      <c r="CI2846" s="23"/>
      <c r="CJ2846" s="23"/>
      <c r="CK2846" s="23"/>
      <c r="CL2846" s="23"/>
      <c r="CM2846" s="23"/>
      <c r="CN2846" s="23"/>
      <c r="CO2846" s="23"/>
      <c r="CP2846" s="23"/>
      <c r="CQ2846" s="23"/>
      <c r="CR2846" s="23"/>
      <c r="CS2846" s="23"/>
      <c r="CT2846" s="23"/>
      <c r="CU2846" s="23"/>
      <c r="CV2846" s="23"/>
      <c r="CW2846" s="23"/>
      <c r="CX2846" s="23"/>
      <c r="CY2846" s="23"/>
      <c r="CZ2846" s="23"/>
      <c r="DA2846" s="23"/>
      <c r="DB2846" s="23"/>
      <c r="DC2846" s="23"/>
      <c r="DD2846" s="23"/>
      <c r="DE2846" s="23"/>
      <c r="DF2846" s="23"/>
      <c r="DG2846" s="23"/>
      <c r="DH2846" s="23"/>
      <c r="DI2846" s="23"/>
      <c r="DJ2846" s="23"/>
      <c r="DK2846" s="23"/>
      <c r="DL2846" s="23"/>
      <c r="DM2846" s="23"/>
      <c r="DN2846" s="23"/>
      <c r="DO2846" s="23"/>
      <c r="DP2846" s="23"/>
      <c r="DQ2846" s="23"/>
      <c r="DR2846" s="23"/>
      <c r="DS2846" s="23"/>
      <c r="DT2846" s="23"/>
      <c r="DU2846" s="23"/>
      <c r="DV2846" s="23"/>
      <c r="DW2846" s="23"/>
      <c r="DX2846" s="23"/>
      <c r="DY2846" s="23"/>
    </row>
    <row r="2847" spans="1:129" s="29" customFormat="1" x14ac:dyDescent="0.25">
      <c r="A2847" s="486">
        <v>8</v>
      </c>
      <c r="B2847" s="204" t="s">
        <v>433</v>
      </c>
      <c r="C2847" s="84" t="s">
        <v>3</v>
      </c>
      <c r="D2847" s="84" t="s">
        <v>63</v>
      </c>
      <c r="E2847" s="82">
        <v>10</v>
      </c>
      <c r="F2847" s="83">
        <v>2149.6</v>
      </c>
      <c r="G2847" s="82">
        <v>65</v>
      </c>
      <c r="H2847" s="294" t="s">
        <v>30</v>
      </c>
      <c r="I2847" s="66" t="s">
        <v>1</v>
      </c>
      <c r="J2847" s="83">
        <f>SUM(J2848:J2850)</f>
        <v>5893181.3721618</v>
      </c>
      <c r="K2847" s="83">
        <f t="shared" ref="K2847:N2847" si="1554">SUM(K2848:K2850)</f>
        <v>5893181.3721618</v>
      </c>
      <c r="L2847" s="83">
        <f t="shared" si="1554"/>
        <v>0</v>
      </c>
      <c r="M2847" s="83">
        <f t="shared" si="1554"/>
        <v>0</v>
      </c>
      <c r="N2847" s="83">
        <f t="shared" si="1554"/>
        <v>0</v>
      </c>
      <c r="O2847" s="408">
        <f t="shared" si="1549"/>
        <v>5893181.3721618</v>
      </c>
      <c r="P2847" s="355"/>
      <c r="Q2847" s="23"/>
      <c r="R2847" s="23"/>
      <c r="S2847" s="23"/>
      <c r="T2847" s="23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/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/>
      <c r="AQ2847" s="23"/>
      <c r="AR2847" s="23"/>
      <c r="AS2847" s="23"/>
      <c r="AT2847" s="23"/>
      <c r="AU2847" s="23"/>
      <c r="AV2847" s="23"/>
      <c r="AW2847" s="23"/>
      <c r="AX2847" s="23"/>
      <c r="AY2847" s="23"/>
      <c r="AZ2847" s="23"/>
      <c r="BA2847" s="23"/>
      <c r="BB2847" s="23"/>
      <c r="BC2847" s="23"/>
      <c r="BD2847" s="23"/>
      <c r="BE2847" s="23"/>
      <c r="BF2847" s="23"/>
      <c r="BG2847" s="23"/>
      <c r="BH2847" s="23"/>
      <c r="BI2847" s="23"/>
      <c r="BJ2847" s="23"/>
      <c r="BK2847" s="23"/>
      <c r="BL2847" s="23"/>
      <c r="BM2847" s="23"/>
      <c r="BN2847" s="23"/>
      <c r="BO2847" s="23"/>
      <c r="BP2847" s="23"/>
      <c r="BQ2847" s="23"/>
      <c r="BR2847" s="23"/>
      <c r="BS2847" s="23"/>
      <c r="BT2847" s="23"/>
      <c r="BU2847" s="23"/>
      <c r="BV2847" s="23"/>
      <c r="BW2847" s="23"/>
      <c r="BX2847" s="23"/>
      <c r="BY2847" s="23"/>
      <c r="BZ2847" s="23"/>
      <c r="CA2847" s="23"/>
      <c r="CB2847" s="23"/>
      <c r="CC2847" s="23"/>
      <c r="CD2847" s="23"/>
      <c r="CE2847" s="23"/>
      <c r="CF2847" s="23"/>
      <c r="CG2847" s="23"/>
      <c r="CH2847" s="23"/>
      <c r="CI2847" s="23"/>
      <c r="CJ2847" s="23"/>
      <c r="CK2847" s="23"/>
      <c r="CL2847" s="23"/>
      <c r="CM2847" s="23"/>
      <c r="CN2847" s="23"/>
      <c r="CO2847" s="23"/>
      <c r="CP2847" s="23"/>
      <c r="CQ2847" s="23"/>
      <c r="CR2847" s="23"/>
      <c r="CS2847" s="23"/>
      <c r="CT2847" s="23"/>
      <c r="CU2847" s="23"/>
      <c r="CV2847" s="23"/>
      <c r="CW2847" s="23"/>
      <c r="CX2847" s="23"/>
      <c r="CY2847" s="23"/>
      <c r="CZ2847" s="23"/>
      <c r="DA2847" s="23"/>
      <c r="DB2847" s="23"/>
      <c r="DC2847" s="23"/>
      <c r="DD2847" s="23"/>
      <c r="DE2847" s="23"/>
      <c r="DF2847" s="23"/>
      <c r="DG2847" s="23"/>
      <c r="DH2847" s="23"/>
      <c r="DI2847" s="23"/>
      <c r="DJ2847" s="23"/>
      <c r="DK2847" s="23"/>
      <c r="DL2847" s="23"/>
      <c r="DM2847" s="23"/>
      <c r="DN2847" s="23"/>
      <c r="DO2847" s="23"/>
      <c r="DP2847" s="23"/>
      <c r="DQ2847" s="23"/>
      <c r="DR2847" s="23"/>
      <c r="DS2847" s="23"/>
      <c r="DT2847" s="23"/>
      <c r="DU2847" s="23"/>
      <c r="DV2847" s="23"/>
      <c r="DW2847" s="23"/>
      <c r="DX2847" s="23"/>
      <c r="DY2847" s="23"/>
    </row>
    <row r="2848" spans="1:129" s="29" customFormat="1" x14ac:dyDescent="0.25">
      <c r="A2848" s="487"/>
      <c r="B2848" s="204" t="s">
        <v>433</v>
      </c>
      <c r="C2848" s="84"/>
      <c r="D2848" s="84"/>
      <c r="E2848" s="82"/>
      <c r="F2848" s="83"/>
      <c r="G2848" s="82"/>
      <c r="H2848" s="313" t="s">
        <v>36</v>
      </c>
      <c r="I2848" s="78" t="s">
        <v>37</v>
      </c>
      <c r="J2848" s="83">
        <v>5117644.6450000005</v>
      </c>
      <c r="K2848" s="98">
        <f t="shared" ref="K2848:K2850" si="1555">J2848</f>
        <v>5117644.6450000005</v>
      </c>
      <c r="L2848" s="314"/>
      <c r="M2848" s="123"/>
      <c r="N2848" s="123"/>
      <c r="O2848" s="408">
        <f t="shared" si="1549"/>
        <v>5117644.6450000005</v>
      </c>
      <c r="P2848" s="355"/>
      <c r="Q2848" s="23"/>
      <c r="R2848" s="23"/>
      <c r="S2848" s="23"/>
      <c r="T2848" s="23"/>
      <c r="U2848" s="23"/>
      <c r="V2848" s="23"/>
      <c r="W2848" s="23"/>
      <c r="X2848" s="23"/>
      <c r="Y2848" s="23"/>
      <c r="Z2848" s="23"/>
      <c r="AA2848" s="23"/>
      <c r="AB2848" s="23"/>
      <c r="AC2848" s="23"/>
      <c r="AD2848" s="23"/>
      <c r="AE2848" s="23"/>
      <c r="AF2848" s="23"/>
      <c r="AG2848" s="23"/>
      <c r="AH2848" s="23"/>
      <c r="AI2848" s="23"/>
      <c r="AJ2848" s="23"/>
      <c r="AK2848" s="23"/>
      <c r="AL2848" s="23"/>
      <c r="AM2848" s="23"/>
      <c r="AN2848" s="23"/>
      <c r="AO2848" s="23"/>
      <c r="AP2848" s="23"/>
      <c r="AQ2848" s="23"/>
      <c r="AR2848" s="23"/>
      <c r="AS2848" s="23"/>
      <c r="AT2848" s="23"/>
      <c r="AU2848" s="23"/>
      <c r="AV2848" s="23"/>
      <c r="AW2848" s="23"/>
      <c r="AX2848" s="23"/>
      <c r="AY2848" s="23"/>
      <c r="AZ2848" s="23"/>
      <c r="BA2848" s="23"/>
      <c r="BB2848" s="23"/>
      <c r="BC2848" s="23"/>
      <c r="BD2848" s="23"/>
      <c r="BE2848" s="23"/>
      <c r="BF2848" s="23"/>
      <c r="BG2848" s="23"/>
      <c r="BH2848" s="23"/>
      <c r="BI2848" s="23"/>
      <c r="BJ2848" s="23"/>
      <c r="BK2848" s="23"/>
      <c r="BL2848" s="23"/>
      <c r="BM2848" s="23"/>
      <c r="BN2848" s="23"/>
      <c r="BO2848" s="23"/>
      <c r="BP2848" s="23"/>
      <c r="BQ2848" s="23"/>
      <c r="BR2848" s="23"/>
      <c r="BS2848" s="23"/>
      <c r="BT2848" s="23"/>
      <c r="BU2848" s="23"/>
      <c r="BV2848" s="23"/>
      <c r="BW2848" s="23"/>
      <c r="BX2848" s="23"/>
      <c r="BY2848" s="23"/>
      <c r="BZ2848" s="23"/>
      <c r="CA2848" s="23"/>
      <c r="CB2848" s="23"/>
      <c r="CC2848" s="23"/>
      <c r="CD2848" s="23"/>
      <c r="CE2848" s="23"/>
      <c r="CF2848" s="23"/>
      <c r="CG2848" s="23"/>
      <c r="CH2848" s="23"/>
      <c r="CI2848" s="23"/>
      <c r="CJ2848" s="23"/>
      <c r="CK2848" s="23"/>
      <c r="CL2848" s="23"/>
      <c r="CM2848" s="23"/>
      <c r="CN2848" s="23"/>
      <c r="CO2848" s="23"/>
      <c r="CP2848" s="23"/>
      <c r="CQ2848" s="23"/>
      <c r="CR2848" s="23"/>
      <c r="CS2848" s="23"/>
      <c r="CT2848" s="23"/>
      <c r="CU2848" s="23"/>
      <c r="CV2848" s="23"/>
      <c r="CW2848" s="23"/>
      <c r="CX2848" s="23"/>
      <c r="CY2848" s="23"/>
      <c r="CZ2848" s="23"/>
      <c r="DA2848" s="23"/>
      <c r="DB2848" s="23"/>
      <c r="DC2848" s="23"/>
      <c r="DD2848" s="23"/>
      <c r="DE2848" s="23"/>
      <c r="DF2848" s="23"/>
      <c r="DG2848" s="23"/>
      <c r="DH2848" s="23"/>
      <c r="DI2848" s="23"/>
      <c r="DJ2848" s="23"/>
      <c r="DK2848" s="23"/>
      <c r="DL2848" s="23"/>
      <c r="DM2848" s="23"/>
      <c r="DN2848" s="23"/>
      <c r="DO2848" s="23"/>
      <c r="DP2848" s="23"/>
      <c r="DQ2848" s="23"/>
      <c r="DR2848" s="23"/>
      <c r="DS2848" s="23"/>
      <c r="DT2848" s="23"/>
      <c r="DU2848" s="23"/>
      <c r="DV2848" s="23"/>
      <c r="DW2848" s="23"/>
      <c r="DX2848" s="23"/>
      <c r="DY2848" s="23"/>
    </row>
    <row r="2849" spans="1:129" s="29" customFormat="1" ht="30" x14ac:dyDescent="0.25">
      <c r="A2849" s="487"/>
      <c r="B2849" s="204" t="s">
        <v>433</v>
      </c>
      <c r="C2849" s="84"/>
      <c r="D2849" s="84"/>
      <c r="E2849" s="82"/>
      <c r="F2849" s="83"/>
      <c r="G2849" s="82"/>
      <c r="H2849" s="313" t="s">
        <v>38</v>
      </c>
      <c r="I2849" s="105" t="s">
        <v>39</v>
      </c>
      <c r="J2849" s="83">
        <v>652064.94200000004</v>
      </c>
      <c r="K2849" s="98">
        <f t="shared" si="1555"/>
        <v>652064.94200000004</v>
      </c>
      <c r="L2849" s="314"/>
      <c r="M2849" s="123"/>
      <c r="N2849" s="123"/>
      <c r="O2849" s="408">
        <f t="shared" si="1549"/>
        <v>652064.94200000004</v>
      </c>
      <c r="P2849" s="355"/>
      <c r="Q2849" s="23"/>
      <c r="R2849" s="23"/>
      <c r="S2849" s="23"/>
      <c r="T2849" s="23"/>
      <c r="U2849" s="23"/>
      <c r="V2849" s="23"/>
      <c r="W2849" s="23"/>
      <c r="X2849" s="23"/>
      <c r="Y2849" s="23"/>
      <c r="Z2849" s="23"/>
      <c r="AA2849" s="23"/>
      <c r="AB2849" s="23"/>
      <c r="AC2849" s="23"/>
      <c r="AD2849" s="23"/>
      <c r="AE2849" s="23"/>
      <c r="AF2849" s="23"/>
      <c r="AG2849" s="23"/>
      <c r="AH2849" s="23"/>
      <c r="AI2849" s="23"/>
      <c r="AJ2849" s="23"/>
      <c r="AK2849" s="23"/>
      <c r="AL2849" s="23"/>
      <c r="AM2849" s="23"/>
      <c r="AN2849" s="23"/>
      <c r="AO2849" s="23"/>
      <c r="AP2849" s="23"/>
      <c r="AQ2849" s="23"/>
      <c r="AR2849" s="23"/>
      <c r="AS2849" s="23"/>
      <c r="AT2849" s="23"/>
      <c r="AU2849" s="23"/>
      <c r="AV2849" s="23"/>
      <c r="AW2849" s="23"/>
      <c r="AX2849" s="23"/>
      <c r="AY2849" s="23"/>
      <c r="AZ2849" s="23"/>
      <c r="BA2849" s="23"/>
      <c r="BB2849" s="23"/>
      <c r="BC2849" s="23"/>
      <c r="BD2849" s="23"/>
      <c r="BE2849" s="23"/>
      <c r="BF2849" s="23"/>
      <c r="BG2849" s="23"/>
      <c r="BH2849" s="23"/>
      <c r="BI2849" s="23"/>
      <c r="BJ2849" s="23"/>
      <c r="BK2849" s="23"/>
      <c r="BL2849" s="23"/>
      <c r="BM2849" s="23"/>
      <c r="BN2849" s="23"/>
      <c r="BO2849" s="23"/>
      <c r="BP2849" s="23"/>
      <c r="BQ2849" s="23"/>
      <c r="BR2849" s="23"/>
      <c r="BS2849" s="23"/>
      <c r="BT2849" s="23"/>
      <c r="BU2849" s="23"/>
      <c r="BV2849" s="23"/>
      <c r="BW2849" s="23"/>
      <c r="BX2849" s="23"/>
      <c r="BY2849" s="23"/>
      <c r="BZ2849" s="23"/>
      <c r="CA2849" s="23"/>
      <c r="CB2849" s="23"/>
      <c r="CC2849" s="23"/>
      <c r="CD2849" s="23"/>
      <c r="CE2849" s="23"/>
      <c r="CF2849" s="23"/>
      <c r="CG2849" s="23"/>
      <c r="CH2849" s="23"/>
      <c r="CI2849" s="23"/>
      <c r="CJ2849" s="23"/>
      <c r="CK2849" s="23"/>
      <c r="CL2849" s="23"/>
      <c r="CM2849" s="23"/>
      <c r="CN2849" s="23"/>
      <c r="CO2849" s="23"/>
      <c r="CP2849" s="23"/>
      <c r="CQ2849" s="23"/>
      <c r="CR2849" s="23"/>
      <c r="CS2849" s="23"/>
      <c r="CT2849" s="23"/>
      <c r="CU2849" s="23"/>
      <c r="CV2849" s="23"/>
      <c r="CW2849" s="23"/>
      <c r="CX2849" s="23"/>
      <c r="CY2849" s="23"/>
      <c r="CZ2849" s="23"/>
      <c r="DA2849" s="23"/>
      <c r="DB2849" s="23"/>
      <c r="DC2849" s="23"/>
      <c r="DD2849" s="23"/>
      <c r="DE2849" s="23"/>
      <c r="DF2849" s="23"/>
      <c r="DG2849" s="23"/>
      <c r="DH2849" s="23"/>
      <c r="DI2849" s="23"/>
      <c r="DJ2849" s="23"/>
      <c r="DK2849" s="23"/>
      <c r="DL2849" s="23"/>
      <c r="DM2849" s="23"/>
      <c r="DN2849" s="23"/>
      <c r="DO2849" s="23"/>
      <c r="DP2849" s="23"/>
      <c r="DQ2849" s="23"/>
      <c r="DR2849" s="23"/>
      <c r="DS2849" s="23"/>
      <c r="DT2849" s="23"/>
      <c r="DU2849" s="23"/>
      <c r="DV2849" s="23"/>
      <c r="DW2849" s="23"/>
      <c r="DX2849" s="23"/>
      <c r="DY2849" s="23"/>
    </row>
    <row r="2850" spans="1:129" s="29" customFormat="1" x14ac:dyDescent="0.25">
      <c r="A2850" s="488"/>
      <c r="B2850" s="204" t="s">
        <v>433</v>
      </c>
      <c r="C2850" s="84"/>
      <c r="D2850" s="84"/>
      <c r="E2850" s="82"/>
      <c r="F2850" s="83"/>
      <c r="G2850" s="82"/>
      <c r="H2850" s="313" t="s">
        <v>35</v>
      </c>
      <c r="I2850" s="78" t="s">
        <v>52</v>
      </c>
      <c r="J2850" s="83">
        <v>123471.78516180001</v>
      </c>
      <c r="K2850" s="98">
        <f t="shared" si="1555"/>
        <v>123471.78516180001</v>
      </c>
      <c r="L2850" s="314"/>
      <c r="M2850" s="123"/>
      <c r="N2850" s="123"/>
      <c r="O2850" s="408">
        <f t="shared" si="1549"/>
        <v>123471.78516180001</v>
      </c>
      <c r="P2850" s="355"/>
      <c r="Q2850" s="23"/>
      <c r="R2850" s="23"/>
      <c r="S2850" s="23"/>
      <c r="T2850" s="23"/>
      <c r="U2850" s="23"/>
      <c r="V2850" s="23"/>
      <c r="W2850" s="23"/>
      <c r="X2850" s="23"/>
      <c r="Y2850" s="23"/>
      <c r="Z2850" s="23"/>
      <c r="AA2850" s="23"/>
      <c r="AB2850" s="23"/>
      <c r="AC2850" s="23"/>
      <c r="AD2850" s="23"/>
      <c r="AE2850" s="23"/>
      <c r="AF2850" s="23"/>
      <c r="AG2850" s="23"/>
      <c r="AH2850" s="23"/>
      <c r="AI2850" s="23"/>
      <c r="AJ2850" s="23"/>
      <c r="AK2850" s="23"/>
      <c r="AL2850" s="23"/>
      <c r="AM2850" s="23"/>
      <c r="AN2850" s="23"/>
      <c r="AO2850" s="23"/>
      <c r="AP2850" s="23"/>
      <c r="AQ2850" s="23"/>
      <c r="AR2850" s="23"/>
      <c r="AS2850" s="23"/>
      <c r="AT2850" s="23"/>
      <c r="AU2850" s="23"/>
      <c r="AV2850" s="23"/>
      <c r="AW2850" s="23"/>
      <c r="AX2850" s="23"/>
      <c r="AY2850" s="23"/>
      <c r="AZ2850" s="23"/>
      <c r="BA2850" s="23"/>
      <c r="BB2850" s="23"/>
      <c r="BC2850" s="23"/>
      <c r="BD2850" s="23"/>
      <c r="BE2850" s="23"/>
      <c r="BF2850" s="23"/>
      <c r="BG2850" s="23"/>
      <c r="BH2850" s="23"/>
      <c r="BI2850" s="23"/>
      <c r="BJ2850" s="23"/>
      <c r="BK2850" s="23"/>
      <c r="BL2850" s="23"/>
      <c r="BM2850" s="23"/>
      <c r="BN2850" s="23"/>
      <c r="BO2850" s="23"/>
      <c r="BP2850" s="23"/>
      <c r="BQ2850" s="23"/>
      <c r="BR2850" s="23"/>
      <c r="BS2850" s="23"/>
      <c r="BT2850" s="23"/>
      <c r="BU2850" s="23"/>
      <c r="BV2850" s="23"/>
      <c r="BW2850" s="23"/>
      <c r="BX2850" s="23"/>
      <c r="BY2850" s="23"/>
      <c r="BZ2850" s="23"/>
      <c r="CA2850" s="23"/>
      <c r="CB2850" s="23"/>
      <c r="CC2850" s="23"/>
      <c r="CD2850" s="23"/>
      <c r="CE2850" s="23"/>
      <c r="CF2850" s="23"/>
      <c r="CG2850" s="23"/>
      <c r="CH2850" s="23"/>
      <c r="CI2850" s="23"/>
      <c r="CJ2850" s="23"/>
      <c r="CK2850" s="23"/>
      <c r="CL2850" s="23"/>
      <c r="CM2850" s="23"/>
      <c r="CN2850" s="23"/>
      <c r="CO2850" s="23"/>
      <c r="CP2850" s="23"/>
      <c r="CQ2850" s="23"/>
      <c r="CR2850" s="23"/>
      <c r="CS2850" s="23"/>
      <c r="CT2850" s="23"/>
      <c r="CU2850" s="23"/>
      <c r="CV2850" s="23"/>
      <c r="CW2850" s="23"/>
      <c r="CX2850" s="23"/>
      <c r="CY2850" s="23"/>
      <c r="CZ2850" s="23"/>
      <c r="DA2850" s="23"/>
      <c r="DB2850" s="23"/>
      <c r="DC2850" s="23"/>
      <c r="DD2850" s="23"/>
      <c r="DE2850" s="23"/>
      <c r="DF2850" s="23"/>
      <c r="DG2850" s="23"/>
      <c r="DH2850" s="23"/>
      <c r="DI2850" s="23"/>
      <c r="DJ2850" s="23"/>
      <c r="DK2850" s="23"/>
      <c r="DL2850" s="23"/>
      <c r="DM2850" s="23"/>
      <c r="DN2850" s="23"/>
      <c r="DO2850" s="23"/>
      <c r="DP2850" s="23"/>
      <c r="DQ2850" s="23"/>
      <c r="DR2850" s="23"/>
      <c r="DS2850" s="23"/>
      <c r="DT2850" s="23"/>
      <c r="DU2850" s="23"/>
      <c r="DV2850" s="23"/>
      <c r="DW2850" s="23"/>
      <c r="DX2850" s="23"/>
      <c r="DY2850" s="23"/>
    </row>
    <row r="2851" spans="1:129" s="29" customFormat="1" x14ac:dyDescent="0.25">
      <c r="A2851" s="486">
        <v>9</v>
      </c>
      <c r="B2851" s="204" t="s">
        <v>433</v>
      </c>
      <c r="C2851" s="84" t="s">
        <v>3</v>
      </c>
      <c r="D2851" s="84" t="s">
        <v>63</v>
      </c>
      <c r="E2851" s="82">
        <v>15</v>
      </c>
      <c r="F2851" s="83">
        <v>3542.2</v>
      </c>
      <c r="G2851" s="82">
        <v>103</v>
      </c>
      <c r="H2851" s="294" t="s">
        <v>30</v>
      </c>
      <c r="I2851" s="66" t="s">
        <v>1</v>
      </c>
      <c r="J2851" s="83">
        <f>J2852+J2853</f>
        <v>832980.73023079999</v>
      </c>
      <c r="K2851" s="83">
        <f t="shared" ref="K2851:N2851" si="1556">K2852+K2853</f>
        <v>832980.73023079999</v>
      </c>
      <c r="L2851" s="83">
        <f t="shared" si="1556"/>
        <v>0</v>
      </c>
      <c r="M2851" s="83">
        <f t="shared" si="1556"/>
        <v>0</v>
      </c>
      <c r="N2851" s="83">
        <f t="shared" si="1556"/>
        <v>0</v>
      </c>
      <c r="O2851" s="408">
        <f t="shared" si="1549"/>
        <v>832980.73023079999</v>
      </c>
      <c r="P2851" s="355"/>
      <c r="Q2851" s="23"/>
      <c r="R2851" s="23"/>
      <c r="S2851" s="23"/>
      <c r="T2851" s="23"/>
      <c r="U2851" s="23"/>
      <c r="V2851" s="23"/>
      <c r="W2851" s="23"/>
      <c r="X2851" s="23"/>
      <c r="Y2851" s="23"/>
      <c r="Z2851" s="23"/>
      <c r="AA2851" s="23"/>
      <c r="AB2851" s="23"/>
      <c r="AC2851" s="23"/>
      <c r="AD2851" s="23"/>
      <c r="AE2851" s="23"/>
      <c r="AF2851" s="23"/>
      <c r="AG2851" s="23"/>
      <c r="AH2851" s="23"/>
      <c r="AI2851" s="23"/>
      <c r="AJ2851" s="23"/>
      <c r="AK2851" s="23"/>
      <c r="AL2851" s="23"/>
      <c r="AM2851" s="23"/>
      <c r="AN2851" s="23"/>
      <c r="AO2851" s="23"/>
      <c r="AP2851" s="23"/>
      <c r="AQ2851" s="23"/>
      <c r="AR2851" s="23"/>
      <c r="AS2851" s="23"/>
      <c r="AT2851" s="23"/>
      <c r="AU2851" s="23"/>
      <c r="AV2851" s="23"/>
      <c r="AW2851" s="23"/>
      <c r="AX2851" s="23"/>
      <c r="AY2851" s="23"/>
      <c r="AZ2851" s="23"/>
      <c r="BA2851" s="23"/>
      <c r="BB2851" s="23"/>
      <c r="BC2851" s="23"/>
      <c r="BD2851" s="23"/>
      <c r="BE2851" s="23"/>
      <c r="BF2851" s="23"/>
      <c r="BG2851" s="23"/>
      <c r="BH2851" s="23"/>
      <c r="BI2851" s="23"/>
      <c r="BJ2851" s="23"/>
      <c r="BK2851" s="23"/>
      <c r="BL2851" s="23"/>
      <c r="BM2851" s="23"/>
      <c r="BN2851" s="23"/>
      <c r="BO2851" s="23"/>
      <c r="BP2851" s="23"/>
      <c r="BQ2851" s="23"/>
      <c r="BR2851" s="23"/>
      <c r="BS2851" s="23"/>
      <c r="BT2851" s="23"/>
      <c r="BU2851" s="23"/>
      <c r="BV2851" s="23"/>
      <c r="BW2851" s="23"/>
      <c r="BX2851" s="23"/>
      <c r="BY2851" s="23"/>
      <c r="BZ2851" s="23"/>
      <c r="CA2851" s="23"/>
      <c r="CB2851" s="23"/>
      <c r="CC2851" s="23"/>
      <c r="CD2851" s="23"/>
      <c r="CE2851" s="23"/>
      <c r="CF2851" s="23"/>
      <c r="CG2851" s="23"/>
      <c r="CH2851" s="23"/>
      <c r="CI2851" s="23"/>
      <c r="CJ2851" s="23"/>
      <c r="CK2851" s="23"/>
      <c r="CL2851" s="23"/>
      <c r="CM2851" s="23"/>
      <c r="CN2851" s="23"/>
      <c r="CO2851" s="23"/>
      <c r="CP2851" s="23"/>
      <c r="CQ2851" s="23"/>
      <c r="CR2851" s="23"/>
      <c r="CS2851" s="23"/>
      <c r="CT2851" s="23"/>
      <c r="CU2851" s="23"/>
      <c r="CV2851" s="23"/>
      <c r="CW2851" s="23"/>
      <c r="CX2851" s="23"/>
      <c r="CY2851" s="23"/>
      <c r="CZ2851" s="23"/>
      <c r="DA2851" s="23"/>
      <c r="DB2851" s="23"/>
      <c r="DC2851" s="23"/>
      <c r="DD2851" s="23"/>
      <c r="DE2851" s="23"/>
      <c r="DF2851" s="23"/>
      <c r="DG2851" s="23"/>
      <c r="DH2851" s="23"/>
      <c r="DI2851" s="23"/>
      <c r="DJ2851" s="23"/>
      <c r="DK2851" s="23"/>
      <c r="DL2851" s="23"/>
      <c r="DM2851" s="23"/>
      <c r="DN2851" s="23"/>
      <c r="DO2851" s="23"/>
      <c r="DP2851" s="23"/>
      <c r="DQ2851" s="23"/>
      <c r="DR2851" s="23"/>
      <c r="DS2851" s="23"/>
      <c r="DT2851" s="23"/>
      <c r="DU2851" s="23"/>
      <c r="DV2851" s="23"/>
      <c r="DW2851" s="23"/>
      <c r="DX2851" s="23"/>
      <c r="DY2851" s="23"/>
    </row>
    <row r="2852" spans="1:129" s="29" customFormat="1" ht="30" x14ac:dyDescent="0.25">
      <c r="A2852" s="487"/>
      <c r="B2852" s="204" t="s">
        <v>433</v>
      </c>
      <c r="C2852" s="84"/>
      <c r="D2852" s="84"/>
      <c r="E2852" s="82"/>
      <c r="F2852" s="83"/>
      <c r="G2852" s="82"/>
      <c r="H2852" s="313" t="s">
        <v>38</v>
      </c>
      <c r="I2852" s="105" t="s">
        <v>39</v>
      </c>
      <c r="J2852" s="83">
        <v>815528.42200000002</v>
      </c>
      <c r="K2852" s="98">
        <f t="shared" ref="K2852:K2853" si="1557">J2852</f>
        <v>815528.42200000002</v>
      </c>
      <c r="L2852" s="314"/>
      <c r="M2852" s="123"/>
      <c r="N2852" s="123"/>
      <c r="O2852" s="408">
        <f t="shared" si="1549"/>
        <v>815528.42200000002</v>
      </c>
      <c r="P2852" s="355"/>
      <c r="Q2852" s="23"/>
      <c r="R2852" s="23"/>
      <c r="S2852" s="23"/>
      <c r="T2852" s="23"/>
      <c r="U2852" s="23"/>
      <c r="V2852" s="23"/>
      <c r="W2852" s="23"/>
      <c r="X2852" s="23"/>
      <c r="Y2852" s="23"/>
      <c r="Z2852" s="23"/>
      <c r="AA2852" s="23"/>
      <c r="AB2852" s="23"/>
      <c r="AC2852" s="23"/>
      <c r="AD2852" s="23"/>
      <c r="AE2852" s="23"/>
      <c r="AF2852" s="23"/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/>
      <c r="AR2852" s="23"/>
      <c r="AS2852" s="23"/>
      <c r="AT2852" s="23"/>
      <c r="AU2852" s="23"/>
      <c r="AV2852" s="23"/>
      <c r="AW2852" s="23"/>
      <c r="AX2852" s="23"/>
      <c r="AY2852" s="23"/>
      <c r="AZ2852" s="23"/>
      <c r="BA2852" s="23"/>
      <c r="BB2852" s="23"/>
      <c r="BC2852" s="23"/>
      <c r="BD2852" s="23"/>
      <c r="BE2852" s="23"/>
      <c r="BF2852" s="23"/>
      <c r="BG2852" s="23"/>
      <c r="BH2852" s="23"/>
      <c r="BI2852" s="23"/>
      <c r="BJ2852" s="23"/>
      <c r="BK2852" s="23"/>
      <c r="BL2852" s="23"/>
      <c r="BM2852" s="23"/>
      <c r="BN2852" s="23"/>
      <c r="BO2852" s="23"/>
      <c r="BP2852" s="23"/>
      <c r="BQ2852" s="23"/>
      <c r="BR2852" s="23"/>
      <c r="BS2852" s="23"/>
      <c r="BT2852" s="23"/>
      <c r="BU2852" s="23"/>
      <c r="BV2852" s="23"/>
      <c r="BW2852" s="23"/>
      <c r="BX2852" s="23"/>
      <c r="BY2852" s="23"/>
      <c r="BZ2852" s="23"/>
      <c r="CA2852" s="23"/>
      <c r="CB2852" s="23"/>
      <c r="CC2852" s="23"/>
      <c r="CD2852" s="23"/>
      <c r="CE2852" s="23"/>
      <c r="CF2852" s="23"/>
      <c r="CG2852" s="23"/>
      <c r="CH2852" s="23"/>
      <c r="CI2852" s="23"/>
      <c r="CJ2852" s="23"/>
      <c r="CK2852" s="23"/>
      <c r="CL2852" s="23"/>
      <c r="CM2852" s="23"/>
      <c r="CN2852" s="23"/>
      <c r="CO2852" s="23"/>
      <c r="CP2852" s="23"/>
      <c r="CQ2852" s="23"/>
      <c r="CR2852" s="23"/>
      <c r="CS2852" s="23"/>
      <c r="CT2852" s="23"/>
      <c r="CU2852" s="23"/>
      <c r="CV2852" s="23"/>
      <c r="CW2852" s="23"/>
      <c r="CX2852" s="23"/>
      <c r="CY2852" s="23"/>
      <c r="CZ2852" s="23"/>
      <c r="DA2852" s="23"/>
      <c r="DB2852" s="23"/>
      <c r="DC2852" s="23"/>
      <c r="DD2852" s="23"/>
      <c r="DE2852" s="23"/>
      <c r="DF2852" s="23"/>
      <c r="DG2852" s="23"/>
      <c r="DH2852" s="23"/>
      <c r="DI2852" s="23"/>
      <c r="DJ2852" s="23"/>
      <c r="DK2852" s="23"/>
      <c r="DL2852" s="23"/>
      <c r="DM2852" s="23"/>
      <c r="DN2852" s="23"/>
      <c r="DO2852" s="23"/>
      <c r="DP2852" s="23"/>
      <c r="DQ2852" s="23"/>
      <c r="DR2852" s="23"/>
      <c r="DS2852" s="23"/>
      <c r="DT2852" s="23"/>
      <c r="DU2852" s="23"/>
      <c r="DV2852" s="23"/>
      <c r="DW2852" s="23"/>
      <c r="DX2852" s="23"/>
      <c r="DY2852" s="23"/>
    </row>
    <row r="2853" spans="1:129" s="29" customFormat="1" x14ac:dyDescent="0.25">
      <c r="A2853" s="488"/>
      <c r="B2853" s="204" t="s">
        <v>433</v>
      </c>
      <c r="C2853" s="84"/>
      <c r="D2853" s="84"/>
      <c r="E2853" s="82"/>
      <c r="F2853" s="83"/>
      <c r="G2853" s="82"/>
      <c r="H2853" s="313" t="s">
        <v>35</v>
      </c>
      <c r="I2853" s="78" t="s">
        <v>52</v>
      </c>
      <c r="J2853" s="83">
        <v>17452.308230800001</v>
      </c>
      <c r="K2853" s="98">
        <f t="shared" si="1557"/>
        <v>17452.308230800001</v>
      </c>
      <c r="L2853" s="314"/>
      <c r="M2853" s="123"/>
      <c r="N2853" s="123"/>
      <c r="O2853" s="408">
        <f t="shared" si="1549"/>
        <v>17452.308230800001</v>
      </c>
      <c r="P2853" s="355"/>
      <c r="Q2853" s="23"/>
      <c r="R2853" s="23"/>
      <c r="S2853" s="23"/>
      <c r="T2853" s="23"/>
      <c r="U2853" s="23"/>
      <c r="V2853" s="23"/>
      <c r="W2853" s="23"/>
      <c r="X2853" s="23"/>
      <c r="Y2853" s="23"/>
      <c r="Z2853" s="23"/>
      <c r="AA2853" s="23"/>
      <c r="AB2853" s="23"/>
      <c r="AC2853" s="23"/>
      <c r="AD2853" s="23"/>
      <c r="AE2853" s="23"/>
      <c r="AF2853" s="23"/>
      <c r="AG2853" s="23"/>
      <c r="AH2853" s="23"/>
      <c r="AI2853" s="23"/>
      <c r="AJ2853" s="23"/>
      <c r="AK2853" s="23"/>
      <c r="AL2853" s="23"/>
      <c r="AM2853" s="23"/>
      <c r="AN2853" s="23"/>
      <c r="AO2853" s="23"/>
      <c r="AP2853" s="23"/>
      <c r="AQ2853" s="23"/>
      <c r="AR2853" s="23"/>
      <c r="AS2853" s="23"/>
      <c r="AT2853" s="23"/>
      <c r="AU2853" s="23"/>
      <c r="AV2853" s="23"/>
      <c r="AW2853" s="23"/>
      <c r="AX2853" s="23"/>
      <c r="AY2853" s="23"/>
      <c r="AZ2853" s="23"/>
      <c r="BA2853" s="23"/>
      <c r="BB2853" s="23"/>
      <c r="BC2853" s="23"/>
      <c r="BD2853" s="23"/>
      <c r="BE2853" s="23"/>
      <c r="BF2853" s="23"/>
      <c r="BG2853" s="23"/>
      <c r="BH2853" s="23"/>
      <c r="BI2853" s="23"/>
      <c r="BJ2853" s="23"/>
      <c r="BK2853" s="23"/>
      <c r="BL2853" s="23"/>
      <c r="BM2853" s="23"/>
      <c r="BN2853" s="23"/>
      <c r="BO2853" s="23"/>
      <c r="BP2853" s="23"/>
      <c r="BQ2853" s="23"/>
      <c r="BR2853" s="23"/>
      <c r="BS2853" s="23"/>
      <c r="BT2853" s="23"/>
      <c r="BU2853" s="23"/>
      <c r="BV2853" s="23"/>
      <c r="BW2853" s="23"/>
      <c r="BX2853" s="23"/>
      <c r="BY2853" s="23"/>
      <c r="BZ2853" s="23"/>
      <c r="CA2853" s="23"/>
      <c r="CB2853" s="23"/>
      <c r="CC2853" s="23"/>
      <c r="CD2853" s="23"/>
      <c r="CE2853" s="23"/>
      <c r="CF2853" s="23"/>
      <c r="CG2853" s="23"/>
      <c r="CH2853" s="23"/>
      <c r="CI2853" s="23"/>
      <c r="CJ2853" s="23"/>
      <c r="CK2853" s="23"/>
      <c r="CL2853" s="23"/>
      <c r="CM2853" s="23"/>
      <c r="CN2853" s="23"/>
      <c r="CO2853" s="23"/>
      <c r="CP2853" s="23"/>
      <c r="CQ2853" s="23"/>
      <c r="CR2853" s="23"/>
      <c r="CS2853" s="23"/>
      <c r="CT2853" s="23"/>
      <c r="CU2853" s="23"/>
      <c r="CV2853" s="23"/>
      <c r="CW2853" s="23"/>
      <c r="CX2853" s="23"/>
      <c r="CY2853" s="23"/>
      <c r="CZ2853" s="23"/>
      <c r="DA2853" s="23"/>
      <c r="DB2853" s="23"/>
      <c r="DC2853" s="23"/>
      <c r="DD2853" s="23"/>
      <c r="DE2853" s="23"/>
      <c r="DF2853" s="23"/>
      <c r="DG2853" s="23"/>
      <c r="DH2853" s="23"/>
      <c r="DI2853" s="23"/>
      <c r="DJ2853" s="23"/>
      <c r="DK2853" s="23"/>
      <c r="DL2853" s="23"/>
      <c r="DM2853" s="23"/>
      <c r="DN2853" s="23"/>
      <c r="DO2853" s="23"/>
      <c r="DP2853" s="23"/>
      <c r="DQ2853" s="23"/>
      <c r="DR2853" s="23"/>
      <c r="DS2853" s="23"/>
      <c r="DT2853" s="23"/>
      <c r="DU2853" s="23"/>
      <c r="DV2853" s="23"/>
      <c r="DW2853" s="23"/>
      <c r="DX2853" s="23"/>
      <c r="DY2853" s="23"/>
    </row>
    <row r="2854" spans="1:129" s="29" customFormat="1" x14ac:dyDescent="0.25">
      <c r="A2854" s="486">
        <v>10</v>
      </c>
      <c r="B2854" s="204" t="s">
        <v>433</v>
      </c>
      <c r="C2854" s="84" t="s">
        <v>4</v>
      </c>
      <c r="D2854" s="84" t="s">
        <v>320</v>
      </c>
      <c r="E2854" s="82">
        <v>11</v>
      </c>
      <c r="F2854" s="83">
        <v>476.3</v>
      </c>
      <c r="G2854" s="82">
        <v>10</v>
      </c>
      <c r="H2854" s="294" t="s">
        <v>30</v>
      </c>
      <c r="I2854" s="66" t="s">
        <v>1</v>
      </c>
      <c r="J2854" s="83">
        <f>J2855+J2856</f>
        <v>295250</v>
      </c>
      <c r="K2854" s="83">
        <f t="shared" ref="K2854:N2854" si="1558">K2855+K2856</f>
        <v>45250</v>
      </c>
      <c r="L2854" s="83">
        <f t="shared" si="1558"/>
        <v>0</v>
      </c>
      <c r="M2854" s="83">
        <f t="shared" si="1558"/>
        <v>237500</v>
      </c>
      <c r="N2854" s="83">
        <f t="shared" si="1558"/>
        <v>12500</v>
      </c>
      <c r="O2854" s="408">
        <f t="shared" si="1549"/>
        <v>295250</v>
      </c>
      <c r="P2854" s="355"/>
      <c r="Q2854" s="23"/>
      <c r="R2854" s="23"/>
      <c r="S2854" s="23"/>
      <c r="T2854" s="23"/>
      <c r="U2854" s="23"/>
      <c r="V2854" s="23"/>
      <c r="W2854" s="23"/>
      <c r="X2854" s="23"/>
      <c r="Y2854" s="23"/>
      <c r="Z2854" s="23"/>
      <c r="AA2854" s="23"/>
      <c r="AB2854" s="23"/>
      <c r="AC2854" s="23"/>
      <c r="AD2854" s="23"/>
      <c r="AE2854" s="23"/>
      <c r="AF2854" s="23"/>
      <c r="AG2854" s="23"/>
      <c r="AH2854" s="23"/>
      <c r="AI2854" s="23"/>
      <c r="AJ2854" s="23"/>
      <c r="AK2854" s="23"/>
      <c r="AL2854" s="23"/>
      <c r="AM2854" s="23"/>
      <c r="AN2854" s="23"/>
      <c r="AO2854" s="23"/>
      <c r="AP2854" s="23"/>
      <c r="AQ2854" s="23"/>
      <c r="AR2854" s="23"/>
      <c r="AS2854" s="23"/>
      <c r="AT2854" s="23"/>
      <c r="AU2854" s="23"/>
      <c r="AV2854" s="23"/>
      <c r="AW2854" s="23"/>
      <c r="AX2854" s="23"/>
      <c r="AY2854" s="23"/>
      <c r="AZ2854" s="23"/>
      <c r="BA2854" s="23"/>
      <c r="BB2854" s="23"/>
      <c r="BC2854" s="23"/>
      <c r="BD2854" s="23"/>
      <c r="BE2854" s="23"/>
      <c r="BF2854" s="23"/>
      <c r="BG2854" s="23"/>
      <c r="BH2854" s="23"/>
      <c r="BI2854" s="23"/>
      <c r="BJ2854" s="23"/>
      <c r="BK2854" s="23"/>
      <c r="BL2854" s="23"/>
      <c r="BM2854" s="23"/>
      <c r="BN2854" s="23"/>
      <c r="BO2854" s="23"/>
      <c r="BP2854" s="23"/>
      <c r="BQ2854" s="23"/>
      <c r="BR2854" s="23"/>
      <c r="BS2854" s="23"/>
      <c r="BT2854" s="23"/>
      <c r="BU2854" s="23"/>
      <c r="BV2854" s="23"/>
      <c r="BW2854" s="23"/>
      <c r="BX2854" s="23"/>
      <c r="BY2854" s="23"/>
      <c r="BZ2854" s="23"/>
      <c r="CA2854" s="23"/>
      <c r="CB2854" s="23"/>
      <c r="CC2854" s="23"/>
      <c r="CD2854" s="23"/>
      <c r="CE2854" s="23"/>
      <c r="CF2854" s="23"/>
      <c r="CG2854" s="23"/>
      <c r="CH2854" s="23"/>
      <c r="CI2854" s="23"/>
      <c r="CJ2854" s="23"/>
      <c r="CK2854" s="23"/>
      <c r="CL2854" s="23"/>
      <c r="CM2854" s="23"/>
      <c r="CN2854" s="23"/>
      <c r="CO2854" s="23"/>
      <c r="CP2854" s="23"/>
      <c r="CQ2854" s="23"/>
      <c r="CR2854" s="23"/>
      <c r="CS2854" s="23"/>
      <c r="CT2854" s="23"/>
      <c r="CU2854" s="23"/>
      <c r="CV2854" s="23"/>
      <c r="CW2854" s="23"/>
      <c r="CX2854" s="23"/>
      <c r="CY2854" s="23"/>
      <c r="CZ2854" s="23"/>
      <c r="DA2854" s="23"/>
      <c r="DB2854" s="23"/>
      <c r="DC2854" s="23"/>
      <c r="DD2854" s="23"/>
      <c r="DE2854" s="23"/>
      <c r="DF2854" s="23"/>
      <c r="DG2854" s="23"/>
      <c r="DH2854" s="23"/>
      <c r="DI2854" s="23"/>
      <c r="DJ2854" s="23"/>
      <c r="DK2854" s="23"/>
      <c r="DL2854" s="23"/>
      <c r="DM2854" s="23"/>
      <c r="DN2854" s="23"/>
      <c r="DO2854" s="23"/>
      <c r="DP2854" s="23"/>
      <c r="DQ2854" s="23"/>
      <c r="DR2854" s="23"/>
      <c r="DS2854" s="23"/>
      <c r="DT2854" s="23"/>
      <c r="DU2854" s="23"/>
      <c r="DV2854" s="23"/>
      <c r="DW2854" s="23"/>
      <c r="DX2854" s="23"/>
      <c r="DY2854" s="23"/>
    </row>
    <row r="2855" spans="1:129" s="29" customFormat="1" ht="75" x14ac:dyDescent="0.25">
      <c r="A2855" s="487"/>
      <c r="B2855" s="204" t="s">
        <v>433</v>
      </c>
      <c r="C2855" s="84"/>
      <c r="D2855" s="84"/>
      <c r="E2855" s="82"/>
      <c r="F2855" s="83"/>
      <c r="G2855" s="82"/>
      <c r="H2855" s="72" t="s">
        <v>57</v>
      </c>
      <c r="I2855" s="78" t="s">
        <v>136</v>
      </c>
      <c r="J2855" s="83">
        <v>45250</v>
      </c>
      <c r="K2855" s="123">
        <f>J2855</f>
        <v>45250</v>
      </c>
      <c r="L2855" s="316"/>
      <c r="M2855" s="83"/>
      <c r="N2855" s="83"/>
      <c r="O2855" s="408">
        <f t="shared" si="1549"/>
        <v>45250</v>
      </c>
      <c r="P2855" s="355"/>
      <c r="Q2855" s="23"/>
      <c r="R2855" s="23"/>
      <c r="S2855" s="23"/>
      <c r="T2855" s="23"/>
      <c r="U2855" s="23"/>
      <c r="V2855" s="23"/>
      <c r="W2855" s="23"/>
      <c r="X2855" s="23"/>
      <c r="Y2855" s="23"/>
      <c r="Z2855" s="23"/>
      <c r="AA2855" s="23"/>
      <c r="AB2855" s="23"/>
      <c r="AC2855" s="23"/>
      <c r="AD2855" s="23"/>
      <c r="AE2855" s="23"/>
      <c r="AF2855" s="23"/>
      <c r="AG2855" s="23"/>
      <c r="AH2855" s="23"/>
      <c r="AI2855" s="23"/>
      <c r="AJ2855" s="23"/>
      <c r="AK2855" s="23"/>
      <c r="AL2855" s="23"/>
      <c r="AM2855" s="23"/>
      <c r="AN2855" s="23"/>
      <c r="AO2855" s="23"/>
      <c r="AP2855" s="23"/>
      <c r="AQ2855" s="23"/>
      <c r="AR2855" s="23"/>
      <c r="AS2855" s="23"/>
      <c r="AT2855" s="23"/>
      <c r="AU2855" s="23"/>
      <c r="AV2855" s="23"/>
      <c r="AW2855" s="23"/>
      <c r="AX2855" s="23"/>
      <c r="AY2855" s="23"/>
      <c r="AZ2855" s="23"/>
      <c r="BA2855" s="23"/>
      <c r="BB2855" s="23"/>
      <c r="BC2855" s="23"/>
      <c r="BD2855" s="23"/>
      <c r="BE2855" s="23"/>
      <c r="BF2855" s="23"/>
      <c r="BG2855" s="23"/>
      <c r="BH2855" s="23"/>
      <c r="BI2855" s="23"/>
      <c r="BJ2855" s="23"/>
      <c r="BK2855" s="23"/>
      <c r="BL2855" s="23"/>
      <c r="BM2855" s="23"/>
      <c r="BN2855" s="23"/>
      <c r="BO2855" s="23"/>
      <c r="BP2855" s="23"/>
      <c r="BQ2855" s="23"/>
      <c r="BR2855" s="23"/>
      <c r="BS2855" s="23"/>
      <c r="BT2855" s="23"/>
      <c r="BU2855" s="23"/>
      <c r="BV2855" s="23"/>
      <c r="BW2855" s="23"/>
      <c r="BX2855" s="23"/>
      <c r="BY2855" s="23"/>
      <c r="BZ2855" s="23"/>
      <c r="CA2855" s="23"/>
      <c r="CB2855" s="23"/>
      <c r="CC2855" s="23"/>
      <c r="CD2855" s="23"/>
      <c r="CE2855" s="23"/>
      <c r="CF2855" s="23"/>
      <c r="CG2855" s="23"/>
      <c r="CH2855" s="23"/>
      <c r="CI2855" s="23"/>
      <c r="CJ2855" s="23"/>
      <c r="CK2855" s="23"/>
      <c r="CL2855" s="23"/>
      <c r="CM2855" s="23"/>
      <c r="CN2855" s="23"/>
      <c r="CO2855" s="23"/>
      <c r="CP2855" s="23"/>
      <c r="CQ2855" s="23"/>
      <c r="CR2855" s="23"/>
      <c r="CS2855" s="23"/>
      <c r="CT2855" s="23"/>
      <c r="CU2855" s="23"/>
      <c r="CV2855" s="23"/>
      <c r="CW2855" s="23"/>
      <c r="CX2855" s="23"/>
      <c r="CY2855" s="23"/>
      <c r="CZ2855" s="23"/>
      <c r="DA2855" s="23"/>
      <c r="DB2855" s="23"/>
      <c r="DC2855" s="23"/>
      <c r="DD2855" s="23"/>
      <c r="DE2855" s="23"/>
      <c r="DF2855" s="23"/>
      <c r="DG2855" s="23"/>
      <c r="DH2855" s="23"/>
      <c r="DI2855" s="23"/>
      <c r="DJ2855" s="23"/>
      <c r="DK2855" s="23"/>
      <c r="DL2855" s="23"/>
      <c r="DM2855" s="23"/>
      <c r="DN2855" s="23"/>
      <c r="DO2855" s="23"/>
      <c r="DP2855" s="23"/>
      <c r="DQ2855" s="23"/>
      <c r="DR2855" s="23"/>
      <c r="DS2855" s="23"/>
      <c r="DT2855" s="23"/>
      <c r="DU2855" s="23"/>
      <c r="DV2855" s="23"/>
      <c r="DW2855" s="23"/>
      <c r="DX2855" s="23"/>
      <c r="DY2855" s="23"/>
    </row>
    <row r="2856" spans="1:129" s="29" customFormat="1" ht="45" x14ac:dyDescent="0.25">
      <c r="A2856" s="488"/>
      <c r="B2856" s="204" t="s">
        <v>433</v>
      </c>
      <c r="C2856" s="84"/>
      <c r="D2856" s="84"/>
      <c r="E2856" s="82"/>
      <c r="F2856" s="83" t="s">
        <v>145</v>
      </c>
      <c r="G2856" s="82"/>
      <c r="H2856" s="72" t="s">
        <v>58</v>
      </c>
      <c r="I2856" s="78" t="s">
        <v>31</v>
      </c>
      <c r="J2856" s="83">
        <v>250000</v>
      </c>
      <c r="K2856" s="83"/>
      <c r="L2856" s="316"/>
      <c r="M2856" s="83">
        <f>250000*0.95</f>
        <v>237500</v>
      </c>
      <c r="N2856" s="83">
        <f>250000*0.05</f>
        <v>12500</v>
      </c>
      <c r="O2856" s="408">
        <f t="shared" si="1549"/>
        <v>250000</v>
      </c>
      <c r="P2856" s="355"/>
      <c r="Q2856" s="23"/>
      <c r="R2856" s="23"/>
      <c r="S2856" s="23"/>
      <c r="T2856" s="23"/>
      <c r="U2856" s="23"/>
      <c r="V2856" s="23"/>
      <c r="W2856" s="23"/>
      <c r="X2856" s="23"/>
      <c r="Y2856" s="23"/>
      <c r="Z2856" s="23"/>
      <c r="AA2856" s="23"/>
      <c r="AB2856" s="23"/>
      <c r="AC2856" s="23"/>
      <c r="AD2856" s="23"/>
      <c r="AE2856" s="23"/>
      <c r="AF2856" s="23"/>
      <c r="AG2856" s="23"/>
      <c r="AH2856" s="23"/>
      <c r="AI2856" s="23"/>
      <c r="AJ2856" s="23"/>
      <c r="AK2856" s="23"/>
      <c r="AL2856" s="23"/>
      <c r="AM2856" s="23"/>
      <c r="AN2856" s="23"/>
      <c r="AO2856" s="23"/>
      <c r="AP2856" s="23"/>
      <c r="AQ2856" s="23"/>
      <c r="AR2856" s="23"/>
      <c r="AS2856" s="23"/>
      <c r="AT2856" s="23"/>
      <c r="AU2856" s="23"/>
      <c r="AV2856" s="23"/>
      <c r="AW2856" s="23"/>
      <c r="AX2856" s="23"/>
      <c r="AY2856" s="23"/>
      <c r="AZ2856" s="23"/>
      <c r="BA2856" s="23"/>
      <c r="BB2856" s="23"/>
      <c r="BC2856" s="23"/>
      <c r="BD2856" s="23"/>
      <c r="BE2856" s="23"/>
      <c r="BF2856" s="23"/>
      <c r="BG2856" s="23"/>
      <c r="BH2856" s="23"/>
      <c r="BI2856" s="23"/>
      <c r="BJ2856" s="23"/>
      <c r="BK2856" s="23"/>
      <c r="BL2856" s="23"/>
      <c r="BM2856" s="23"/>
      <c r="BN2856" s="23"/>
      <c r="BO2856" s="23"/>
      <c r="BP2856" s="23"/>
      <c r="BQ2856" s="23"/>
      <c r="BR2856" s="23"/>
      <c r="BS2856" s="23"/>
      <c r="BT2856" s="23"/>
      <c r="BU2856" s="23"/>
      <c r="BV2856" s="23"/>
      <c r="BW2856" s="23"/>
      <c r="BX2856" s="23"/>
      <c r="BY2856" s="23"/>
      <c r="BZ2856" s="23"/>
      <c r="CA2856" s="23"/>
      <c r="CB2856" s="23"/>
      <c r="CC2856" s="23"/>
      <c r="CD2856" s="23"/>
      <c r="CE2856" s="23"/>
      <c r="CF2856" s="23"/>
      <c r="CG2856" s="23"/>
      <c r="CH2856" s="23"/>
      <c r="CI2856" s="23"/>
      <c r="CJ2856" s="23"/>
      <c r="CK2856" s="23"/>
      <c r="CL2856" s="23"/>
      <c r="CM2856" s="23"/>
      <c r="CN2856" s="23"/>
      <c r="CO2856" s="23"/>
      <c r="CP2856" s="23"/>
      <c r="CQ2856" s="23"/>
      <c r="CR2856" s="23"/>
      <c r="CS2856" s="23"/>
      <c r="CT2856" s="23"/>
      <c r="CU2856" s="23"/>
      <c r="CV2856" s="23"/>
      <c r="CW2856" s="23"/>
      <c r="CX2856" s="23"/>
      <c r="CY2856" s="23"/>
      <c r="CZ2856" s="23"/>
      <c r="DA2856" s="23"/>
      <c r="DB2856" s="23"/>
      <c r="DC2856" s="23"/>
      <c r="DD2856" s="23"/>
      <c r="DE2856" s="23"/>
      <c r="DF2856" s="23"/>
      <c r="DG2856" s="23"/>
      <c r="DH2856" s="23"/>
      <c r="DI2856" s="23"/>
      <c r="DJ2856" s="23"/>
      <c r="DK2856" s="23"/>
      <c r="DL2856" s="23"/>
      <c r="DM2856" s="23"/>
      <c r="DN2856" s="23"/>
      <c r="DO2856" s="23"/>
      <c r="DP2856" s="23"/>
      <c r="DQ2856" s="23"/>
      <c r="DR2856" s="23"/>
      <c r="DS2856" s="23"/>
      <c r="DT2856" s="23"/>
      <c r="DU2856" s="23"/>
      <c r="DV2856" s="23"/>
      <c r="DW2856" s="23"/>
      <c r="DX2856" s="23"/>
      <c r="DY2856" s="23"/>
    </row>
    <row r="2857" spans="1:129" s="29" customFormat="1" x14ac:dyDescent="0.25">
      <c r="A2857" s="486">
        <v>11</v>
      </c>
      <c r="B2857" s="204" t="s">
        <v>433</v>
      </c>
      <c r="C2857" s="84" t="s">
        <v>4</v>
      </c>
      <c r="D2857" s="84" t="s">
        <v>33</v>
      </c>
      <c r="E2857" s="82">
        <v>45</v>
      </c>
      <c r="F2857" s="83">
        <v>2260.8000000000002</v>
      </c>
      <c r="G2857" s="82">
        <v>31</v>
      </c>
      <c r="H2857" s="294" t="s">
        <v>30</v>
      </c>
      <c r="I2857" s="66" t="s">
        <v>1</v>
      </c>
      <c r="J2857" s="83">
        <f>J2858+J2859</f>
        <v>295250</v>
      </c>
      <c r="K2857" s="83">
        <f t="shared" ref="K2857:N2857" si="1559">K2858+K2859</f>
        <v>45250</v>
      </c>
      <c r="L2857" s="83">
        <f t="shared" si="1559"/>
        <v>0</v>
      </c>
      <c r="M2857" s="83">
        <f t="shared" si="1559"/>
        <v>237500</v>
      </c>
      <c r="N2857" s="83">
        <f t="shared" si="1559"/>
        <v>12500</v>
      </c>
      <c r="O2857" s="408">
        <f t="shared" si="1549"/>
        <v>295250</v>
      </c>
      <c r="P2857" s="355"/>
      <c r="Q2857" s="23"/>
      <c r="R2857" s="23"/>
      <c r="S2857" s="23"/>
      <c r="T2857" s="23"/>
      <c r="U2857" s="23"/>
      <c r="V2857" s="23"/>
      <c r="W2857" s="23"/>
      <c r="X2857" s="23"/>
      <c r="Y2857" s="23"/>
      <c r="Z2857" s="23"/>
      <c r="AA2857" s="23"/>
      <c r="AB2857" s="23"/>
      <c r="AC2857" s="23"/>
      <c r="AD2857" s="23"/>
      <c r="AE2857" s="23"/>
      <c r="AF2857" s="23"/>
      <c r="AG2857" s="23"/>
      <c r="AH2857" s="23"/>
      <c r="AI2857" s="23"/>
      <c r="AJ2857" s="23"/>
      <c r="AK2857" s="23"/>
      <c r="AL2857" s="23"/>
      <c r="AM2857" s="23"/>
      <c r="AN2857" s="23"/>
      <c r="AO2857" s="23"/>
      <c r="AP2857" s="23"/>
      <c r="AQ2857" s="23"/>
      <c r="AR2857" s="23"/>
      <c r="AS2857" s="23"/>
      <c r="AT2857" s="23"/>
      <c r="AU2857" s="23"/>
      <c r="AV2857" s="23"/>
      <c r="AW2857" s="23"/>
      <c r="AX2857" s="23"/>
      <c r="AY2857" s="23"/>
      <c r="AZ2857" s="23"/>
      <c r="BA2857" s="23"/>
      <c r="BB2857" s="23"/>
      <c r="BC2857" s="23"/>
      <c r="BD2857" s="23"/>
      <c r="BE2857" s="23"/>
      <c r="BF2857" s="23"/>
      <c r="BG2857" s="23"/>
      <c r="BH2857" s="23"/>
      <c r="BI2857" s="23"/>
      <c r="BJ2857" s="23"/>
      <c r="BK2857" s="23"/>
      <c r="BL2857" s="23"/>
      <c r="BM2857" s="23"/>
      <c r="BN2857" s="23"/>
      <c r="BO2857" s="23"/>
      <c r="BP2857" s="23"/>
      <c r="BQ2857" s="23"/>
      <c r="BR2857" s="23"/>
      <c r="BS2857" s="23"/>
      <c r="BT2857" s="23"/>
      <c r="BU2857" s="23"/>
      <c r="BV2857" s="23"/>
      <c r="BW2857" s="23"/>
      <c r="BX2857" s="23"/>
      <c r="BY2857" s="23"/>
      <c r="BZ2857" s="23"/>
      <c r="CA2857" s="23"/>
      <c r="CB2857" s="23"/>
      <c r="CC2857" s="23"/>
      <c r="CD2857" s="23"/>
      <c r="CE2857" s="23"/>
      <c r="CF2857" s="23"/>
      <c r="CG2857" s="23"/>
      <c r="CH2857" s="23"/>
      <c r="CI2857" s="23"/>
      <c r="CJ2857" s="23"/>
      <c r="CK2857" s="23"/>
      <c r="CL2857" s="23"/>
      <c r="CM2857" s="23"/>
      <c r="CN2857" s="23"/>
      <c r="CO2857" s="23"/>
      <c r="CP2857" s="23"/>
      <c r="CQ2857" s="23"/>
      <c r="CR2857" s="23"/>
      <c r="CS2857" s="23"/>
      <c r="CT2857" s="23"/>
      <c r="CU2857" s="23"/>
      <c r="CV2857" s="23"/>
      <c r="CW2857" s="23"/>
      <c r="CX2857" s="23"/>
      <c r="CY2857" s="23"/>
      <c r="CZ2857" s="23"/>
      <c r="DA2857" s="23"/>
      <c r="DB2857" s="23"/>
      <c r="DC2857" s="23"/>
      <c r="DD2857" s="23"/>
      <c r="DE2857" s="23"/>
      <c r="DF2857" s="23"/>
      <c r="DG2857" s="23"/>
      <c r="DH2857" s="23"/>
      <c r="DI2857" s="23"/>
      <c r="DJ2857" s="23"/>
      <c r="DK2857" s="23"/>
      <c r="DL2857" s="23"/>
      <c r="DM2857" s="23"/>
      <c r="DN2857" s="23"/>
      <c r="DO2857" s="23"/>
      <c r="DP2857" s="23"/>
      <c r="DQ2857" s="23"/>
      <c r="DR2857" s="23"/>
      <c r="DS2857" s="23"/>
      <c r="DT2857" s="23"/>
      <c r="DU2857" s="23"/>
      <c r="DV2857" s="23"/>
      <c r="DW2857" s="23"/>
      <c r="DX2857" s="23"/>
      <c r="DY2857" s="23"/>
    </row>
    <row r="2858" spans="1:129" s="29" customFormat="1" ht="75" x14ac:dyDescent="0.25">
      <c r="A2858" s="487"/>
      <c r="B2858" s="204" t="s">
        <v>433</v>
      </c>
      <c r="C2858" s="84"/>
      <c r="D2858" s="84"/>
      <c r="E2858" s="82"/>
      <c r="F2858" s="83"/>
      <c r="G2858" s="82"/>
      <c r="H2858" s="72" t="s">
        <v>57</v>
      </c>
      <c r="I2858" s="78" t="s">
        <v>136</v>
      </c>
      <c r="J2858" s="83">
        <v>45250</v>
      </c>
      <c r="K2858" s="123">
        <f>J2858</f>
        <v>45250</v>
      </c>
      <c r="L2858" s="316"/>
      <c r="M2858" s="83"/>
      <c r="N2858" s="83"/>
      <c r="O2858" s="408">
        <f t="shared" si="1549"/>
        <v>45250</v>
      </c>
      <c r="P2858" s="355"/>
      <c r="Q2858" s="23"/>
      <c r="R2858" s="23"/>
      <c r="S2858" s="23"/>
      <c r="T2858" s="23"/>
      <c r="U2858" s="23"/>
      <c r="V2858" s="23"/>
      <c r="W2858" s="23"/>
      <c r="X2858" s="23"/>
      <c r="Y2858" s="23"/>
      <c r="Z2858" s="23"/>
      <c r="AA2858" s="23"/>
      <c r="AB2858" s="23"/>
      <c r="AC2858" s="23"/>
      <c r="AD2858" s="23"/>
      <c r="AE2858" s="23"/>
      <c r="AF2858" s="23"/>
      <c r="AG2858" s="23"/>
      <c r="AH2858" s="23"/>
      <c r="AI2858" s="23"/>
      <c r="AJ2858" s="23"/>
      <c r="AK2858" s="23"/>
      <c r="AL2858" s="23"/>
      <c r="AM2858" s="23"/>
      <c r="AN2858" s="23"/>
      <c r="AO2858" s="23"/>
      <c r="AP2858" s="23"/>
      <c r="AQ2858" s="23"/>
      <c r="AR2858" s="23"/>
      <c r="AS2858" s="23"/>
      <c r="AT2858" s="23"/>
      <c r="AU2858" s="23"/>
      <c r="AV2858" s="23"/>
      <c r="AW2858" s="23"/>
      <c r="AX2858" s="23"/>
      <c r="AY2858" s="23"/>
      <c r="AZ2858" s="23"/>
      <c r="BA2858" s="23"/>
      <c r="BB2858" s="23"/>
      <c r="BC2858" s="23"/>
      <c r="BD2858" s="23"/>
      <c r="BE2858" s="23"/>
      <c r="BF2858" s="23"/>
      <c r="BG2858" s="23"/>
      <c r="BH2858" s="23"/>
      <c r="BI2858" s="23"/>
      <c r="BJ2858" s="23"/>
      <c r="BK2858" s="23"/>
      <c r="BL2858" s="23"/>
      <c r="BM2858" s="23"/>
      <c r="BN2858" s="23"/>
      <c r="BO2858" s="23"/>
      <c r="BP2858" s="23"/>
      <c r="BQ2858" s="23"/>
      <c r="BR2858" s="23"/>
      <c r="BS2858" s="23"/>
      <c r="BT2858" s="23"/>
      <c r="BU2858" s="23"/>
      <c r="BV2858" s="23"/>
      <c r="BW2858" s="23"/>
      <c r="BX2858" s="23"/>
      <c r="BY2858" s="23"/>
      <c r="BZ2858" s="23"/>
      <c r="CA2858" s="23"/>
      <c r="CB2858" s="23"/>
      <c r="CC2858" s="23"/>
      <c r="CD2858" s="23"/>
      <c r="CE2858" s="23"/>
      <c r="CF2858" s="23"/>
      <c r="CG2858" s="23"/>
      <c r="CH2858" s="23"/>
      <c r="CI2858" s="23"/>
      <c r="CJ2858" s="23"/>
      <c r="CK2858" s="23"/>
      <c r="CL2858" s="23"/>
      <c r="CM2858" s="23"/>
      <c r="CN2858" s="23"/>
      <c r="CO2858" s="23"/>
      <c r="CP2858" s="23"/>
      <c r="CQ2858" s="23"/>
      <c r="CR2858" s="23"/>
      <c r="CS2858" s="23"/>
      <c r="CT2858" s="23"/>
      <c r="CU2858" s="23"/>
      <c r="CV2858" s="23"/>
      <c r="CW2858" s="23"/>
      <c r="CX2858" s="23"/>
      <c r="CY2858" s="23"/>
      <c r="CZ2858" s="23"/>
      <c r="DA2858" s="23"/>
      <c r="DB2858" s="23"/>
      <c r="DC2858" s="23"/>
      <c r="DD2858" s="23"/>
      <c r="DE2858" s="23"/>
      <c r="DF2858" s="23"/>
      <c r="DG2858" s="23"/>
      <c r="DH2858" s="23"/>
      <c r="DI2858" s="23"/>
      <c r="DJ2858" s="23"/>
      <c r="DK2858" s="23"/>
      <c r="DL2858" s="23"/>
      <c r="DM2858" s="23"/>
      <c r="DN2858" s="23"/>
      <c r="DO2858" s="23"/>
      <c r="DP2858" s="23"/>
      <c r="DQ2858" s="23"/>
      <c r="DR2858" s="23"/>
      <c r="DS2858" s="23"/>
      <c r="DT2858" s="23"/>
      <c r="DU2858" s="23"/>
      <c r="DV2858" s="23"/>
      <c r="DW2858" s="23"/>
      <c r="DX2858" s="23"/>
      <c r="DY2858" s="23"/>
    </row>
    <row r="2859" spans="1:129" s="29" customFormat="1" ht="45" x14ac:dyDescent="0.25">
      <c r="A2859" s="488"/>
      <c r="B2859" s="204" t="s">
        <v>433</v>
      </c>
      <c r="C2859" s="84"/>
      <c r="D2859" s="84"/>
      <c r="E2859" s="82"/>
      <c r="F2859" s="83"/>
      <c r="G2859" s="82"/>
      <c r="H2859" s="72" t="s">
        <v>58</v>
      </c>
      <c r="I2859" s="78" t="s">
        <v>31</v>
      </c>
      <c r="J2859" s="83">
        <v>250000</v>
      </c>
      <c r="K2859" s="83"/>
      <c r="L2859" s="316"/>
      <c r="M2859" s="83">
        <f>250000*0.95</f>
        <v>237500</v>
      </c>
      <c r="N2859" s="83">
        <f>250000*0.05</f>
        <v>12500</v>
      </c>
      <c r="O2859" s="408">
        <f t="shared" si="1549"/>
        <v>250000</v>
      </c>
      <c r="P2859" s="355"/>
      <c r="Q2859" s="23"/>
      <c r="R2859" s="23"/>
      <c r="S2859" s="23"/>
      <c r="T2859" s="23"/>
      <c r="U2859" s="23"/>
      <c r="V2859" s="23"/>
      <c r="W2859" s="23"/>
      <c r="X2859" s="23"/>
      <c r="Y2859" s="23"/>
      <c r="Z2859" s="23"/>
      <c r="AA2859" s="23"/>
      <c r="AB2859" s="23"/>
      <c r="AC2859" s="23"/>
      <c r="AD2859" s="23"/>
      <c r="AE2859" s="23"/>
      <c r="AF2859" s="23"/>
      <c r="AG2859" s="23"/>
      <c r="AH2859" s="23"/>
      <c r="AI2859" s="23"/>
      <c r="AJ2859" s="23"/>
      <c r="AK2859" s="23"/>
      <c r="AL2859" s="23"/>
      <c r="AM2859" s="23"/>
      <c r="AN2859" s="23"/>
      <c r="AO2859" s="23"/>
      <c r="AP2859" s="23"/>
      <c r="AQ2859" s="23"/>
      <c r="AR2859" s="23"/>
      <c r="AS2859" s="23"/>
      <c r="AT2859" s="23"/>
      <c r="AU2859" s="23"/>
      <c r="AV2859" s="23"/>
      <c r="AW2859" s="23"/>
      <c r="AX2859" s="23"/>
      <c r="AY2859" s="23"/>
      <c r="AZ2859" s="23"/>
      <c r="BA2859" s="23"/>
      <c r="BB2859" s="23"/>
      <c r="BC2859" s="23"/>
      <c r="BD2859" s="23"/>
      <c r="BE2859" s="23"/>
      <c r="BF2859" s="23"/>
      <c r="BG2859" s="23"/>
      <c r="BH2859" s="23"/>
      <c r="BI2859" s="23"/>
      <c r="BJ2859" s="23"/>
      <c r="BK2859" s="23"/>
      <c r="BL2859" s="23"/>
      <c r="BM2859" s="23"/>
      <c r="BN2859" s="23"/>
      <c r="BO2859" s="23"/>
      <c r="BP2859" s="23"/>
      <c r="BQ2859" s="23"/>
      <c r="BR2859" s="23"/>
      <c r="BS2859" s="23"/>
      <c r="BT2859" s="23"/>
      <c r="BU2859" s="23"/>
      <c r="BV2859" s="23"/>
      <c r="BW2859" s="23"/>
      <c r="BX2859" s="23"/>
      <c r="BY2859" s="23"/>
      <c r="BZ2859" s="23"/>
      <c r="CA2859" s="23"/>
      <c r="CB2859" s="23"/>
      <c r="CC2859" s="23"/>
      <c r="CD2859" s="23"/>
      <c r="CE2859" s="23"/>
      <c r="CF2859" s="23"/>
      <c r="CG2859" s="23"/>
      <c r="CH2859" s="23"/>
      <c r="CI2859" s="23"/>
      <c r="CJ2859" s="23"/>
      <c r="CK2859" s="23"/>
      <c r="CL2859" s="23"/>
      <c r="CM2859" s="23"/>
      <c r="CN2859" s="23"/>
      <c r="CO2859" s="23"/>
      <c r="CP2859" s="23"/>
      <c r="CQ2859" s="23"/>
      <c r="CR2859" s="23"/>
      <c r="CS2859" s="23"/>
      <c r="CT2859" s="23"/>
      <c r="CU2859" s="23"/>
      <c r="CV2859" s="23"/>
      <c r="CW2859" s="23"/>
      <c r="CX2859" s="23"/>
      <c r="CY2859" s="23"/>
      <c r="CZ2859" s="23"/>
      <c r="DA2859" s="23"/>
      <c r="DB2859" s="23"/>
      <c r="DC2859" s="23"/>
      <c r="DD2859" s="23"/>
      <c r="DE2859" s="23"/>
      <c r="DF2859" s="23"/>
      <c r="DG2859" s="23"/>
      <c r="DH2859" s="23"/>
      <c r="DI2859" s="23"/>
      <c r="DJ2859" s="23"/>
      <c r="DK2859" s="23"/>
      <c r="DL2859" s="23"/>
      <c r="DM2859" s="23"/>
      <c r="DN2859" s="23"/>
      <c r="DO2859" s="23"/>
      <c r="DP2859" s="23"/>
      <c r="DQ2859" s="23"/>
      <c r="DR2859" s="23"/>
      <c r="DS2859" s="23"/>
      <c r="DT2859" s="23"/>
      <c r="DU2859" s="23"/>
      <c r="DV2859" s="23"/>
      <c r="DW2859" s="23"/>
      <c r="DX2859" s="23"/>
      <c r="DY2859" s="23"/>
    </row>
    <row r="2860" spans="1:129" s="29" customFormat="1" x14ac:dyDescent="0.25">
      <c r="A2860" s="486">
        <v>12</v>
      </c>
      <c r="B2860" s="204" t="s">
        <v>433</v>
      </c>
      <c r="C2860" s="84" t="s">
        <v>4</v>
      </c>
      <c r="D2860" s="84" t="s">
        <v>321</v>
      </c>
      <c r="E2860" s="170" t="s">
        <v>103</v>
      </c>
      <c r="F2860" s="83">
        <v>3688.6</v>
      </c>
      <c r="G2860" s="82">
        <v>84</v>
      </c>
      <c r="H2860" s="294" t="s">
        <v>30</v>
      </c>
      <c r="I2860" s="66" t="s">
        <v>1</v>
      </c>
      <c r="J2860" s="83">
        <f>J2861+J2862</f>
        <v>295250</v>
      </c>
      <c r="K2860" s="83">
        <f t="shared" ref="K2860:N2860" si="1560">K2861+K2862</f>
        <v>45250</v>
      </c>
      <c r="L2860" s="83">
        <f t="shared" si="1560"/>
        <v>0</v>
      </c>
      <c r="M2860" s="83">
        <f t="shared" si="1560"/>
        <v>237500</v>
      </c>
      <c r="N2860" s="83">
        <f t="shared" si="1560"/>
        <v>12500</v>
      </c>
      <c r="O2860" s="408">
        <f t="shared" si="1549"/>
        <v>295250</v>
      </c>
      <c r="P2860" s="355"/>
      <c r="Q2860" s="23"/>
      <c r="R2860" s="23"/>
      <c r="S2860" s="23"/>
      <c r="T2860" s="23"/>
      <c r="U2860" s="23"/>
      <c r="V2860" s="23"/>
      <c r="W2860" s="23"/>
      <c r="X2860" s="23"/>
      <c r="Y2860" s="23"/>
      <c r="Z2860" s="23"/>
      <c r="AA2860" s="23"/>
      <c r="AB2860" s="23"/>
      <c r="AC2860" s="23"/>
      <c r="AD2860" s="23"/>
      <c r="AE2860" s="23"/>
      <c r="AF2860" s="23"/>
      <c r="AG2860" s="23"/>
      <c r="AH2860" s="23"/>
      <c r="AI2860" s="23"/>
      <c r="AJ2860" s="23"/>
      <c r="AK2860" s="23"/>
      <c r="AL2860" s="23"/>
      <c r="AM2860" s="23"/>
      <c r="AN2860" s="23"/>
      <c r="AO2860" s="23"/>
      <c r="AP2860" s="23"/>
      <c r="AQ2860" s="23"/>
      <c r="AR2860" s="23"/>
      <c r="AS2860" s="23"/>
      <c r="AT2860" s="23"/>
      <c r="AU2860" s="23"/>
      <c r="AV2860" s="23"/>
      <c r="AW2860" s="23"/>
      <c r="AX2860" s="23"/>
      <c r="AY2860" s="23"/>
      <c r="AZ2860" s="23"/>
      <c r="BA2860" s="23"/>
      <c r="BB2860" s="23"/>
      <c r="BC2860" s="23"/>
      <c r="BD2860" s="23"/>
      <c r="BE2860" s="23"/>
      <c r="BF2860" s="23"/>
      <c r="BG2860" s="23"/>
      <c r="BH2860" s="23"/>
      <c r="BI2860" s="23"/>
      <c r="BJ2860" s="23"/>
      <c r="BK2860" s="23"/>
      <c r="BL2860" s="23"/>
      <c r="BM2860" s="23"/>
      <c r="BN2860" s="23"/>
      <c r="BO2860" s="23"/>
      <c r="BP2860" s="23"/>
      <c r="BQ2860" s="23"/>
      <c r="BR2860" s="23"/>
      <c r="BS2860" s="23"/>
      <c r="BT2860" s="23"/>
      <c r="BU2860" s="23"/>
      <c r="BV2860" s="23"/>
      <c r="BW2860" s="23"/>
      <c r="BX2860" s="23"/>
      <c r="BY2860" s="23"/>
      <c r="BZ2860" s="23"/>
      <c r="CA2860" s="23"/>
      <c r="CB2860" s="23"/>
      <c r="CC2860" s="23"/>
      <c r="CD2860" s="23"/>
      <c r="CE2860" s="23"/>
      <c r="CF2860" s="23"/>
      <c r="CG2860" s="23"/>
      <c r="CH2860" s="23"/>
      <c r="CI2860" s="23"/>
      <c r="CJ2860" s="23"/>
      <c r="CK2860" s="23"/>
      <c r="CL2860" s="23"/>
      <c r="CM2860" s="23"/>
      <c r="CN2860" s="23"/>
      <c r="CO2860" s="23"/>
      <c r="CP2860" s="23"/>
      <c r="CQ2860" s="23"/>
      <c r="CR2860" s="23"/>
      <c r="CS2860" s="23"/>
      <c r="CT2860" s="23"/>
      <c r="CU2860" s="23"/>
      <c r="CV2860" s="23"/>
      <c r="CW2860" s="23"/>
      <c r="CX2860" s="23"/>
      <c r="CY2860" s="23"/>
      <c r="CZ2860" s="23"/>
      <c r="DA2860" s="23"/>
      <c r="DB2860" s="23"/>
      <c r="DC2860" s="23"/>
      <c r="DD2860" s="23"/>
      <c r="DE2860" s="23"/>
      <c r="DF2860" s="23"/>
      <c r="DG2860" s="23"/>
      <c r="DH2860" s="23"/>
      <c r="DI2860" s="23"/>
      <c r="DJ2860" s="23"/>
      <c r="DK2860" s="23"/>
      <c r="DL2860" s="23"/>
      <c r="DM2860" s="23"/>
      <c r="DN2860" s="23"/>
      <c r="DO2860" s="23"/>
      <c r="DP2860" s="23"/>
      <c r="DQ2860" s="23"/>
      <c r="DR2860" s="23"/>
      <c r="DS2860" s="23"/>
      <c r="DT2860" s="23"/>
      <c r="DU2860" s="23"/>
      <c r="DV2860" s="23"/>
      <c r="DW2860" s="23"/>
      <c r="DX2860" s="23"/>
      <c r="DY2860" s="23"/>
    </row>
    <row r="2861" spans="1:129" s="29" customFormat="1" ht="75" x14ac:dyDescent="0.25">
      <c r="A2861" s="487"/>
      <c r="B2861" s="204" t="s">
        <v>433</v>
      </c>
      <c r="C2861" s="84"/>
      <c r="D2861" s="84"/>
      <c r="E2861" s="82"/>
      <c r="F2861" s="83"/>
      <c r="G2861" s="82"/>
      <c r="H2861" s="72" t="s">
        <v>57</v>
      </c>
      <c r="I2861" s="78" t="s">
        <v>136</v>
      </c>
      <c r="J2861" s="83">
        <v>45250</v>
      </c>
      <c r="K2861" s="123">
        <f>J2861</f>
        <v>45250</v>
      </c>
      <c r="L2861" s="316"/>
      <c r="M2861" s="83"/>
      <c r="N2861" s="83"/>
      <c r="O2861" s="408">
        <f t="shared" si="1549"/>
        <v>45250</v>
      </c>
      <c r="P2861" s="355"/>
      <c r="Q2861" s="23"/>
      <c r="R2861" s="23"/>
      <c r="S2861" s="23"/>
      <c r="T2861" s="23"/>
      <c r="U2861" s="23"/>
      <c r="V2861" s="23"/>
      <c r="W2861" s="23"/>
      <c r="X2861" s="23"/>
      <c r="Y2861" s="23"/>
      <c r="Z2861" s="23"/>
      <c r="AA2861" s="23"/>
      <c r="AB2861" s="23"/>
      <c r="AC2861" s="23"/>
      <c r="AD2861" s="23"/>
      <c r="AE2861" s="23"/>
      <c r="AF2861" s="23"/>
      <c r="AG2861" s="23"/>
      <c r="AH2861" s="23"/>
      <c r="AI2861" s="23"/>
      <c r="AJ2861" s="23"/>
      <c r="AK2861" s="23"/>
      <c r="AL2861" s="23"/>
      <c r="AM2861" s="23"/>
      <c r="AN2861" s="23"/>
      <c r="AO2861" s="23"/>
      <c r="AP2861" s="23"/>
      <c r="AQ2861" s="23"/>
      <c r="AR2861" s="23"/>
      <c r="AS2861" s="23"/>
      <c r="AT2861" s="23"/>
      <c r="AU2861" s="23"/>
      <c r="AV2861" s="23"/>
      <c r="AW2861" s="23"/>
      <c r="AX2861" s="23"/>
      <c r="AY2861" s="23"/>
      <c r="AZ2861" s="23"/>
      <c r="BA2861" s="23"/>
      <c r="BB2861" s="23"/>
      <c r="BC2861" s="23"/>
      <c r="BD2861" s="23"/>
      <c r="BE2861" s="23"/>
      <c r="BF2861" s="23"/>
      <c r="BG2861" s="23"/>
      <c r="BH2861" s="23"/>
      <c r="BI2861" s="23"/>
      <c r="BJ2861" s="23"/>
      <c r="BK2861" s="23"/>
      <c r="BL2861" s="23"/>
      <c r="BM2861" s="23"/>
      <c r="BN2861" s="23"/>
      <c r="BO2861" s="23"/>
      <c r="BP2861" s="23"/>
      <c r="BQ2861" s="23"/>
      <c r="BR2861" s="23"/>
      <c r="BS2861" s="23"/>
      <c r="BT2861" s="23"/>
      <c r="BU2861" s="23"/>
      <c r="BV2861" s="23"/>
      <c r="BW2861" s="23"/>
      <c r="BX2861" s="23"/>
      <c r="BY2861" s="23"/>
      <c r="BZ2861" s="23"/>
      <c r="CA2861" s="23"/>
      <c r="CB2861" s="23"/>
      <c r="CC2861" s="23"/>
      <c r="CD2861" s="23"/>
      <c r="CE2861" s="23"/>
      <c r="CF2861" s="23"/>
      <c r="CG2861" s="23"/>
      <c r="CH2861" s="23"/>
      <c r="CI2861" s="23"/>
      <c r="CJ2861" s="23"/>
      <c r="CK2861" s="23"/>
      <c r="CL2861" s="23"/>
      <c r="CM2861" s="23"/>
      <c r="CN2861" s="23"/>
      <c r="CO2861" s="23"/>
      <c r="CP2861" s="23"/>
      <c r="CQ2861" s="23"/>
      <c r="CR2861" s="23"/>
      <c r="CS2861" s="23"/>
      <c r="CT2861" s="23"/>
      <c r="CU2861" s="23"/>
      <c r="CV2861" s="23"/>
      <c r="CW2861" s="23"/>
      <c r="CX2861" s="23"/>
      <c r="CY2861" s="23"/>
      <c r="CZ2861" s="23"/>
      <c r="DA2861" s="23"/>
      <c r="DB2861" s="23"/>
      <c r="DC2861" s="23"/>
      <c r="DD2861" s="23"/>
      <c r="DE2861" s="23"/>
      <c r="DF2861" s="23"/>
      <c r="DG2861" s="23"/>
      <c r="DH2861" s="23"/>
      <c r="DI2861" s="23"/>
      <c r="DJ2861" s="23"/>
      <c r="DK2861" s="23"/>
      <c r="DL2861" s="23"/>
      <c r="DM2861" s="23"/>
      <c r="DN2861" s="23"/>
      <c r="DO2861" s="23"/>
      <c r="DP2861" s="23"/>
      <c r="DQ2861" s="23"/>
      <c r="DR2861" s="23"/>
      <c r="DS2861" s="23"/>
      <c r="DT2861" s="23"/>
      <c r="DU2861" s="23"/>
      <c r="DV2861" s="23"/>
      <c r="DW2861" s="23"/>
      <c r="DX2861" s="23"/>
      <c r="DY2861" s="23"/>
    </row>
    <row r="2862" spans="1:129" s="29" customFormat="1" ht="45" x14ac:dyDescent="0.25">
      <c r="A2862" s="488"/>
      <c r="B2862" s="204" t="s">
        <v>433</v>
      </c>
      <c r="C2862" s="84"/>
      <c r="D2862" s="84"/>
      <c r="E2862" s="82"/>
      <c r="F2862" s="83"/>
      <c r="G2862" s="82"/>
      <c r="H2862" s="72" t="s">
        <v>58</v>
      </c>
      <c r="I2862" s="78" t="s">
        <v>31</v>
      </c>
      <c r="J2862" s="83">
        <v>250000</v>
      </c>
      <c r="K2862" s="83"/>
      <c r="L2862" s="316"/>
      <c r="M2862" s="83">
        <f>250000*0.95</f>
        <v>237500</v>
      </c>
      <c r="N2862" s="83">
        <f>250000*0.05</f>
        <v>12500</v>
      </c>
      <c r="O2862" s="408">
        <f t="shared" si="1549"/>
        <v>250000</v>
      </c>
      <c r="P2862" s="355"/>
      <c r="Q2862" s="23"/>
      <c r="R2862" s="23"/>
      <c r="S2862" s="23"/>
      <c r="T2862" s="23"/>
      <c r="U2862" s="23"/>
      <c r="V2862" s="23"/>
      <c r="W2862" s="23"/>
      <c r="X2862" s="23"/>
      <c r="Y2862" s="23"/>
      <c r="Z2862" s="23"/>
      <c r="AA2862" s="23"/>
      <c r="AB2862" s="23"/>
      <c r="AC2862" s="23"/>
      <c r="AD2862" s="23"/>
      <c r="AE2862" s="23"/>
      <c r="AF2862" s="23"/>
      <c r="AG2862" s="23"/>
      <c r="AH2862" s="23"/>
      <c r="AI2862" s="23"/>
      <c r="AJ2862" s="23"/>
      <c r="AK2862" s="23"/>
      <c r="AL2862" s="23"/>
      <c r="AM2862" s="23"/>
      <c r="AN2862" s="23"/>
      <c r="AO2862" s="23"/>
      <c r="AP2862" s="23"/>
      <c r="AQ2862" s="23"/>
      <c r="AR2862" s="23"/>
      <c r="AS2862" s="23"/>
      <c r="AT2862" s="23"/>
      <c r="AU2862" s="23"/>
      <c r="AV2862" s="23"/>
      <c r="AW2862" s="23"/>
      <c r="AX2862" s="23"/>
      <c r="AY2862" s="23"/>
      <c r="AZ2862" s="23"/>
      <c r="BA2862" s="23"/>
      <c r="BB2862" s="23"/>
      <c r="BC2862" s="23"/>
      <c r="BD2862" s="23"/>
      <c r="BE2862" s="23"/>
      <c r="BF2862" s="23"/>
      <c r="BG2862" s="23"/>
      <c r="BH2862" s="23"/>
      <c r="BI2862" s="23"/>
      <c r="BJ2862" s="23"/>
      <c r="BK2862" s="23"/>
      <c r="BL2862" s="23"/>
      <c r="BM2862" s="23"/>
      <c r="BN2862" s="23"/>
      <c r="BO2862" s="23"/>
      <c r="BP2862" s="23"/>
      <c r="BQ2862" s="23"/>
      <c r="BR2862" s="23"/>
      <c r="BS2862" s="23"/>
      <c r="BT2862" s="23"/>
      <c r="BU2862" s="23"/>
      <c r="BV2862" s="23"/>
      <c r="BW2862" s="23"/>
      <c r="BX2862" s="23"/>
      <c r="BY2862" s="23"/>
      <c r="BZ2862" s="23"/>
      <c r="CA2862" s="23"/>
      <c r="CB2862" s="23"/>
      <c r="CC2862" s="23"/>
      <c r="CD2862" s="23"/>
      <c r="CE2862" s="23"/>
      <c r="CF2862" s="23"/>
      <c r="CG2862" s="23"/>
      <c r="CH2862" s="23"/>
      <c r="CI2862" s="23"/>
      <c r="CJ2862" s="23"/>
      <c r="CK2862" s="23"/>
      <c r="CL2862" s="23"/>
      <c r="CM2862" s="23"/>
      <c r="CN2862" s="23"/>
      <c r="CO2862" s="23"/>
      <c r="CP2862" s="23"/>
      <c r="CQ2862" s="23"/>
      <c r="CR2862" s="23"/>
      <c r="CS2862" s="23"/>
      <c r="CT2862" s="23"/>
      <c r="CU2862" s="23"/>
      <c r="CV2862" s="23"/>
      <c r="CW2862" s="23"/>
      <c r="CX2862" s="23"/>
      <c r="CY2862" s="23"/>
      <c r="CZ2862" s="23"/>
      <c r="DA2862" s="23"/>
      <c r="DB2862" s="23"/>
      <c r="DC2862" s="23"/>
      <c r="DD2862" s="23"/>
      <c r="DE2862" s="23"/>
      <c r="DF2862" s="23"/>
      <c r="DG2862" s="23"/>
      <c r="DH2862" s="23"/>
      <c r="DI2862" s="23"/>
      <c r="DJ2862" s="23"/>
      <c r="DK2862" s="23"/>
      <c r="DL2862" s="23"/>
      <c r="DM2862" s="23"/>
      <c r="DN2862" s="23"/>
      <c r="DO2862" s="23"/>
      <c r="DP2862" s="23"/>
      <c r="DQ2862" s="23"/>
      <c r="DR2862" s="23"/>
      <c r="DS2862" s="23"/>
      <c r="DT2862" s="23"/>
      <c r="DU2862" s="23"/>
      <c r="DV2862" s="23"/>
      <c r="DW2862" s="23"/>
      <c r="DX2862" s="23"/>
      <c r="DY2862" s="23"/>
    </row>
    <row r="2863" spans="1:129" s="29" customFormat="1" x14ac:dyDescent="0.25">
      <c r="A2863" s="486">
        <v>13</v>
      </c>
      <c r="B2863" s="204" t="s">
        <v>433</v>
      </c>
      <c r="C2863" s="84" t="s">
        <v>4</v>
      </c>
      <c r="D2863" s="84" t="s">
        <v>322</v>
      </c>
      <c r="E2863" s="82">
        <v>11</v>
      </c>
      <c r="F2863" s="83">
        <v>2137.39</v>
      </c>
      <c r="G2863" s="82">
        <v>100</v>
      </c>
      <c r="H2863" s="294" t="s">
        <v>30</v>
      </c>
      <c r="I2863" s="66" t="s">
        <v>1</v>
      </c>
      <c r="J2863" s="83">
        <f>J2864+J2865</f>
        <v>295250</v>
      </c>
      <c r="K2863" s="83">
        <f t="shared" ref="K2863:N2863" si="1561">K2864+K2865</f>
        <v>45250</v>
      </c>
      <c r="L2863" s="83">
        <f t="shared" si="1561"/>
        <v>0</v>
      </c>
      <c r="M2863" s="83">
        <f t="shared" si="1561"/>
        <v>237500</v>
      </c>
      <c r="N2863" s="83">
        <f t="shared" si="1561"/>
        <v>12500</v>
      </c>
      <c r="O2863" s="408">
        <f t="shared" si="1549"/>
        <v>295250</v>
      </c>
      <c r="P2863" s="355"/>
      <c r="Q2863" s="23"/>
      <c r="R2863" s="23"/>
      <c r="S2863" s="23"/>
      <c r="T2863" s="23"/>
      <c r="U2863" s="23"/>
      <c r="V2863" s="23"/>
      <c r="W2863" s="23"/>
      <c r="X2863" s="23"/>
      <c r="Y2863" s="23"/>
      <c r="Z2863" s="23"/>
      <c r="AA2863" s="23"/>
      <c r="AB2863" s="23"/>
      <c r="AC2863" s="23"/>
      <c r="AD2863" s="23"/>
      <c r="AE2863" s="23"/>
      <c r="AF2863" s="23"/>
      <c r="AG2863" s="23"/>
      <c r="AH2863" s="23"/>
      <c r="AI2863" s="23"/>
      <c r="AJ2863" s="23"/>
      <c r="AK2863" s="23"/>
      <c r="AL2863" s="23"/>
      <c r="AM2863" s="23"/>
      <c r="AN2863" s="23"/>
      <c r="AO2863" s="23"/>
      <c r="AP2863" s="23"/>
      <c r="AQ2863" s="23"/>
      <c r="AR2863" s="23"/>
      <c r="AS2863" s="23"/>
      <c r="AT2863" s="23"/>
      <c r="AU2863" s="23"/>
      <c r="AV2863" s="23"/>
      <c r="AW2863" s="23"/>
      <c r="AX2863" s="23"/>
      <c r="AY2863" s="23"/>
      <c r="AZ2863" s="23"/>
      <c r="BA2863" s="23"/>
      <c r="BB2863" s="23"/>
      <c r="BC2863" s="23"/>
      <c r="BD2863" s="23"/>
      <c r="BE2863" s="23"/>
      <c r="BF2863" s="23"/>
      <c r="BG2863" s="23"/>
      <c r="BH2863" s="23"/>
      <c r="BI2863" s="23"/>
      <c r="BJ2863" s="23"/>
      <c r="BK2863" s="23"/>
      <c r="BL2863" s="23"/>
      <c r="BM2863" s="23"/>
      <c r="BN2863" s="23"/>
      <c r="BO2863" s="23"/>
      <c r="BP2863" s="23"/>
      <c r="BQ2863" s="23"/>
      <c r="BR2863" s="23"/>
      <c r="BS2863" s="23"/>
      <c r="BT2863" s="23"/>
      <c r="BU2863" s="23"/>
      <c r="BV2863" s="23"/>
      <c r="BW2863" s="23"/>
      <c r="BX2863" s="23"/>
      <c r="BY2863" s="23"/>
      <c r="BZ2863" s="23"/>
      <c r="CA2863" s="23"/>
      <c r="CB2863" s="23"/>
      <c r="CC2863" s="23"/>
      <c r="CD2863" s="23"/>
      <c r="CE2863" s="23"/>
      <c r="CF2863" s="23"/>
      <c r="CG2863" s="23"/>
      <c r="CH2863" s="23"/>
      <c r="CI2863" s="23"/>
      <c r="CJ2863" s="23"/>
      <c r="CK2863" s="23"/>
      <c r="CL2863" s="23"/>
      <c r="CM2863" s="23"/>
      <c r="CN2863" s="23"/>
      <c r="CO2863" s="23"/>
      <c r="CP2863" s="23"/>
      <c r="CQ2863" s="23"/>
      <c r="CR2863" s="23"/>
      <c r="CS2863" s="23"/>
      <c r="CT2863" s="23"/>
      <c r="CU2863" s="23"/>
      <c r="CV2863" s="23"/>
      <c r="CW2863" s="23"/>
      <c r="CX2863" s="23"/>
      <c r="CY2863" s="23"/>
      <c r="CZ2863" s="23"/>
      <c r="DA2863" s="23"/>
      <c r="DB2863" s="23"/>
      <c r="DC2863" s="23"/>
      <c r="DD2863" s="23"/>
      <c r="DE2863" s="23"/>
      <c r="DF2863" s="23"/>
      <c r="DG2863" s="23"/>
      <c r="DH2863" s="23"/>
      <c r="DI2863" s="23"/>
      <c r="DJ2863" s="23"/>
      <c r="DK2863" s="23"/>
      <c r="DL2863" s="23"/>
      <c r="DM2863" s="23"/>
      <c r="DN2863" s="23"/>
      <c r="DO2863" s="23"/>
      <c r="DP2863" s="23"/>
      <c r="DQ2863" s="23"/>
      <c r="DR2863" s="23"/>
      <c r="DS2863" s="23"/>
      <c r="DT2863" s="23"/>
      <c r="DU2863" s="23"/>
      <c r="DV2863" s="23"/>
      <c r="DW2863" s="23"/>
      <c r="DX2863" s="23"/>
      <c r="DY2863" s="23"/>
    </row>
    <row r="2864" spans="1:129" s="29" customFormat="1" ht="75" x14ac:dyDescent="0.25">
      <c r="A2864" s="487"/>
      <c r="B2864" s="204" t="s">
        <v>433</v>
      </c>
      <c r="C2864" s="84"/>
      <c r="D2864" s="84"/>
      <c r="E2864" s="83"/>
      <c r="F2864" s="125"/>
      <c r="G2864" s="82"/>
      <c r="H2864" s="72" t="s">
        <v>57</v>
      </c>
      <c r="I2864" s="78" t="s">
        <v>136</v>
      </c>
      <c r="J2864" s="83">
        <v>45250</v>
      </c>
      <c r="K2864" s="123">
        <f>J2864</f>
        <v>45250</v>
      </c>
      <c r="L2864" s="316"/>
      <c r="M2864" s="83"/>
      <c r="N2864" s="83"/>
      <c r="O2864" s="408">
        <f t="shared" si="1549"/>
        <v>45250</v>
      </c>
      <c r="P2864" s="355"/>
      <c r="Q2864" s="23"/>
      <c r="R2864" s="23"/>
      <c r="S2864" s="23"/>
      <c r="T2864" s="23"/>
      <c r="U2864" s="23"/>
      <c r="V2864" s="23"/>
      <c r="W2864" s="23"/>
      <c r="X2864" s="23"/>
      <c r="Y2864" s="23"/>
      <c r="Z2864" s="23"/>
      <c r="AA2864" s="23"/>
      <c r="AB2864" s="23"/>
      <c r="AC2864" s="23"/>
      <c r="AD2864" s="23"/>
      <c r="AE2864" s="23"/>
      <c r="AF2864" s="23"/>
      <c r="AG2864" s="23"/>
      <c r="AH2864" s="23"/>
      <c r="AI2864" s="23"/>
      <c r="AJ2864" s="23"/>
      <c r="AK2864" s="23"/>
      <c r="AL2864" s="23"/>
      <c r="AM2864" s="23"/>
      <c r="AN2864" s="23"/>
      <c r="AO2864" s="23"/>
      <c r="AP2864" s="23"/>
      <c r="AQ2864" s="23"/>
      <c r="AR2864" s="23"/>
      <c r="AS2864" s="23"/>
      <c r="AT2864" s="23"/>
      <c r="AU2864" s="23"/>
      <c r="AV2864" s="23"/>
      <c r="AW2864" s="23"/>
      <c r="AX2864" s="23"/>
      <c r="AY2864" s="23"/>
      <c r="AZ2864" s="23"/>
      <c r="BA2864" s="23"/>
      <c r="BB2864" s="23"/>
      <c r="BC2864" s="23"/>
      <c r="BD2864" s="23"/>
      <c r="BE2864" s="23"/>
      <c r="BF2864" s="23"/>
      <c r="BG2864" s="23"/>
      <c r="BH2864" s="23"/>
      <c r="BI2864" s="23"/>
      <c r="BJ2864" s="23"/>
      <c r="BK2864" s="23"/>
      <c r="BL2864" s="23"/>
      <c r="BM2864" s="23"/>
      <c r="BN2864" s="23"/>
      <c r="BO2864" s="23"/>
      <c r="BP2864" s="23"/>
      <c r="BQ2864" s="23"/>
      <c r="BR2864" s="23"/>
      <c r="BS2864" s="23"/>
      <c r="BT2864" s="23"/>
      <c r="BU2864" s="23"/>
      <c r="BV2864" s="23"/>
      <c r="BW2864" s="23"/>
      <c r="BX2864" s="23"/>
      <c r="BY2864" s="23"/>
      <c r="BZ2864" s="23"/>
      <c r="CA2864" s="23"/>
      <c r="CB2864" s="23"/>
      <c r="CC2864" s="23"/>
      <c r="CD2864" s="23"/>
      <c r="CE2864" s="23"/>
      <c r="CF2864" s="23"/>
      <c r="CG2864" s="23"/>
      <c r="CH2864" s="23"/>
      <c r="CI2864" s="23"/>
      <c r="CJ2864" s="23"/>
      <c r="CK2864" s="23"/>
      <c r="CL2864" s="23"/>
      <c r="CM2864" s="23"/>
      <c r="CN2864" s="23"/>
      <c r="CO2864" s="23"/>
      <c r="CP2864" s="23"/>
      <c r="CQ2864" s="23"/>
      <c r="CR2864" s="23"/>
      <c r="CS2864" s="23"/>
      <c r="CT2864" s="23"/>
      <c r="CU2864" s="23"/>
      <c r="CV2864" s="23"/>
      <c r="CW2864" s="23"/>
      <c r="CX2864" s="23"/>
      <c r="CY2864" s="23"/>
      <c r="CZ2864" s="23"/>
      <c r="DA2864" s="23"/>
      <c r="DB2864" s="23"/>
      <c r="DC2864" s="23"/>
      <c r="DD2864" s="23"/>
      <c r="DE2864" s="23"/>
      <c r="DF2864" s="23"/>
      <c r="DG2864" s="23"/>
      <c r="DH2864" s="23"/>
      <c r="DI2864" s="23"/>
      <c r="DJ2864" s="23"/>
      <c r="DK2864" s="23"/>
      <c r="DL2864" s="23"/>
      <c r="DM2864" s="23"/>
      <c r="DN2864" s="23"/>
      <c r="DO2864" s="23"/>
      <c r="DP2864" s="23"/>
      <c r="DQ2864" s="23"/>
      <c r="DR2864" s="23"/>
      <c r="DS2864" s="23"/>
      <c r="DT2864" s="23"/>
      <c r="DU2864" s="23"/>
      <c r="DV2864" s="23"/>
      <c r="DW2864" s="23"/>
      <c r="DX2864" s="23"/>
      <c r="DY2864" s="23"/>
    </row>
    <row r="2865" spans="1:129" s="29" customFormat="1" ht="45" x14ac:dyDescent="0.25">
      <c r="A2865" s="488"/>
      <c r="B2865" s="204" t="s">
        <v>433</v>
      </c>
      <c r="C2865" s="84"/>
      <c r="D2865" s="84"/>
      <c r="E2865" s="83"/>
      <c r="F2865" s="125"/>
      <c r="G2865" s="82"/>
      <c r="H2865" s="72" t="s">
        <v>58</v>
      </c>
      <c r="I2865" s="78" t="s">
        <v>31</v>
      </c>
      <c r="J2865" s="83">
        <v>250000</v>
      </c>
      <c r="K2865" s="83"/>
      <c r="L2865" s="316"/>
      <c r="M2865" s="83">
        <f>250000*0.95</f>
        <v>237500</v>
      </c>
      <c r="N2865" s="83">
        <f>250000*0.05</f>
        <v>12500</v>
      </c>
      <c r="O2865" s="408">
        <f t="shared" si="1549"/>
        <v>250000</v>
      </c>
      <c r="P2865" s="355"/>
      <c r="Q2865" s="23"/>
      <c r="R2865" s="23"/>
      <c r="S2865" s="23"/>
      <c r="T2865" s="23"/>
      <c r="U2865" s="23"/>
      <c r="V2865" s="23"/>
      <c r="W2865" s="23"/>
      <c r="X2865" s="23"/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  <c r="AL2865" s="23"/>
      <c r="AM2865" s="23"/>
      <c r="AN2865" s="23"/>
      <c r="AO2865" s="23"/>
      <c r="AP2865" s="23"/>
      <c r="AQ2865" s="23"/>
      <c r="AR2865" s="23"/>
      <c r="AS2865" s="23"/>
      <c r="AT2865" s="23"/>
      <c r="AU2865" s="23"/>
      <c r="AV2865" s="23"/>
      <c r="AW2865" s="23"/>
      <c r="AX2865" s="23"/>
      <c r="AY2865" s="23"/>
      <c r="AZ2865" s="23"/>
      <c r="BA2865" s="23"/>
      <c r="BB2865" s="23"/>
      <c r="BC2865" s="23"/>
      <c r="BD2865" s="23"/>
      <c r="BE2865" s="23"/>
      <c r="BF2865" s="23"/>
      <c r="BG2865" s="23"/>
      <c r="BH2865" s="23"/>
      <c r="BI2865" s="23"/>
      <c r="BJ2865" s="23"/>
      <c r="BK2865" s="23"/>
      <c r="BL2865" s="23"/>
      <c r="BM2865" s="23"/>
      <c r="BN2865" s="23"/>
      <c r="BO2865" s="23"/>
      <c r="BP2865" s="23"/>
      <c r="BQ2865" s="23"/>
      <c r="BR2865" s="23"/>
      <c r="BS2865" s="23"/>
      <c r="BT2865" s="23"/>
      <c r="BU2865" s="23"/>
      <c r="BV2865" s="23"/>
      <c r="BW2865" s="23"/>
      <c r="BX2865" s="23"/>
      <c r="BY2865" s="23"/>
      <c r="BZ2865" s="23"/>
      <c r="CA2865" s="23"/>
      <c r="CB2865" s="23"/>
      <c r="CC2865" s="23"/>
      <c r="CD2865" s="23"/>
      <c r="CE2865" s="23"/>
      <c r="CF2865" s="23"/>
      <c r="CG2865" s="23"/>
      <c r="CH2865" s="23"/>
      <c r="CI2865" s="23"/>
      <c r="CJ2865" s="23"/>
      <c r="CK2865" s="23"/>
      <c r="CL2865" s="23"/>
      <c r="CM2865" s="23"/>
      <c r="CN2865" s="23"/>
      <c r="CO2865" s="23"/>
      <c r="CP2865" s="23"/>
      <c r="CQ2865" s="23"/>
      <c r="CR2865" s="23"/>
      <c r="CS2865" s="23"/>
      <c r="CT2865" s="23"/>
      <c r="CU2865" s="23"/>
      <c r="CV2865" s="23"/>
      <c r="CW2865" s="23"/>
      <c r="CX2865" s="23"/>
      <c r="CY2865" s="23"/>
      <c r="CZ2865" s="23"/>
      <c r="DA2865" s="23"/>
      <c r="DB2865" s="23"/>
      <c r="DC2865" s="23"/>
      <c r="DD2865" s="23"/>
      <c r="DE2865" s="23"/>
      <c r="DF2865" s="23"/>
      <c r="DG2865" s="23"/>
      <c r="DH2865" s="23"/>
      <c r="DI2865" s="23"/>
      <c r="DJ2865" s="23"/>
      <c r="DK2865" s="23"/>
      <c r="DL2865" s="23"/>
      <c r="DM2865" s="23"/>
      <c r="DN2865" s="23"/>
      <c r="DO2865" s="23"/>
      <c r="DP2865" s="23"/>
      <c r="DQ2865" s="23"/>
      <c r="DR2865" s="23"/>
      <c r="DS2865" s="23"/>
      <c r="DT2865" s="23"/>
      <c r="DU2865" s="23"/>
      <c r="DV2865" s="23"/>
      <c r="DW2865" s="23"/>
      <c r="DX2865" s="23"/>
      <c r="DY2865" s="23"/>
    </row>
    <row r="2866" spans="1:129" s="29" customFormat="1" x14ac:dyDescent="0.25">
      <c r="A2866" s="486">
        <v>14</v>
      </c>
      <c r="B2866" s="204" t="s">
        <v>433</v>
      </c>
      <c r="C2866" s="84" t="s">
        <v>298</v>
      </c>
      <c r="D2866" s="84" t="s">
        <v>176</v>
      </c>
      <c r="E2866" s="82">
        <v>1</v>
      </c>
      <c r="F2866" s="83">
        <v>971.5</v>
      </c>
      <c r="G2866" s="82">
        <v>31</v>
      </c>
      <c r="H2866" s="294" t="s">
        <v>30</v>
      </c>
      <c r="I2866" s="66" t="s">
        <v>1</v>
      </c>
      <c r="J2866" s="83">
        <f>J2867+J2868</f>
        <v>295250</v>
      </c>
      <c r="K2866" s="83">
        <f t="shared" ref="K2866:N2866" si="1562">K2867+K2868</f>
        <v>45250</v>
      </c>
      <c r="L2866" s="83">
        <f t="shared" si="1562"/>
        <v>0</v>
      </c>
      <c r="M2866" s="83">
        <f t="shared" si="1562"/>
        <v>237500</v>
      </c>
      <c r="N2866" s="83">
        <f t="shared" si="1562"/>
        <v>12500</v>
      </c>
      <c r="O2866" s="408">
        <f t="shared" si="1549"/>
        <v>295250</v>
      </c>
      <c r="P2866" s="355"/>
      <c r="Q2866" s="23"/>
      <c r="R2866" s="23"/>
      <c r="S2866" s="23"/>
      <c r="T2866" s="23"/>
      <c r="U2866" s="23"/>
      <c r="V2866" s="23"/>
      <c r="W2866" s="23"/>
      <c r="X2866" s="23"/>
      <c r="Y2866" s="23"/>
      <c r="Z2866" s="23"/>
      <c r="AA2866" s="23"/>
      <c r="AB2866" s="23"/>
      <c r="AC2866" s="23"/>
      <c r="AD2866" s="23"/>
      <c r="AE2866" s="23"/>
      <c r="AF2866" s="23"/>
      <c r="AG2866" s="23"/>
      <c r="AH2866" s="23"/>
      <c r="AI2866" s="23"/>
      <c r="AJ2866" s="23"/>
      <c r="AK2866" s="23"/>
      <c r="AL2866" s="23"/>
      <c r="AM2866" s="23"/>
      <c r="AN2866" s="23"/>
      <c r="AO2866" s="23"/>
      <c r="AP2866" s="23"/>
      <c r="AQ2866" s="23"/>
      <c r="AR2866" s="23"/>
      <c r="AS2866" s="23"/>
      <c r="AT2866" s="23"/>
      <c r="AU2866" s="23"/>
      <c r="AV2866" s="23"/>
      <c r="AW2866" s="23"/>
      <c r="AX2866" s="23"/>
      <c r="AY2866" s="23"/>
      <c r="AZ2866" s="23"/>
      <c r="BA2866" s="23"/>
      <c r="BB2866" s="23"/>
      <c r="BC2866" s="23"/>
      <c r="BD2866" s="23"/>
      <c r="BE2866" s="23"/>
      <c r="BF2866" s="23"/>
      <c r="BG2866" s="23"/>
      <c r="BH2866" s="23"/>
      <c r="BI2866" s="23"/>
      <c r="BJ2866" s="23"/>
      <c r="BK2866" s="23"/>
      <c r="BL2866" s="23"/>
      <c r="BM2866" s="23"/>
      <c r="BN2866" s="23"/>
      <c r="BO2866" s="23"/>
      <c r="BP2866" s="23"/>
      <c r="BQ2866" s="23"/>
      <c r="BR2866" s="23"/>
      <c r="BS2866" s="23"/>
      <c r="BT2866" s="23"/>
      <c r="BU2866" s="23"/>
      <c r="BV2866" s="23"/>
      <c r="BW2866" s="23"/>
      <c r="BX2866" s="23"/>
      <c r="BY2866" s="23"/>
      <c r="BZ2866" s="23"/>
      <c r="CA2866" s="23"/>
      <c r="CB2866" s="23"/>
      <c r="CC2866" s="23"/>
      <c r="CD2866" s="23"/>
      <c r="CE2866" s="23"/>
      <c r="CF2866" s="23"/>
      <c r="CG2866" s="23"/>
      <c r="CH2866" s="23"/>
      <c r="CI2866" s="23"/>
      <c r="CJ2866" s="23"/>
      <c r="CK2866" s="23"/>
      <c r="CL2866" s="23"/>
      <c r="CM2866" s="23"/>
      <c r="CN2866" s="23"/>
      <c r="CO2866" s="23"/>
      <c r="CP2866" s="23"/>
      <c r="CQ2866" s="23"/>
      <c r="CR2866" s="23"/>
      <c r="CS2866" s="23"/>
      <c r="CT2866" s="23"/>
      <c r="CU2866" s="23"/>
      <c r="CV2866" s="23"/>
      <c r="CW2866" s="23"/>
      <c r="CX2866" s="23"/>
      <c r="CY2866" s="23"/>
      <c r="CZ2866" s="23"/>
      <c r="DA2866" s="23"/>
      <c r="DB2866" s="23"/>
      <c r="DC2866" s="23"/>
      <c r="DD2866" s="23"/>
      <c r="DE2866" s="23"/>
      <c r="DF2866" s="23"/>
      <c r="DG2866" s="23"/>
      <c r="DH2866" s="23"/>
      <c r="DI2866" s="23"/>
      <c r="DJ2866" s="23"/>
      <c r="DK2866" s="23"/>
      <c r="DL2866" s="23"/>
      <c r="DM2866" s="23"/>
      <c r="DN2866" s="23"/>
      <c r="DO2866" s="23"/>
      <c r="DP2866" s="23"/>
      <c r="DQ2866" s="23"/>
      <c r="DR2866" s="23"/>
      <c r="DS2866" s="23"/>
      <c r="DT2866" s="23"/>
      <c r="DU2866" s="23"/>
      <c r="DV2866" s="23"/>
      <c r="DW2866" s="23"/>
      <c r="DX2866" s="23"/>
      <c r="DY2866" s="23"/>
    </row>
    <row r="2867" spans="1:129" s="29" customFormat="1" ht="75" x14ac:dyDescent="0.25">
      <c r="A2867" s="487"/>
      <c r="B2867" s="204" t="s">
        <v>433</v>
      </c>
      <c r="C2867" s="84"/>
      <c r="D2867" s="84"/>
      <c r="E2867" s="82"/>
      <c r="F2867" s="83"/>
      <c r="G2867" s="82"/>
      <c r="H2867" s="72" t="s">
        <v>57</v>
      </c>
      <c r="I2867" s="78" t="s">
        <v>136</v>
      </c>
      <c r="J2867" s="83">
        <v>45250</v>
      </c>
      <c r="K2867" s="123">
        <f>J2867</f>
        <v>45250</v>
      </c>
      <c r="L2867" s="316"/>
      <c r="M2867" s="83"/>
      <c r="N2867" s="83"/>
      <c r="O2867" s="408">
        <f t="shared" si="1549"/>
        <v>45250</v>
      </c>
      <c r="P2867" s="355"/>
      <c r="Q2867" s="23"/>
      <c r="R2867" s="23"/>
      <c r="S2867" s="23"/>
      <c r="T2867" s="23"/>
      <c r="U2867" s="23"/>
      <c r="V2867" s="23"/>
      <c r="W2867" s="23"/>
      <c r="X2867" s="23"/>
      <c r="Y2867" s="23"/>
      <c r="Z2867" s="23"/>
      <c r="AA2867" s="23"/>
      <c r="AB2867" s="23"/>
      <c r="AC2867" s="23"/>
      <c r="AD2867" s="23"/>
      <c r="AE2867" s="23"/>
      <c r="AF2867" s="23"/>
      <c r="AG2867" s="23"/>
      <c r="AH2867" s="23"/>
      <c r="AI2867" s="23"/>
      <c r="AJ2867" s="23"/>
      <c r="AK2867" s="23"/>
      <c r="AL2867" s="23"/>
      <c r="AM2867" s="23"/>
      <c r="AN2867" s="23"/>
      <c r="AO2867" s="23"/>
      <c r="AP2867" s="23"/>
      <c r="AQ2867" s="23"/>
      <c r="AR2867" s="23"/>
      <c r="AS2867" s="23"/>
      <c r="AT2867" s="23"/>
      <c r="AU2867" s="23"/>
      <c r="AV2867" s="23"/>
      <c r="AW2867" s="23"/>
      <c r="AX2867" s="23"/>
      <c r="AY2867" s="23"/>
      <c r="AZ2867" s="23"/>
      <c r="BA2867" s="23"/>
      <c r="BB2867" s="23"/>
      <c r="BC2867" s="23"/>
      <c r="BD2867" s="23"/>
      <c r="BE2867" s="23"/>
      <c r="BF2867" s="23"/>
      <c r="BG2867" s="23"/>
      <c r="BH2867" s="23"/>
      <c r="BI2867" s="23"/>
      <c r="BJ2867" s="23"/>
      <c r="BK2867" s="23"/>
      <c r="BL2867" s="23"/>
      <c r="BM2867" s="23"/>
      <c r="BN2867" s="23"/>
      <c r="BO2867" s="23"/>
      <c r="BP2867" s="23"/>
      <c r="BQ2867" s="23"/>
      <c r="BR2867" s="23"/>
      <c r="BS2867" s="23"/>
      <c r="BT2867" s="23"/>
      <c r="BU2867" s="23"/>
      <c r="BV2867" s="23"/>
      <c r="BW2867" s="23"/>
      <c r="BX2867" s="23"/>
      <c r="BY2867" s="23"/>
      <c r="BZ2867" s="23"/>
      <c r="CA2867" s="23"/>
      <c r="CB2867" s="23"/>
      <c r="CC2867" s="23"/>
      <c r="CD2867" s="23"/>
      <c r="CE2867" s="23"/>
      <c r="CF2867" s="23"/>
      <c r="CG2867" s="23"/>
      <c r="CH2867" s="23"/>
      <c r="CI2867" s="23"/>
      <c r="CJ2867" s="23"/>
      <c r="CK2867" s="23"/>
      <c r="CL2867" s="23"/>
      <c r="CM2867" s="23"/>
      <c r="CN2867" s="23"/>
      <c r="CO2867" s="23"/>
      <c r="CP2867" s="23"/>
      <c r="CQ2867" s="23"/>
      <c r="CR2867" s="23"/>
      <c r="CS2867" s="23"/>
      <c r="CT2867" s="23"/>
      <c r="CU2867" s="23"/>
      <c r="CV2867" s="23"/>
      <c r="CW2867" s="23"/>
      <c r="CX2867" s="23"/>
      <c r="CY2867" s="23"/>
      <c r="CZ2867" s="23"/>
      <c r="DA2867" s="23"/>
      <c r="DB2867" s="23"/>
      <c r="DC2867" s="23"/>
      <c r="DD2867" s="23"/>
      <c r="DE2867" s="23"/>
      <c r="DF2867" s="23"/>
      <c r="DG2867" s="23"/>
      <c r="DH2867" s="23"/>
      <c r="DI2867" s="23"/>
      <c r="DJ2867" s="23"/>
      <c r="DK2867" s="23"/>
      <c r="DL2867" s="23"/>
      <c r="DM2867" s="23"/>
      <c r="DN2867" s="23"/>
      <c r="DO2867" s="23"/>
      <c r="DP2867" s="23"/>
      <c r="DQ2867" s="23"/>
      <c r="DR2867" s="23"/>
      <c r="DS2867" s="23"/>
      <c r="DT2867" s="23"/>
      <c r="DU2867" s="23"/>
      <c r="DV2867" s="23"/>
      <c r="DW2867" s="23"/>
      <c r="DX2867" s="23"/>
      <c r="DY2867" s="23"/>
    </row>
    <row r="2868" spans="1:129" s="29" customFormat="1" ht="45" x14ac:dyDescent="0.25">
      <c r="A2868" s="488"/>
      <c r="B2868" s="204" t="s">
        <v>433</v>
      </c>
      <c r="C2868" s="84"/>
      <c r="D2868" s="84"/>
      <c r="E2868" s="82"/>
      <c r="F2868" s="83"/>
      <c r="G2868" s="82"/>
      <c r="H2868" s="72" t="s">
        <v>58</v>
      </c>
      <c r="I2868" s="78" t="s">
        <v>31</v>
      </c>
      <c r="J2868" s="83">
        <v>250000</v>
      </c>
      <c r="K2868" s="83"/>
      <c r="L2868" s="316"/>
      <c r="M2868" s="83">
        <f>250000*0.95</f>
        <v>237500</v>
      </c>
      <c r="N2868" s="83">
        <f>250000*0.05</f>
        <v>12500</v>
      </c>
      <c r="O2868" s="408">
        <f t="shared" si="1549"/>
        <v>250000</v>
      </c>
      <c r="P2868" s="355"/>
      <c r="Q2868" s="23"/>
      <c r="R2868" s="23"/>
      <c r="S2868" s="23"/>
      <c r="T2868" s="23"/>
      <c r="U2868" s="23"/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  <c r="AL2868" s="23"/>
      <c r="AM2868" s="23"/>
      <c r="AN2868" s="23"/>
      <c r="AO2868" s="23"/>
      <c r="AP2868" s="23"/>
      <c r="AQ2868" s="23"/>
      <c r="AR2868" s="23"/>
      <c r="AS2868" s="23"/>
      <c r="AT2868" s="23"/>
      <c r="AU2868" s="23"/>
      <c r="AV2868" s="23"/>
      <c r="AW2868" s="23"/>
      <c r="AX2868" s="23"/>
      <c r="AY2868" s="23"/>
      <c r="AZ2868" s="23"/>
      <c r="BA2868" s="23"/>
      <c r="BB2868" s="23"/>
      <c r="BC2868" s="23"/>
      <c r="BD2868" s="23"/>
      <c r="BE2868" s="23"/>
      <c r="BF2868" s="23"/>
      <c r="BG2868" s="23"/>
      <c r="BH2868" s="23"/>
      <c r="BI2868" s="23"/>
      <c r="BJ2868" s="23"/>
      <c r="BK2868" s="23"/>
      <c r="BL2868" s="23"/>
      <c r="BM2868" s="23"/>
      <c r="BN2868" s="23"/>
      <c r="BO2868" s="23"/>
      <c r="BP2868" s="23"/>
      <c r="BQ2868" s="23"/>
      <c r="BR2868" s="23"/>
      <c r="BS2868" s="23"/>
      <c r="BT2868" s="23"/>
      <c r="BU2868" s="23"/>
      <c r="BV2868" s="23"/>
      <c r="BW2868" s="23"/>
      <c r="BX2868" s="23"/>
      <c r="BY2868" s="23"/>
      <c r="BZ2868" s="23"/>
      <c r="CA2868" s="23"/>
      <c r="CB2868" s="23"/>
      <c r="CC2868" s="23"/>
      <c r="CD2868" s="23"/>
      <c r="CE2868" s="23"/>
      <c r="CF2868" s="23"/>
      <c r="CG2868" s="23"/>
      <c r="CH2868" s="23"/>
      <c r="CI2868" s="23"/>
      <c r="CJ2868" s="23"/>
      <c r="CK2868" s="23"/>
      <c r="CL2868" s="23"/>
      <c r="CM2868" s="23"/>
      <c r="CN2868" s="23"/>
      <c r="CO2868" s="23"/>
      <c r="CP2868" s="23"/>
      <c r="CQ2868" s="23"/>
      <c r="CR2868" s="23"/>
      <c r="CS2868" s="23"/>
      <c r="CT2868" s="23"/>
      <c r="CU2868" s="23"/>
      <c r="CV2868" s="23"/>
      <c r="CW2868" s="23"/>
      <c r="CX2868" s="23"/>
      <c r="CY2868" s="23"/>
      <c r="CZ2868" s="23"/>
      <c r="DA2868" s="23"/>
      <c r="DB2868" s="23"/>
      <c r="DC2868" s="23"/>
      <c r="DD2868" s="23"/>
      <c r="DE2868" s="23"/>
      <c r="DF2868" s="23"/>
      <c r="DG2868" s="23"/>
      <c r="DH2868" s="23"/>
      <c r="DI2868" s="23"/>
      <c r="DJ2868" s="23"/>
      <c r="DK2868" s="23"/>
      <c r="DL2868" s="23"/>
      <c r="DM2868" s="23"/>
      <c r="DN2868" s="23"/>
      <c r="DO2868" s="23"/>
      <c r="DP2868" s="23"/>
      <c r="DQ2868" s="23"/>
      <c r="DR2868" s="23"/>
      <c r="DS2868" s="23"/>
      <c r="DT2868" s="23"/>
      <c r="DU2868" s="23"/>
      <c r="DV2868" s="23"/>
      <c r="DW2868" s="23"/>
      <c r="DX2868" s="23"/>
      <c r="DY2868" s="23"/>
    </row>
    <row r="2869" spans="1:129" s="29" customFormat="1" x14ac:dyDescent="0.25">
      <c r="A2869" s="486">
        <v>15</v>
      </c>
      <c r="B2869" s="204" t="s">
        <v>433</v>
      </c>
      <c r="C2869" s="84" t="s">
        <v>3</v>
      </c>
      <c r="D2869" s="84" t="s">
        <v>323</v>
      </c>
      <c r="E2869" s="82">
        <v>10</v>
      </c>
      <c r="F2869" s="83">
        <v>633.20000000000005</v>
      </c>
      <c r="G2869" s="82">
        <v>24</v>
      </c>
      <c r="H2869" s="294" t="s">
        <v>30</v>
      </c>
      <c r="I2869" s="66" t="s">
        <v>1</v>
      </c>
      <c r="J2869" s="83">
        <f>J2870+J2871</f>
        <v>295250</v>
      </c>
      <c r="K2869" s="83">
        <f t="shared" ref="K2869:N2869" si="1563">K2870+K2871</f>
        <v>45250</v>
      </c>
      <c r="L2869" s="83">
        <f t="shared" si="1563"/>
        <v>0</v>
      </c>
      <c r="M2869" s="83">
        <f t="shared" si="1563"/>
        <v>237500</v>
      </c>
      <c r="N2869" s="83">
        <f t="shared" si="1563"/>
        <v>12500</v>
      </c>
      <c r="O2869" s="408">
        <f t="shared" si="1549"/>
        <v>295250</v>
      </c>
      <c r="P2869" s="355"/>
      <c r="Q2869" s="23"/>
      <c r="R2869" s="23"/>
      <c r="S2869" s="23"/>
      <c r="T2869" s="23"/>
      <c r="U2869" s="23"/>
      <c r="V2869" s="23"/>
      <c r="W2869" s="23"/>
      <c r="X2869" s="23"/>
      <c r="Y2869" s="23"/>
      <c r="Z2869" s="23"/>
      <c r="AA2869" s="23"/>
      <c r="AB2869" s="23"/>
      <c r="AC2869" s="23"/>
      <c r="AD2869" s="23"/>
      <c r="AE2869" s="23"/>
      <c r="AF2869" s="23"/>
      <c r="AG2869" s="23"/>
      <c r="AH2869" s="23"/>
      <c r="AI2869" s="23"/>
      <c r="AJ2869" s="23"/>
      <c r="AK2869" s="23"/>
      <c r="AL2869" s="23"/>
      <c r="AM2869" s="23"/>
      <c r="AN2869" s="23"/>
      <c r="AO2869" s="23"/>
      <c r="AP2869" s="23"/>
      <c r="AQ2869" s="23"/>
      <c r="AR2869" s="23"/>
      <c r="AS2869" s="23"/>
      <c r="AT2869" s="23"/>
      <c r="AU2869" s="23"/>
      <c r="AV2869" s="23"/>
      <c r="AW2869" s="23"/>
      <c r="AX2869" s="23"/>
      <c r="AY2869" s="23"/>
      <c r="AZ2869" s="23"/>
      <c r="BA2869" s="23"/>
      <c r="BB2869" s="23"/>
      <c r="BC2869" s="23"/>
      <c r="BD2869" s="23"/>
      <c r="BE2869" s="23"/>
      <c r="BF2869" s="23"/>
      <c r="BG2869" s="23"/>
      <c r="BH2869" s="23"/>
      <c r="BI2869" s="23"/>
      <c r="BJ2869" s="23"/>
      <c r="BK2869" s="23"/>
      <c r="BL2869" s="23"/>
      <c r="BM2869" s="23"/>
      <c r="BN2869" s="23"/>
      <c r="BO2869" s="23"/>
      <c r="BP2869" s="23"/>
      <c r="BQ2869" s="23"/>
      <c r="BR2869" s="23"/>
      <c r="BS2869" s="23"/>
      <c r="BT2869" s="23"/>
      <c r="BU2869" s="23"/>
      <c r="BV2869" s="23"/>
      <c r="BW2869" s="23"/>
      <c r="BX2869" s="23"/>
      <c r="BY2869" s="23"/>
      <c r="BZ2869" s="23"/>
      <c r="CA2869" s="23"/>
      <c r="CB2869" s="23"/>
      <c r="CC2869" s="23"/>
      <c r="CD2869" s="23"/>
      <c r="CE2869" s="23"/>
      <c r="CF2869" s="23"/>
      <c r="CG2869" s="23"/>
      <c r="CH2869" s="23"/>
      <c r="CI2869" s="23"/>
      <c r="CJ2869" s="23"/>
      <c r="CK2869" s="23"/>
      <c r="CL2869" s="23"/>
      <c r="CM2869" s="23"/>
      <c r="CN2869" s="23"/>
      <c r="CO2869" s="23"/>
      <c r="CP2869" s="23"/>
      <c r="CQ2869" s="23"/>
      <c r="CR2869" s="23"/>
      <c r="CS2869" s="23"/>
      <c r="CT2869" s="23"/>
      <c r="CU2869" s="23"/>
      <c r="CV2869" s="23"/>
      <c r="CW2869" s="23"/>
      <c r="CX2869" s="23"/>
      <c r="CY2869" s="23"/>
      <c r="CZ2869" s="23"/>
      <c r="DA2869" s="23"/>
      <c r="DB2869" s="23"/>
      <c r="DC2869" s="23"/>
      <c r="DD2869" s="23"/>
      <c r="DE2869" s="23"/>
      <c r="DF2869" s="23"/>
      <c r="DG2869" s="23"/>
      <c r="DH2869" s="23"/>
      <c r="DI2869" s="23"/>
      <c r="DJ2869" s="23"/>
      <c r="DK2869" s="23"/>
      <c r="DL2869" s="23"/>
      <c r="DM2869" s="23"/>
      <c r="DN2869" s="23"/>
      <c r="DO2869" s="23"/>
      <c r="DP2869" s="23"/>
      <c r="DQ2869" s="23"/>
      <c r="DR2869" s="23"/>
      <c r="DS2869" s="23"/>
      <c r="DT2869" s="23"/>
      <c r="DU2869" s="23"/>
      <c r="DV2869" s="23"/>
      <c r="DW2869" s="23"/>
      <c r="DX2869" s="23"/>
      <c r="DY2869" s="23"/>
    </row>
    <row r="2870" spans="1:129" s="29" customFormat="1" ht="75" x14ac:dyDescent="0.25">
      <c r="A2870" s="487"/>
      <c r="B2870" s="204" t="s">
        <v>433</v>
      </c>
      <c r="C2870" s="84"/>
      <c r="D2870" s="84"/>
      <c r="E2870" s="82"/>
      <c r="F2870" s="83"/>
      <c r="G2870" s="82"/>
      <c r="H2870" s="72" t="s">
        <v>57</v>
      </c>
      <c r="I2870" s="78" t="s">
        <v>136</v>
      </c>
      <c r="J2870" s="83">
        <v>45250</v>
      </c>
      <c r="K2870" s="123">
        <f>J2870</f>
        <v>45250</v>
      </c>
      <c r="L2870" s="316"/>
      <c r="M2870" s="83"/>
      <c r="N2870" s="83"/>
      <c r="O2870" s="408">
        <f t="shared" si="1549"/>
        <v>45250</v>
      </c>
      <c r="P2870" s="355"/>
      <c r="Q2870" s="23"/>
      <c r="R2870" s="23"/>
      <c r="S2870" s="23"/>
      <c r="T2870" s="23"/>
      <c r="U2870" s="23"/>
      <c r="V2870" s="23"/>
      <c r="W2870" s="23"/>
      <c r="X2870" s="23"/>
      <c r="Y2870" s="23"/>
      <c r="Z2870" s="23"/>
      <c r="AA2870" s="23"/>
      <c r="AB2870" s="23"/>
      <c r="AC2870" s="23"/>
      <c r="AD2870" s="23"/>
      <c r="AE2870" s="23"/>
      <c r="AF2870" s="23"/>
      <c r="AG2870" s="23"/>
      <c r="AH2870" s="23"/>
      <c r="AI2870" s="23"/>
      <c r="AJ2870" s="23"/>
      <c r="AK2870" s="23"/>
      <c r="AL2870" s="23"/>
      <c r="AM2870" s="23"/>
      <c r="AN2870" s="23"/>
      <c r="AO2870" s="23"/>
      <c r="AP2870" s="23"/>
      <c r="AQ2870" s="23"/>
      <c r="AR2870" s="23"/>
      <c r="AS2870" s="23"/>
      <c r="AT2870" s="23"/>
      <c r="AU2870" s="23"/>
      <c r="AV2870" s="23"/>
      <c r="AW2870" s="23"/>
      <c r="AX2870" s="23"/>
      <c r="AY2870" s="23"/>
      <c r="AZ2870" s="23"/>
      <c r="BA2870" s="23"/>
      <c r="BB2870" s="23"/>
      <c r="BC2870" s="23"/>
      <c r="BD2870" s="23"/>
      <c r="BE2870" s="23"/>
      <c r="BF2870" s="23"/>
      <c r="BG2870" s="23"/>
      <c r="BH2870" s="23"/>
      <c r="BI2870" s="23"/>
      <c r="BJ2870" s="23"/>
      <c r="BK2870" s="23"/>
      <c r="BL2870" s="23"/>
      <c r="BM2870" s="23"/>
      <c r="BN2870" s="23"/>
      <c r="BO2870" s="23"/>
      <c r="BP2870" s="23"/>
      <c r="BQ2870" s="23"/>
      <c r="BR2870" s="23"/>
      <c r="BS2870" s="23"/>
      <c r="BT2870" s="23"/>
      <c r="BU2870" s="23"/>
      <c r="BV2870" s="23"/>
      <c r="BW2870" s="23"/>
      <c r="BX2870" s="23"/>
      <c r="BY2870" s="23"/>
      <c r="BZ2870" s="23"/>
      <c r="CA2870" s="23"/>
      <c r="CB2870" s="23"/>
      <c r="CC2870" s="23"/>
      <c r="CD2870" s="23"/>
      <c r="CE2870" s="23"/>
      <c r="CF2870" s="23"/>
      <c r="CG2870" s="23"/>
      <c r="CH2870" s="23"/>
      <c r="CI2870" s="23"/>
      <c r="CJ2870" s="23"/>
      <c r="CK2870" s="23"/>
      <c r="CL2870" s="23"/>
      <c r="CM2870" s="23"/>
      <c r="CN2870" s="23"/>
      <c r="CO2870" s="23"/>
      <c r="CP2870" s="23"/>
      <c r="CQ2870" s="23"/>
      <c r="CR2870" s="23"/>
      <c r="CS2870" s="23"/>
      <c r="CT2870" s="23"/>
      <c r="CU2870" s="23"/>
      <c r="CV2870" s="23"/>
      <c r="CW2870" s="23"/>
      <c r="CX2870" s="23"/>
      <c r="CY2870" s="23"/>
      <c r="CZ2870" s="23"/>
      <c r="DA2870" s="23"/>
      <c r="DB2870" s="23"/>
      <c r="DC2870" s="23"/>
      <c r="DD2870" s="23"/>
      <c r="DE2870" s="23"/>
      <c r="DF2870" s="23"/>
      <c r="DG2870" s="23"/>
      <c r="DH2870" s="23"/>
      <c r="DI2870" s="23"/>
      <c r="DJ2870" s="23"/>
      <c r="DK2870" s="23"/>
      <c r="DL2870" s="23"/>
      <c r="DM2870" s="23"/>
      <c r="DN2870" s="23"/>
      <c r="DO2870" s="23"/>
      <c r="DP2870" s="23"/>
      <c r="DQ2870" s="23"/>
      <c r="DR2870" s="23"/>
      <c r="DS2870" s="23"/>
      <c r="DT2870" s="23"/>
      <c r="DU2870" s="23"/>
      <c r="DV2870" s="23"/>
      <c r="DW2870" s="23"/>
      <c r="DX2870" s="23"/>
      <c r="DY2870" s="23"/>
    </row>
    <row r="2871" spans="1:129" s="29" customFormat="1" ht="45" x14ac:dyDescent="0.25">
      <c r="A2871" s="488"/>
      <c r="B2871" s="204" t="s">
        <v>433</v>
      </c>
      <c r="C2871" s="84"/>
      <c r="D2871" s="84"/>
      <c r="E2871" s="82"/>
      <c r="F2871" s="83"/>
      <c r="G2871" s="82"/>
      <c r="H2871" s="72" t="s">
        <v>58</v>
      </c>
      <c r="I2871" s="78" t="s">
        <v>31</v>
      </c>
      <c r="J2871" s="83">
        <v>250000</v>
      </c>
      <c r="K2871" s="83"/>
      <c r="L2871" s="316"/>
      <c r="M2871" s="83">
        <f>250000*0.95</f>
        <v>237500</v>
      </c>
      <c r="N2871" s="83">
        <f>250000*0.05</f>
        <v>12500</v>
      </c>
      <c r="O2871" s="408">
        <f t="shared" si="1549"/>
        <v>250000</v>
      </c>
      <c r="P2871" s="355"/>
      <c r="Q2871" s="23"/>
      <c r="R2871" s="23"/>
      <c r="S2871" s="23"/>
      <c r="T2871" s="23"/>
      <c r="U2871" s="23"/>
      <c r="V2871" s="23"/>
      <c r="W2871" s="23"/>
      <c r="X2871" s="23"/>
      <c r="Y2871" s="23"/>
      <c r="Z2871" s="23"/>
      <c r="AA2871" s="23"/>
      <c r="AB2871" s="23"/>
      <c r="AC2871" s="23"/>
      <c r="AD2871" s="23"/>
      <c r="AE2871" s="23"/>
      <c r="AF2871" s="23"/>
      <c r="AG2871" s="23"/>
      <c r="AH2871" s="23"/>
      <c r="AI2871" s="23"/>
      <c r="AJ2871" s="23"/>
      <c r="AK2871" s="23"/>
      <c r="AL2871" s="23"/>
      <c r="AM2871" s="23"/>
      <c r="AN2871" s="23"/>
      <c r="AO2871" s="23"/>
      <c r="AP2871" s="23"/>
      <c r="AQ2871" s="23"/>
      <c r="AR2871" s="23"/>
      <c r="AS2871" s="23"/>
      <c r="AT2871" s="23"/>
      <c r="AU2871" s="23"/>
      <c r="AV2871" s="23"/>
      <c r="AW2871" s="23"/>
      <c r="AX2871" s="23"/>
      <c r="AY2871" s="23"/>
      <c r="AZ2871" s="23"/>
      <c r="BA2871" s="23"/>
      <c r="BB2871" s="23"/>
      <c r="BC2871" s="23"/>
      <c r="BD2871" s="23"/>
      <c r="BE2871" s="23"/>
      <c r="BF2871" s="23"/>
      <c r="BG2871" s="23"/>
      <c r="BH2871" s="23"/>
      <c r="BI2871" s="23"/>
      <c r="BJ2871" s="23"/>
      <c r="BK2871" s="23"/>
      <c r="BL2871" s="23"/>
      <c r="BM2871" s="23"/>
      <c r="BN2871" s="23"/>
      <c r="BO2871" s="23"/>
      <c r="BP2871" s="23"/>
      <c r="BQ2871" s="23"/>
      <c r="BR2871" s="23"/>
      <c r="BS2871" s="23"/>
      <c r="BT2871" s="23"/>
      <c r="BU2871" s="23"/>
      <c r="BV2871" s="23"/>
      <c r="BW2871" s="23"/>
      <c r="BX2871" s="23"/>
      <c r="BY2871" s="23"/>
      <c r="BZ2871" s="23"/>
      <c r="CA2871" s="23"/>
      <c r="CB2871" s="23"/>
      <c r="CC2871" s="23"/>
      <c r="CD2871" s="23"/>
      <c r="CE2871" s="23"/>
      <c r="CF2871" s="23"/>
      <c r="CG2871" s="23"/>
      <c r="CH2871" s="23"/>
      <c r="CI2871" s="23"/>
      <c r="CJ2871" s="23"/>
      <c r="CK2871" s="23"/>
      <c r="CL2871" s="23"/>
      <c r="CM2871" s="23"/>
      <c r="CN2871" s="23"/>
      <c r="CO2871" s="23"/>
      <c r="CP2871" s="23"/>
      <c r="CQ2871" s="23"/>
      <c r="CR2871" s="23"/>
      <c r="CS2871" s="23"/>
      <c r="CT2871" s="23"/>
      <c r="CU2871" s="23"/>
      <c r="CV2871" s="23"/>
      <c r="CW2871" s="23"/>
      <c r="CX2871" s="23"/>
      <c r="CY2871" s="23"/>
      <c r="CZ2871" s="23"/>
      <c r="DA2871" s="23"/>
      <c r="DB2871" s="23"/>
      <c r="DC2871" s="23"/>
      <c r="DD2871" s="23"/>
      <c r="DE2871" s="23"/>
      <c r="DF2871" s="23"/>
      <c r="DG2871" s="23"/>
      <c r="DH2871" s="23"/>
      <c r="DI2871" s="23"/>
      <c r="DJ2871" s="23"/>
      <c r="DK2871" s="23"/>
      <c r="DL2871" s="23"/>
      <c r="DM2871" s="23"/>
      <c r="DN2871" s="23"/>
      <c r="DO2871" s="23"/>
      <c r="DP2871" s="23"/>
      <c r="DQ2871" s="23"/>
      <c r="DR2871" s="23"/>
      <c r="DS2871" s="23"/>
      <c r="DT2871" s="23"/>
      <c r="DU2871" s="23"/>
      <c r="DV2871" s="23"/>
      <c r="DW2871" s="23"/>
      <c r="DX2871" s="23"/>
      <c r="DY2871" s="23"/>
    </row>
    <row r="2872" spans="1:129" s="29" customFormat="1" x14ac:dyDescent="0.25">
      <c r="A2872" s="486">
        <v>16</v>
      </c>
      <c r="B2872" s="204" t="s">
        <v>433</v>
      </c>
      <c r="C2872" s="84" t="s">
        <v>3</v>
      </c>
      <c r="D2872" s="84" t="s">
        <v>323</v>
      </c>
      <c r="E2872" s="82">
        <v>12</v>
      </c>
      <c r="F2872" s="83">
        <v>616.9</v>
      </c>
      <c r="G2872" s="82">
        <v>22</v>
      </c>
      <c r="H2872" s="294" t="s">
        <v>30</v>
      </c>
      <c r="I2872" s="66" t="s">
        <v>1</v>
      </c>
      <c r="J2872" s="83">
        <f>J2873+J2874</f>
        <v>295250</v>
      </c>
      <c r="K2872" s="83">
        <f t="shared" ref="K2872:N2872" si="1564">K2873+K2874</f>
        <v>45250</v>
      </c>
      <c r="L2872" s="83">
        <f t="shared" si="1564"/>
        <v>0</v>
      </c>
      <c r="M2872" s="83">
        <f t="shared" si="1564"/>
        <v>237500</v>
      </c>
      <c r="N2872" s="83">
        <f t="shared" si="1564"/>
        <v>12500</v>
      </c>
      <c r="O2872" s="408">
        <f t="shared" si="1549"/>
        <v>295250</v>
      </c>
      <c r="P2872" s="355"/>
      <c r="Q2872" s="23"/>
      <c r="R2872" s="23"/>
      <c r="S2872" s="23"/>
      <c r="T2872" s="23"/>
      <c r="U2872" s="23"/>
      <c r="V2872" s="23"/>
      <c r="W2872" s="23"/>
      <c r="X2872" s="23"/>
      <c r="Y2872" s="23"/>
      <c r="Z2872" s="23"/>
      <c r="AA2872" s="23"/>
      <c r="AB2872" s="23"/>
      <c r="AC2872" s="23"/>
      <c r="AD2872" s="23"/>
      <c r="AE2872" s="23"/>
      <c r="AF2872" s="23"/>
      <c r="AG2872" s="23"/>
      <c r="AH2872" s="23"/>
      <c r="AI2872" s="23"/>
      <c r="AJ2872" s="23"/>
      <c r="AK2872" s="23"/>
      <c r="AL2872" s="23"/>
      <c r="AM2872" s="23"/>
      <c r="AN2872" s="23"/>
      <c r="AO2872" s="23"/>
      <c r="AP2872" s="23"/>
      <c r="AQ2872" s="23"/>
      <c r="AR2872" s="23"/>
      <c r="AS2872" s="23"/>
      <c r="AT2872" s="23"/>
      <c r="AU2872" s="23"/>
      <c r="AV2872" s="23"/>
      <c r="AW2872" s="23"/>
      <c r="AX2872" s="23"/>
      <c r="AY2872" s="23"/>
      <c r="AZ2872" s="23"/>
      <c r="BA2872" s="23"/>
      <c r="BB2872" s="23"/>
      <c r="BC2872" s="23"/>
      <c r="BD2872" s="23"/>
      <c r="BE2872" s="23"/>
      <c r="BF2872" s="23"/>
      <c r="BG2872" s="23"/>
      <c r="BH2872" s="23"/>
      <c r="BI2872" s="23"/>
      <c r="BJ2872" s="23"/>
      <c r="BK2872" s="23"/>
      <c r="BL2872" s="23"/>
      <c r="BM2872" s="23"/>
      <c r="BN2872" s="23"/>
      <c r="BO2872" s="23"/>
      <c r="BP2872" s="23"/>
      <c r="BQ2872" s="23"/>
      <c r="BR2872" s="23"/>
      <c r="BS2872" s="23"/>
      <c r="BT2872" s="23"/>
      <c r="BU2872" s="23"/>
      <c r="BV2872" s="23"/>
      <c r="BW2872" s="23"/>
      <c r="BX2872" s="23"/>
      <c r="BY2872" s="23"/>
      <c r="BZ2872" s="23"/>
      <c r="CA2872" s="23"/>
      <c r="CB2872" s="23"/>
      <c r="CC2872" s="23"/>
      <c r="CD2872" s="23"/>
      <c r="CE2872" s="23"/>
      <c r="CF2872" s="23"/>
      <c r="CG2872" s="23"/>
      <c r="CH2872" s="23"/>
      <c r="CI2872" s="23"/>
      <c r="CJ2872" s="23"/>
      <c r="CK2872" s="23"/>
      <c r="CL2872" s="23"/>
      <c r="CM2872" s="23"/>
      <c r="CN2872" s="23"/>
      <c r="CO2872" s="23"/>
      <c r="CP2872" s="23"/>
      <c r="CQ2872" s="23"/>
      <c r="CR2872" s="23"/>
      <c r="CS2872" s="23"/>
      <c r="CT2872" s="23"/>
      <c r="CU2872" s="23"/>
      <c r="CV2872" s="23"/>
      <c r="CW2872" s="23"/>
      <c r="CX2872" s="23"/>
      <c r="CY2872" s="23"/>
      <c r="CZ2872" s="23"/>
      <c r="DA2872" s="23"/>
      <c r="DB2872" s="23"/>
      <c r="DC2872" s="23"/>
      <c r="DD2872" s="23"/>
      <c r="DE2872" s="23"/>
      <c r="DF2872" s="23"/>
      <c r="DG2872" s="23"/>
      <c r="DH2872" s="23"/>
      <c r="DI2872" s="23"/>
      <c r="DJ2872" s="23"/>
      <c r="DK2872" s="23"/>
      <c r="DL2872" s="23"/>
      <c r="DM2872" s="23"/>
      <c r="DN2872" s="23"/>
      <c r="DO2872" s="23"/>
      <c r="DP2872" s="23"/>
      <c r="DQ2872" s="23"/>
      <c r="DR2872" s="23"/>
      <c r="DS2872" s="23"/>
      <c r="DT2872" s="23"/>
      <c r="DU2872" s="23"/>
      <c r="DV2872" s="23"/>
      <c r="DW2872" s="23"/>
      <c r="DX2872" s="23"/>
      <c r="DY2872" s="23"/>
    </row>
    <row r="2873" spans="1:129" s="29" customFormat="1" ht="75" x14ac:dyDescent="0.25">
      <c r="A2873" s="487"/>
      <c r="B2873" s="204" t="s">
        <v>433</v>
      </c>
      <c r="C2873" s="84"/>
      <c r="D2873" s="84"/>
      <c r="E2873" s="83"/>
      <c r="F2873" s="125"/>
      <c r="G2873" s="82"/>
      <c r="H2873" s="72" t="s">
        <v>57</v>
      </c>
      <c r="I2873" s="78" t="s">
        <v>136</v>
      </c>
      <c r="J2873" s="83">
        <v>45250</v>
      </c>
      <c r="K2873" s="123">
        <f>J2873</f>
        <v>45250</v>
      </c>
      <c r="L2873" s="316"/>
      <c r="M2873" s="83"/>
      <c r="N2873" s="83"/>
      <c r="O2873" s="408">
        <f t="shared" si="1549"/>
        <v>45250</v>
      </c>
      <c r="P2873" s="355"/>
      <c r="Q2873" s="23"/>
      <c r="R2873" s="23"/>
      <c r="S2873" s="23"/>
      <c r="T2873" s="23"/>
      <c r="U2873" s="23"/>
      <c r="V2873" s="23"/>
      <c r="W2873" s="23"/>
      <c r="X2873" s="23"/>
      <c r="Y2873" s="23"/>
      <c r="Z2873" s="23"/>
      <c r="AA2873" s="23"/>
      <c r="AB2873" s="23"/>
      <c r="AC2873" s="23"/>
      <c r="AD2873" s="23"/>
      <c r="AE2873" s="23"/>
      <c r="AF2873" s="23"/>
      <c r="AG2873" s="23"/>
      <c r="AH2873" s="23"/>
      <c r="AI2873" s="23"/>
      <c r="AJ2873" s="23"/>
      <c r="AK2873" s="23"/>
      <c r="AL2873" s="23"/>
      <c r="AM2873" s="23"/>
      <c r="AN2873" s="23"/>
      <c r="AO2873" s="23"/>
      <c r="AP2873" s="23"/>
      <c r="AQ2873" s="23"/>
      <c r="AR2873" s="23"/>
      <c r="AS2873" s="23"/>
      <c r="AT2873" s="23"/>
      <c r="AU2873" s="23"/>
      <c r="AV2873" s="23"/>
      <c r="AW2873" s="23"/>
      <c r="AX2873" s="23"/>
      <c r="AY2873" s="23"/>
      <c r="AZ2873" s="23"/>
      <c r="BA2873" s="23"/>
      <c r="BB2873" s="23"/>
      <c r="BC2873" s="23"/>
      <c r="BD2873" s="23"/>
      <c r="BE2873" s="23"/>
      <c r="BF2873" s="23"/>
      <c r="BG2873" s="23"/>
      <c r="BH2873" s="23"/>
      <c r="BI2873" s="23"/>
      <c r="BJ2873" s="23"/>
      <c r="BK2873" s="23"/>
      <c r="BL2873" s="23"/>
      <c r="BM2873" s="23"/>
      <c r="BN2873" s="23"/>
      <c r="BO2873" s="23"/>
      <c r="BP2873" s="23"/>
      <c r="BQ2873" s="23"/>
      <c r="BR2873" s="23"/>
      <c r="BS2873" s="23"/>
      <c r="BT2873" s="23"/>
      <c r="BU2873" s="23"/>
      <c r="BV2873" s="23"/>
      <c r="BW2873" s="23"/>
      <c r="BX2873" s="23"/>
      <c r="BY2873" s="23"/>
      <c r="BZ2873" s="23"/>
      <c r="CA2873" s="23"/>
      <c r="CB2873" s="23"/>
      <c r="CC2873" s="23"/>
      <c r="CD2873" s="23"/>
      <c r="CE2873" s="23"/>
      <c r="CF2873" s="23"/>
      <c r="CG2873" s="23"/>
      <c r="CH2873" s="23"/>
      <c r="CI2873" s="23"/>
      <c r="CJ2873" s="23"/>
      <c r="CK2873" s="23"/>
      <c r="CL2873" s="23"/>
      <c r="CM2873" s="23"/>
      <c r="CN2873" s="23"/>
      <c r="CO2873" s="23"/>
      <c r="CP2873" s="23"/>
      <c r="CQ2873" s="23"/>
      <c r="CR2873" s="23"/>
      <c r="CS2873" s="23"/>
      <c r="CT2873" s="23"/>
      <c r="CU2873" s="23"/>
      <c r="CV2873" s="23"/>
      <c r="CW2873" s="23"/>
      <c r="CX2873" s="23"/>
      <c r="CY2873" s="23"/>
      <c r="CZ2873" s="23"/>
      <c r="DA2873" s="23"/>
      <c r="DB2873" s="23"/>
      <c r="DC2873" s="23"/>
      <c r="DD2873" s="23"/>
      <c r="DE2873" s="23"/>
      <c r="DF2873" s="23"/>
      <c r="DG2873" s="23"/>
      <c r="DH2873" s="23"/>
      <c r="DI2873" s="23"/>
      <c r="DJ2873" s="23"/>
      <c r="DK2873" s="23"/>
      <c r="DL2873" s="23"/>
      <c r="DM2873" s="23"/>
      <c r="DN2873" s="23"/>
      <c r="DO2873" s="23"/>
      <c r="DP2873" s="23"/>
      <c r="DQ2873" s="23"/>
      <c r="DR2873" s="23"/>
      <c r="DS2873" s="23"/>
      <c r="DT2873" s="23"/>
      <c r="DU2873" s="23"/>
      <c r="DV2873" s="23"/>
      <c r="DW2873" s="23"/>
      <c r="DX2873" s="23"/>
      <c r="DY2873" s="23"/>
    </row>
    <row r="2874" spans="1:129" s="29" customFormat="1" ht="45" x14ac:dyDescent="0.25">
      <c r="A2874" s="488"/>
      <c r="B2874" s="204" t="s">
        <v>433</v>
      </c>
      <c r="C2874" s="84"/>
      <c r="D2874" s="84"/>
      <c r="E2874" s="83"/>
      <c r="F2874" s="125"/>
      <c r="G2874" s="82"/>
      <c r="H2874" s="72" t="s">
        <v>58</v>
      </c>
      <c r="I2874" s="78" t="s">
        <v>31</v>
      </c>
      <c r="J2874" s="83">
        <v>250000</v>
      </c>
      <c r="K2874" s="83"/>
      <c r="L2874" s="316"/>
      <c r="M2874" s="83">
        <f>250000*0.95</f>
        <v>237500</v>
      </c>
      <c r="N2874" s="83">
        <f>250000*0.05</f>
        <v>12500</v>
      </c>
      <c r="O2874" s="408">
        <f t="shared" si="1549"/>
        <v>250000</v>
      </c>
      <c r="P2874" s="355"/>
      <c r="Q2874" s="23"/>
      <c r="R2874" s="23"/>
      <c r="S2874" s="23"/>
      <c r="T2874" s="23"/>
      <c r="U2874" s="23"/>
      <c r="V2874" s="23"/>
      <c r="W2874" s="23"/>
      <c r="X2874" s="23"/>
      <c r="Y2874" s="23"/>
      <c r="Z2874" s="23"/>
      <c r="AA2874" s="23"/>
      <c r="AB2874" s="23"/>
      <c r="AC2874" s="23"/>
      <c r="AD2874" s="23"/>
      <c r="AE2874" s="23"/>
      <c r="AF2874" s="23"/>
      <c r="AG2874" s="23"/>
      <c r="AH2874" s="23"/>
      <c r="AI2874" s="23"/>
      <c r="AJ2874" s="23"/>
      <c r="AK2874" s="23"/>
      <c r="AL2874" s="23"/>
      <c r="AM2874" s="23"/>
      <c r="AN2874" s="23"/>
      <c r="AO2874" s="23"/>
      <c r="AP2874" s="23"/>
      <c r="AQ2874" s="23"/>
      <c r="AR2874" s="23"/>
      <c r="AS2874" s="23"/>
      <c r="AT2874" s="23"/>
      <c r="AU2874" s="23"/>
      <c r="AV2874" s="23"/>
      <c r="AW2874" s="23"/>
      <c r="AX2874" s="23"/>
      <c r="AY2874" s="23"/>
      <c r="AZ2874" s="23"/>
      <c r="BA2874" s="23"/>
      <c r="BB2874" s="23"/>
      <c r="BC2874" s="23"/>
      <c r="BD2874" s="23"/>
      <c r="BE2874" s="23"/>
      <c r="BF2874" s="23"/>
      <c r="BG2874" s="23"/>
      <c r="BH2874" s="23"/>
      <c r="BI2874" s="23"/>
      <c r="BJ2874" s="23"/>
      <c r="BK2874" s="23"/>
      <c r="BL2874" s="23"/>
      <c r="BM2874" s="23"/>
      <c r="BN2874" s="23"/>
      <c r="BO2874" s="23"/>
      <c r="BP2874" s="23"/>
      <c r="BQ2874" s="23"/>
      <c r="BR2874" s="23"/>
      <c r="BS2874" s="23"/>
      <c r="BT2874" s="23"/>
      <c r="BU2874" s="23"/>
      <c r="BV2874" s="23"/>
      <c r="BW2874" s="23"/>
      <c r="BX2874" s="23"/>
      <c r="BY2874" s="23"/>
      <c r="BZ2874" s="23"/>
      <c r="CA2874" s="23"/>
      <c r="CB2874" s="23"/>
      <c r="CC2874" s="23"/>
      <c r="CD2874" s="23"/>
      <c r="CE2874" s="23"/>
      <c r="CF2874" s="23"/>
      <c r="CG2874" s="23"/>
      <c r="CH2874" s="23"/>
      <c r="CI2874" s="23"/>
      <c r="CJ2874" s="23"/>
      <c r="CK2874" s="23"/>
      <c r="CL2874" s="23"/>
      <c r="CM2874" s="23"/>
      <c r="CN2874" s="23"/>
      <c r="CO2874" s="23"/>
      <c r="CP2874" s="23"/>
      <c r="CQ2874" s="23"/>
      <c r="CR2874" s="23"/>
      <c r="CS2874" s="23"/>
      <c r="CT2874" s="23"/>
      <c r="CU2874" s="23"/>
      <c r="CV2874" s="23"/>
      <c r="CW2874" s="23"/>
      <c r="CX2874" s="23"/>
      <c r="CY2874" s="23"/>
      <c r="CZ2874" s="23"/>
      <c r="DA2874" s="23"/>
      <c r="DB2874" s="23"/>
      <c r="DC2874" s="23"/>
      <c r="DD2874" s="23"/>
      <c r="DE2874" s="23"/>
      <c r="DF2874" s="23"/>
      <c r="DG2874" s="23"/>
      <c r="DH2874" s="23"/>
      <c r="DI2874" s="23"/>
      <c r="DJ2874" s="23"/>
      <c r="DK2874" s="23"/>
      <c r="DL2874" s="23"/>
      <c r="DM2874" s="23"/>
      <c r="DN2874" s="23"/>
      <c r="DO2874" s="23"/>
      <c r="DP2874" s="23"/>
      <c r="DQ2874" s="23"/>
      <c r="DR2874" s="23"/>
      <c r="DS2874" s="23"/>
      <c r="DT2874" s="23"/>
      <c r="DU2874" s="23"/>
      <c r="DV2874" s="23"/>
      <c r="DW2874" s="23"/>
      <c r="DX2874" s="23"/>
      <c r="DY2874" s="23"/>
    </row>
    <row r="2875" spans="1:129" ht="15.75" customHeight="1" x14ac:dyDescent="0.25">
      <c r="A2875" s="483" t="s">
        <v>442</v>
      </c>
      <c r="B2875" s="484"/>
      <c r="C2875" s="484"/>
      <c r="D2875" s="485"/>
      <c r="E2875" s="64">
        <v>3</v>
      </c>
      <c r="F2875" s="65">
        <f>F2877+F2880+F2883</f>
        <v>6896.6</v>
      </c>
      <c r="G2875" s="88">
        <f>G2877+G2880+G2883</f>
        <v>233</v>
      </c>
      <c r="H2875" s="63" t="s">
        <v>1</v>
      </c>
      <c r="I2875" s="66" t="s">
        <v>1</v>
      </c>
      <c r="J2875" s="65">
        <f>J2877+J2880+J2883</f>
        <v>14449493.439999999</v>
      </c>
      <c r="K2875" s="65">
        <f>K2877+K2880+K2883</f>
        <v>14281606.439999999</v>
      </c>
      <c r="L2875" s="65">
        <f t="shared" ref="L2875:N2875" si="1565">L2877+L2880+L2883</f>
        <v>0</v>
      </c>
      <c r="M2875" s="65">
        <f>M2877+M2880+M2883+M2876</f>
        <v>160000</v>
      </c>
      <c r="N2875" s="65">
        <f t="shared" si="1565"/>
        <v>8394.35</v>
      </c>
      <c r="O2875" s="354">
        <f t="shared" ref="O2875:O2903" si="1566">K2875+L2875+M2875+N2875</f>
        <v>14450000.789999999</v>
      </c>
      <c r="P2875" s="355"/>
    </row>
    <row r="2876" spans="1:129" ht="15.75" customHeight="1" x14ac:dyDescent="0.25">
      <c r="A2876" s="483" t="s">
        <v>343</v>
      </c>
      <c r="B2876" s="484"/>
      <c r="C2876" s="484"/>
      <c r="D2876" s="484"/>
      <c r="E2876" s="484"/>
      <c r="F2876" s="484"/>
      <c r="G2876" s="485"/>
      <c r="H2876" s="69" t="s">
        <v>1</v>
      </c>
      <c r="I2876" s="66" t="s">
        <v>1</v>
      </c>
      <c r="J2876" s="70"/>
      <c r="K2876" s="70"/>
      <c r="L2876" s="70"/>
      <c r="M2876" s="70">
        <v>507.35000000000582</v>
      </c>
      <c r="N2876" s="70"/>
      <c r="O2876" s="389">
        <f t="shared" si="1566"/>
        <v>507.35000000000582</v>
      </c>
      <c r="P2876" s="553"/>
    </row>
    <row r="2877" spans="1:129" s="29" customFormat="1" x14ac:dyDescent="0.25">
      <c r="A2877" s="275">
        <v>1</v>
      </c>
      <c r="B2877" s="134" t="s">
        <v>326</v>
      </c>
      <c r="C2877" s="121" t="s">
        <v>341</v>
      </c>
      <c r="D2877" s="134" t="s">
        <v>32</v>
      </c>
      <c r="E2877" s="196">
        <v>2</v>
      </c>
      <c r="F2877" s="135">
        <v>1993.4</v>
      </c>
      <c r="G2877" s="136">
        <v>52</v>
      </c>
      <c r="H2877" s="121" t="s">
        <v>30</v>
      </c>
      <c r="I2877" s="66" t="s">
        <v>1</v>
      </c>
      <c r="J2877" s="123">
        <f>J2878+J2879</f>
        <v>213137</v>
      </c>
      <c r="K2877" s="123">
        <f t="shared" ref="K2877:N2877" si="1567">K2878+K2879</f>
        <v>45250</v>
      </c>
      <c r="L2877" s="123">
        <f t="shared" si="1567"/>
        <v>0</v>
      </c>
      <c r="M2877" s="123">
        <f t="shared" si="1567"/>
        <v>159492.65</v>
      </c>
      <c r="N2877" s="123">
        <f t="shared" si="1567"/>
        <v>8394.35</v>
      </c>
      <c r="O2877" s="389">
        <f t="shared" si="1566"/>
        <v>213137</v>
      </c>
      <c r="P2877" s="355"/>
      <c r="Q2877" s="23"/>
      <c r="R2877" s="23"/>
      <c r="S2877" s="23"/>
      <c r="T2877" s="23"/>
      <c r="U2877" s="23"/>
      <c r="V2877" s="23"/>
      <c r="W2877" s="23"/>
      <c r="X2877" s="23"/>
      <c r="Y2877" s="23"/>
      <c r="Z2877" s="23"/>
      <c r="AA2877" s="23"/>
      <c r="AB2877" s="23"/>
      <c r="AC2877" s="23"/>
      <c r="AD2877" s="23"/>
      <c r="AE2877" s="23"/>
      <c r="AF2877" s="23"/>
      <c r="AG2877" s="23"/>
      <c r="AH2877" s="23"/>
      <c r="AI2877" s="23"/>
      <c r="AJ2877" s="23"/>
      <c r="AK2877" s="23"/>
      <c r="AL2877" s="23"/>
      <c r="AM2877" s="23"/>
      <c r="AN2877" s="23"/>
      <c r="AO2877" s="23"/>
      <c r="AP2877" s="23"/>
      <c r="AQ2877" s="23"/>
      <c r="AR2877" s="23"/>
      <c r="AS2877" s="23"/>
      <c r="AT2877" s="23"/>
      <c r="AU2877" s="23"/>
      <c r="AV2877" s="23"/>
      <c r="AW2877" s="23"/>
      <c r="AX2877" s="23"/>
      <c r="AY2877" s="23"/>
      <c r="AZ2877" s="23"/>
      <c r="BA2877" s="23"/>
      <c r="BB2877" s="23"/>
      <c r="BC2877" s="23"/>
      <c r="BD2877" s="23"/>
      <c r="BE2877" s="23"/>
      <c r="BF2877" s="23"/>
      <c r="BG2877" s="23"/>
      <c r="BH2877" s="23"/>
      <c r="BI2877" s="23"/>
      <c r="BJ2877" s="23"/>
      <c r="BK2877" s="23"/>
      <c r="BL2877" s="23"/>
      <c r="BM2877" s="23"/>
      <c r="BN2877" s="23"/>
      <c r="BO2877" s="23"/>
      <c r="BP2877" s="23"/>
      <c r="BQ2877" s="23"/>
      <c r="BR2877" s="23"/>
      <c r="BS2877" s="23"/>
      <c r="BT2877" s="23"/>
      <c r="BU2877" s="23"/>
      <c r="BV2877" s="23"/>
      <c r="BW2877" s="23"/>
      <c r="BX2877" s="23"/>
      <c r="BY2877" s="23"/>
      <c r="BZ2877" s="23"/>
      <c r="CA2877" s="23"/>
      <c r="CB2877" s="23"/>
      <c r="CC2877" s="23"/>
      <c r="CD2877" s="23"/>
      <c r="CE2877" s="23"/>
      <c r="CF2877" s="23"/>
      <c r="CG2877" s="23"/>
      <c r="CH2877" s="23"/>
      <c r="CI2877" s="23"/>
      <c r="CJ2877" s="23"/>
      <c r="CK2877" s="23"/>
      <c r="CL2877" s="23"/>
      <c r="CM2877" s="23"/>
      <c r="CN2877" s="23"/>
      <c r="CO2877" s="23"/>
      <c r="CP2877" s="23"/>
      <c r="CQ2877" s="23"/>
      <c r="CR2877" s="23"/>
      <c r="CS2877" s="23"/>
      <c r="CT2877" s="23"/>
      <c r="CU2877" s="23"/>
      <c r="CV2877" s="23"/>
      <c r="CW2877" s="23"/>
      <c r="CX2877" s="23"/>
      <c r="CY2877" s="23"/>
      <c r="CZ2877" s="23"/>
      <c r="DA2877" s="23"/>
      <c r="DB2877" s="23"/>
      <c r="DC2877" s="23"/>
      <c r="DD2877" s="23"/>
      <c r="DE2877" s="23"/>
      <c r="DF2877" s="23"/>
      <c r="DG2877" s="23"/>
      <c r="DH2877" s="23"/>
      <c r="DI2877" s="23"/>
      <c r="DJ2877" s="23"/>
      <c r="DK2877" s="23"/>
      <c r="DL2877" s="23"/>
      <c r="DM2877" s="23"/>
      <c r="DN2877" s="23"/>
      <c r="DO2877" s="23"/>
      <c r="DP2877" s="23"/>
      <c r="DQ2877" s="23"/>
      <c r="DR2877" s="23"/>
      <c r="DS2877" s="23"/>
      <c r="DT2877" s="23"/>
      <c r="DU2877" s="23"/>
      <c r="DV2877" s="23"/>
      <c r="DW2877" s="23"/>
      <c r="DX2877" s="23"/>
      <c r="DY2877" s="23"/>
    </row>
    <row r="2878" spans="1:129" s="29" customFormat="1" ht="47.25" customHeight="1" x14ac:dyDescent="0.25">
      <c r="A2878" s="276"/>
      <c r="B2878" s="134" t="s">
        <v>326</v>
      </c>
      <c r="C2878" s="134"/>
      <c r="D2878" s="134"/>
      <c r="E2878" s="196"/>
      <c r="F2878" s="135"/>
      <c r="G2878" s="136"/>
      <c r="H2878" s="72" t="s">
        <v>58</v>
      </c>
      <c r="I2878" s="78" t="s">
        <v>31</v>
      </c>
      <c r="J2878" s="123">
        <v>167887</v>
      </c>
      <c r="K2878" s="98"/>
      <c r="L2878" s="123"/>
      <c r="M2878" s="123">
        <v>159492.65</v>
      </c>
      <c r="N2878" s="123">
        <v>8394.35</v>
      </c>
      <c r="O2878" s="389">
        <f t="shared" si="1566"/>
        <v>167887</v>
      </c>
      <c r="P2878" s="355"/>
      <c r="Q2878" s="23"/>
      <c r="R2878" s="23"/>
      <c r="S2878" s="23"/>
      <c r="T2878" s="23"/>
      <c r="U2878" s="23"/>
      <c r="V2878" s="23"/>
      <c r="W2878" s="23"/>
      <c r="X2878" s="23"/>
      <c r="Y2878" s="23"/>
      <c r="Z2878" s="23"/>
      <c r="AA2878" s="23"/>
      <c r="AB2878" s="23"/>
      <c r="AC2878" s="23"/>
      <c r="AD2878" s="23"/>
      <c r="AE2878" s="23"/>
      <c r="AF2878" s="23"/>
      <c r="AG2878" s="23"/>
      <c r="AH2878" s="23"/>
      <c r="AI2878" s="23"/>
      <c r="AJ2878" s="23"/>
      <c r="AK2878" s="23"/>
      <c r="AL2878" s="23"/>
      <c r="AM2878" s="23"/>
      <c r="AN2878" s="23"/>
      <c r="AO2878" s="23"/>
      <c r="AP2878" s="23"/>
      <c r="AQ2878" s="23"/>
      <c r="AR2878" s="23"/>
      <c r="AS2878" s="23"/>
      <c r="AT2878" s="23"/>
      <c r="AU2878" s="23"/>
      <c r="AV2878" s="23"/>
      <c r="AW2878" s="23"/>
      <c r="AX2878" s="23"/>
      <c r="AY2878" s="23"/>
      <c r="AZ2878" s="23"/>
      <c r="BA2878" s="23"/>
      <c r="BB2878" s="23"/>
      <c r="BC2878" s="23"/>
      <c r="BD2878" s="23"/>
      <c r="BE2878" s="23"/>
      <c r="BF2878" s="23"/>
      <c r="BG2878" s="23"/>
      <c r="BH2878" s="23"/>
      <c r="BI2878" s="23"/>
      <c r="BJ2878" s="23"/>
      <c r="BK2878" s="23"/>
      <c r="BL2878" s="23"/>
      <c r="BM2878" s="23"/>
      <c r="BN2878" s="23"/>
      <c r="BO2878" s="23"/>
      <c r="BP2878" s="23"/>
      <c r="BQ2878" s="23"/>
      <c r="BR2878" s="23"/>
      <c r="BS2878" s="23"/>
      <c r="BT2878" s="23"/>
      <c r="BU2878" s="23"/>
      <c r="BV2878" s="23"/>
      <c r="BW2878" s="23"/>
      <c r="BX2878" s="23"/>
      <c r="BY2878" s="23"/>
      <c r="BZ2878" s="23"/>
      <c r="CA2878" s="23"/>
      <c r="CB2878" s="23"/>
      <c r="CC2878" s="23"/>
      <c r="CD2878" s="23"/>
      <c r="CE2878" s="23"/>
      <c r="CF2878" s="23"/>
      <c r="CG2878" s="23"/>
      <c r="CH2878" s="23"/>
      <c r="CI2878" s="23"/>
      <c r="CJ2878" s="23"/>
      <c r="CK2878" s="23"/>
      <c r="CL2878" s="23"/>
      <c r="CM2878" s="23"/>
      <c r="CN2878" s="23"/>
      <c r="CO2878" s="23"/>
      <c r="CP2878" s="23"/>
      <c r="CQ2878" s="23"/>
      <c r="CR2878" s="23"/>
      <c r="CS2878" s="23"/>
      <c r="CT2878" s="23"/>
      <c r="CU2878" s="23"/>
      <c r="CV2878" s="23"/>
      <c r="CW2878" s="23"/>
      <c r="CX2878" s="23"/>
      <c r="CY2878" s="23"/>
      <c r="CZ2878" s="23"/>
      <c r="DA2878" s="23"/>
      <c r="DB2878" s="23"/>
      <c r="DC2878" s="23"/>
      <c r="DD2878" s="23"/>
      <c r="DE2878" s="23"/>
      <c r="DF2878" s="23"/>
      <c r="DG2878" s="23"/>
      <c r="DH2878" s="23"/>
      <c r="DI2878" s="23"/>
      <c r="DJ2878" s="23"/>
      <c r="DK2878" s="23"/>
      <c r="DL2878" s="23"/>
      <c r="DM2878" s="23"/>
      <c r="DN2878" s="23"/>
      <c r="DO2878" s="23"/>
      <c r="DP2878" s="23"/>
      <c r="DQ2878" s="23"/>
      <c r="DR2878" s="23"/>
      <c r="DS2878" s="23"/>
      <c r="DT2878" s="23"/>
      <c r="DU2878" s="23"/>
      <c r="DV2878" s="23"/>
      <c r="DW2878" s="23"/>
      <c r="DX2878" s="23"/>
      <c r="DY2878" s="23"/>
    </row>
    <row r="2879" spans="1:129" s="29" customFormat="1" ht="84" customHeight="1" x14ac:dyDescent="0.25">
      <c r="A2879" s="277"/>
      <c r="B2879" s="134" t="s">
        <v>326</v>
      </c>
      <c r="C2879" s="134"/>
      <c r="D2879" s="134"/>
      <c r="E2879" s="196"/>
      <c r="F2879" s="273"/>
      <c r="G2879" s="136"/>
      <c r="H2879" s="72" t="s">
        <v>57</v>
      </c>
      <c r="I2879" s="78">
        <v>96</v>
      </c>
      <c r="J2879" s="123">
        <v>45250</v>
      </c>
      <c r="K2879" s="98">
        <f>J2879</f>
        <v>45250</v>
      </c>
      <c r="L2879" s="123"/>
      <c r="M2879" s="123"/>
      <c r="N2879" s="123"/>
      <c r="O2879" s="389">
        <f t="shared" si="1566"/>
        <v>45250</v>
      </c>
      <c r="P2879" s="355"/>
      <c r="Q2879" s="23"/>
      <c r="R2879" s="23"/>
      <c r="S2879" s="23"/>
      <c r="T2879" s="23"/>
      <c r="U2879" s="23"/>
      <c r="V2879" s="23"/>
      <c r="W2879" s="23"/>
      <c r="X2879" s="23"/>
      <c r="Y2879" s="23"/>
      <c r="Z2879" s="23"/>
      <c r="AA2879" s="23"/>
      <c r="AB2879" s="23"/>
      <c r="AC2879" s="23"/>
      <c r="AD2879" s="23"/>
      <c r="AE2879" s="23"/>
      <c r="AF2879" s="23"/>
      <c r="AG2879" s="23"/>
      <c r="AH2879" s="23"/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23"/>
      <c r="AS2879" s="23"/>
      <c r="AT2879" s="23"/>
      <c r="AU2879" s="23"/>
      <c r="AV2879" s="23"/>
      <c r="AW2879" s="23"/>
      <c r="AX2879" s="23"/>
      <c r="AY2879" s="23"/>
      <c r="AZ2879" s="23"/>
      <c r="BA2879" s="23"/>
      <c r="BB2879" s="23"/>
      <c r="BC2879" s="23"/>
      <c r="BD2879" s="23"/>
      <c r="BE2879" s="23"/>
      <c r="BF2879" s="23"/>
      <c r="BG2879" s="23"/>
      <c r="BH2879" s="23"/>
      <c r="BI2879" s="23"/>
      <c r="BJ2879" s="23"/>
      <c r="BK2879" s="23"/>
      <c r="BL2879" s="23"/>
      <c r="BM2879" s="23"/>
      <c r="BN2879" s="23"/>
      <c r="BO2879" s="23"/>
      <c r="BP2879" s="23"/>
      <c r="BQ2879" s="23"/>
      <c r="BR2879" s="23"/>
      <c r="BS2879" s="23"/>
      <c r="BT2879" s="23"/>
      <c r="BU2879" s="23"/>
      <c r="BV2879" s="23"/>
      <c r="BW2879" s="23"/>
      <c r="BX2879" s="23"/>
      <c r="BY2879" s="23"/>
      <c r="BZ2879" s="23"/>
      <c r="CA2879" s="23"/>
      <c r="CB2879" s="23"/>
      <c r="CC2879" s="23"/>
      <c r="CD2879" s="23"/>
      <c r="CE2879" s="23"/>
      <c r="CF2879" s="23"/>
      <c r="CG2879" s="23"/>
      <c r="CH2879" s="23"/>
      <c r="CI2879" s="23"/>
      <c r="CJ2879" s="23"/>
      <c r="CK2879" s="23"/>
      <c r="CL2879" s="23"/>
      <c r="CM2879" s="23"/>
      <c r="CN2879" s="23"/>
      <c r="CO2879" s="23"/>
      <c r="CP2879" s="23"/>
      <c r="CQ2879" s="23"/>
      <c r="CR2879" s="23"/>
      <c r="CS2879" s="23"/>
      <c r="CT2879" s="23"/>
      <c r="CU2879" s="23"/>
      <c r="CV2879" s="23"/>
      <c r="CW2879" s="23"/>
      <c r="CX2879" s="23"/>
      <c r="CY2879" s="23"/>
      <c r="CZ2879" s="23"/>
      <c r="DA2879" s="23"/>
      <c r="DB2879" s="23"/>
      <c r="DC2879" s="23"/>
      <c r="DD2879" s="23"/>
      <c r="DE2879" s="23"/>
      <c r="DF2879" s="23"/>
      <c r="DG2879" s="23"/>
      <c r="DH2879" s="23"/>
      <c r="DI2879" s="23"/>
      <c r="DJ2879" s="23"/>
      <c r="DK2879" s="23"/>
      <c r="DL2879" s="23"/>
      <c r="DM2879" s="23"/>
      <c r="DN2879" s="23"/>
      <c r="DO2879" s="23"/>
      <c r="DP2879" s="23"/>
      <c r="DQ2879" s="23"/>
      <c r="DR2879" s="23"/>
      <c r="DS2879" s="23"/>
      <c r="DT2879" s="23"/>
      <c r="DU2879" s="23"/>
      <c r="DV2879" s="23"/>
      <c r="DW2879" s="23"/>
      <c r="DX2879" s="23"/>
      <c r="DY2879" s="23"/>
    </row>
    <row r="2880" spans="1:129" s="29" customFormat="1" x14ac:dyDescent="0.25">
      <c r="A2880" s="275">
        <v>2</v>
      </c>
      <c r="B2880" s="134" t="s">
        <v>326</v>
      </c>
      <c r="C2880" s="121" t="s">
        <v>144</v>
      </c>
      <c r="D2880" s="134" t="s">
        <v>138</v>
      </c>
      <c r="E2880" s="196">
        <v>9</v>
      </c>
      <c r="F2880" s="135">
        <v>2115.6999999999998</v>
      </c>
      <c r="G2880" s="136">
        <v>110</v>
      </c>
      <c r="H2880" s="121" t="s">
        <v>30</v>
      </c>
      <c r="I2880" s="66" t="s">
        <v>1</v>
      </c>
      <c r="J2880" s="123">
        <f>J2881+J2882</f>
        <v>6142898.3799999999</v>
      </c>
      <c r="K2880" s="123">
        <f t="shared" ref="K2880:N2880" si="1568">K2881+K2882</f>
        <v>6142898.3799999999</v>
      </c>
      <c r="L2880" s="123">
        <f t="shared" si="1568"/>
        <v>0</v>
      </c>
      <c r="M2880" s="123">
        <f t="shared" si="1568"/>
        <v>0</v>
      </c>
      <c r="N2880" s="123">
        <f t="shared" si="1568"/>
        <v>0</v>
      </c>
      <c r="O2880" s="389">
        <f t="shared" si="1566"/>
        <v>6142898.3799999999</v>
      </c>
      <c r="P2880" s="355"/>
      <c r="Q2880" s="23"/>
      <c r="R2880" s="23"/>
      <c r="S2880" s="23"/>
      <c r="T2880" s="23"/>
      <c r="U2880" s="23"/>
      <c r="V2880" s="23"/>
      <c r="W2880" s="23"/>
      <c r="X2880" s="23"/>
      <c r="Y2880" s="23"/>
      <c r="Z2880" s="23"/>
      <c r="AA2880" s="23"/>
      <c r="AB2880" s="23"/>
      <c r="AC2880" s="23"/>
      <c r="AD2880" s="23"/>
      <c r="AE2880" s="23"/>
      <c r="AF2880" s="23"/>
      <c r="AG2880" s="23"/>
      <c r="AH2880" s="23"/>
      <c r="AI2880" s="23"/>
      <c r="AJ2880" s="23"/>
      <c r="AK2880" s="23"/>
      <c r="AL2880" s="23"/>
      <c r="AM2880" s="23"/>
      <c r="AN2880" s="23"/>
      <c r="AO2880" s="23"/>
      <c r="AP2880" s="23"/>
      <c r="AQ2880" s="23"/>
      <c r="AR2880" s="23"/>
      <c r="AS2880" s="23"/>
      <c r="AT2880" s="23"/>
      <c r="AU2880" s="23"/>
      <c r="AV2880" s="23"/>
      <c r="AW2880" s="23"/>
      <c r="AX2880" s="23"/>
      <c r="AY2880" s="23"/>
      <c r="AZ2880" s="23"/>
      <c r="BA2880" s="23"/>
      <c r="BB2880" s="23"/>
      <c r="BC2880" s="23"/>
      <c r="BD2880" s="23"/>
      <c r="BE2880" s="23"/>
      <c r="BF2880" s="23"/>
      <c r="BG2880" s="23"/>
      <c r="BH2880" s="23"/>
      <c r="BI2880" s="23"/>
      <c r="BJ2880" s="23"/>
      <c r="BK2880" s="23"/>
      <c r="BL2880" s="23"/>
      <c r="BM2880" s="23"/>
      <c r="BN2880" s="23"/>
      <c r="BO2880" s="23"/>
      <c r="BP2880" s="23"/>
      <c r="BQ2880" s="23"/>
      <c r="BR2880" s="23"/>
      <c r="BS2880" s="23"/>
      <c r="BT2880" s="23"/>
      <c r="BU2880" s="23"/>
      <c r="BV2880" s="23"/>
      <c r="BW2880" s="23"/>
      <c r="BX2880" s="23"/>
      <c r="BY2880" s="23"/>
      <c r="BZ2880" s="23"/>
      <c r="CA2880" s="23"/>
      <c r="CB2880" s="23"/>
      <c r="CC2880" s="23"/>
      <c r="CD2880" s="23"/>
      <c r="CE2880" s="23"/>
      <c r="CF2880" s="23"/>
      <c r="CG2880" s="23"/>
      <c r="CH2880" s="23"/>
      <c r="CI2880" s="23"/>
      <c r="CJ2880" s="23"/>
      <c r="CK2880" s="23"/>
      <c r="CL2880" s="23"/>
      <c r="CM2880" s="23"/>
      <c r="CN2880" s="23"/>
      <c r="CO2880" s="23"/>
      <c r="CP2880" s="23"/>
      <c r="CQ2880" s="23"/>
      <c r="CR2880" s="23"/>
      <c r="CS2880" s="23"/>
      <c r="CT2880" s="23"/>
      <c r="CU2880" s="23"/>
      <c r="CV2880" s="23"/>
      <c r="CW2880" s="23"/>
      <c r="CX2880" s="23"/>
      <c r="CY2880" s="23"/>
      <c r="CZ2880" s="23"/>
      <c r="DA2880" s="23"/>
      <c r="DB2880" s="23"/>
      <c r="DC2880" s="23"/>
      <c r="DD2880" s="23"/>
      <c r="DE2880" s="23"/>
      <c r="DF2880" s="23"/>
      <c r="DG2880" s="23"/>
      <c r="DH2880" s="23"/>
      <c r="DI2880" s="23"/>
      <c r="DJ2880" s="23"/>
      <c r="DK2880" s="23"/>
      <c r="DL2880" s="23"/>
      <c r="DM2880" s="23"/>
      <c r="DN2880" s="23"/>
      <c r="DO2880" s="23"/>
      <c r="DP2880" s="23"/>
      <c r="DQ2880" s="23"/>
      <c r="DR2880" s="23"/>
      <c r="DS2880" s="23"/>
      <c r="DT2880" s="23"/>
      <c r="DU2880" s="23"/>
      <c r="DV2880" s="23"/>
      <c r="DW2880" s="23"/>
      <c r="DX2880" s="23"/>
      <c r="DY2880" s="23"/>
    </row>
    <row r="2881" spans="1:129" s="29" customFormat="1" x14ac:dyDescent="0.25">
      <c r="A2881" s="276"/>
      <c r="B2881" s="134" t="s">
        <v>326</v>
      </c>
      <c r="C2881" s="134"/>
      <c r="D2881" s="134"/>
      <c r="E2881" s="196"/>
      <c r="F2881" s="135"/>
      <c r="G2881" s="136"/>
      <c r="H2881" s="134" t="s">
        <v>36</v>
      </c>
      <c r="I2881" s="78" t="s">
        <v>37</v>
      </c>
      <c r="J2881" s="123">
        <v>6014194.6100000003</v>
      </c>
      <c r="K2881" s="98">
        <f t="shared" ref="K2881:K2882" si="1569">J2881</f>
        <v>6014194.6100000003</v>
      </c>
      <c r="L2881" s="123"/>
      <c r="M2881" s="123"/>
      <c r="N2881" s="123"/>
      <c r="O2881" s="389">
        <f t="shared" si="1566"/>
        <v>6014194.6100000003</v>
      </c>
      <c r="P2881" s="355"/>
      <c r="Q2881" s="23"/>
      <c r="R2881" s="23"/>
      <c r="S2881" s="23"/>
      <c r="T2881" s="23"/>
      <c r="U2881" s="23"/>
      <c r="V2881" s="23"/>
      <c r="W2881" s="23"/>
      <c r="X2881" s="23"/>
      <c r="Y2881" s="23"/>
      <c r="Z2881" s="23"/>
      <c r="AA2881" s="23"/>
      <c r="AB2881" s="23"/>
      <c r="AC2881" s="23"/>
      <c r="AD2881" s="23"/>
      <c r="AE2881" s="23"/>
      <c r="AF2881" s="23"/>
      <c r="AG2881" s="23"/>
      <c r="AH2881" s="23"/>
      <c r="AI2881" s="23"/>
      <c r="AJ2881" s="23"/>
      <c r="AK2881" s="23"/>
      <c r="AL2881" s="23"/>
      <c r="AM2881" s="23"/>
      <c r="AN2881" s="23"/>
      <c r="AO2881" s="23"/>
      <c r="AP2881" s="23"/>
      <c r="AQ2881" s="23"/>
      <c r="AR2881" s="23"/>
      <c r="AS2881" s="23"/>
      <c r="AT2881" s="23"/>
      <c r="AU2881" s="23"/>
      <c r="AV2881" s="23"/>
      <c r="AW2881" s="23"/>
      <c r="AX2881" s="23"/>
      <c r="AY2881" s="23"/>
      <c r="AZ2881" s="23"/>
      <c r="BA2881" s="23"/>
      <c r="BB2881" s="23"/>
      <c r="BC2881" s="23"/>
      <c r="BD2881" s="23"/>
      <c r="BE2881" s="23"/>
      <c r="BF2881" s="23"/>
      <c r="BG2881" s="23"/>
      <c r="BH2881" s="23"/>
      <c r="BI2881" s="23"/>
      <c r="BJ2881" s="23"/>
      <c r="BK2881" s="23"/>
      <c r="BL2881" s="23"/>
      <c r="BM2881" s="23"/>
      <c r="BN2881" s="23"/>
      <c r="BO2881" s="23"/>
      <c r="BP2881" s="23"/>
      <c r="BQ2881" s="23"/>
      <c r="BR2881" s="23"/>
      <c r="BS2881" s="23"/>
      <c r="BT2881" s="23"/>
      <c r="BU2881" s="23"/>
      <c r="BV2881" s="23"/>
      <c r="BW2881" s="23"/>
      <c r="BX2881" s="23"/>
      <c r="BY2881" s="23"/>
      <c r="BZ2881" s="23"/>
      <c r="CA2881" s="23"/>
      <c r="CB2881" s="23"/>
      <c r="CC2881" s="23"/>
      <c r="CD2881" s="23"/>
      <c r="CE2881" s="23"/>
      <c r="CF2881" s="23"/>
      <c r="CG2881" s="23"/>
      <c r="CH2881" s="23"/>
      <c r="CI2881" s="23"/>
      <c r="CJ2881" s="23"/>
      <c r="CK2881" s="23"/>
      <c r="CL2881" s="23"/>
      <c r="CM2881" s="23"/>
      <c r="CN2881" s="23"/>
      <c r="CO2881" s="23"/>
      <c r="CP2881" s="23"/>
      <c r="CQ2881" s="23"/>
      <c r="CR2881" s="23"/>
      <c r="CS2881" s="23"/>
      <c r="CT2881" s="23"/>
      <c r="CU2881" s="23"/>
      <c r="CV2881" s="23"/>
      <c r="CW2881" s="23"/>
      <c r="CX2881" s="23"/>
      <c r="CY2881" s="23"/>
      <c r="CZ2881" s="23"/>
      <c r="DA2881" s="23"/>
      <c r="DB2881" s="23"/>
      <c r="DC2881" s="23"/>
      <c r="DD2881" s="23"/>
      <c r="DE2881" s="23"/>
      <c r="DF2881" s="23"/>
      <c r="DG2881" s="23"/>
      <c r="DH2881" s="23"/>
      <c r="DI2881" s="23"/>
      <c r="DJ2881" s="23"/>
      <c r="DK2881" s="23"/>
      <c r="DL2881" s="23"/>
      <c r="DM2881" s="23"/>
      <c r="DN2881" s="23"/>
      <c r="DO2881" s="23"/>
      <c r="DP2881" s="23"/>
      <c r="DQ2881" s="23"/>
      <c r="DR2881" s="23"/>
      <c r="DS2881" s="23"/>
      <c r="DT2881" s="23"/>
      <c r="DU2881" s="23"/>
      <c r="DV2881" s="23"/>
      <c r="DW2881" s="23"/>
      <c r="DX2881" s="23"/>
      <c r="DY2881" s="23"/>
    </row>
    <row r="2882" spans="1:129" s="29" customFormat="1" x14ac:dyDescent="0.25">
      <c r="A2882" s="277"/>
      <c r="B2882" s="134" t="s">
        <v>326</v>
      </c>
      <c r="C2882" s="134"/>
      <c r="D2882" s="134"/>
      <c r="E2882" s="196"/>
      <c r="F2882" s="273"/>
      <c r="G2882" s="136"/>
      <c r="H2882" s="134" t="s">
        <v>35</v>
      </c>
      <c r="I2882" s="78" t="s">
        <v>52</v>
      </c>
      <c r="J2882" s="123">
        <v>128703.77</v>
      </c>
      <c r="K2882" s="98">
        <f t="shared" si="1569"/>
        <v>128703.77</v>
      </c>
      <c r="L2882" s="123"/>
      <c r="M2882" s="123"/>
      <c r="N2882" s="123"/>
      <c r="O2882" s="389">
        <f t="shared" si="1566"/>
        <v>128703.77</v>
      </c>
      <c r="P2882" s="355"/>
      <c r="Q2882" s="23"/>
      <c r="R2882" s="23"/>
      <c r="S2882" s="23"/>
      <c r="T2882" s="23"/>
      <c r="U2882" s="23"/>
      <c r="V2882" s="23"/>
      <c r="W2882" s="23"/>
      <c r="X2882" s="23"/>
      <c r="Y2882" s="23"/>
      <c r="Z2882" s="23"/>
      <c r="AA2882" s="23"/>
      <c r="AB2882" s="23"/>
      <c r="AC2882" s="23"/>
      <c r="AD2882" s="23"/>
      <c r="AE2882" s="23"/>
      <c r="AF2882" s="23"/>
      <c r="AG2882" s="23"/>
      <c r="AH2882" s="23"/>
      <c r="AI2882" s="23"/>
      <c r="AJ2882" s="23"/>
      <c r="AK2882" s="23"/>
      <c r="AL2882" s="23"/>
      <c r="AM2882" s="23"/>
      <c r="AN2882" s="23"/>
      <c r="AO2882" s="23"/>
      <c r="AP2882" s="23"/>
      <c r="AQ2882" s="23"/>
      <c r="AR2882" s="23"/>
      <c r="AS2882" s="23"/>
      <c r="AT2882" s="23"/>
      <c r="AU2882" s="23"/>
      <c r="AV2882" s="23"/>
      <c r="AW2882" s="23"/>
      <c r="AX2882" s="23"/>
      <c r="AY2882" s="23"/>
      <c r="AZ2882" s="23"/>
      <c r="BA2882" s="23"/>
      <c r="BB2882" s="23"/>
      <c r="BC2882" s="23"/>
      <c r="BD2882" s="23"/>
      <c r="BE2882" s="23"/>
      <c r="BF2882" s="23"/>
      <c r="BG2882" s="23"/>
      <c r="BH2882" s="23"/>
      <c r="BI2882" s="23"/>
      <c r="BJ2882" s="23"/>
      <c r="BK2882" s="23"/>
      <c r="BL2882" s="23"/>
      <c r="BM2882" s="23"/>
      <c r="BN2882" s="23"/>
      <c r="BO2882" s="23"/>
      <c r="BP2882" s="23"/>
      <c r="BQ2882" s="23"/>
      <c r="BR2882" s="23"/>
      <c r="BS2882" s="23"/>
      <c r="BT2882" s="23"/>
      <c r="BU2882" s="23"/>
      <c r="BV2882" s="23"/>
      <c r="BW2882" s="23"/>
      <c r="BX2882" s="23"/>
      <c r="BY2882" s="23"/>
      <c r="BZ2882" s="23"/>
      <c r="CA2882" s="23"/>
      <c r="CB2882" s="23"/>
      <c r="CC2882" s="23"/>
      <c r="CD2882" s="23"/>
      <c r="CE2882" s="23"/>
      <c r="CF2882" s="23"/>
      <c r="CG2882" s="23"/>
      <c r="CH2882" s="23"/>
      <c r="CI2882" s="23"/>
      <c r="CJ2882" s="23"/>
      <c r="CK2882" s="23"/>
      <c r="CL2882" s="23"/>
      <c r="CM2882" s="23"/>
      <c r="CN2882" s="23"/>
      <c r="CO2882" s="23"/>
      <c r="CP2882" s="23"/>
      <c r="CQ2882" s="23"/>
      <c r="CR2882" s="23"/>
      <c r="CS2882" s="23"/>
      <c r="CT2882" s="23"/>
      <c r="CU2882" s="23"/>
      <c r="CV2882" s="23"/>
      <c r="CW2882" s="23"/>
      <c r="CX2882" s="23"/>
      <c r="CY2882" s="23"/>
      <c r="CZ2882" s="23"/>
      <c r="DA2882" s="23"/>
      <c r="DB2882" s="23"/>
      <c r="DC2882" s="23"/>
      <c r="DD2882" s="23"/>
      <c r="DE2882" s="23"/>
      <c r="DF2882" s="23"/>
      <c r="DG2882" s="23"/>
      <c r="DH2882" s="23"/>
      <c r="DI2882" s="23"/>
      <c r="DJ2882" s="23"/>
      <c r="DK2882" s="23"/>
      <c r="DL2882" s="23"/>
      <c r="DM2882" s="23"/>
      <c r="DN2882" s="23"/>
      <c r="DO2882" s="23"/>
      <c r="DP2882" s="23"/>
      <c r="DQ2882" s="23"/>
      <c r="DR2882" s="23"/>
      <c r="DS2882" s="23"/>
      <c r="DT2882" s="23"/>
      <c r="DU2882" s="23"/>
      <c r="DV2882" s="23"/>
      <c r="DW2882" s="23"/>
      <c r="DX2882" s="23"/>
      <c r="DY2882" s="23"/>
    </row>
    <row r="2883" spans="1:129" s="29" customFormat="1" x14ac:dyDescent="0.25">
      <c r="A2883" s="275">
        <v>3</v>
      </c>
      <c r="B2883" s="134" t="s">
        <v>326</v>
      </c>
      <c r="C2883" s="121" t="s">
        <v>340</v>
      </c>
      <c r="D2883" s="134" t="s">
        <v>339</v>
      </c>
      <c r="E2883" s="196">
        <v>29</v>
      </c>
      <c r="F2883" s="135">
        <v>2787.5</v>
      </c>
      <c r="G2883" s="136">
        <v>71</v>
      </c>
      <c r="H2883" s="121" t="s">
        <v>30</v>
      </c>
      <c r="I2883" s="66" t="s">
        <v>1</v>
      </c>
      <c r="J2883" s="123">
        <f>J2884+J2885</f>
        <v>8093458.0599999996</v>
      </c>
      <c r="K2883" s="123">
        <f t="shared" ref="K2883:N2883" si="1570">K2884+K2885</f>
        <v>8093458.0599999996</v>
      </c>
      <c r="L2883" s="123">
        <f t="shared" si="1570"/>
        <v>0</v>
      </c>
      <c r="M2883" s="123">
        <f t="shared" si="1570"/>
        <v>0</v>
      </c>
      <c r="N2883" s="123">
        <f t="shared" si="1570"/>
        <v>0</v>
      </c>
      <c r="O2883" s="389">
        <f t="shared" si="1566"/>
        <v>8093458.0599999996</v>
      </c>
      <c r="P2883" s="355"/>
      <c r="Q2883" s="23"/>
      <c r="R2883" s="23"/>
      <c r="S2883" s="23"/>
      <c r="T2883" s="23"/>
      <c r="U2883" s="23"/>
      <c r="V2883" s="23"/>
      <c r="W2883" s="23"/>
      <c r="X2883" s="23"/>
      <c r="Y2883" s="23"/>
      <c r="Z2883" s="23"/>
      <c r="AA2883" s="23"/>
      <c r="AB2883" s="23"/>
      <c r="AC2883" s="23"/>
      <c r="AD2883" s="23"/>
      <c r="AE2883" s="23"/>
      <c r="AF2883" s="23"/>
      <c r="AG2883" s="23"/>
      <c r="AH2883" s="23"/>
      <c r="AI2883" s="23"/>
      <c r="AJ2883" s="23"/>
      <c r="AK2883" s="23"/>
      <c r="AL2883" s="23"/>
      <c r="AM2883" s="23"/>
      <c r="AN2883" s="23"/>
      <c r="AO2883" s="23"/>
      <c r="AP2883" s="23"/>
      <c r="AQ2883" s="23"/>
      <c r="AR2883" s="23"/>
      <c r="AS2883" s="23"/>
      <c r="AT2883" s="23"/>
      <c r="AU2883" s="23"/>
      <c r="AV2883" s="23"/>
      <c r="AW2883" s="23"/>
      <c r="AX2883" s="23"/>
      <c r="AY2883" s="23"/>
      <c r="AZ2883" s="23"/>
      <c r="BA2883" s="23"/>
      <c r="BB2883" s="23"/>
      <c r="BC2883" s="23"/>
      <c r="BD2883" s="23"/>
      <c r="BE2883" s="23"/>
      <c r="BF2883" s="23"/>
      <c r="BG2883" s="23"/>
      <c r="BH2883" s="23"/>
      <c r="BI2883" s="23"/>
      <c r="BJ2883" s="23"/>
      <c r="BK2883" s="23"/>
      <c r="BL2883" s="23"/>
      <c r="BM2883" s="23"/>
      <c r="BN2883" s="23"/>
      <c r="BO2883" s="23"/>
      <c r="BP2883" s="23"/>
      <c r="BQ2883" s="23"/>
      <c r="BR2883" s="23"/>
      <c r="BS2883" s="23"/>
      <c r="BT2883" s="23"/>
      <c r="BU2883" s="23"/>
      <c r="BV2883" s="23"/>
      <c r="BW2883" s="23"/>
      <c r="BX2883" s="23"/>
      <c r="BY2883" s="23"/>
      <c r="BZ2883" s="23"/>
      <c r="CA2883" s="23"/>
      <c r="CB2883" s="23"/>
      <c r="CC2883" s="23"/>
      <c r="CD2883" s="23"/>
      <c r="CE2883" s="23"/>
      <c r="CF2883" s="23"/>
      <c r="CG2883" s="23"/>
      <c r="CH2883" s="23"/>
      <c r="CI2883" s="23"/>
      <c r="CJ2883" s="23"/>
      <c r="CK2883" s="23"/>
      <c r="CL2883" s="23"/>
      <c r="CM2883" s="23"/>
      <c r="CN2883" s="23"/>
      <c r="CO2883" s="23"/>
      <c r="CP2883" s="23"/>
      <c r="CQ2883" s="23"/>
      <c r="CR2883" s="23"/>
      <c r="CS2883" s="23"/>
      <c r="CT2883" s="23"/>
      <c r="CU2883" s="23"/>
      <c r="CV2883" s="23"/>
      <c r="CW2883" s="23"/>
      <c r="CX2883" s="23"/>
      <c r="CY2883" s="23"/>
      <c r="CZ2883" s="23"/>
      <c r="DA2883" s="23"/>
      <c r="DB2883" s="23"/>
      <c r="DC2883" s="23"/>
      <c r="DD2883" s="23"/>
      <c r="DE2883" s="23"/>
      <c r="DF2883" s="23"/>
      <c r="DG2883" s="23"/>
      <c r="DH2883" s="23"/>
      <c r="DI2883" s="23"/>
      <c r="DJ2883" s="23"/>
      <c r="DK2883" s="23"/>
      <c r="DL2883" s="23"/>
      <c r="DM2883" s="23"/>
      <c r="DN2883" s="23"/>
      <c r="DO2883" s="23"/>
      <c r="DP2883" s="23"/>
      <c r="DQ2883" s="23"/>
      <c r="DR2883" s="23"/>
      <c r="DS2883" s="23"/>
      <c r="DT2883" s="23"/>
      <c r="DU2883" s="23"/>
      <c r="DV2883" s="23"/>
      <c r="DW2883" s="23"/>
      <c r="DX2883" s="23"/>
      <c r="DY2883" s="23"/>
    </row>
    <row r="2884" spans="1:129" s="29" customFormat="1" x14ac:dyDescent="0.25">
      <c r="A2884" s="276"/>
      <c r="B2884" s="134" t="s">
        <v>326</v>
      </c>
      <c r="C2884" s="134"/>
      <c r="D2884" s="134"/>
      <c r="E2884" s="196"/>
      <c r="F2884" s="135"/>
      <c r="G2884" s="136"/>
      <c r="H2884" s="134" t="s">
        <v>36</v>
      </c>
      <c r="I2884" s="78" t="s">
        <v>37</v>
      </c>
      <c r="J2884" s="123">
        <v>7923886.8799999999</v>
      </c>
      <c r="K2884" s="98">
        <f t="shared" ref="K2884:K2885" si="1571">J2884</f>
        <v>7923886.8799999999</v>
      </c>
      <c r="L2884" s="123"/>
      <c r="M2884" s="123"/>
      <c r="N2884" s="123"/>
      <c r="O2884" s="389">
        <f t="shared" si="1566"/>
        <v>7923886.8799999999</v>
      </c>
      <c r="P2884" s="355"/>
      <c r="Q2884" s="23"/>
      <c r="R2884" s="23"/>
      <c r="S2884" s="23"/>
      <c r="T2884" s="23"/>
      <c r="U2884" s="23"/>
      <c r="V2884" s="23"/>
      <c r="W2884" s="23"/>
      <c r="X2884" s="23"/>
      <c r="Y2884" s="23"/>
      <c r="Z2884" s="23"/>
      <c r="AA2884" s="23"/>
      <c r="AB2884" s="23"/>
      <c r="AC2884" s="23"/>
      <c r="AD2884" s="23"/>
      <c r="AE2884" s="23"/>
      <c r="AF2884" s="23"/>
      <c r="AG2884" s="23"/>
      <c r="AH2884" s="23"/>
      <c r="AI2884" s="23"/>
      <c r="AJ2884" s="23"/>
      <c r="AK2884" s="23"/>
      <c r="AL2884" s="23"/>
      <c r="AM2884" s="23"/>
      <c r="AN2884" s="23"/>
      <c r="AO2884" s="23"/>
      <c r="AP2884" s="23"/>
      <c r="AQ2884" s="23"/>
      <c r="AR2884" s="23"/>
      <c r="AS2884" s="23"/>
      <c r="AT2884" s="23"/>
      <c r="AU2884" s="23"/>
      <c r="AV2884" s="23"/>
      <c r="AW2884" s="23"/>
      <c r="AX2884" s="23"/>
      <c r="AY2884" s="23"/>
      <c r="AZ2884" s="23"/>
      <c r="BA2884" s="23"/>
      <c r="BB2884" s="23"/>
      <c r="BC2884" s="23"/>
      <c r="BD2884" s="23"/>
      <c r="BE2884" s="23"/>
      <c r="BF2884" s="23"/>
      <c r="BG2884" s="23"/>
      <c r="BH2884" s="23"/>
      <c r="BI2884" s="23"/>
      <c r="BJ2884" s="23"/>
      <c r="BK2884" s="23"/>
      <c r="BL2884" s="23"/>
      <c r="BM2884" s="23"/>
      <c r="BN2884" s="23"/>
      <c r="BO2884" s="23"/>
      <c r="BP2884" s="23"/>
      <c r="BQ2884" s="23"/>
      <c r="BR2884" s="23"/>
      <c r="BS2884" s="23"/>
      <c r="BT2884" s="23"/>
      <c r="BU2884" s="23"/>
      <c r="BV2884" s="23"/>
      <c r="BW2884" s="23"/>
      <c r="BX2884" s="23"/>
      <c r="BY2884" s="23"/>
      <c r="BZ2884" s="23"/>
      <c r="CA2884" s="23"/>
      <c r="CB2884" s="23"/>
      <c r="CC2884" s="23"/>
      <c r="CD2884" s="23"/>
      <c r="CE2884" s="23"/>
      <c r="CF2884" s="23"/>
      <c r="CG2884" s="23"/>
      <c r="CH2884" s="23"/>
      <c r="CI2884" s="23"/>
      <c r="CJ2884" s="23"/>
      <c r="CK2884" s="23"/>
      <c r="CL2884" s="23"/>
      <c r="CM2884" s="23"/>
      <c r="CN2884" s="23"/>
      <c r="CO2884" s="23"/>
      <c r="CP2884" s="23"/>
      <c r="CQ2884" s="23"/>
      <c r="CR2884" s="23"/>
      <c r="CS2884" s="23"/>
      <c r="CT2884" s="23"/>
      <c r="CU2884" s="23"/>
      <c r="CV2884" s="23"/>
      <c r="CW2884" s="23"/>
      <c r="CX2884" s="23"/>
      <c r="CY2884" s="23"/>
      <c r="CZ2884" s="23"/>
      <c r="DA2884" s="23"/>
      <c r="DB2884" s="23"/>
      <c r="DC2884" s="23"/>
      <c r="DD2884" s="23"/>
      <c r="DE2884" s="23"/>
      <c r="DF2884" s="23"/>
      <c r="DG2884" s="23"/>
      <c r="DH2884" s="23"/>
      <c r="DI2884" s="23"/>
      <c r="DJ2884" s="23"/>
      <c r="DK2884" s="23"/>
      <c r="DL2884" s="23"/>
      <c r="DM2884" s="23"/>
      <c r="DN2884" s="23"/>
      <c r="DO2884" s="23"/>
      <c r="DP2884" s="23"/>
      <c r="DQ2884" s="23"/>
      <c r="DR2884" s="23"/>
      <c r="DS2884" s="23"/>
      <c r="DT2884" s="23"/>
      <c r="DU2884" s="23"/>
      <c r="DV2884" s="23"/>
      <c r="DW2884" s="23"/>
      <c r="DX2884" s="23"/>
      <c r="DY2884" s="23"/>
    </row>
    <row r="2885" spans="1:129" s="29" customFormat="1" x14ac:dyDescent="0.25">
      <c r="A2885" s="277"/>
      <c r="B2885" s="134" t="s">
        <v>326</v>
      </c>
      <c r="C2885" s="134"/>
      <c r="D2885" s="134"/>
      <c r="E2885" s="196"/>
      <c r="F2885" s="273"/>
      <c r="G2885" s="136"/>
      <c r="H2885" s="134" t="s">
        <v>35</v>
      </c>
      <c r="I2885" s="78" t="s">
        <v>52</v>
      </c>
      <c r="J2885" s="123">
        <v>169571.18</v>
      </c>
      <c r="K2885" s="98">
        <f t="shared" si="1571"/>
        <v>169571.18</v>
      </c>
      <c r="L2885" s="123"/>
      <c r="M2885" s="123"/>
      <c r="N2885" s="123"/>
      <c r="O2885" s="389">
        <f t="shared" si="1566"/>
        <v>169571.18</v>
      </c>
      <c r="P2885" s="355"/>
      <c r="Q2885" s="23"/>
      <c r="R2885" s="23"/>
      <c r="S2885" s="23"/>
      <c r="T2885" s="23"/>
      <c r="U2885" s="23"/>
      <c r="V2885" s="23"/>
      <c r="W2885" s="23"/>
      <c r="X2885" s="23"/>
      <c r="Y2885" s="23"/>
      <c r="Z2885" s="23"/>
      <c r="AA2885" s="23"/>
      <c r="AB2885" s="23"/>
      <c r="AC2885" s="23"/>
      <c r="AD2885" s="23"/>
      <c r="AE2885" s="23"/>
      <c r="AF2885" s="23"/>
      <c r="AG2885" s="23"/>
      <c r="AH2885" s="23"/>
      <c r="AI2885" s="23"/>
      <c r="AJ2885" s="23"/>
      <c r="AK2885" s="23"/>
      <c r="AL2885" s="23"/>
      <c r="AM2885" s="23"/>
      <c r="AN2885" s="23"/>
      <c r="AO2885" s="23"/>
      <c r="AP2885" s="23"/>
      <c r="AQ2885" s="23"/>
      <c r="AR2885" s="23"/>
      <c r="AS2885" s="23"/>
      <c r="AT2885" s="23"/>
      <c r="AU2885" s="23"/>
      <c r="AV2885" s="23"/>
      <c r="AW2885" s="23"/>
      <c r="AX2885" s="23"/>
      <c r="AY2885" s="23"/>
      <c r="AZ2885" s="23"/>
      <c r="BA2885" s="23"/>
      <c r="BB2885" s="23"/>
      <c r="BC2885" s="23"/>
      <c r="BD2885" s="23"/>
      <c r="BE2885" s="23"/>
      <c r="BF2885" s="23"/>
      <c r="BG2885" s="23"/>
      <c r="BH2885" s="23"/>
      <c r="BI2885" s="23"/>
      <c r="BJ2885" s="23"/>
      <c r="BK2885" s="23"/>
      <c r="BL2885" s="23"/>
      <c r="BM2885" s="23"/>
      <c r="BN2885" s="23"/>
      <c r="BO2885" s="23"/>
      <c r="BP2885" s="23"/>
      <c r="BQ2885" s="23"/>
      <c r="BR2885" s="23"/>
      <c r="BS2885" s="23"/>
      <c r="BT2885" s="23"/>
      <c r="BU2885" s="23"/>
      <c r="BV2885" s="23"/>
      <c r="BW2885" s="23"/>
      <c r="BX2885" s="23"/>
      <c r="BY2885" s="23"/>
      <c r="BZ2885" s="23"/>
      <c r="CA2885" s="23"/>
      <c r="CB2885" s="23"/>
      <c r="CC2885" s="23"/>
      <c r="CD2885" s="23"/>
      <c r="CE2885" s="23"/>
      <c r="CF2885" s="23"/>
      <c r="CG2885" s="23"/>
      <c r="CH2885" s="23"/>
      <c r="CI2885" s="23"/>
      <c r="CJ2885" s="23"/>
      <c r="CK2885" s="23"/>
      <c r="CL2885" s="23"/>
      <c r="CM2885" s="23"/>
      <c r="CN2885" s="23"/>
      <c r="CO2885" s="23"/>
      <c r="CP2885" s="23"/>
      <c r="CQ2885" s="23"/>
      <c r="CR2885" s="23"/>
      <c r="CS2885" s="23"/>
      <c r="CT2885" s="23"/>
      <c r="CU2885" s="23"/>
      <c r="CV2885" s="23"/>
      <c r="CW2885" s="23"/>
      <c r="CX2885" s="23"/>
      <c r="CY2885" s="23"/>
      <c r="CZ2885" s="23"/>
      <c r="DA2885" s="23"/>
      <c r="DB2885" s="23"/>
      <c r="DC2885" s="23"/>
      <c r="DD2885" s="23"/>
      <c r="DE2885" s="23"/>
      <c r="DF2885" s="23"/>
      <c r="DG2885" s="23"/>
      <c r="DH2885" s="23"/>
      <c r="DI2885" s="23"/>
      <c r="DJ2885" s="23"/>
      <c r="DK2885" s="23"/>
      <c r="DL2885" s="23"/>
      <c r="DM2885" s="23"/>
      <c r="DN2885" s="23"/>
      <c r="DO2885" s="23"/>
      <c r="DP2885" s="23"/>
      <c r="DQ2885" s="23"/>
      <c r="DR2885" s="23"/>
      <c r="DS2885" s="23"/>
      <c r="DT2885" s="23"/>
      <c r="DU2885" s="23"/>
      <c r="DV2885" s="23"/>
      <c r="DW2885" s="23"/>
      <c r="DX2885" s="23"/>
      <c r="DY2885" s="23"/>
    </row>
    <row r="2886" spans="1:129" s="5" customFormat="1" ht="41.25" customHeight="1" x14ac:dyDescent="0.25">
      <c r="A2886" s="492" t="s">
        <v>441</v>
      </c>
      <c r="B2886" s="484"/>
      <c r="C2886" s="484"/>
      <c r="D2886" s="485"/>
      <c r="E2886" s="64">
        <v>4</v>
      </c>
      <c r="F2886" s="65">
        <f>F2888+F2891+F2894+F2897</f>
        <v>4695.0999999999995</v>
      </c>
      <c r="G2886" s="64">
        <f>G2888+G2891+G2894+G2897</f>
        <v>175</v>
      </c>
      <c r="H2886" s="63" t="s">
        <v>1</v>
      </c>
      <c r="I2886" s="66" t="s">
        <v>1</v>
      </c>
      <c r="J2886" s="65">
        <f>J2888+J2891+J2894+J2897</f>
        <v>9369501.3200000003</v>
      </c>
      <c r="K2886" s="65">
        <f>K2888+K2891+K2894+K2897</f>
        <v>7869501.3200000003</v>
      </c>
      <c r="L2886" s="65">
        <f>L2888+L2891+L2894+L2897</f>
        <v>0</v>
      </c>
      <c r="M2886" s="65">
        <f>M2888+M2891+M2894+M2897+M2887</f>
        <v>1425000</v>
      </c>
      <c r="N2886" s="65">
        <f>N2888+N2891+N2894+N2897</f>
        <v>75000</v>
      </c>
      <c r="O2886" s="379">
        <f t="shared" si="1566"/>
        <v>9369501.3200000003</v>
      </c>
      <c r="P2886" s="355"/>
      <c r="Q2886" s="23"/>
      <c r="R2886" s="23"/>
      <c r="S2886" s="23"/>
      <c r="T2886" s="23"/>
      <c r="U2886" s="23"/>
      <c r="V2886" s="23"/>
      <c r="W2886" s="23"/>
      <c r="X2886" s="23"/>
      <c r="Y2886" s="23"/>
      <c r="Z2886" s="23"/>
      <c r="AA2886" s="23"/>
      <c r="AB2886" s="23"/>
      <c r="AC2886" s="23"/>
      <c r="AD2886" s="23"/>
      <c r="AE2886" s="23"/>
      <c r="AF2886" s="23"/>
      <c r="AG2886" s="23"/>
      <c r="AH2886" s="23"/>
      <c r="AI2886" s="23"/>
      <c r="AJ2886" s="23"/>
      <c r="AK2886" s="23"/>
      <c r="AL2886" s="23"/>
      <c r="AM2886" s="23"/>
      <c r="AN2886" s="23"/>
      <c r="AO2886" s="23"/>
      <c r="AP2886" s="23"/>
      <c r="AQ2886" s="23"/>
      <c r="AR2886" s="23"/>
      <c r="AS2886" s="23"/>
      <c r="AT2886" s="23"/>
      <c r="AU2886" s="23"/>
      <c r="AV2886" s="23"/>
      <c r="AW2886" s="23"/>
      <c r="AX2886" s="23"/>
      <c r="AY2886" s="23"/>
      <c r="AZ2886" s="23"/>
      <c r="BA2886" s="23"/>
      <c r="BB2886" s="23"/>
      <c r="BC2886" s="23"/>
      <c r="BD2886" s="23"/>
      <c r="BE2886" s="23"/>
      <c r="BF2886" s="23"/>
      <c r="BG2886" s="23"/>
      <c r="BH2886" s="23"/>
      <c r="BI2886" s="23"/>
      <c r="BJ2886" s="23"/>
      <c r="BK2886" s="23"/>
      <c r="BL2886" s="23"/>
      <c r="BM2886" s="23"/>
      <c r="BN2886" s="23"/>
      <c r="BO2886" s="23"/>
      <c r="BP2886" s="23"/>
      <c r="BQ2886" s="23"/>
      <c r="BR2886" s="23"/>
      <c r="BS2886" s="23"/>
      <c r="BT2886" s="23"/>
      <c r="BU2886" s="23"/>
      <c r="BV2886" s="23"/>
      <c r="BW2886" s="23"/>
      <c r="BX2886" s="23"/>
      <c r="BY2886" s="23"/>
      <c r="BZ2886" s="23"/>
      <c r="CA2886" s="23"/>
      <c r="CB2886" s="23"/>
      <c r="CC2886" s="23"/>
      <c r="CD2886" s="23"/>
      <c r="CE2886" s="23"/>
      <c r="CF2886" s="23"/>
      <c r="CG2886" s="23"/>
      <c r="CH2886" s="23"/>
      <c r="CI2886" s="23"/>
      <c r="CJ2886" s="23"/>
      <c r="CK2886" s="23"/>
      <c r="CL2886" s="23"/>
      <c r="CM2886" s="23"/>
      <c r="CN2886" s="23"/>
      <c r="CO2886" s="23"/>
      <c r="CP2886" s="23"/>
      <c r="CQ2886" s="23"/>
      <c r="CR2886" s="23"/>
      <c r="CS2886" s="23"/>
      <c r="CT2886" s="23"/>
      <c r="CU2886" s="23"/>
      <c r="CV2886" s="23"/>
      <c r="CW2886" s="23"/>
      <c r="CX2886" s="23"/>
      <c r="CY2886" s="23"/>
      <c r="CZ2886" s="23"/>
      <c r="DA2886" s="23"/>
      <c r="DB2886" s="23"/>
      <c r="DC2886" s="23"/>
      <c r="DD2886" s="23"/>
      <c r="DE2886" s="23"/>
      <c r="DF2886" s="23"/>
      <c r="DG2886" s="23"/>
      <c r="DH2886" s="23"/>
      <c r="DI2886" s="23"/>
      <c r="DJ2886" s="23"/>
      <c r="DK2886" s="23"/>
      <c r="DL2886" s="23"/>
      <c r="DM2886" s="23"/>
      <c r="DN2886" s="23"/>
      <c r="DO2886" s="23"/>
      <c r="DP2886" s="23"/>
      <c r="DQ2886" s="23"/>
      <c r="DR2886" s="23"/>
      <c r="DS2886" s="23"/>
      <c r="DT2886" s="23"/>
      <c r="DU2886" s="23"/>
      <c r="DV2886" s="23"/>
      <c r="DW2886" s="23"/>
      <c r="DX2886" s="23"/>
      <c r="DY2886" s="23"/>
    </row>
    <row r="2887" spans="1:129" s="5" customFormat="1" ht="15.75" customHeight="1" x14ac:dyDescent="0.25">
      <c r="A2887" s="483" t="s">
        <v>336</v>
      </c>
      <c r="B2887" s="484"/>
      <c r="C2887" s="484"/>
      <c r="D2887" s="484"/>
      <c r="E2887" s="484"/>
      <c r="F2887" s="484"/>
      <c r="G2887" s="485"/>
      <c r="H2887" s="63" t="s">
        <v>1</v>
      </c>
      <c r="I2887" s="66" t="s">
        <v>1</v>
      </c>
      <c r="J2887" s="89"/>
      <c r="K2887" s="89"/>
      <c r="L2887" s="89"/>
      <c r="M2887" s="89">
        <v>0</v>
      </c>
      <c r="N2887" s="89"/>
      <c r="O2887" s="379">
        <f t="shared" si="1566"/>
        <v>0</v>
      </c>
      <c r="P2887" s="355"/>
      <c r="Q2887" s="23"/>
      <c r="R2887" s="23"/>
      <c r="S2887" s="23"/>
      <c r="T2887" s="23"/>
      <c r="U2887" s="23"/>
      <c r="V2887" s="23"/>
      <c r="W2887" s="23"/>
      <c r="X2887" s="23"/>
      <c r="Y2887" s="23"/>
      <c r="Z2887" s="23"/>
      <c r="AA2887" s="23"/>
      <c r="AB2887" s="23"/>
      <c r="AC2887" s="23"/>
      <c r="AD2887" s="23"/>
      <c r="AE2887" s="23"/>
      <c r="AF2887" s="23"/>
      <c r="AG2887" s="23"/>
      <c r="AH2887" s="23"/>
      <c r="AI2887" s="23"/>
      <c r="AJ2887" s="23"/>
      <c r="AK2887" s="23"/>
      <c r="AL2887" s="23"/>
      <c r="AM2887" s="23"/>
      <c r="AN2887" s="23"/>
      <c r="AO2887" s="23"/>
      <c r="AP2887" s="23"/>
      <c r="AQ2887" s="23"/>
      <c r="AR2887" s="23"/>
      <c r="AS2887" s="23"/>
      <c r="AT2887" s="23"/>
      <c r="AU2887" s="23"/>
      <c r="AV2887" s="23"/>
      <c r="AW2887" s="23"/>
      <c r="AX2887" s="23"/>
      <c r="AY2887" s="23"/>
      <c r="AZ2887" s="23"/>
      <c r="BA2887" s="23"/>
      <c r="BB2887" s="23"/>
      <c r="BC2887" s="23"/>
      <c r="BD2887" s="23"/>
      <c r="BE2887" s="23"/>
      <c r="BF2887" s="23"/>
      <c r="BG2887" s="23"/>
      <c r="BH2887" s="23"/>
      <c r="BI2887" s="23"/>
      <c r="BJ2887" s="23"/>
      <c r="BK2887" s="23"/>
      <c r="BL2887" s="23"/>
      <c r="BM2887" s="23"/>
      <c r="BN2887" s="23"/>
      <c r="BO2887" s="23"/>
      <c r="BP2887" s="23"/>
      <c r="BQ2887" s="23"/>
      <c r="BR2887" s="23"/>
      <c r="BS2887" s="23"/>
      <c r="BT2887" s="23"/>
      <c r="BU2887" s="23"/>
      <c r="BV2887" s="23"/>
      <c r="BW2887" s="23"/>
      <c r="BX2887" s="23"/>
      <c r="BY2887" s="23"/>
      <c r="BZ2887" s="23"/>
      <c r="CA2887" s="23"/>
      <c r="CB2887" s="23"/>
      <c r="CC2887" s="23"/>
      <c r="CD2887" s="23"/>
      <c r="CE2887" s="23"/>
      <c r="CF2887" s="23"/>
      <c r="CG2887" s="23"/>
      <c r="CH2887" s="23"/>
      <c r="CI2887" s="23"/>
      <c r="CJ2887" s="23"/>
      <c r="CK2887" s="23"/>
      <c r="CL2887" s="23"/>
      <c r="CM2887" s="23"/>
      <c r="CN2887" s="23"/>
      <c r="CO2887" s="23"/>
      <c r="CP2887" s="23"/>
      <c r="CQ2887" s="23"/>
      <c r="CR2887" s="23"/>
      <c r="CS2887" s="23"/>
      <c r="CT2887" s="23"/>
      <c r="CU2887" s="23"/>
      <c r="CV2887" s="23"/>
      <c r="CW2887" s="23"/>
      <c r="CX2887" s="23"/>
      <c r="CY2887" s="23"/>
      <c r="CZ2887" s="23"/>
      <c r="DA2887" s="23"/>
      <c r="DB2887" s="23"/>
      <c r="DC2887" s="23"/>
      <c r="DD2887" s="23"/>
      <c r="DE2887" s="23"/>
      <c r="DF2887" s="23"/>
      <c r="DG2887" s="23"/>
      <c r="DH2887" s="23"/>
      <c r="DI2887" s="23"/>
      <c r="DJ2887" s="23"/>
      <c r="DK2887" s="23"/>
      <c r="DL2887" s="23"/>
      <c r="DM2887" s="23"/>
      <c r="DN2887" s="23"/>
      <c r="DO2887" s="23"/>
      <c r="DP2887" s="23"/>
      <c r="DQ2887" s="23"/>
      <c r="DR2887" s="23"/>
      <c r="DS2887" s="23"/>
      <c r="DT2887" s="23"/>
      <c r="DU2887" s="23"/>
      <c r="DV2887" s="23"/>
      <c r="DW2887" s="23"/>
      <c r="DX2887" s="23"/>
      <c r="DY2887" s="23"/>
    </row>
    <row r="2888" spans="1:129" s="23" customFormat="1" ht="15.75" customHeight="1" x14ac:dyDescent="0.25">
      <c r="A2888" s="218">
        <v>1</v>
      </c>
      <c r="B2888" s="204" t="s">
        <v>2</v>
      </c>
      <c r="C2888" s="204" t="s">
        <v>26</v>
      </c>
      <c r="D2888" s="204" t="s">
        <v>299</v>
      </c>
      <c r="E2888" s="205">
        <v>5</v>
      </c>
      <c r="F2888" s="388">
        <v>2440.8000000000002</v>
      </c>
      <c r="G2888" s="207">
        <v>83</v>
      </c>
      <c r="H2888" s="208" t="s">
        <v>30</v>
      </c>
      <c r="I2888" s="66" t="s">
        <v>1</v>
      </c>
      <c r="J2888" s="209">
        <f>J2889+J2890</f>
        <v>7733751.3200000003</v>
      </c>
      <c r="K2888" s="209">
        <f>K2889+K2890</f>
        <v>7733751.3200000003</v>
      </c>
      <c r="L2888" s="209">
        <f t="shared" ref="L2888:N2888" si="1572">L2889+L2890</f>
        <v>0</v>
      </c>
      <c r="M2888" s="209">
        <f t="shared" si="1572"/>
        <v>0</v>
      </c>
      <c r="N2888" s="209">
        <f t="shared" si="1572"/>
        <v>0</v>
      </c>
      <c r="O2888" s="379">
        <f t="shared" si="1566"/>
        <v>7733751.3200000003</v>
      </c>
      <c r="P2888" s="559"/>
    </row>
    <row r="2889" spans="1:129" s="23" customFormat="1" ht="31.5" customHeight="1" x14ac:dyDescent="0.25">
      <c r="A2889" s="210"/>
      <c r="B2889" s="204" t="s">
        <v>2</v>
      </c>
      <c r="C2889" s="204"/>
      <c r="D2889" s="204"/>
      <c r="E2889" s="205"/>
      <c r="F2889" s="388"/>
      <c r="G2889" s="207"/>
      <c r="H2889" s="208" t="s">
        <v>36</v>
      </c>
      <c r="I2889" s="78" t="s">
        <v>37</v>
      </c>
      <c r="J2889" s="209">
        <v>7733751.3200000003</v>
      </c>
      <c r="K2889" s="98">
        <f t="shared" ref="K2889:K2890" si="1573">J2889</f>
        <v>7733751.3200000003</v>
      </c>
      <c r="L2889" s="213"/>
      <c r="M2889" s="213"/>
      <c r="N2889" s="213"/>
      <c r="O2889" s="379">
        <f t="shared" si="1566"/>
        <v>7733751.3200000003</v>
      </c>
      <c r="P2889" s="566"/>
    </row>
    <row r="2890" spans="1:129" s="23" customFormat="1" ht="31.5" customHeight="1" x14ac:dyDescent="0.25">
      <c r="A2890" s="212"/>
      <c r="B2890" s="204" t="s">
        <v>2</v>
      </c>
      <c r="C2890" s="204"/>
      <c r="D2890" s="204"/>
      <c r="E2890" s="205"/>
      <c r="F2890" s="388"/>
      <c r="G2890" s="207"/>
      <c r="H2890" s="208" t="s">
        <v>35</v>
      </c>
      <c r="I2890" s="78" t="s">
        <v>52</v>
      </c>
      <c r="J2890" s="209">
        <v>0</v>
      </c>
      <c r="K2890" s="98">
        <f t="shared" si="1573"/>
        <v>0</v>
      </c>
      <c r="L2890" s="213"/>
      <c r="M2890" s="213"/>
      <c r="N2890" s="213"/>
      <c r="O2890" s="383">
        <f t="shared" si="1566"/>
        <v>0</v>
      </c>
      <c r="P2890" s="566"/>
    </row>
    <row r="2891" spans="1:129" s="23" customFormat="1" ht="31.5" customHeight="1" x14ac:dyDescent="0.25">
      <c r="A2891" s="380">
        <v>2</v>
      </c>
      <c r="B2891" s="204" t="s">
        <v>2</v>
      </c>
      <c r="C2891" s="134" t="s">
        <v>26</v>
      </c>
      <c r="D2891" s="134" t="s">
        <v>69</v>
      </c>
      <c r="E2891" s="476" t="s">
        <v>211</v>
      </c>
      <c r="F2891" s="162">
        <v>667</v>
      </c>
      <c r="G2891" s="136">
        <v>28</v>
      </c>
      <c r="H2891" s="121" t="s">
        <v>30</v>
      </c>
      <c r="I2891" s="138" t="s">
        <v>1</v>
      </c>
      <c r="J2891" s="123">
        <f>J2892+J2893</f>
        <v>545250</v>
      </c>
      <c r="K2891" s="123">
        <f t="shared" ref="K2891:N2891" si="1574">K2892+K2893</f>
        <v>45250</v>
      </c>
      <c r="L2891" s="123">
        <f t="shared" si="1574"/>
        <v>0</v>
      </c>
      <c r="M2891" s="123">
        <f t="shared" si="1574"/>
        <v>475000</v>
      </c>
      <c r="N2891" s="123">
        <f t="shared" si="1574"/>
        <v>25000</v>
      </c>
      <c r="O2891" s="383">
        <f t="shared" si="1566"/>
        <v>545250</v>
      </c>
      <c r="P2891" s="566"/>
    </row>
    <row r="2892" spans="1:129" s="23" customFormat="1" ht="45" x14ac:dyDescent="0.25">
      <c r="A2892" s="381"/>
      <c r="B2892" s="204" t="s">
        <v>2</v>
      </c>
      <c r="C2892" s="134"/>
      <c r="D2892" s="134"/>
      <c r="E2892" s="476"/>
      <c r="F2892" s="162"/>
      <c r="G2892" s="136"/>
      <c r="H2892" s="72" t="s">
        <v>58</v>
      </c>
      <c r="I2892" s="138" t="s">
        <v>31</v>
      </c>
      <c r="J2892" s="123">
        <v>500000</v>
      </c>
      <c r="K2892" s="98"/>
      <c r="L2892" s="139"/>
      <c r="M2892" s="126">
        <v>475000</v>
      </c>
      <c r="N2892" s="126">
        <v>25000</v>
      </c>
      <c r="O2892" s="383">
        <f t="shared" si="1566"/>
        <v>500000</v>
      </c>
      <c r="P2892" s="566"/>
    </row>
    <row r="2893" spans="1:129" s="23" customFormat="1" ht="75" x14ac:dyDescent="0.25">
      <c r="A2893" s="382"/>
      <c r="B2893" s="204" t="s">
        <v>2</v>
      </c>
      <c r="C2893" s="134"/>
      <c r="D2893" s="134"/>
      <c r="E2893" s="476"/>
      <c r="F2893" s="162"/>
      <c r="G2893" s="136"/>
      <c r="H2893" s="72" t="s">
        <v>57</v>
      </c>
      <c r="I2893" s="138" t="s">
        <v>136</v>
      </c>
      <c r="J2893" s="123">
        <v>45250</v>
      </c>
      <c r="K2893" s="98">
        <f>J2893</f>
        <v>45250</v>
      </c>
      <c r="L2893" s="139"/>
      <c r="M2893" s="126"/>
      <c r="N2893" s="126"/>
      <c r="O2893" s="383">
        <f t="shared" si="1566"/>
        <v>45250</v>
      </c>
      <c r="P2893" s="566"/>
    </row>
    <row r="2894" spans="1:129" s="23" customFormat="1" ht="15.75" x14ac:dyDescent="0.25">
      <c r="A2894" s="380">
        <v>3</v>
      </c>
      <c r="B2894" s="204" t="s">
        <v>2</v>
      </c>
      <c r="C2894" s="134" t="s">
        <v>26</v>
      </c>
      <c r="D2894" s="134" t="s">
        <v>338</v>
      </c>
      <c r="E2894" s="476">
        <v>37</v>
      </c>
      <c r="F2894" s="162">
        <v>1214.0999999999999</v>
      </c>
      <c r="G2894" s="136">
        <v>51</v>
      </c>
      <c r="H2894" s="121" t="s">
        <v>30</v>
      </c>
      <c r="I2894" s="138" t="s">
        <v>1</v>
      </c>
      <c r="J2894" s="123">
        <f>J2895+J2896</f>
        <v>545250</v>
      </c>
      <c r="K2894" s="123">
        <f t="shared" ref="K2894:N2894" si="1575">K2895+K2896</f>
        <v>45250</v>
      </c>
      <c r="L2894" s="123">
        <f t="shared" si="1575"/>
        <v>0</v>
      </c>
      <c r="M2894" s="123">
        <f t="shared" si="1575"/>
        <v>475000</v>
      </c>
      <c r="N2894" s="123">
        <f t="shared" si="1575"/>
        <v>25000</v>
      </c>
      <c r="O2894" s="383">
        <f t="shared" si="1566"/>
        <v>545250</v>
      </c>
      <c r="P2894" s="566"/>
    </row>
    <row r="2895" spans="1:129" s="23" customFormat="1" ht="45" x14ac:dyDescent="0.25">
      <c r="A2895" s="381"/>
      <c r="B2895" s="204" t="s">
        <v>2</v>
      </c>
      <c r="C2895" s="134"/>
      <c r="D2895" s="134"/>
      <c r="E2895" s="476"/>
      <c r="F2895" s="162"/>
      <c r="G2895" s="136"/>
      <c r="H2895" s="72" t="s">
        <v>58</v>
      </c>
      <c r="I2895" s="138" t="s">
        <v>31</v>
      </c>
      <c r="J2895" s="123">
        <v>500000</v>
      </c>
      <c r="K2895" s="98"/>
      <c r="L2895" s="139"/>
      <c r="M2895" s="126">
        <v>475000</v>
      </c>
      <c r="N2895" s="126">
        <v>25000</v>
      </c>
      <c r="O2895" s="383">
        <f t="shared" si="1566"/>
        <v>500000</v>
      </c>
      <c r="P2895" s="566"/>
    </row>
    <row r="2896" spans="1:129" s="23" customFormat="1" ht="75" x14ac:dyDescent="0.25">
      <c r="A2896" s="382"/>
      <c r="B2896" s="204" t="s">
        <v>2</v>
      </c>
      <c r="C2896" s="134"/>
      <c r="D2896" s="134"/>
      <c r="E2896" s="476"/>
      <c r="F2896" s="162"/>
      <c r="G2896" s="136"/>
      <c r="H2896" s="72" t="s">
        <v>57</v>
      </c>
      <c r="I2896" s="138" t="s">
        <v>136</v>
      </c>
      <c r="J2896" s="123">
        <v>45250</v>
      </c>
      <c r="K2896" s="98">
        <f>J2896</f>
        <v>45250</v>
      </c>
      <c r="L2896" s="139"/>
      <c r="M2896" s="126"/>
      <c r="N2896" s="126"/>
      <c r="O2896" s="383">
        <f t="shared" si="1566"/>
        <v>45250</v>
      </c>
      <c r="P2896" s="566"/>
    </row>
    <row r="2897" spans="1:129" s="23" customFormat="1" ht="15.75" x14ac:dyDescent="0.25">
      <c r="A2897" s="380">
        <v>4</v>
      </c>
      <c r="B2897" s="204" t="s">
        <v>2</v>
      </c>
      <c r="C2897" s="134" t="s">
        <v>337</v>
      </c>
      <c r="D2897" s="121" t="s">
        <v>50</v>
      </c>
      <c r="E2897" s="476">
        <v>28</v>
      </c>
      <c r="F2897" s="162">
        <v>373.2</v>
      </c>
      <c r="G2897" s="136">
        <v>13</v>
      </c>
      <c r="H2897" s="121" t="s">
        <v>30</v>
      </c>
      <c r="I2897" s="138" t="s">
        <v>1</v>
      </c>
      <c r="J2897" s="123">
        <f>J2898+J2899</f>
        <v>545250</v>
      </c>
      <c r="K2897" s="123">
        <f t="shared" ref="K2897:N2897" si="1576">K2898+K2899</f>
        <v>45250</v>
      </c>
      <c r="L2897" s="123">
        <f t="shared" si="1576"/>
        <v>0</v>
      </c>
      <c r="M2897" s="123">
        <f t="shared" si="1576"/>
        <v>475000</v>
      </c>
      <c r="N2897" s="123">
        <f t="shared" si="1576"/>
        <v>25000</v>
      </c>
      <c r="O2897" s="383">
        <f t="shared" si="1566"/>
        <v>545250</v>
      </c>
      <c r="P2897" s="566"/>
    </row>
    <row r="2898" spans="1:129" s="23" customFormat="1" ht="45" x14ac:dyDescent="0.25">
      <c r="A2898" s="381"/>
      <c r="B2898" s="204" t="s">
        <v>2</v>
      </c>
      <c r="C2898" s="134"/>
      <c r="D2898" s="134"/>
      <c r="E2898" s="476"/>
      <c r="F2898" s="162"/>
      <c r="G2898" s="136"/>
      <c r="H2898" s="72" t="s">
        <v>58</v>
      </c>
      <c r="I2898" s="138" t="s">
        <v>31</v>
      </c>
      <c r="J2898" s="123">
        <v>500000</v>
      </c>
      <c r="K2898" s="98"/>
      <c r="L2898" s="139"/>
      <c r="M2898" s="126">
        <v>475000</v>
      </c>
      <c r="N2898" s="126">
        <v>25000</v>
      </c>
      <c r="O2898" s="383">
        <f t="shared" si="1566"/>
        <v>500000</v>
      </c>
      <c r="P2898" s="566"/>
    </row>
    <row r="2899" spans="1:129" s="23" customFormat="1" ht="82.5" customHeight="1" x14ac:dyDescent="0.25">
      <c r="A2899" s="382"/>
      <c r="B2899" s="204" t="s">
        <v>2</v>
      </c>
      <c r="C2899" s="134"/>
      <c r="D2899" s="134"/>
      <c r="E2899" s="476"/>
      <c r="F2899" s="180"/>
      <c r="G2899" s="136"/>
      <c r="H2899" s="72" t="s">
        <v>57</v>
      </c>
      <c r="I2899" s="138" t="s">
        <v>136</v>
      </c>
      <c r="J2899" s="123">
        <v>45250</v>
      </c>
      <c r="K2899" s="98">
        <f>J2899</f>
        <v>45250</v>
      </c>
      <c r="L2899" s="139"/>
      <c r="M2899" s="126"/>
      <c r="N2899" s="126"/>
      <c r="O2899" s="383">
        <f t="shared" si="1566"/>
        <v>45250</v>
      </c>
      <c r="P2899" s="566"/>
    </row>
    <row r="2900" spans="1:129" ht="15.75" customHeight="1" x14ac:dyDescent="0.25">
      <c r="A2900" s="492" t="s">
        <v>440</v>
      </c>
      <c r="B2900" s="484"/>
      <c r="C2900" s="484"/>
      <c r="D2900" s="485"/>
      <c r="E2900" s="64">
        <v>19</v>
      </c>
      <c r="F2900" s="65">
        <f>F2902+F2907+F2912+F2915+F2920+F2926+F2933+F2938+F2943+F2949+F2956+F2961+F2966+F2973+F2976+F2979+F2982+F2985+F2988</f>
        <v>11947.300000000001</v>
      </c>
      <c r="G2900" s="64">
        <f>G2902+G2907+G2912+G2915+G2920+G2926+G2933+G2938+G2943+G2949+G2956+G2961+G2966+G2973+G2976+G2979+G2982+G2985+G2988</f>
        <v>591</v>
      </c>
      <c r="H2900" s="63" t="s">
        <v>1</v>
      </c>
      <c r="I2900" s="66" t="s">
        <v>1</v>
      </c>
      <c r="J2900" s="65">
        <f>J2902+J2907+J2912+J2915+J2920+J2926+J2933+J2938+J2943+J2949+J2956+J2961+J2966+J2973+J2976+J2979+J2982+J2985+J2988</f>
        <v>35202873.859999999</v>
      </c>
      <c r="K2900" s="65">
        <f>K2902+K2907+K2912+K2915+K2920+K2926+K2933+K2938+K2943+K2949+K2956+K2961+K2966+K2973+K2976+K2979+K2982+K2985+K2988</f>
        <v>33402873.859999999</v>
      </c>
      <c r="L2900" s="65">
        <f>L2902+L2907+L2912+L2915+L2920+L2926+L2933+L2938+L2943+L2949+L2956+L2961+L2966+L2973+L2976+L2979+L2982+L2985+L2988</f>
        <v>0</v>
      </c>
      <c r="M2900" s="65">
        <f>M2902+M2907+M2912+M2915+M2920+M2926+M2933+M2938+M2943+M2949+M2956+M2961+M2966+M2973+M2976+M2979+M2982+M2985+M2988+M2901</f>
        <v>1710000</v>
      </c>
      <c r="N2900" s="65">
        <f>N2902+N2907+N2912+N2915+N2920+N2926+N2933+N2938+N2943+N2949+N2956+N2961+N2966+N2973+N2976+N2979+N2982+N2985+N2988</f>
        <v>90000</v>
      </c>
      <c r="O2900" s="390">
        <f t="shared" si="1566"/>
        <v>35202873.859999999</v>
      </c>
      <c r="P2900" s="355"/>
    </row>
    <row r="2901" spans="1:129" s="5" customFormat="1" ht="15.75" customHeight="1" x14ac:dyDescent="0.25">
      <c r="A2901" s="514" t="s">
        <v>439</v>
      </c>
      <c r="B2901" s="520"/>
      <c r="C2901" s="520"/>
      <c r="D2901" s="520"/>
      <c r="E2901" s="520"/>
      <c r="F2901" s="520"/>
      <c r="G2901" s="521"/>
      <c r="H2901" s="63" t="s">
        <v>1</v>
      </c>
      <c r="I2901" s="66" t="s">
        <v>1</v>
      </c>
      <c r="J2901" s="89"/>
      <c r="K2901" s="89"/>
      <c r="L2901" s="89"/>
      <c r="M2901" s="317">
        <v>0</v>
      </c>
      <c r="N2901" s="70"/>
      <c r="O2901" s="390">
        <f t="shared" si="1566"/>
        <v>0</v>
      </c>
      <c r="P2901" s="355"/>
      <c r="Q2901" s="23"/>
      <c r="R2901" s="23"/>
      <c r="S2901" s="23"/>
      <c r="T2901" s="23"/>
      <c r="U2901" s="23"/>
      <c r="V2901" s="23"/>
      <c r="W2901" s="23"/>
      <c r="X2901" s="23"/>
      <c r="Y2901" s="23"/>
      <c r="Z2901" s="23"/>
      <c r="AA2901" s="23"/>
      <c r="AB2901" s="23"/>
      <c r="AC2901" s="23"/>
      <c r="AD2901" s="23"/>
      <c r="AE2901" s="23"/>
      <c r="AF2901" s="23"/>
      <c r="AG2901" s="23"/>
      <c r="AH2901" s="23"/>
      <c r="AI2901" s="23"/>
      <c r="AJ2901" s="23"/>
      <c r="AK2901" s="23"/>
      <c r="AL2901" s="23"/>
      <c r="AM2901" s="23"/>
      <c r="AN2901" s="23"/>
      <c r="AO2901" s="23"/>
      <c r="AP2901" s="23"/>
      <c r="AQ2901" s="23"/>
      <c r="AR2901" s="23"/>
      <c r="AS2901" s="23"/>
      <c r="AT2901" s="23"/>
      <c r="AU2901" s="23"/>
      <c r="AV2901" s="23"/>
      <c r="AW2901" s="23"/>
      <c r="AX2901" s="23"/>
      <c r="AY2901" s="23"/>
      <c r="AZ2901" s="23"/>
      <c r="BA2901" s="23"/>
      <c r="BB2901" s="23"/>
      <c r="BC2901" s="23"/>
      <c r="BD2901" s="23"/>
      <c r="BE2901" s="23"/>
      <c r="BF2901" s="23"/>
      <c r="BG2901" s="23"/>
      <c r="BH2901" s="23"/>
      <c r="BI2901" s="23"/>
      <c r="BJ2901" s="23"/>
      <c r="BK2901" s="23"/>
      <c r="BL2901" s="23"/>
      <c r="BM2901" s="23"/>
      <c r="BN2901" s="23"/>
      <c r="BO2901" s="23"/>
      <c r="BP2901" s="23"/>
      <c r="BQ2901" s="23"/>
      <c r="BR2901" s="23"/>
      <c r="BS2901" s="23"/>
      <c r="BT2901" s="23"/>
      <c r="BU2901" s="23"/>
      <c r="BV2901" s="23"/>
      <c r="BW2901" s="23"/>
      <c r="BX2901" s="23"/>
      <c r="BY2901" s="23"/>
      <c r="BZ2901" s="23"/>
      <c r="CA2901" s="23"/>
      <c r="CB2901" s="23"/>
      <c r="CC2901" s="23"/>
      <c r="CD2901" s="23"/>
      <c r="CE2901" s="23"/>
      <c r="CF2901" s="23"/>
      <c r="CG2901" s="23"/>
      <c r="CH2901" s="23"/>
      <c r="CI2901" s="23"/>
      <c r="CJ2901" s="23"/>
      <c r="CK2901" s="23"/>
      <c r="CL2901" s="23"/>
      <c r="CM2901" s="23"/>
      <c r="CN2901" s="23"/>
      <c r="CO2901" s="23"/>
      <c r="CP2901" s="23"/>
      <c r="CQ2901" s="23"/>
      <c r="CR2901" s="23"/>
      <c r="CS2901" s="23"/>
      <c r="CT2901" s="23"/>
      <c r="CU2901" s="23"/>
      <c r="CV2901" s="23"/>
      <c r="CW2901" s="23"/>
      <c r="CX2901" s="23"/>
      <c r="CY2901" s="23"/>
      <c r="CZ2901" s="23"/>
      <c r="DA2901" s="23"/>
      <c r="DB2901" s="23"/>
      <c r="DC2901" s="23"/>
      <c r="DD2901" s="23"/>
      <c r="DE2901" s="23"/>
      <c r="DF2901" s="23"/>
      <c r="DG2901" s="23"/>
      <c r="DH2901" s="23"/>
      <c r="DI2901" s="23"/>
      <c r="DJ2901" s="23"/>
      <c r="DK2901" s="23"/>
      <c r="DL2901" s="23"/>
      <c r="DM2901" s="23"/>
      <c r="DN2901" s="23"/>
      <c r="DO2901" s="23"/>
      <c r="DP2901" s="23"/>
      <c r="DQ2901" s="23"/>
      <c r="DR2901" s="23"/>
      <c r="DS2901" s="23"/>
      <c r="DT2901" s="23"/>
      <c r="DU2901" s="23"/>
      <c r="DV2901" s="23"/>
      <c r="DW2901" s="23"/>
      <c r="DX2901" s="23"/>
      <c r="DY2901" s="23"/>
    </row>
    <row r="2902" spans="1:129" s="29" customFormat="1" ht="30" x14ac:dyDescent="0.25">
      <c r="A2902" s="392">
        <v>1</v>
      </c>
      <c r="B2902" s="121" t="s">
        <v>344</v>
      </c>
      <c r="C2902" s="84" t="s">
        <v>0</v>
      </c>
      <c r="D2902" s="76" t="s">
        <v>304</v>
      </c>
      <c r="E2902" s="82" t="s">
        <v>303</v>
      </c>
      <c r="F2902" s="83">
        <v>702.1</v>
      </c>
      <c r="G2902" s="82">
        <v>35</v>
      </c>
      <c r="H2902" s="121" t="s">
        <v>30</v>
      </c>
      <c r="I2902" s="66" t="s">
        <v>1</v>
      </c>
      <c r="J2902" s="83">
        <f>J2903+J2904+J2905+J2906</f>
        <v>1906678.9299999997</v>
      </c>
      <c r="K2902" s="83">
        <f t="shared" ref="K2902:N2902" si="1577">K2903+K2904+K2905+K2906</f>
        <v>1906678.9299999997</v>
      </c>
      <c r="L2902" s="83">
        <f t="shared" si="1577"/>
        <v>0</v>
      </c>
      <c r="M2902" s="83">
        <f t="shared" si="1577"/>
        <v>0</v>
      </c>
      <c r="N2902" s="83">
        <f t="shared" si="1577"/>
        <v>0</v>
      </c>
      <c r="O2902" s="390">
        <f t="shared" si="1566"/>
        <v>1906678.9299999997</v>
      </c>
      <c r="P2902" s="355"/>
      <c r="Q2902" s="23"/>
      <c r="R2902" s="23"/>
      <c r="S2902" s="23"/>
      <c r="T2902" s="23"/>
      <c r="U2902" s="23"/>
      <c r="V2902" s="23"/>
      <c r="W2902" s="23"/>
      <c r="X2902" s="23"/>
      <c r="Y2902" s="23"/>
      <c r="Z2902" s="23"/>
      <c r="AA2902" s="23"/>
      <c r="AB2902" s="23"/>
      <c r="AC2902" s="23"/>
      <c r="AD2902" s="23"/>
      <c r="AE2902" s="23"/>
      <c r="AF2902" s="23"/>
      <c r="AG2902" s="23"/>
      <c r="AH2902" s="23"/>
      <c r="AI2902" s="23"/>
      <c r="AJ2902" s="23"/>
      <c r="AK2902" s="23"/>
      <c r="AL2902" s="23"/>
      <c r="AM2902" s="23"/>
      <c r="AN2902" s="23"/>
      <c r="AO2902" s="23"/>
      <c r="AP2902" s="23"/>
      <c r="AQ2902" s="23"/>
      <c r="AR2902" s="23"/>
      <c r="AS2902" s="23"/>
      <c r="AT2902" s="23"/>
      <c r="AU2902" s="23"/>
      <c r="AV2902" s="23"/>
      <c r="AW2902" s="23"/>
      <c r="AX2902" s="23"/>
      <c r="AY2902" s="23"/>
      <c r="AZ2902" s="23"/>
      <c r="BA2902" s="23"/>
      <c r="BB2902" s="23"/>
      <c r="BC2902" s="23"/>
      <c r="BD2902" s="23"/>
      <c r="BE2902" s="23"/>
      <c r="BF2902" s="23"/>
      <c r="BG2902" s="23"/>
      <c r="BH2902" s="23"/>
      <c r="BI2902" s="23"/>
      <c r="BJ2902" s="23"/>
      <c r="BK2902" s="23"/>
      <c r="BL2902" s="23"/>
      <c r="BM2902" s="23"/>
      <c r="BN2902" s="23"/>
      <c r="BO2902" s="23"/>
      <c r="BP2902" s="23"/>
      <c r="BQ2902" s="23"/>
      <c r="BR2902" s="23"/>
      <c r="BS2902" s="23"/>
      <c r="BT2902" s="23"/>
      <c r="BU2902" s="23"/>
      <c r="BV2902" s="23"/>
      <c r="BW2902" s="23"/>
      <c r="BX2902" s="23"/>
      <c r="BY2902" s="23"/>
      <c r="BZ2902" s="23"/>
      <c r="CA2902" s="23"/>
      <c r="CB2902" s="23"/>
      <c r="CC2902" s="23"/>
      <c r="CD2902" s="23"/>
      <c r="CE2902" s="23"/>
      <c r="CF2902" s="23"/>
      <c r="CG2902" s="23"/>
      <c r="CH2902" s="23"/>
      <c r="CI2902" s="23"/>
      <c r="CJ2902" s="23"/>
      <c r="CK2902" s="23"/>
      <c r="CL2902" s="23"/>
      <c r="CM2902" s="23"/>
      <c r="CN2902" s="23"/>
      <c r="CO2902" s="23"/>
      <c r="CP2902" s="23"/>
      <c r="CQ2902" s="23"/>
      <c r="CR2902" s="23"/>
      <c r="CS2902" s="23"/>
      <c r="CT2902" s="23"/>
      <c r="CU2902" s="23"/>
      <c r="CV2902" s="23"/>
      <c r="CW2902" s="23"/>
      <c r="CX2902" s="23"/>
      <c r="CY2902" s="23"/>
      <c r="CZ2902" s="23"/>
      <c r="DA2902" s="23"/>
      <c r="DB2902" s="23"/>
      <c r="DC2902" s="23"/>
      <c r="DD2902" s="23"/>
      <c r="DE2902" s="23"/>
      <c r="DF2902" s="23"/>
      <c r="DG2902" s="23"/>
      <c r="DH2902" s="23"/>
      <c r="DI2902" s="23"/>
      <c r="DJ2902" s="23"/>
      <c r="DK2902" s="23"/>
      <c r="DL2902" s="23"/>
      <c r="DM2902" s="23"/>
      <c r="DN2902" s="23"/>
      <c r="DO2902" s="23"/>
      <c r="DP2902" s="23"/>
      <c r="DQ2902" s="23"/>
      <c r="DR2902" s="23"/>
      <c r="DS2902" s="23"/>
      <c r="DT2902" s="23"/>
      <c r="DU2902" s="23"/>
      <c r="DV2902" s="23"/>
      <c r="DW2902" s="23"/>
      <c r="DX2902" s="23"/>
      <c r="DY2902" s="23"/>
    </row>
    <row r="2903" spans="1:129" s="29" customFormat="1" ht="30" x14ac:dyDescent="0.25">
      <c r="A2903" s="393"/>
      <c r="B2903" s="121" t="s">
        <v>344</v>
      </c>
      <c r="C2903" s="84"/>
      <c r="D2903" s="84"/>
      <c r="E2903" s="82"/>
      <c r="F2903" s="83"/>
      <c r="G2903" s="82"/>
      <c r="H2903" s="121" t="s">
        <v>40</v>
      </c>
      <c r="I2903" s="78" t="s">
        <v>41</v>
      </c>
      <c r="J2903" s="83">
        <v>312216.84999999998</v>
      </c>
      <c r="K2903" s="98">
        <f t="shared" ref="K2903:K2906" si="1578">J2903</f>
        <v>312216.84999999998</v>
      </c>
      <c r="L2903" s="83"/>
      <c r="M2903" s="83"/>
      <c r="N2903" s="83"/>
      <c r="O2903" s="390">
        <f t="shared" si="1566"/>
        <v>312216.84999999998</v>
      </c>
      <c r="P2903" s="355"/>
      <c r="Q2903" s="23"/>
      <c r="R2903" s="23"/>
      <c r="S2903" s="23"/>
      <c r="T2903" s="23"/>
      <c r="U2903" s="23"/>
      <c r="V2903" s="23"/>
      <c r="W2903" s="23"/>
      <c r="X2903" s="23"/>
      <c r="Y2903" s="23"/>
      <c r="Z2903" s="23"/>
      <c r="AA2903" s="23"/>
      <c r="AB2903" s="23"/>
      <c r="AC2903" s="23"/>
      <c r="AD2903" s="23"/>
      <c r="AE2903" s="23"/>
      <c r="AF2903" s="23"/>
      <c r="AG2903" s="23"/>
      <c r="AH2903" s="23"/>
      <c r="AI2903" s="23"/>
      <c r="AJ2903" s="23"/>
      <c r="AK2903" s="23"/>
      <c r="AL2903" s="23"/>
      <c r="AM2903" s="23"/>
      <c r="AN2903" s="23"/>
      <c r="AO2903" s="23"/>
      <c r="AP2903" s="23"/>
      <c r="AQ2903" s="23"/>
      <c r="AR2903" s="23"/>
      <c r="AS2903" s="23"/>
      <c r="AT2903" s="23"/>
      <c r="AU2903" s="23"/>
      <c r="AV2903" s="23"/>
      <c r="AW2903" s="23"/>
      <c r="AX2903" s="23"/>
      <c r="AY2903" s="23"/>
      <c r="AZ2903" s="23"/>
      <c r="BA2903" s="23"/>
      <c r="BB2903" s="23"/>
      <c r="BC2903" s="23"/>
      <c r="BD2903" s="23"/>
      <c r="BE2903" s="23"/>
      <c r="BF2903" s="23"/>
      <c r="BG2903" s="23"/>
      <c r="BH2903" s="23"/>
      <c r="BI2903" s="23"/>
      <c r="BJ2903" s="23"/>
      <c r="BK2903" s="23"/>
      <c r="BL2903" s="23"/>
      <c r="BM2903" s="23"/>
      <c r="BN2903" s="23"/>
      <c r="BO2903" s="23"/>
      <c r="BP2903" s="23"/>
      <c r="BQ2903" s="23"/>
      <c r="BR2903" s="23"/>
      <c r="BS2903" s="23"/>
      <c r="BT2903" s="23"/>
      <c r="BU2903" s="23"/>
      <c r="BV2903" s="23"/>
      <c r="BW2903" s="23"/>
      <c r="BX2903" s="23"/>
      <c r="BY2903" s="23"/>
      <c r="BZ2903" s="23"/>
      <c r="CA2903" s="23"/>
      <c r="CB2903" s="23"/>
      <c r="CC2903" s="23"/>
      <c r="CD2903" s="23"/>
      <c r="CE2903" s="23"/>
      <c r="CF2903" s="23"/>
      <c r="CG2903" s="23"/>
      <c r="CH2903" s="23"/>
      <c r="CI2903" s="23"/>
      <c r="CJ2903" s="23"/>
      <c r="CK2903" s="23"/>
      <c r="CL2903" s="23"/>
      <c r="CM2903" s="23"/>
      <c r="CN2903" s="23"/>
      <c r="CO2903" s="23"/>
      <c r="CP2903" s="23"/>
      <c r="CQ2903" s="23"/>
      <c r="CR2903" s="23"/>
      <c r="CS2903" s="23"/>
      <c r="CT2903" s="23"/>
      <c r="CU2903" s="23"/>
      <c r="CV2903" s="23"/>
      <c r="CW2903" s="23"/>
      <c r="CX2903" s="23"/>
      <c r="CY2903" s="23"/>
      <c r="CZ2903" s="23"/>
      <c r="DA2903" s="23"/>
      <c r="DB2903" s="23"/>
      <c r="DC2903" s="23"/>
      <c r="DD2903" s="23"/>
      <c r="DE2903" s="23"/>
      <c r="DF2903" s="23"/>
      <c r="DG2903" s="23"/>
      <c r="DH2903" s="23"/>
      <c r="DI2903" s="23"/>
      <c r="DJ2903" s="23"/>
      <c r="DK2903" s="23"/>
      <c r="DL2903" s="23"/>
      <c r="DM2903" s="23"/>
      <c r="DN2903" s="23"/>
      <c r="DO2903" s="23"/>
      <c r="DP2903" s="23"/>
      <c r="DQ2903" s="23"/>
      <c r="DR2903" s="23"/>
      <c r="DS2903" s="23"/>
      <c r="DT2903" s="23"/>
      <c r="DU2903" s="23"/>
      <c r="DV2903" s="23"/>
      <c r="DW2903" s="23"/>
      <c r="DX2903" s="23"/>
      <c r="DY2903" s="23"/>
    </row>
    <row r="2904" spans="1:129" s="29" customFormat="1" ht="30" x14ac:dyDescent="0.25">
      <c r="A2904" s="393"/>
      <c r="B2904" s="121" t="s">
        <v>344</v>
      </c>
      <c r="C2904" s="84"/>
      <c r="D2904" s="84"/>
      <c r="E2904" s="82"/>
      <c r="F2904" s="83"/>
      <c r="G2904" s="82"/>
      <c r="H2904" s="121" t="s">
        <v>45</v>
      </c>
      <c r="I2904" s="138" t="s">
        <v>129</v>
      </c>
      <c r="J2904" s="83">
        <v>1100183.68</v>
      </c>
      <c r="K2904" s="98">
        <f t="shared" si="1578"/>
        <v>1100183.68</v>
      </c>
      <c r="L2904" s="83"/>
      <c r="M2904" s="83"/>
      <c r="N2904" s="83"/>
      <c r="O2904" s="390">
        <f t="shared" ref="O2904:O2967" si="1579">K2904+L2904+M2904+N2904</f>
        <v>1100183.68</v>
      </c>
      <c r="P2904" s="355"/>
      <c r="Q2904" s="23"/>
      <c r="R2904" s="23"/>
      <c r="S2904" s="23"/>
      <c r="T2904" s="23"/>
      <c r="U2904" s="23"/>
      <c r="V2904" s="23"/>
      <c r="W2904" s="23"/>
      <c r="X2904" s="23"/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/>
      <c r="AR2904" s="23"/>
      <c r="AS2904" s="23"/>
      <c r="AT2904" s="23"/>
      <c r="AU2904" s="23"/>
      <c r="AV2904" s="23"/>
      <c r="AW2904" s="23"/>
      <c r="AX2904" s="23"/>
      <c r="AY2904" s="23"/>
      <c r="AZ2904" s="23"/>
      <c r="BA2904" s="23"/>
      <c r="BB2904" s="23"/>
      <c r="BC2904" s="23"/>
      <c r="BD2904" s="23"/>
      <c r="BE2904" s="23"/>
      <c r="BF2904" s="23"/>
      <c r="BG2904" s="23"/>
      <c r="BH2904" s="23"/>
      <c r="BI2904" s="23"/>
      <c r="BJ2904" s="23"/>
      <c r="BK2904" s="23"/>
      <c r="BL2904" s="23"/>
      <c r="BM2904" s="23"/>
      <c r="BN2904" s="23"/>
      <c r="BO2904" s="23"/>
      <c r="BP2904" s="23"/>
      <c r="BQ2904" s="23"/>
      <c r="BR2904" s="23"/>
      <c r="BS2904" s="23"/>
      <c r="BT2904" s="23"/>
      <c r="BU2904" s="23"/>
      <c r="BV2904" s="23"/>
      <c r="BW2904" s="23"/>
      <c r="BX2904" s="23"/>
      <c r="BY2904" s="23"/>
      <c r="BZ2904" s="23"/>
      <c r="CA2904" s="23"/>
      <c r="CB2904" s="23"/>
      <c r="CC2904" s="23"/>
      <c r="CD2904" s="23"/>
      <c r="CE2904" s="23"/>
      <c r="CF2904" s="23"/>
      <c r="CG2904" s="23"/>
      <c r="CH2904" s="23"/>
      <c r="CI2904" s="23"/>
      <c r="CJ2904" s="23"/>
      <c r="CK2904" s="23"/>
      <c r="CL2904" s="23"/>
      <c r="CM2904" s="23"/>
      <c r="CN2904" s="23"/>
      <c r="CO2904" s="23"/>
      <c r="CP2904" s="23"/>
      <c r="CQ2904" s="23"/>
      <c r="CR2904" s="23"/>
      <c r="CS2904" s="23"/>
      <c r="CT2904" s="23"/>
      <c r="CU2904" s="23"/>
      <c r="CV2904" s="23"/>
      <c r="CW2904" s="23"/>
      <c r="CX2904" s="23"/>
      <c r="CY2904" s="23"/>
      <c r="CZ2904" s="23"/>
      <c r="DA2904" s="23"/>
      <c r="DB2904" s="23"/>
      <c r="DC2904" s="23"/>
      <c r="DD2904" s="23"/>
      <c r="DE2904" s="23"/>
      <c r="DF2904" s="23"/>
      <c r="DG2904" s="23"/>
      <c r="DH2904" s="23"/>
      <c r="DI2904" s="23"/>
      <c r="DJ2904" s="23"/>
      <c r="DK2904" s="23"/>
      <c r="DL2904" s="23"/>
      <c r="DM2904" s="23"/>
      <c r="DN2904" s="23"/>
      <c r="DO2904" s="23"/>
      <c r="DP2904" s="23"/>
      <c r="DQ2904" s="23"/>
      <c r="DR2904" s="23"/>
      <c r="DS2904" s="23"/>
      <c r="DT2904" s="23"/>
      <c r="DU2904" s="23"/>
      <c r="DV2904" s="23"/>
      <c r="DW2904" s="23"/>
      <c r="DX2904" s="23"/>
      <c r="DY2904" s="23"/>
    </row>
    <row r="2905" spans="1:129" s="29" customFormat="1" ht="30" x14ac:dyDescent="0.25">
      <c r="A2905" s="393"/>
      <c r="B2905" s="121" t="s">
        <v>344</v>
      </c>
      <c r="C2905" s="84"/>
      <c r="D2905" s="84"/>
      <c r="E2905" s="82"/>
      <c r="F2905" s="83"/>
      <c r="G2905" s="82"/>
      <c r="H2905" s="121" t="s">
        <v>38</v>
      </c>
      <c r="I2905" s="105" t="s">
        <v>39</v>
      </c>
      <c r="J2905" s="83">
        <v>494278.40000000002</v>
      </c>
      <c r="K2905" s="98">
        <f t="shared" si="1578"/>
        <v>494278.40000000002</v>
      </c>
      <c r="L2905" s="83"/>
      <c r="M2905" s="83"/>
      <c r="N2905" s="83"/>
      <c r="O2905" s="390">
        <f t="shared" si="1579"/>
        <v>494278.40000000002</v>
      </c>
      <c r="P2905" s="355"/>
      <c r="Q2905" s="23"/>
      <c r="R2905" s="23"/>
      <c r="S2905" s="23"/>
      <c r="T2905" s="23"/>
      <c r="U2905" s="23"/>
      <c r="V2905" s="23"/>
      <c r="W2905" s="23"/>
      <c r="X2905" s="23"/>
      <c r="Y2905" s="23"/>
      <c r="Z2905" s="23"/>
      <c r="AA2905" s="23"/>
      <c r="AB2905" s="23"/>
      <c r="AC2905" s="23"/>
      <c r="AD2905" s="23"/>
      <c r="AE2905" s="23"/>
      <c r="AF2905" s="23"/>
      <c r="AG2905" s="23"/>
      <c r="AH2905" s="23"/>
      <c r="AI2905" s="23"/>
      <c r="AJ2905" s="23"/>
      <c r="AK2905" s="23"/>
      <c r="AL2905" s="23"/>
      <c r="AM2905" s="23"/>
      <c r="AN2905" s="23"/>
      <c r="AO2905" s="23"/>
      <c r="AP2905" s="23"/>
      <c r="AQ2905" s="23"/>
      <c r="AR2905" s="23"/>
      <c r="AS2905" s="23"/>
      <c r="AT2905" s="23"/>
      <c r="AU2905" s="23"/>
      <c r="AV2905" s="23"/>
      <c r="AW2905" s="23"/>
      <c r="AX2905" s="23"/>
      <c r="AY2905" s="23"/>
      <c r="AZ2905" s="23"/>
      <c r="BA2905" s="23"/>
      <c r="BB2905" s="23"/>
      <c r="BC2905" s="23"/>
      <c r="BD2905" s="23"/>
      <c r="BE2905" s="23"/>
      <c r="BF2905" s="23"/>
      <c r="BG2905" s="23"/>
      <c r="BH2905" s="23"/>
      <c r="BI2905" s="23"/>
      <c r="BJ2905" s="23"/>
      <c r="BK2905" s="23"/>
      <c r="BL2905" s="23"/>
      <c r="BM2905" s="23"/>
      <c r="BN2905" s="23"/>
      <c r="BO2905" s="23"/>
      <c r="BP2905" s="23"/>
      <c r="BQ2905" s="23"/>
      <c r="BR2905" s="23"/>
      <c r="BS2905" s="23"/>
      <c r="BT2905" s="23"/>
      <c r="BU2905" s="23"/>
      <c r="BV2905" s="23"/>
      <c r="BW2905" s="23"/>
      <c r="BX2905" s="23"/>
      <c r="BY2905" s="23"/>
      <c r="BZ2905" s="23"/>
      <c r="CA2905" s="23"/>
      <c r="CB2905" s="23"/>
      <c r="CC2905" s="23"/>
      <c r="CD2905" s="23"/>
      <c r="CE2905" s="23"/>
      <c r="CF2905" s="23"/>
      <c r="CG2905" s="23"/>
      <c r="CH2905" s="23"/>
      <c r="CI2905" s="23"/>
      <c r="CJ2905" s="23"/>
      <c r="CK2905" s="23"/>
      <c r="CL2905" s="23"/>
      <c r="CM2905" s="23"/>
      <c r="CN2905" s="23"/>
      <c r="CO2905" s="23"/>
      <c r="CP2905" s="23"/>
      <c r="CQ2905" s="23"/>
      <c r="CR2905" s="23"/>
      <c r="CS2905" s="23"/>
      <c r="CT2905" s="23"/>
      <c r="CU2905" s="23"/>
      <c r="CV2905" s="23"/>
      <c r="CW2905" s="23"/>
      <c r="CX2905" s="23"/>
      <c r="CY2905" s="23"/>
      <c r="CZ2905" s="23"/>
      <c r="DA2905" s="23"/>
      <c r="DB2905" s="23"/>
      <c r="DC2905" s="23"/>
      <c r="DD2905" s="23"/>
      <c r="DE2905" s="23"/>
      <c r="DF2905" s="23"/>
      <c r="DG2905" s="23"/>
      <c r="DH2905" s="23"/>
      <c r="DI2905" s="23"/>
      <c r="DJ2905" s="23"/>
      <c r="DK2905" s="23"/>
      <c r="DL2905" s="23"/>
      <c r="DM2905" s="23"/>
      <c r="DN2905" s="23"/>
      <c r="DO2905" s="23"/>
      <c r="DP2905" s="23"/>
      <c r="DQ2905" s="23"/>
      <c r="DR2905" s="23"/>
      <c r="DS2905" s="23"/>
      <c r="DT2905" s="23"/>
      <c r="DU2905" s="23"/>
      <c r="DV2905" s="23"/>
      <c r="DW2905" s="23"/>
      <c r="DX2905" s="23"/>
      <c r="DY2905" s="23"/>
    </row>
    <row r="2906" spans="1:129" s="29" customFormat="1" x14ac:dyDescent="0.25">
      <c r="A2906" s="394"/>
      <c r="B2906" s="121" t="s">
        <v>344</v>
      </c>
      <c r="C2906" s="84"/>
      <c r="D2906" s="84"/>
      <c r="E2906" s="82"/>
      <c r="F2906" s="83"/>
      <c r="G2906" s="82"/>
      <c r="H2906" s="121" t="s">
        <v>35</v>
      </c>
      <c r="I2906" s="78" t="s">
        <v>52</v>
      </c>
      <c r="J2906" s="83">
        <v>0</v>
      </c>
      <c r="K2906" s="98">
        <f t="shared" si="1578"/>
        <v>0</v>
      </c>
      <c r="L2906" s="83"/>
      <c r="M2906" s="83"/>
      <c r="N2906" s="83"/>
      <c r="O2906" s="390">
        <f t="shared" si="1579"/>
        <v>0</v>
      </c>
      <c r="P2906" s="355"/>
      <c r="Q2906" s="23"/>
      <c r="R2906" s="23"/>
      <c r="S2906" s="23"/>
      <c r="T2906" s="23"/>
      <c r="U2906" s="23"/>
      <c r="V2906" s="23"/>
      <c r="W2906" s="23"/>
      <c r="X2906" s="23"/>
      <c r="Y2906" s="23"/>
      <c r="Z2906" s="23"/>
      <c r="AA2906" s="23"/>
      <c r="AB2906" s="23"/>
      <c r="AC2906" s="23"/>
      <c r="AD2906" s="23"/>
      <c r="AE2906" s="23"/>
      <c r="AF2906" s="23"/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/>
      <c r="AR2906" s="23"/>
      <c r="AS2906" s="23"/>
      <c r="AT2906" s="23"/>
      <c r="AU2906" s="23"/>
      <c r="AV2906" s="23"/>
      <c r="AW2906" s="23"/>
      <c r="AX2906" s="23"/>
      <c r="AY2906" s="23"/>
      <c r="AZ2906" s="23"/>
      <c r="BA2906" s="23"/>
      <c r="BB2906" s="23"/>
      <c r="BC2906" s="23"/>
      <c r="BD2906" s="23"/>
      <c r="BE2906" s="23"/>
      <c r="BF2906" s="23"/>
      <c r="BG2906" s="23"/>
      <c r="BH2906" s="23"/>
      <c r="BI2906" s="23"/>
      <c r="BJ2906" s="23"/>
      <c r="BK2906" s="23"/>
      <c r="BL2906" s="23"/>
      <c r="BM2906" s="23"/>
      <c r="BN2906" s="23"/>
      <c r="BO2906" s="23"/>
      <c r="BP2906" s="23"/>
      <c r="BQ2906" s="23"/>
      <c r="BR2906" s="23"/>
      <c r="BS2906" s="23"/>
      <c r="BT2906" s="23"/>
      <c r="BU2906" s="23"/>
      <c r="BV2906" s="23"/>
      <c r="BW2906" s="23"/>
      <c r="BX2906" s="23"/>
      <c r="BY2906" s="23"/>
      <c r="BZ2906" s="23"/>
      <c r="CA2906" s="23"/>
      <c r="CB2906" s="23"/>
      <c r="CC2906" s="23"/>
      <c r="CD2906" s="23"/>
      <c r="CE2906" s="23"/>
      <c r="CF2906" s="23"/>
      <c r="CG2906" s="23"/>
      <c r="CH2906" s="23"/>
      <c r="CI2906" s="23"/>
      <c r="CJ2906" s="23"/>
      <c r="CK2906" s="23"/>
      <c r="CL2906" s="23"/>
      <c r="CM2906" s="23"/>
      <c r="CN2906" s="23"/>
      <c r="CO2906" s="23"/>
      <c r="CP2906" s="23"/>
      <c r="CQ2906" s="23"/>
      <c r="CR2906" s="23"/>
      <c r="CS2906" s="23"/>
      <c r="CT2906" s="23"/>
      <c r="CU2906" s="23"/>
      <c r="CV2906" s="23"/>
      <c r="CW2906" s="23"/>
      <c r="CX2906" s="23"/>
      <c r="CY2906" s="23"/>
      <c r="CZ2906" s="23"/>
      <c r="DA2906" s="23"/>
      <c r="DB2906" s="23"/>
      <c r="DC2906" s="23"/>
      <c r="DD2906" s="23"/>
      <c r="DE2906" s="23"/>
      <c r="DF2906" s="23"/>
      <c r="DG2906" s="23"/>
      <c r="DH2906" s="23"/>
      <c r="DI2906" s="23"/>
      <c r="DJ2906" s="23"/>
      <c r="DK2906" s="23"/>
      <c r="DL2906" s="23"/>
      <c r="DM2906" s="23"/>
      <c r="DN2906" s="23"/>
      <c r="DO2906" s="23"/>
      <c r="DP2906" s="23"/>
      <c r="DQ2906" s="23"/>
      <c r="DR2906" s="23"/>
      <c r="DS2906" s="23"/>
      <c r="DT2906" s="23"/>
      <c r="DU2906" s="23"/>
      <c r="DV2906" s="23"/>
      <c r="DW2906" s="23"/>
      <c r="DX2906" s="23"/>
      <c r="DY2906" s="23"/>
    </row>
    <row r="2907" spans="1:129" s="29" customFormat="1" ht="30" x14ac:dyDescent="0.25">
      <c r="A2907" s="392">
        <v>2</v>
      </c>
      <c r="B2907" s="121" t="s">
        <v>344</v>
      </c>
      <c r="C2907" s="84" t="s">
        <v>0</v>
      </c>
      <c r="D2907" s="76" t="s">
        <v>304</v>
      </c>
      <c r="E2907" s="82" t="s">
        <v>305</v>
      </c>
      <c r="F2907" s="83">
        <v>704.2</v>
      </c>
      <c r="G2907" s="82">
        <v>26</v>
      </c>
      <c r="H2907" s="121" t="s">
        <v>30</v>
      </c>
      <c r="I2907" s="66" t="s">
        <v>1</v>
      </c>
      <c r="J2907" s="83">
        <f>J2908+J2909+J2910+J2911</f>
        <v>1912381.86</v>
      </c>
      <c r="K2907" s="83">
        <f t="shared" ref="K2907:N2907" si="1580">K2908+K2909+K2910+K2911</f>
        <v>1912381.86</v>
      </c>
      <c r="L2907" s="83">
        <f t="shared" si="1580"/>
        <v>0</v>
      </c>
      <c r="M2907" s="83">
        <f t="shared" si="1580"/>
        <v>0</v>
      </c>
      <c r="N2907" s="83">
        <f t="shared" si="1580"/>
        <v>0</v>
      </c>
      <c r="O2907" s="390">
        <f t="shared" si="1579"/>
        <v>1912381.86</v>
      </c>
      <c r="P2907" s="355"/>
      <c r="Q2907" s="23"/>
      <c r="R2907" s="23"/>
      <c r="S2907" s="23"/>
      <c r="T2907" s="23"/>
      <c r="U2907" s="23"/>
      <c r="V2907" s="23"/>
      <c r="W2907" s="23"/>
      <c r="X2907" s="23"/>
      <c r="Y2907" s="23"/>
      <c r="Z2907" s="23"/>
      <c r="AA2907" s="23"/>
      <c r="AB2907" s="23"/>
      <c r="AC2907" s="23"/>
      <c r="AD2907" s="23"/>
      <c r="AE2907" s="23"/>
      <c r="AF2907" s="23"/>
      <c r="AG2907" s="23"/>
      <c r="AH2907" s="23"/>
      <c r="AI2907" s="23"/>
      <c r="AJ2907" s="23"/>
      <c r="AK2907" s="23"/>
      <c r="AL2907" s="23"/>
      <c r="AM2907" s="23"/>
      <c r="AN2907" s="23"/>
      <c r="AO2907" s="23"/>
      <c r="AP2907" s="23"/>
      <c r="AQ2907" s="23"/>
      <c r="AR2907" s="23"/>
      <c r="AS2907" s="23"/>
      <c r="AT2907" s="23"/>
      <c r="AU2907" s="23"/>
      <c r="AV2907" s="23"/>
      <c r="AW2907" s="23"/>
      <c r="AX2907" s="23"/>
      <c r="AY2907" s="23"/>
      <c r="AZ2907" s="23"/>
      <c r="BA2907" s="23"/>
      <c r="BB2907" s="23"/>
      <c r="BC2907" s="23"/>
      <c r="BD2907" s="23"/>
      <c r="BE2907" s="23"/>
      <c r="BF2907" s="23"/>
      <c r="BG2907" s="23"/>
      <c r="BH2907" s="23"/>
      <c r="BI2907" s="23"/>
      <c r="BJ2907" s="23"/>
      <c r="BK2907" s="23"/>
      <c r="BL2907" s="23"/>
      <c r="BM2907" s="23"/>
      <c r="BN2907" s="23"/>
      <c r="BO2907" s="23"/>
      <c r="BP2907" s="23"/>
      <c r="BQ2907" s="23"/>
      <c r="BR2907" s="23"/>
      <c r="BS2907" s="23"/>
      <c r="BT2907" s="23"/>
      <c r="BU2907" s="23"/>
      <c r="BV2907" s="23"/>
      <c r="BW2907" s="23"/>
      <c r="BX2907" s="23"/>
      <c r="BY2907" s="23"/>
      <c r="BZ2907" s="23"/>
      <c r="CA2907" s="23"/>
      <c r="CB2907" s="23"/>
      <c r="CC2907" s="23"/>
      <c r="CD2907" s="23"/>
      <c r="CE2907" s="23"/>
      <c r="CF2907" s="23"/>
      <c r="CG2907" s="23"/>
      <c r="CH2907" s="23"/>
      <c r="CI2907" s="23"/>
      <c r="CJ2907" s="23"/>
      <c r="CK2907" s="23"/>
      <c r="CL2907" s="23"/>
      <c r="CM2907" s="23"/>
      <c r="CN2907" s="23"/>
      <c r="CO2907" s="23"/>
      <c r="CP2907" s="23"/>
      <c r="CQ2907" s="23"/>
      <c r="CR2907" s="23"/>
      <c r="CS2907" s="23"/>
      <c r="CT2907" s="23"/>
      <c r="CU2907" s="23"/>
      <c r="CV2907" s="23"/>
      <c r="CW2907" s="23"/>
      <c r="CX2907" s="23"/>
      <c r="CY2907" s="23"/>
      <c r="CZ2907" s="23"/>
      <c r="DA2907" s="23"/>
      <c r="DB2907" s="23"/>
      <c r="DC2907" s="23"/>
      <c r="DD2907" s="23"/>
      <c r="DE2907" s="23"/>
      <c r="DF2907" s="23"/>
      <c r="DG2907" s="23"/>
      <c r="DH2907" s="23"/>
      <c r="DI2907" s="23"/>
      <c r="DJ2907" s="23"/>
      <c r="DK2907" s="23"/>
      <c r="DL2907" s="23"/>
      <c r="DM2907" s="23"/>
      <c r="DN2907" s="23"/>
      <c r="DO2907" s="23"/>
      <c r="DP2907" s="23"/>
      <c r="DQ2907" s="23"/>
      <c r="DR2907" s="23"/>
      <c r="DS2907" s="23"/>
      <c r="DT2907" s="23"/>
      <c r="DU2907" s="23"/>
      <c r="DV2907" s="23"/>
      <c r="DW2907" s="23"/>
      <c r="DX2907" s="23"/>
      <c r="DY2907" s="23"/>
    </row>
    <row r="2908" spans="1:129" s="29" customFormat="1" ht="30" x14ac:dyDescent="0.25">
      <c r="A2908" s="393"/>
      <c r="B2908" s="121" t="s">
        <v>344</v>
      </c>
      <c r="C2908" s="84"/>
      <c r="D2908" s="84"/>
      <c r="E2908" s="82"/>
      <c r="F2908" s="83"/>
      <c r="G2908" s="82"/>
      <c r="H2908" s="121" t="s">
        <v>40</v>
      </c>
      <c r="I2908" s="78" t="s">
        <v>41</v>
      </c>
      <c r="J2908" s="83">
        <v>313150.7</v>
      </c>
      <c r="K2908" s="98">
        <f t="shared" ref="K2908:K2911" si="1581">J2908</f>
        <v>313150.7</v>
      </c>
      <c r="L2908" s="83"/>
      <c r="M2908" s="83"/>
      <c r="N2908" s="83"/>
      <c r="O2908" s="390">
        <f t="shared" si="1579"/>
        <v>313150.7</v>
      </c>
      <c r="P2908" s="355"/>
      <c r="Q2908" s="23"/>
      <c r="R2908" s="23"/>
      <c r="S2908" s="23"/>
      <c r="T2908" s="23"/>
      <c r="U2908" s="23"/>
      <c r="V2908" s="23"/>
      <c r="W2908" s="23"/>
      <c r="X2908" s="23"/>
      <c r="Y2908" s="23"/>
      <c r="Z2908" s="23"/>
      <c r="AA2908" s="23"/>
      <c r="AB2908" s="23"/>
      <c r="AC2908" s="23"/>
      <c r="AD2908" s="23"/>
      <c r="AE2908" s="23"/>
      <c r="AF2908" s="23"/>
      <c r="AG2908" s="23"/>
      <c r="AH2908" s="23"/>
      <c r="AI2908" s="23"/>
      <c r="AJ2908" s="23"/>
      <c r="AK2908" s="23"/>
      <c r="AL2908" s="23"/>
      <c r="AM2908" s="23"/>
      <c r="AN2908" s="23"/>
      <c r="AO2908" s="23"/>
      <c r="AP2908" s="23"/>
      <c r="AQ2908" s="23"/>
      <c r="AR2908" s="23"/>
      <c r="AS2908" s="23"/>
      <c r="AT2908" s="23"/>
      <c r="AU2908" s="23"/>
      <c r="AV2908" s="23"/>
      <c r="AW2908" s="23"/>
      <c r="AX2908" s="23"/>
      <c r="AY2908" s="23"/>
      <c r="AZ2908" s="23"/>
      <c r="BA2908" s="23"/>
      <c r="BB2908" s="23"/>
      <c r="BC2908" s="23"/>
      <c r="BD2908" s="23"/>
      <c r="BE2908" s="23"/>
      <c r="BF2908" s="23"/>
      <c r="BG2908" s="23"/>
      <c r="BH2908" s="23"/>
      <c r="BI2908" s="23"/>
      <c r="BJ2908" s="23"/>
      <c r="BK2908" s="23"/>
      <c r="BL2908" s="23"/>
      <c r="BM2908" s="23"/>
      <c r="BN2908" s="23"/>
      <c r="BO2908" s="23"/>
      <c r="BP2908" s="23"/>
      <c r="BQ2908" s="23"/>
      <c r="BR2908" s="23"/>
      <c r="BS2908" s="23"/>
      <c r="BT2908" s="23"/>
      <c r="BU2908" s="23"/>
      <c r="BV2908" s="23"/>
      <c r="BW2908" s="23"/>
      <c r="BX2908" s="23"/>
      <c r="BY2908" s="23"/>
      <c r="BZ2908" s="23"/>
      <c r="CA2908" s="23"/>
      <c r="CB2908" s="23"/>
      <c r="CC2908" s="23"/>
      <c r="CD2908" s="23"/>
      <c r="CE2908" s="23"/>
      <c r="CF2908" s="23"/>
      <c r="CG2908" s="23"/>
      <c r="CH2908" s="23"/>
      <c r="CI2908" s="23"/>
      <c r="CJ2908" s="23"/>
      <c r="CK2908" s="23"/>
      <c r="CL2908" s="23"/>
      <c r="CM2908" s="23"/>
      <c r="CN2908" s="23"/>
      <c r="CO2908" s="23"/>
      <c r="CP2908" s="23"/>
      <c r="CQ2908" s="23"/>
      <c r="CR2908" s="23"/>
      <c r="CS2908" s="23"/>
      <c r="CT2908" s="23"/>
      <c r="CU2908" s="23"/>
      <c r="CV2908" s="23"/>
      <c r="CW2908" s="23"/>
      <c r="CX2908" s="23"/>
      <c r="CY2908" s="23"/>
      <c r="CZ2908" s="23"/>
      <c r="DA2908" s="23"/>
      <c r="DB2908" s="23"/>
      <c r="DC2908" s="23"/>
      <c r="DD2908" s="23"/>
      <c r="DE2908" s="23"/>
      <c r="DF2908" s="23"/>
      <c r="DG2908" s="23"/>
      <c r="DH2908" s="23"/>
      <c r="DI2908" s="23"/>
      <c r="DJ2908" s="23"/>
      <c r="DK2908" s="23"/>
      <c r="DL2908" s="23"/>
      <c r="DM2908" s="23"/>
      <c r="DN2908" s="23"/>
      <c r="DO2908" s="23"/>
      <c r="DP2908" s="23"/>
      <c r="DQ2908" s="23"/>
      <c r="DR2908" s="23"/>
      <c r="DS2908" s="23"/>
      <c r="DT2908" s="23"/>
      <c r="DU2908" s="23"/>
      <c r="DV2908" s="23"/>
      <c r="DW2908" s="23"/>
      <c r="DX2908" s="23"/>
      <c r="DY2908" s="23"/>
    </row>
    <row r="2909" spans="1:129" s="29" customFormat="1" ht="30" x14ac:dyDescent="0.25">
      <c r="A2909" s="393"/>
      <c r="B2909" s="121" t="s">
        <v>344</v>
      </c>
      <c r="C2909" s="84"/>
      <c r="D2909" s="84"/>
      <c r="E2909" s="82"/>
      <c r="F2909" s="83"/>
      <c r="G2909" s="82"/>
      <c r="H2909" s="121" t="s">
        <v>45</v>
      </c>
      <c r="I2909" s="138" t="s">
        <v>129</v>
      </c>
      <c r="J2909" s="83">
        <v>1103474.3600000001</v>
      </c>
      <c r="K2909" s="98">
        <f t="shared" si="1581"/>
        <v>1103474.3600000001</v>
      </c>
      <c r="L2909" s="83"/>
      <c r="M2909" s="83"/>
      <c r="N2909" s="83"/>
      <c r="O2909" s="390">
        <f t="shared" si="1579"/>
        <v>1103474.3600000001</v>
      </c>
      <c r="P2909" s="355"/>
      <c r="Q2909" s="23"/>
      <c r="R2909" s="23"/>
      <c r="S2909" s="23"/>
      <c r="T2909" s="23"/>
      <c r="U2909" s="23"/>
      <c r="V2909" s="23"/>
      <c r="W2909" s="23"/>
      <c r="X2909" s="23"/>
      <c r="Y2909" s="23"/>
      <c r="Z2909" s="23"/>
      <c r="AA2909" s="23"/>
      <c r="AB2909" s="23"/>
      <c r="AC2909" s="23"/>
      <c r="AD2909" s="23"/>
      <c r="AE2909" s="23"/>
      <c r="AF2909" s="23"/>
      <c r="AG2909" s="23"/>
      <c r="AH2909" s="23"/>
      <c r="AI2909" s="23"/>
      <c r="AJ2909" s="23"/>
      <c r="AK2909" s="23"/>
      <c r="AL2909" s="23"/>
      <c r="AM2909" s="23"/>
      <c r="AN2909" s="23"/>
      <c r="AO2909" s="23"/>
      <c r="AP2909" s="23"/>
      <c r="AQ2909" s="23"/>
      <c r="AR2909" s="23"/>
      <c r="AS2909" s="23"/>
      <c r="AT2909" s="23"/>
      <c r="AU2909" s="23"/>
      <c r="AV2909" s="23"/>
      <c r="AW2909" s="23"/>
      <c r="AX2909" s="23"/>
      <c r="AY2909" s="23"/>
      <c r="AZ2909" s="23"/>
      <c r="BA2909" s="23"/>
      <c r="BB2909" s="23"/>
      <c r="BC2909" s="23"/>
      <c r="BD2909" s="23"/>
      <c r="BE2909" s="23"/>
      <c r="BF2909" s="23"/>
      <c r="BG2909" s="23"/>
      <c r="BH2909" s="23"/>
      <c r="BI2909" s="23"/>
      <c r="BJ2909" s="23"/>
      <c r="BK2909" s="23"/>
      <c r="BL2909" s="23"/>
      <c r="BM2909" s="23"/>
      <c r="BN2909" s="23"/>
      <c r="BO2909" s="23"/>
      <c r="BP2909" s="23"/>
      <c r="BQ2909" s="23"/>
      <c r="BR2909" s="23"/>
      <c r="BS2909" s="23"/>
      <c r="BT2909" s="23"/>
      <c r="BU2909" s="23"/>
      <c r="BV2909" s="23"/>
      <c r="BW2909" s="23"/>
      <c r="BX2909" s="23"/>
      <c r="BY2909" s="23"/>
      <c r="BZ2909" s="23"/>
      <c r="CA2909" s="23"/>
      <c r="CB2909" s="23"/>
      <c r="CC2909" s="23"/>
      <c r="CD2909" s="23"/>
      <c r="CE2909" s="23"/>
      <c r="CF2909" s="23"/>
      <c r="CG2909" s="23"/>
      <c r="CH2909" s="23"/>
      <c r="CI2909" s="23"/>
      <c r="CJ2909" s="23"/>
      <c r="CK2909" s="23"/>
      <c r="CL2909" s="23"/>
      <c r="CM2909" s="23"/>
      <c r="CN2909" s="23"/>
      <c r="CO2909" s="23"/>
      <c r="CP2909" s="23"/>
      <c r="CQ2909" s="23"/>
      <c r="CR2909" s="23"/>
      <c r="CS2909" s="23"/>
      <c r="CT2909" s="23"/>
      <c r="CU2909" s="23"/>
      <c r="CV2909" s="23"/>
      <c r="CW2909" s="23"/>
      <c r="CX2909" s="23"/>
      <c r="CY2909" s="23"/>
      <c r="CZ2909" s="23"/>
      <c r="DA2909" s="23"/>
      <c r="DB2909" s="23"/>
      <c r="DC2909" s="23"/>
      <c r="DD2909" s="23"/>
      <c r="DE2909" s="23"/>
      <c r="DF2909" s="23"/>
      <c r="DG2909" s="23"/>
      <c r="DH2909" s="23"/>
      <c r="DI2909" s="23"/>
      <c r="DJ2909" s="23"/>
      <c r="DK2909" s="23"/>
      <c r="DL2909" s="23"/>
      <c r="DM2909" s="23"/>
      <c r="DN2909" s="23"/>
      <c r="DO2909" s="23"/>
      <c r="DP2909" s="23"/>
      <c r="DQ2909" s="23"/>
      <c r="DR2909" s="23"/>
      <c r="DS2909" s="23"/>
      <c r="DT2909" s="23"/>
      <c r="DU2909" s="23"/>
      <c r="DV2909" s="23"/>
      <c r="DW2909" s="23"/>
      <c r="DX2909" s="23"/>
      <c r="DY2909" s="23"/>
    </row>
    <row r="2910" spans="1:129" s="29" customFormat="1" ht="30" x14ac:dyDescent="0.25">
      <c r="A2910" s="393"/>
      <c r="B2910" s="121" t="s">
        <v>344</v>
      </c>
      <c r="C2910" s="84"/>
      <c r="D2910" s="84"/>
      <c r="E2910" s="82"/>
      <c r="F2910" s="83"/>
      <c r="G2910" s="82"/>
      <c r="H2910" s="121" t="s">
        <v>38</v>
      </c>
      <c r="I2910" s="105" t="s">
        <v>39</v>
      </c>
      <c r="J2910" s="83">
        <v>495756.79999999999</v>
      </c>
      <c r="K2910" s="98">
        <f t="shared" si="1581"/>
        <v>495756.79999999999</v>
      </c>
      <c r="L2910" s="83"/>
      <c r="M2910" s="83"/>
      <c r="N2910" s="83"/>
      <c r="O2910" s="390">
        <f t="shared" si="1579"/>
        <v>495756.79999999999</v>
      </c>
      <c r="P2910" s="355"/>
      <c r="Q2910" s="23"/>
      <c r="R2910" s="23"/>
      <c r="S2910" s="23"/>
      <c r="T2910" s="23"/>
      <c r="U2910" s="23"/>
      <c r="V2910" s="23"/>
      <c r="W2910" s="23"/>
      <c r="X2910" s="23"/>
      <c r="Y2910" s="23"/>
      <c r="Z2910" s="23"/>
      <c r="AA2910" s="23"/>
      <c r="AB2910" s="23"/>
      <c r="AC2910" s="23"/>
      <c r="AD2910" s="23"/>
      <c r="AE2910" s="23"/>
      <c r="AF2910" s="23"/>
      <c r="AG2910" s="23"/>
      <c r="AH2910" s="23"/>
      <c r="AI2910" s="23"/>
      <c r="AJ2910" s="23"/>
      <c r="AK2910" s="23"/>
      <c r="AL2910" s="23"/>
      <c r="AM2910" s="23"/>
      <c r="AN2910" s="23"/>
      <c r="AO2910" s="23"/>
      <c r="AP2910" s="23"/>
      <c r="AQ2910" s="23"/>
      <c r="AR2910" s="23"/>
      <c r="AS2910" s="23"/>
      <c r="AT2910" s="23"/>
      <c r="AU2910" s="23"/>
      <c r="AV2910" s="23"/>
      <c r="AW2910" s="23"/>
      <c r="AX2910" s="23"/>
      <c r="AY2910" s="23"/>
      <c r="AZ2910" s="23"/>
      <c r="BA2910" s="23"/>
      <c r="BB2910" s="23"/>
      <c r="BC2910" s="23"/>
      <c r="BD2910" s="23"/>
      <c r="BE2910" s="23"/>
      <c r="BF2910" s="23"/>
      <c r="BG2910" s="23"/>
      <c r="BH2910" s="23"/>
      <c r="BI2910" s="23"/>
      <c r="BJ2910" s="23"/>
      <c r="BK2910" s="23"/>
      <c r="BL2910" s="23"/>
      <c r="BM2910" s="23"/>
      <c r="BN2910" s="23"/>
      <c r="BO2910" s="23"/>
      <c r="BP2910" s="23"/>
      <c r="BQ2910" s="23"/>
      <c r="BR2910" s="23"/>
      <c r="BS2910" s="23"/>
      <c r="BT2910" s="23"/>
      <c r="BU2910" s="23"/>
      <c r="BV2910" s="23"/>
      <c r="BW2910" s="23"/>
      <c r="BX2910" s="23"/>
      <c r="BY2910" s="23"/>
      <c r="BZ2910" s="23"/>
      <c r="CA2910" s="23"/>
      <c r="CB2910" s="23"/>
      <c r="CC2910" s="23"/>
      <c r="CD2910" s="23"/>
      <c r="CE2910" s="23"/>
      <c r="CF2910" s="23"/>
      <c r="CG2910" s="23"/>
      <c r="CH2910" s="23"/>
      <c r="CI2910" s="23"/>
      <c r="CJ2910" s="23"/>
      <c r="CK2910" s="23"/>
      <c r="CL2910" s="23"/>
      <c r="CM2910" s="23"/>
      <c r="CN2910" s="23"/>
      <c r="CO2910" s="23"/>
      <c r="CP2910" s="23"/>
      <c r="CQ2910" s="23"/>
      <c r="CR2910" s="23"/>
      <c r="CS2910" s="23"/>
      <c r="CT2910" s="23"/>
      <c r="CU2910" s="23"/>
      <c r="CV2910" s="23"/>
      <c r="CW2910" s="23"/>
      <c r="CX2910" s="23"/>
      <c r="CY2910" s="23"/>
      <c r="CZ2910" s="23"/>
      <c r="DA2910" s="23"/>
      <c r="DB2910" s="23"/>
      <c r="DC2910" s="23"/>
      <c r="DD2910" s="23"/>
      <c r="DE2910" s="23"/>
      <c r="DF2910" s="23"/>
      <c r="DG2910" s="23"/>
      <c r="DH2910" s="23"/>
      <c r="DI2910" s="23"/>
      <c r="DJ2910" s="23"/>
      <c r="DK2910" s="23"/>
      <c r="DL2910" s="23"/>
      <c r="DM2910" s="23"/>
      <c r="DN2910" s="23"/>
      <c r="DO2910" s="23"/>
      <c r="DP2910" s="23"/>
      <c r="DQ2910" s="23"/>
      <c r="DR2910" s="23"/>
      <c r="DS2910" s="23"/>
      <c r="DT2910" s="23"/>
      <c r="DU2910" s="23"/>
      <c r="DV2910" s="23"/>
      <c r="DW2910" s="23"/>
      <c r="DX2910" s="23"/>
      <c r="DY2910" s="23"/>
    </row>
    <row r="2911" spans="1:129" s="29" customFormat="1" x14ac:dyDescent="0.25">
      <c r="A2911" s="394"/>
      <c r="B2911" s="121" t="s">
        <v>344</v>
      </c>
      <c r="C2911" s="84"/>
      <c r="D2911" s="84"/>
      <c r="E2911" s="82"/>
      <c r="F2911" s="83"/>
      <c r="G2911" s="82"/>
      <c r="H2911" s="121" t="s">
        <v>35</v>
      </c>
      <c r="I2911" s="78" t="s">
        <v>52</v>
      </c>
      <c r="J2911" s="83">
        <v>0</v>
      </c>
      <c r="K2911" s="98">
        <f t="shared" si="1581"/>
        <v>0</v>
      </c>
      <c r="L2911" s="83"/>
      <c r="M2911" s="83"/>
      <c r="N2911" s="83"/>
      <c r="O2911" s="390">
        <f t="shared" si="1579"/>
        <v>0</v>
      </c>
      <c r="P2911" s="355"/>
      <c r="Q2911" s="23"/>
      <c r="R2911" s="23"/>
      <c r="S2911" s="23"/>
      <c r="T2911" s="23"/>
      <c r="U2911" s="23"/>
      <c r="V2911" s="23"/>
      <c r="W2911" s="23"/>
      <c r="X2911" s="23"/>
      <c r="Y2911" s="23"/>
      <c r="Z2911" s="23"/>
      <c r="AA2911" s="23"/>
      <c r="AB2911" s="23"/>
      <c r="AC2911" s="23"/>
      <c r="AD2911" s="23"/>
      <c r="AE2911" s="23"/>
      <c r="AF2911" s="23"/>
      <c r="AG2911" s="23"/>
      <c r="AH2911" s="23"/>
      <c r="AI2911" s="23"/>
      <c r="AJ2911" s="23"/>
      <c r="AK2911" s="23"/>
      <c r="AL2911" s="23"/>
      <c r="AM2911" s="23"/>
      <c r="AN2911" s="23"/>
      <c r="AO2911" s="23"/>
      <c r="AP2911" s="23"/>
      <c r="AQ2911" s="23"/>
      <c r="AR2911" s="23"/>
      <c r="AS2911" s="23"/>
      <c r="AT2911" s="23"/>
      <c r="AU2911" s="23"/>
      <c r="AV2911" s="23"/>
      <c r="AW2911" s="23"/>
      <c r="AX2911" s="23"/>
      <c r="AY2911" s="23"/>
      <c r="AZ2911" s="23"/>
      <c r="BA2911" s="23"/>
      <c r="BB2911" s="23"/>
      <c r="BC2911" s="23"/>
      <c r="BD2911" s="23"/>
      <c r="BE2911" s="23"/>
      <c r="BF2911" s="23"/>
      <c r="BG2911" s="23"/>
      <c r="BH2911" s="23"/>
      <c r="BI2911" s="23"/>
      <c r="BJ2911" s="23"/>
      <c r="BK2911" s="23"/>
      <c r="BL2911" s="23"/>
      <c r="BM2911" s="23"/>
      <c r="BN2911" s="23"/>
      <c r="BO2911" s="23"/>
      <c r="BP2911" s="23"/>
      <c r="BQ2911" s="23"/>
      <c r="BR2911" s="23"/>
      <c r="BS2911" s="23"/>
      <c r="BT2911" s="23"/>
      <c r="BU2911" s="23"/>
      <c r="BV2911" s="23"/>
      <c r="BW2911" s="23"/>
      <c r="BX2911" s="23"/>
      <c r="BY2911" s="23"/>
      <c r="BZ2911" s="23"/>
      <c r="CA2911" s="23"/>
      <c r="CB2911" s="23"/>
      <c r="CC2911" s="23"/>
      <c r="CD2911" s="23"/>
      <c r="CE2911" s="23"/>
      <c r="CF2911" s="23"/>
      <c r="CG2911" s="23"/>
      <c r="CH2911" s="23"/>
      <c r="CI2911" s="23"/>
      <c r="CJ2911" s="23"/>
      <c r="CK2911" s="23"/>
      <c r="CL2911" s="23"/>
      <c r="CM2911" s="23"/>
      <c r="CN2911" s="23"/>
      <c r="CO2911" s="23"/>
      <c r="CP2911" s="23"/>
      <c r="CQ2911" s="23"/>
      <c r="CR2911" s="23"/>
      <c r="CS2911" s="23"/>
      <c r="CT2911" s="23"/>
      <c r="CU2911" s="23"/>
      <c r="CV2911" s="23"/>
      <c r="CW2911" s="23"/>
      <c r="CX2911" s="23"/>
      <c r="CY2911" s="23"/>
      <c r="CZ2911" s="23"/>
      <c r="DA2911" s="23"/>
      <c r="DB2911" s="23"/>
      <c r="DC2911" s="23"/>
      <c r="DD2911" s="23"/>
      <c r="DE2911" s="23"/>
      <c r="DF2911" s="23"/>
      <c r="DG2911" s="23"/>
      <c r="DH2911" s="23"/>
      <c r="DI2911" s="23"/>
      <c r="DJ2911" s="23"/>
      <c r="DK2911" s="23"/>
      <c r="DL2911" s="23"/>
      <c r="DM2911" s="23"/>
      <c r="DN2911" s="23"/>
      <c r="DO2911" s="23"/>
      <c r="DP2911" s="23"/>
      <c r="DQ2911" s="23"/>
      <c r="DR2911" s="23"/>
      <c r="DS2911" s="23"/>
      <c r="DT2911" s="23"/>
      <c r="DU2911" s="23"/>
      <c r="DV2911" s="23"/>
      <c r="DW2911" s="23"/>
      <c r="DX2911" s="23"/>
      <c r="DY2911" s="23"/>
    </row>
    <row r="2912" spans="1:129" s="29" customFormat="1" x14ac:dyDescent="0.25">
      <c r="A2912" s="392">
        <v>3</v>
      </c>
      <c r="B2912" s="121" t="s">
        <v>344</v>
      </c>
      <c r="C2912" s="84" t="s">
        <v>0</v>
      </c>
      <c r="D2912" s="84" t="s">
        <v>149</v>
      </c>
      <c r="E2912" s="82">
        <v>12</v>
      </c>
      <c r="F2912" s="83">
        <v>598.20000000000005</v>
      </c>
      <c r="G2912" s="82">
        <v>17</v>
      </c>
      <c r="H2912" s="121" t="s">
        <v>30</v>
      </c>
      <c r="I2912" s="66" t="s">
        <v>1</v>
      </c>
      <c r="J2912" s="83">
        <f>J2913+J2914</f>
        <v>1736407.1</v>
      </c>
      <c r="K2912" s="83">
        <f t="shared" ref="K2912:N2912" si="1582">K2913+K2914</f>
        <v>1736407.1</v>
      </c>
      <c r="L2912" s="83">
        <f t="shared" si="1582"/>
        <v>0</v>
      </c>
      <c r="M2912" s="83">
        <f t="shared" si="1582"/>
        <v>0</v>
      </c>
      <c r="N2912" s="83">
        <f t="shared" si="1582"/>
        <v>0</v>
      </c>
      <c r="O2912" s="390">
        <f t="shared" si="1579"/>
        <v>1736407.1</v>
      </c>
      <c r="P2912" s="355"/>
      <c r="Q2912" s="23"/>
      <c r="R2912" s="23"/>
      <c r="S2912" s="23"/>
      <c r="T2912" s="23"/>
      <c r="U2912" s="23"/>
      <c r="V2912" s="23"/>
      <c r="W2912" s="23"/>
      <c r="X2912" s="23"/>
      <c r="Y2912" s="23"/>
      <c r="Z2912" s="23"/>
      <c r="AA2912" s="23"/>
      <c r="AB2912" s="23"/>
      <c r="AC2912" s="23"/>
      <c r="AD2912" s="23"/>
      <c r="AE2912" s="23"/>
      <c r="AF2912" s="23"/>
      <c r="AG2912" s="23"/>
      <c r="AH2912" s="23"/>
      <c r="AI2912" s="23"/>
      <c r="AJ2912" s="23"/>
      <c r="AK2912" s="23"/>
      <c r="AL2912" s="23"/>
      <c r="AM2912" s="23"/>
      <c r="AN2912" s="23"/>
      <c r="AO2912" s="23"/>
      <c r="AP2912" s="23"/>
      <c r="AQ2912" s="23"/>
      <c r="AR2912" s="23"/>
      <c r="AS2912" s="23"/>
      <c r="AT2912" s="23"/>
      <c r="AU2912" s="23"/>
      <c r="AV2912" s="23"/>
      <c r="AW2912" s="23"/>
      <c r="AX2912" s="23"/>
      <c r="AY2912" s="23"/>
      <c r="AZ2912" s="23"/>
      <c r="BA2912" s="23"/>
      <c r="BB2912" s="23"/>
      <c r="BC2912" s="23"/>
      <c r="BD2912" s="23"/>
      <c r="BE2912" s="23"/>
      <c r="BF2912" s="23"/>
      <c r="BG2912" s="23"/>
      <c r="BH2912" s="23"/>
      <c r="BI2912" s="23"/>
      <c r="BJ2912" s="23"/>
      <c r="BK2912" s="23"/>
      <c r="BL2912" s="23"/>
      <c r="BM2912" s="23"/>
      <c r="BN2912" s="23"/>
      <c r="BO2912" s="23"/>
      <c r="BP2912" s="23"/>
      <c r="BQ2912" s="23"/>
      <c r="BR2912" s="23"/>
      <c r="BS2912" s="23"/>
      <c r="BT2912" s="23"/>
      <c r="BU2912" s="23"/>
      <c r="BV2912" s="23"/>
      <c r="BW2912" s="23"/>
      <c r="BX2912" s="23"/>
      <c r="BY2912" s="23"/>
      <c r="BZ2912" s="23"/>
      <c r="CA2912" s="23"/>
      <c r="CB2912" s="23"/>
      <c r="CC2912" s="23"/>
      <c r="CD2912" s="23"/>
      <c r="CE2912" s="23"/>
      <c r="CF2912" s="23"/>
      <c r="CG2912" s="23"/>
      <c r="CH2912" s="23"/>
      <c r="CI2912" s="23"/>
      <c r="CJ2912" s="23"/>
      <c r="CK2912" s="23"/>
      <c r="CL2912" s="23"/>
      <c r="CM2912" s="23"/>
      <c r="CN2912" s="23"/>
      <c r="CO2912" s="23"/>
      <c r="CP2912" s="23"/>
      <c r="CQ2912" s="23"/>
      <c r="CR2912" s="23"/>
      <c r="CS2912" s="23"/>
      <c r="CT2912" s="23"/>
      <c r="CU2912" s="23"/>
      <c r="CV2912" s="23"/>
      <c r="CW2912" s="23"/>
      <c r="CX2912" s="23"/>
      <c r="CY2912" s="23"/>
      <c r="CZ2912" s="23"/>
      <c r="DA2912" s="23"/>
      <c r="DB2912" s="23"/>
      <c r="DC2912" s="23"/>
      <c r="DD2912" s="23"/>
      <c r="DE2912" s="23"/>
      <c r="DF2912" s="23"/>
      <c r="DG2912" s="23"/>
      <c r="DH2912" s="23"/>
      <c r="DI2912" s="23"/>
      <c r="DJ2912" s="23"/>
      <c r="DK2912" s="23"/>
      <c r="DL2912" s="23"/>
      <c r="DM2912" s="23"/>
      <c r="DN2912" s="23"/>
      <c r="DO2912" s="23"/>
      <c r="DP2912" s="23"/>
      <c r="DQ2912" s="23"/>
      <c r="DR2912" s="23"/>
      <c r="DS2912" s="23"/>
      <c r="DT2912" s="23"/>
      <c r="DU2912" s="23"/>
      <c r="DV2912" s="23"/>
      <c r="DW2912" s="23"/>
      <c r="DX2912" s="23"/>
      <c r="DY2912" s="23"/>
    </row>
    <row r="2913" spans="1:129" s="29" customFormat="1" x14ac:dyDescent="0.25">
      <c r="A2913" s="393"/>
      <c r="B2913" s="121" t="s">
        <v>344</v>
      </c>
      <c r="C2913" s="84"/>
      <c r="D2913" s="84"/>
      <c r="E2913" s="82"/>
      <c r="F2913" s="83"/>
      <c r="G2913" s="82"/>
      <c r="H2913" s="121" t="s">
        <v>36</v>
      </c>
      <c r="I2913" s="78" t="s">
        <v>37</v>
      </c>
      <c r="J2913" s="83">
        <v>1736407.1</v>
      </c>
      <c r="K2913" s="98">
        <f t="shared" ref="K2913:K2914" si="1583">J2913</f>
        <v>1736407.1</v>
      </c>
      <c r="L2913" s="83"/>
      <c r="M2913" s="83"/>
      <c r="N2913" s="83"/>
      <c r="O2913" s="390">
        <f t="shared" si="1579"/>
        <v>1736407.1</v>
      </c>
      <c r="P2913" s="355"/>
      <c r="Q2913" s="23"/>
      <c r="R2913" s="23"/>
      <c r="S2913" s="23"/>
      <c r="T2913" s="23"/>
      <c r="U2913" s="23"/>
      <c r="V2913" s="23"/>
      <c r="W2913" s="23"/>
      <c r="X2913" s="23"/>
      <c r="Y2913" s="23"/>
      <c r="Z2913" s="23"/>
      <c r="AA2913" s="23"/>
      <c r="AB2913" s="23"/>
      <c r="AC2913" s="23"/>
      <c r="AD2913" s="23"/>
      <c r="AE2913" s="23"/>
      <c r="AF2913" s="23"/>
      <c r="AG2913" s="23"/>
      <c r="AH2913" s="23"/>
      <c r="AI2913" s="23"/>
      <c r="AJ2913" s="23"/>
      <c r="AK2913" s="23"/>
      <c r="AL2913" s="23"/>
      <c r="AM2913" s="23"/>
      <c r="AN2913" s="23"/>
      <c r="AO2913" s="23"/>
      <c r="AP2913" s="23"/>
      <c r="AQ2913" s="23"/>
      <c r="AR2913" s="23"/>
      <c r="AS2913" s="23"/>
      <c r="AT2913" s="23"/>
      <c r="AU2913" s="23"/>
      <c r="AV2913" s="23"/>
      <c r="AW2913" s="23"/>
      <c r="AX2913" s="23"/>
      <c r="AY2913" s="23"/>
      <c r="AZ2913" s="23"/>
      <c r="BA2913" s="23"/>
      <c r="BB2913" s="23"/>
      <c r="BC2913" s="23"/>
      <c r="BD2913" s="23"/>
      <c r="BE2913" s="23"/>
      <c r="BF2913" s="23"/>
      <c r="BG2913" s="23"/>
      <c r="BH2913" s="23"/>
      <c r="BI2913" s="23"/>
      <c r="BJ2913" s="23"/>
      <c r="BK2913" s="23"/>
      <c r="BL2913" s="23"/>
      <c r="BM2913" s="23"/>
      <c r="BN2913" s="23"/>
      <c r="BO2913" s="23"/>
      <c r="BP2913" s="23"/>
      <c r="BQ2913" s="23"/>
      <c r="BR2913" s="23"/>
      <c r="BS2913" s="23"/>
      <c r="BT2913" s="23"/>
      <c r="BU2913" s="23"/>
      <c r="BV2913" s="23"/>
      <c r="BW2913" s="23"/>
      <c r="BX2913" s="23"/>
      <c r="BY2913" s="23"/>
      <c r="BZ2913" s="23"/>
      <c r="CA2913" s="23"/>
      <c r="CB2913" s="23"/>
      <c r="CC2913" s="23"/>
      <c r="CD2913" s="23"/>
      <c r="CE2913" s="23"/>
      <c r="CF2913" s="23"/>
      <c r="CG2913" s="23"/>
      <c r="CH2913" s="23"/>
      <c r="CI2913" s="23"/>
      <c r="CJ2913" s="23"/>
      <c r="CK2913" s="23"/>
      <c r="CL2913" s="23"/>
      <c r="CM2913" s="23"/>
      <c r="CN2913" s="23"/>
      <c r="CO2913" s="23"/>
      <c r="CP2913" s="23"/>
      <c r="CQ2913" s="23"/>
      <c r="CR2913" s="23"/>
      <c r="CS2913" s="23"/>
      <c r="CT2913" s="23"/>
      <c r="CU2913" s="23"/>
      <c r="CV2913" s="23"/>
      <c r="CW2913" s="23"/>
      <c r="CX2913" s="23"/>
      <c r="CY2913" s="23"/>
      <c r="CZ2913" s="23"/>
      <c r="DA2913" s="23"/>
      <c r="DB2913" s="23"/>
      <c r="DC2913" s="23"/>
      <c r="DD2913" s="23"/>
      <c r="DE2913" s="23"/>
      <c r="DF2913" s="23"/>
      <c r="DG2913" s="23"/>
      <c r="DH2913" s="23"/>
      <c r="DI2913" s="23"/>
      <c r="DJ2913" s="23"/>
      <c r="DK2913" s="23"/>
      <c r="DL2913" s="23"/>
      <c r="DM2913" s="23"/>
      <c r="DN2913" s="23"/>
      <c r="DO2913" s="23"/>
      <c r="DP2913" s="23"/>
      <c r="DQ2913" s="23"/>
      <c r="DR2913" s="23"/>
      <c r="DS2913" s="23"/>
      <c r="DT2913" s="23"/>
      <c r="DU2913" s="23"/>
      <c r="DV2913" s="23"/>
      <c r="DW2913" s="23"/>
      <c r="DX2913" s="23"/>
      <c r="DY2913" s="23"/>
    </row>
    <row r="2914" spans="1:129" s="29" customFormat="1" x14ac:dyDescent="0.25">
      <c r="A2914" s="394"/>
      <c r="B2914" s="121" t="s">
        <v>344</v>
      </c>
      <c r="C2914" s="84"/>
      <c r="D2914" s="84"/>
      <c r="E2914" s="82"/>
      <c r="F2914" s="83"/>
      <c r="G2914" s="82"/>
      <c r="H2914" s="121" t="s">
        <v>35</v>
      </c>
      <c r="I2914" s="78" t="s">
        <v>52</v>
      </c>
      <c r="J2914" s="83">
        <v>0</v>
      </c>
      <c r="K2914" s="98">
        <f t="shared" si="1583"/>
        <v>0</v>
      </c>
      <c r="L2914" s="83"/>
      <c r="M2914" s="83"/>
      <c r="N2914" s="83"/>
      <c r="O2914" s="390">
        <f t="shared" si="1579"/>
        <v>0</v>
      </c>
      <c r="P2914" s="355"/>
      <c r="Q2914" s="23"/>
      <c r="R2914" s="23"/>
      <c r="S2914" s="23"/>
      <c r="T2914" s="23"/>
      <c r="U2914" s="23"/>
      <c r="V2914" s="23"/>
      <c r="W2914" s="23"/>
      <c r="X2914" s="23"/>
      <c r="Y2914" s="23"/>
      <c r="Z2914" s="23"/>
      <c r="AA2914" s="23"/>
      <c r="AB2914" s="23"/>
      <c r="AC2914" s="23"/>
      <c r="AD2914" s="23"/>
      <c r="AE2914" s="23"/>
      <c r="AF2914" s="23"/>
      <c r="AG2914" s="23"/>
      <c r="AH2914" s="23"/>
      <c r="AI2914" s="23"/>
      <c r="AJ2914" s="23"/>
      <c r="AK2914" s="23"/>
      <c r="AL2914" s="23"/>
      <c r="AM2914" s="23"/>
      <c r="AN2914" s="23"/>
      <c r="AO2914" s="23"/>
      <c r="AP2914" s="23"/>
      <c r="AQ2914" s="23"/>
      <c r="AR2914" s="23"/>
      <c r="AS2914" s="23"/>
      <c r="AT2914" s="23"/>
      <c r="AU2914" s="23"/>
      <c r="AV2914" s="23"/>
      <c r="AW2914" s="23"/>
      <c r="AX2914" s="23"/>
      <c r="AY2914" s="23"/>
      <c r="AZ2914" s="23"/>
      <c r="BA2914" s="23"/>
      <c r="BB2914" s="23"/>
      <c r="BC2914" s="23"/>
      <c r="BD2914" s="23"/>
      <c r="BE2914" s="23"/>
      <c r="BF2914" s="23"/>
      <c r="BG2914" s="23"/>
      <c r="BH2914" s="23"/>
      <c r="BI2914" s="23"/>
      <c r="BJ2914" s="23"/>
      <c r="BK2914" s="23"/>
      <c r="BL2914" s="23"/>
      <c r="BM2914" s="23"/>
      <c r="BN2914" s="23"/>
      <c r="BO2914" s="23"/>
      <c r="BP2914" s="23"/>
      <c r="BQ2914" s="23"/>
      <c r="BR2914" s="23"/>
      <c r="BS2914" s="23"/>
      <c r="BT2914" s="23"/>
      <c r="BU2914" s="23"/>
      <c r="BV2914" s="23"/>
      <c r="BW2914" s="23"/>
      <c r="BX2914" s="23"/>
      <c r="BY2914" s="23"/>
      <c r="BZ2914" s="23"/>
      <c r="CA2914" s="23"/>
      <c r="CB2914" s="23"/>
      <c r="CC2914" s="23"/>
      <c r="CD2914" s="23"/>
      <c r="CE2914" s="23"/>
      <c r="CF2914" s="23"/>
      <c r="CG2914" s="23"/>
      <c r="CH2914" s="23"/>
      <c r="CI2914" s="23"/>
      <c r="CJ2914" s="23"/>
      <c r="CK2914" s="23"/>
      <c r="CL2914" s="23"/>
      <c r="CM2914" s="23"/>
      <c r="CN2914" s="23"/>
      <c r="CO2914" s="23"/>
      <c r="CP2914" s="23"/>
      <c r="CQ2914" s="23"/>
      <c r="CR2914" s="23"/>
      <c r="CS2914" s="23"/>
      <c r="CT2914" s="23"/>
      <c r="CU2914" s="23"/>
      <c r="CV2914" s="23"/>
      <c r="CW2914" s="23"/>
      <c r="CX2914" s="23"/>
      <c r="CY2914" s="23"/>
      <c r="CZ2914" s="23"/>
      <c r="DA2914" s="23"/>
      <c r="DB2914" s="23"/>
      <c r="DC2914" s="23"/>
      <c r="DD2914" s="23"/>
      <c r="DE2914" s="23"/>
      <c r="DF2914" s="23"/>
      <c r="DG2914" s="23"/>
      <c r="DH2914" s="23"/>
      <c r="DI2914" s="23"/>
      <c r="DJ2914" s="23"/>
      <c r="DK2914" s="23"/>
      <c r="DL2914" s="23"/>
      <c r="DM2914" s="23"/>
      <c r="DN2914" s="23"/>
      <c r="DO2914" s="23"/>
      <c r="DP2914" s="23"/>
      <c r="DQ2914" s="23"/>
      <c r="DR2914" s="23"/>
      <c r="DS2914" s="23"/>
      <c r="DT2914" s="23"/>
      <c r="DU2914" s="23"/>
      <c r="DV2914" s="23"/>
      <c r="DW2914" s="23"/>
      <c r="DX2914" s="23"/>
      <c r="DY2914" s="23"/>
    </row>
    <row r="2915" spans="1:129" s="29" customFormat="1" x14ac:dyDescent="0.25">
      <c r="A2915" s="392">
        <v>4</v>
      </c>
      <c r="B2915" s="121" t="s">
        <v>344</v>
      </c>
      <c r="C2915" s="84" t="s">
        <v>0</v>
      </c>
      <c r="D2915" s="84" t="s">
        <v>149</v>
      </c>
      <c r="E2915" s="82">
        <v>27</v>
      </c>
      <c r="F2915" s="83">
        <v>464.2</v>
      </c>
      <c r="G2915" s="82">
        <v>18</v>
      </c>
      <c r="H2915" s="121" t="s">
        <v>30</v>
      </c>
      <c r="I2915" s="66" t="s">
        <v>1</v>
      </c>
      <c r="J2915" s="83">
        <f>J2916+J2917+J2918+J2919</f>
        <v>1610560.4700000002</v>
      </c>
      <c r="K2915" s="83">
        <f t="shared" ref="K2915:N2915" si="1584">K2916+K2917+K2918+K2919</f>
        <v>1610560.4700000002</v>
      </c>
      <c r="L2915" s="83">
        <f t="shared" si="1584"/>
        <v>0</v>
      </c>
      <c r="M2915" s="83">
        <f t="shared" si="1584"/>
        <v>0</v>
      </c>
      <c r="N2915" s="83">
        <f t="shared" si="1584"/>
        <v>0</v>
      </c>
      <c r="O2915" s="390">
        <f t="shared" si="1579"/>
        <v>1610560.4700000002</v>
      </c>
      <c r="P2915" s="355"/>
      <c r="Q2915" s="23"/>
      <c r="R2915" s="23"/>
      <c r="S2915" s="23"/>
      <c r="T2915" s="23"/>
      <c r="U2915" s="23"/>
      <c r="V2915" s="23"/>
      <c r="W2915" s="23"/>
      <c r="X2915" s="23"/>
      <c r="Y2915" s="23"/>
      <c r="Z2915" s="23"/>
      <c r="AA2915" s="23"/>
      <c r="AB2915" s="23"/>
      <c r="AC2915" s="23"/>
      <c r="AD2915" s="23"/>
      <c r="AE2915" s="23"/>
      <c r="AF2915" s="23"/>
      <c r="AG2915" s="23"/>
      <c r="AH2915" s="23"/>
      <c r="AI2915" s="23"/>
      <c r="AJ2915" s="23"/>
      <c r="AK2915" s="23"/>
      <c r="AL2915" s="23"/>
      <c r="AM2915" s="23"/>
      <c r="AN2915" s="23"/>
      <c r="AO2915" s="23"/>
      <c r="AP2915" s="23"/>
      <c r="AQ2915" s="23"/>
      <c r="AR2915" s="23"/>
      <c r="AS2915" s="23"/>
      <c r="AT2915" s="23"/>
      <c r="AU2915" s="23"/>
      <c r="AV2915" s="23"/>
      <c r="AW2915" s="23"/>
      <c r="AX2915" s="23"/>
      <c r="AY2915" s="23"/>
      <c r="AZ2915" s="23"/>
      <c r="BA2915" s="23"/>
      <c r="BB2915" s="23"/>
      <c r="BC2915" s="23"/>
      <c r="BD2915" s="23"/>
      <c r="BE2915" s="23"/>
      <c r="BF2915" s="23"/>
      <c r="BG2915" s="23"/>
      <c r="BH2915" s="23"/>
      <c r="BI2915" s="23"/>
      <c r="BJ2915" s="23"/>
      <c r="BK2915" s="23"/>
      <c r="BL2915" s="23"/>
      <c r="BM2915" s="23"/>
      <c r="BN2915" s="23"/>
      <c r="BO2915" s="23"/>
      <c r="BP2915" s="23"/>
      <c r="BQ2915" s="23"/>
      <c r="BR2915" s="23"/>
      <c r="BS2915" s="23"/>
      <c r="BT2915" s="23"/>
      <c r="BU2915" s="23"/>
      <c r="BV2915" s="23"/>
      <c r="BW2915" s="23"/>
      <c r="BX2915" s="23"/>
      <c r="BY2915" s="23"/>
      <c r="BZ2915" s="23"/>
      <c r="CA2915" s="23"/>
      <c r="CB2915" s="23"/>
      <c r="CC2915" s="23"/>
      <c r="CD2915" s="23"/>
      <c r="CE2915" s="23"/>
      <c r="CF2915" s="23"/>
      <c r="CG2915" s="23"/>
      <c r="CH2915" s="23"/>
      <c r="CI2915" s="23"/>
      <c r="CJ2915" s="23"/>
      <c r="CK2915" s="23"/>
      <c r="CL2915" s="23"/>
      <c r="CM2915" s="23"/>
      <c r="CN2915" s="23"/>
      <c r="CO2915" s="23"/>
      <c r="CP2915" s="23"/>
      <c r="CQ2915" s="23"/>
      <c r="CR2915" s="23"/>
      <c r="CS2915" s="23"/>
      <c r="CT2915" s="23"/>
      <c r="CU2915" s="23"/>
      <c r="CV2915" s="23"/>
      <c r="CW2915" s="23"/>
      <c r="CX2915" s="23"/>
      <c r="CY2915" s="23"/>
      <c r="CZ2915" s="23"/>
      <c r="DA2915" s="23"/>
      <c r="DB2915" s="23"/>
      <c r="DC2915" s="23"/>
      <c r="DD2915" s="23"/>
      <c r="DE2915" s="23"/>
      <c r="DF2915" s="23"/>
      <c r="DG2915" s="23"/>
      <c r="DH2915" s="23"/>
      <c r="DI2915" s="23"/>
      <c r="DJ2915" s="23"/>
      <c r="DK2915" s="23"/>
      <c r="DL2915" s="23"/>
      <c r="DM2915" s="23"/>
      <c r="DN2915" s="23"/>
      <c r="DO2915" s="23"/>
      <c r="DP2915" s="23"/>
      <c r="DQ2915" s="23"/>
      <c r="DR2915" s="23"/>
      <c r="DS2915" s="23"/>
      <c r="DT2915" s="23"/>
      <c r="DU2915" s="23"/>
      <c r="DV2915" s="23"/>
      <c r="DW2915" s="23"/>
      <c r="DX2915" s="23"/>
      <c r="DY2915" s="23"/>
    </row>
    <row r="2916" spans="1:129" s="29" customFormat="1" ht="30" x14ac:dyDescent="0.25">
      <c r="A2916" s="393"/>
      <c r="B2916" s="121" t="s">
        <v>344</v>
      </c>
      <c r="C2916" s="84"/>
      <c r="D2916" s="84"/>
      <c r="E2916" s="82"/>
      <c r="F2916" s="278"/>
      <c r="G2916" s="82"/>
      <c r="H2916" s="121" t="s">
        <v>40</v>
      </c>
      <c r="I2916" s="78" t="s">
        <v>41</v>
      </c>
      <c r="J2916" s="83">
        <v>281894.73</v>
      </c>
      <c r="K2916" s="98">
        <f t="shared" ref="K2916:K2919" si="1585">J2916</f>
        <v>281894.73</v>
      </c>
      <c r="L2916" s="83"/>
      <c r="M2916" s="83"/>
      <c r="N2916" s="83"/>
      <c r="O2916" s="390">
        <f t="shared" si="1579"/>
        <v>281894.73</v>
      </c>
      <c r="P2916" s="355"/>
      <c r="Q2916" s="23"/>
      <c r="R2916" s="23"/>
      <c r="S2916" s="23"/>
      <c r="T2916" s="23"/>
      <c r="U2916" s="23"/>
      <c r="V2916" s="23"/>
      <c r="W2916" s="23"/>
      <c r="X2916" s="23"/>
      <c r="Y2916" s="23"/>
      <c r="Z2916" s="23"/>
      <c r="AA2916" s="23"/>
      <c r="AB2916" s="23"/>
      <c r="AC2916" s="23"/>
      <c r="AD2916" s="23"/>
      <c r="AE2916" s="23"/>
      <c r="AF2916" s="23"/>
      <c r="AG2916" s="23"/>
      <c r="AH2916" s="23"/>
      <c r="AI2916" s="23"/>
      <c r="AJ2916" s="23"/>
      <c r="AK2916" s="23"/>
      <c r="AL2916" s="23"/>
      <c r="AM2916" s="23"/>
      <c r="AN2916" s="23"/>
      <c r="AO2916" s="23"/>
      <c r="AP2916" s="23"/>
      <c r="AQ2916" s="23"/>
      <c r="AR2916" s="23"/>
      <c r="AS2916" s="23"/>
      <c r="AT2916" s="23"/>
      <c r="AU2916" s="23"/>
      <c r="AV2916" s="23"/>
      <c r="AW2916" s="23"/>
      <c r="AX2916" s="23"/>
      <c r="AY2916" s="23"/>
      <c r="AZ2916" s="23"/>
      <c r="BA2916" s="23"/>
      <c r="BB2916" s="23"/>
      <c r="BC2916" s="23"/>
      <c r="BD2916" s="23"/>
      <c r="BE2916" s="23"/>
      <c r="BF2916" s="23"/>
      <c r="BG2916" s="23"/>
      <c r="BH2916" s="23"/>
      <c r="BI2916" s="23"/>
      <c r="BJ2916" s="23"/>
      <c r="BK2916" s="23"/>
      <c r="BL2916" s="23"/>
      <c r="BM2916" s="23"/>
      <c r="BN2916" s="23"/>
      <c r="BO2916" s="23"/>
      <c r="BP2916" s="23"/>
      <c r="BQ2916" s="23"/>
      <c r="BR2916" s="23"/>
      <c r="BS2916" s="23"/>
      <c r="BT2916" s="23"/>
      <c r="BU2916" s="23"/>
      <c r="BV2916" s="23"/>
      <c r="BW2916" s="23"/>
      <c r="BX2916" s="23"/>
      <c r="BY2916" s="23"/>
      <c r="BZ2916" s="23"/>
      <c r="CA2916" s="23"/>
      <c r="CB2916" s="23"/>
      <c r="CC2916" s="23"/>
      <c r="CD2916" s="23"/>
      <c r="CE2916" s="23"/>
      <c r="CF2916" s="23"/>
      <c r="CG2916" s="23"/>
      <c r="CH2916" s="23"/>
      <c r="CI2916" s="23"/>
      <c r="CJ2916" s="23"/>
      <c r="CK2916" s="23"/>
      <c r="CL2916" s="23"/>
      <c r="CM2916" s="23"/>
      <c r="CN2916" s="23"/>
      <c r="CO2916" s="23"/>
      <c r="CP2916" s="23"/>
      <c r="CQ2916" s="23"/>
      <c r="CR2916" s="23"/>
      <c r="CS2916" s="23"/>
      <c r="CT2916" s="23"/>
      <c r="CU2916" s="23"/>
      <c r="CV2916" s="23"/>
      <c r="CW2916" s="23"/>
      <c r="CX2916" s="23"/>
      <c r="CY2916" s="23"/>
      <c r="CZ2916" s="23"/>
      <c r="DA2916" s="23"/>
      <c r="DB2916" s="23"/>
      <c r="DC2916" s="23"/>
      <c r="DD2916" s="23"/>
      <c r="DE2916" s="23"/>
      <c r="DF2916" s="23"/>
      <c r="DG2916" s="23"/>
      <c r="DH2916" s="23"/>
      <c r="DI2916" s="23"/>
      <c r="DJ2916" s="23"/>
      <c r="DK2916" s="23"/>
      <c r="DL2916" s="23"/>
      <c r="DM2916" s="23"/>
      <c r="DN2916" s="23"/>
      <c r="DO2916" s="23"/>
      <c r="DP2916" s="23"/>
      <c r="DQ2916" s="23"/>
      <c r="DR2916" s="23"/>
      <c r="DS2916" s="23"/>
      <c r="DT2916" s="23"/>
      <c r="DU2916" s="23"/>
      <c r="DV2916" s="23"/>
      <c r="DW2916" s="23"/>
      <c r="DX2916" s="23"/>
      <c r="DY2916" s="23"/>
    </row>
    <row r="2917" spans="1:129" s="29" customFormat="1" ht="30" x14ac:dyDescent="0.25">
      <c r="A2917" s="393"/>
      <c r="B2917" s="121" t="s">
        <v>344</v>
      </c>
      <c r="C2917" s="84"/>
      <c r="D2917" s="84"/>
      <c r="E2917" s="82"/>
      <c r="F2917" s="278"/>
      <c r="G2917" s="82"/>
      <c r="H2917" s="121" t="s">
        <v>45</v>
      </c>
      <c r="I2917" s="138" t="s">
        <v>129</v>
      </c>
      <c r="J2917" s="83">
        <v>887819.64</v>
      </c>
      <c r="K2917" s="98">
        <f t="shared" si="1585"/>
        <v>887819.64</v>
      </c>
      <c r="L2917" s="83"/>
      <c r="M2917" s="83"/>
      <c r="N2917" s="83"/>
      <c r="O2917" s="390">
        <f t="shared" si="1579"/>
        <v>887819.64</v>
      </c>
      <c r="P2917" s="355"/>
      <c r="Q2917" s="23"/>
      <c r="R2917" s="23"/>
      <c r="S2917" s="23"/>
      <c r="T2917" s="23"/>
      <c r="U2917" s="23"/>
      <c r="V2917" s="23"/>
      <c r="W2917" s="23"/>
      <c r="X2917" s="23"/>
      <c r="Y2917" s="23"/>
      <c r="Z2917" s="23"/>
      <c r="AA2917" s="23"/>
      <c r="AB2917" s="23"/>
      <c r="AC2917" s="23"/>
      <c r="AD2917" s="23"/>
      <c r="AE2917" s="23"/>
      <c r="AF2917" s="23"/>
      <c r="AG2917" s="23"/>
      <c r="AH2917" s="23"/>
      <c r="AI2917" s="23"/>
      <c r="AJ2917" s="23"/>
      <c r="AK2917" s="23"/>
      <c r="AL2917" s="23"/>
      <c r="AM2917" s="23"/>
      <c r="AN2917" s="23"/>
      <c r="AO2917" s="23"/>
      <c r="AP2917" s="23"/>
      <c r="AQ2917" s="23"/>
      <c r="AR2917" s="23"/>
      <c r="AS2917" s="23"/>
      <c r="AT2917" s="23"/>
      <c r="AU2917" s="23"/>
      <c r="AV2917" s="23"/>
      <c r="AW2917" s="23"/>
      <c r="AX2917" s="23"/>
      <c r="AY2917" s="23"/>
      <c r="AZ2917" s="23"/>
      <c r="BA2917" s="23"/>
      <c r="BB2917" s="23"/>
      <c r="BC2917" s="23"/>
      <c r="BD2917" s="23"/>
      <c r="BE2917" s="23"/>
      <c r="BF2917" s="23"/>
      <c r="BG2917" s="23"/>
      <c r="BH2917" s="23"/>
      <c r="BI2917" s="23"/>
      <c r="BJ2917" s="23"/>
      <c r="BK2917" s="23"/>
      <c r="BL2917" s="23"/>
      <c r="BM2917" s="23"/>
      <c r="BN2917" s="23"/>
      <c r="BO2917" s="23"/>
      <c r="BP2917" s="23"/>
      <c r="BQ2917" s="23"/>
      <c r="BR2917" s="23"/>
      <c r="BS2917" s="23"/>
      <c r="BT2917" s="23"/>
      <c r="BU2917" s="23"/>
      <c r="BV2917" s="23"/>
      <c r="BW2917" s="23"/>
      <c r="BX2917" s="23"/>
      <c r="BY2917" s="23"/>
      <c r="BZ2917" s="23"/>
      <c r="CA2917" s="23"/>
      <c r="CB2917" s="23"/>
      <c r="CC2917" s="23"/>
      <c r="CD2917" s="23"/>
      <c r="CE2917" s="23"/>
      <c r="CF2917" s="23"/>
      <c r="CG2917" s="23"/>
      <c r="CH2917" s="23"/>
      <c r="CI2917" s="23"/>
      <c r="CJ2917" s="23"/>
      <c r="CK2917" s="23"/>
      <c r="CL2917" s="23"/>
      <c r="CM2917" s="23"/>
      <c r="CN2917" s="23"/>
      <c r="CO2917" s="23"/>
      <c r="CP2917" s="23"/>
      <c r="CQ2917" s="23"/>
      <c r="CR2917" s="23"/>
      <c r="CS2917" s="23"/>
      <c r="CT2917" s="23"/>
      <c r="CU2917" s="23"/>
      <c r="CV2917" s="23"/>
      <c r="CW2917" s="23"/>
      <c r="CX2917" s="23"/>
      <c r="CY2917" s="23"/>
      <c r="CZ2917" s="23"/>
      <c r="DA2917" s="23"/>
      <c r="DB2917" s="23"/>
      <c r="DC2917" s="23"/>
      <c r="DD2917" s="23"/>
      <c r="DE2917" s="23"/>
      <c r="DF2917" s="23"/>
      <c r="DG2917" s="23"/>
      <c r="DH2917" s="23"/>
      <c r="DI2917" s="23"/>
      <c r="DJ2917" s="23"/>
      <c r="DK2917" s="23"/>
      <c r="DL2917" s="23"/>
      <c r="DM2917" s="23"/>
      <c r="DN2917" s="23"/>
      <c r="DO2917" s="23"/>
      <c r="DP2917" s="23"/>
      <c r="DQ2917" s="23"/>
      <c r="DR2917" s="23"/>
      <c r="DS2917" s="23"/>
      <c r="DT2917" s="23"/>
      <c r="DU2917" s="23"/>
      <c r="DV2917" s="23"/>
      <c r="DW2917" s="23"/>
      <c r="DX2917" s="23"/>
      <c r="DY2917" s="23"/>
    </row>
    <row r="2918" spans="1:129" s="29" customFormat="1" ht="30" x14ac:dyDescent="0.25">
      <c r="A2918" s="393"/>
      <c r="B2918" s="121" t="s">
        <v>344</v>
      </c>
      <c r="C2918" s="84"/>
      <c r="D2918" s="84"/>
      <c r="E2918" s="82"/>
      <c r="F2918" s="278"/>
      <c r="G2918" s="82"/>
      <c r="H2918" s="121" t="s">
        <v>38</v>
      </c>
      <c r="I2918" s="105" t="s">
        <v>39</v>
      </c>
      <c r="J2918" s="83">
        <v>440846.1</v>
      </c>
      <c r="K2918" s="98">
        <f t="shared" si="1585"/>
        <v>440846.1</v>
      </c>
      <c r="L2918" s="83"/>
      <c r="M2918" s="83"/>
      <c r="N2918" s="83"/>
      <c r="O2918" s="390">
        <f t="shared" si="1579"/>
        <v>440846.1</v>
      </c>
      <c r="P2918" s="355"/>
      <c r="Q2918" s="23"/>
      <c r="R2918" s="23"/>
      <c r="S2918" s="23"/>
      <c r="T2918" s="23"/>
      <c r="U2918" s="23"/>
      <c r="V2918" s="23"/>
      <c r="W2918" s="23"/>
      <c r="X2918" s="23"/>
      <c r="Y2918" s="23"/>
      <c r="Z2918" s="23"/>
      <c r="AA2918" s="23"/>
      <c r="AB2918" s="23"/>
      <c r="AC2918" s="23"/>
      <c r="AD2918" s="23"/>
      <c r="AE2918" s="23"/>
      <c r="AF2918" s="23"/>
      <c r="AG2918" s="23"/>
      <c r="AH2918" s="23"/>
      <c r="AI2918" s="23"/>
      <c r="AJ2918" s="23"/>
      <c r="AK2918" s="23"/>
      <c r="AL2918" s="23"/>
      <c r="AM2918" s="23"/>
      <c r="AN2918" s="23"/>
      <c r="AO2918" s="23"/>
      <c r="AP2918" s="23"/>
      <c r="AQ2918" s="23"/>
      <c r="AR2918" s="23"/>
      <c r="AS2918" s="23"/>
      <c r="AT2918" s="23"/>
      <c r="AU2918" s="23"/>
      <c r="AV2918" s="23"/>
      <c r="AW2918" s="23"/>
      <c r="AX2918" s="23"/>
      <c r="AY2918" s="23"/>
      <c r="AZ2918" s="23"/>
      <c r="BA2918" s="23"/>
      <c r="BB2918" s="23"/>
      <c r="BC2918" s="23"/>
      <c r="BD2918" s="23"/>
      <c r="BE2918" s="23"/>
      <c r="BF2918" s="23"/>
      <c r="BG2918" s="23"/>
      <c r="BH2918" s="23"/>
      <c r="BI2918" s="23"/>
      <c r="BJ2918" s="23"/>
      <c r="BK2918" s="23"/>
      <c r="BL2918" s="23"/>
      <c r="BM2918" s="23"/>
      <c r="BN2918" s="23"/>
      <c r="BO2918" s="23"/>
      <c r="BP2918" s="23"/>
      <c r="BQ2918" s="23"/>
      <c r="BR2918" s="23"/>
      <c r="BS2918" s="23"/>
      <c r="BT2918" s="23"/>
      <c r="BU2918" s="23"/>
      <c r="BV2918" s="23"/>
      <c r="BW2918" s="23"/>
      <c r="BX2918" s="23"/>
      <c r="BY2918" s="23"/>
      <c r="BZ2918" s="23"/>
      <c r="CA2918" s="23"/>
      <c r="CB2918" s="23"/>
      <c r="CC2918" s="23"/>
      <c r="CD2918" s="23"/>
      <c r="CE2918" s="23"/>
      <c r="CF2918" s="23"/>
      <c r="CG2918" s="23"/>
      <c r="CH2918" s="23"/>
      <c r="CI2918" s="23"/>
      <c r="CJ2918" s="23"/>
      <c r="CK2918" s="23"/>
      <c r="CL2918" s="23"/>
      <c r="CM2918" s="23"/>
      <c r="CN2918" s="23"/>
      <c r="CO2918" s="23"/>
      <c r="CP2918" s="23"/>
      <c r="CQ2918" s="23"/>
      <c r="CR2918" s="23"/>
      <c r="CS2918" s="23"/>
      <c r="CT2918" s="23"/>
      <c r="CU2918" s="23"/>
      <c r="CV2918" s="23"/>
      <c r="CW2918" s="23"/>
      <c r="CX2918" s="23"/>
      <c r="CY2918" s="23"/>
      <c r="CZ2918" s="23"/>
      <c r="DA2918" s="23"/>
      <c r="DB2918" s="23"/>
      <c r="DC2918" s="23"/>
      <c r="DD2918" s="23"/>
      <c r="DE2918" s="23"/>
      <c r="DF2918" s="23"/>
      <c r="DG2918" s="23"/>
      <c r="DH2918" s="23"/>
      <c r="DI2918" s="23"/>
      <c r="DJ2918" s="23"/>
      <c r="DK2918" s="23"/>
      <c r="DL2918" s="23"/>
      <c r="DM2918" s="23"/>
      <c r="DN2918" s="23"/>
      <c r="DO2918" s="23"/>
      <c r="DP2918" s="23"/>
      <c r="DQ2918" s="23"/>
      <c r="DR2918" s="23"/>
      <c r="DS2918" s="23"/>
      <c r="DT2918" s="23"/>
      <c r="DU2918" s="23"/>
      <c r="DV2918" s="23"/>
      <c r="DW2918" s="23"/>
      <c r="DX2918" s="23"/>
      <c r="DY2918" s="23"/>
    </row>
    <row r="2919" spans="1:129" s="29" customFormat="1" x14ac:dyDescent="0.25">
      <c r="A2919" s="394"/>
      <c r="B2919" s="121" t="s">
        <v>344</v>
      </c>
      <c r="C2919" s="84"/>
      <c r="D2919" s="84"/>
      <c r="E2919" s="82"/>
      <c r="F2919" s="278"/>
      <c r="G2919" s="82"/>
      <c r="H2919" s="121" t="s">
        <v>35</v>
      </c>
      <c r="I2919" s="78" t="s">
        <v>52</v>
      </c>
      <c r="J2919" s="83">
        <v>0</v>
      </c>
      <c r="K2919" s="98">
        <f t="shared" si="1585"/>
        <v>0</v>
      </c>
      <c r="L2919" s="83"/>
      <c r="M2919" s="83"/>
      <c r="N2919" s="83"/>
      <c r="O2919" s="390">
        <f t="shared" si="1579"/>
        <v>0</v>
      </c>
      <c r="P2919" s="355"/>
      <c r="Q2919" s="23"/>
      <c r="R2919" s="23"/>
      <c r="S2919" s="23"/>
      <c r="T2919" s="23"/>
      <c r="U2919" s="23"/>
      <c r="V2919" s="23"/>
      <c r="W2919" s="23"/>
      <c r="X2919" s="23"/>
      <c r="Y2919" s="23"/>
      <c r="Z2919" s="23"/>
      <c r="AA2919" s="23"/>
      <c r="AB2919" s="23"/>
      <c r="AC2919" s="23"/>
      <c r="AD2919" s="23"/>
      <c r="AE2919" s="23"/>
      <c r="AF2919" s="23"/>
      <c r="AG2919" s="23"/>
      <c r="AH2919" s="23"/>
      <c r="AI2919" s="23"/>
      <c r="AJ2919" s="23"/>
      <c r="AK2919" s="23"/>
      <c r="AL2919" s="23"/>
      <c r="AM2919" s="23"/>
      <c r="AN2919" s="23"/>
      <c r="AO2919" s="23"/>
      <c r="AP2919" s="23"/>
      <c r="AQ2919" s="23"/>
      <c r="AR2919" s="23"/>
      <c r="AS2919" s="23"/>
      <c r="AT2919" s="23"/>
      <c r="AU2919" s="23"/>
      <c r="AV2919" s="23"/>
      <c r="AW2919" s="23"/>
      <c r="AX2919" s="23"/>
      <c r="AY2919" s="23"/>
      <c r="AZ2919" s="23"/>
      <c r="BA2919" s="23"/>
      <c r="BB2919" s="23"/>
      <c r="BC2919" s="23"/>
      <c r="BD2919" s="23"/>
      <c r="BE2919" s="23"/>
      <c r="BF2919" s="23"/>
      <c r="BG2919" s="23"/>
      <c r="BH2919" s="23"/>
      <c r="BI2919" s="23"/>
      <c r="BJ2919" s="23"/>
      <c r="BK2919" s="23"/>
      <c r="BL2919" s="23"/>
      <c r="BM2919" s="23"/>
      <c r="BN2919" s="23"/>
      <c r="BO2919" s="23"/>
      <c r="BP2919" s="23"/>
      <c r="BQ2919" s="23"/>
      <c r="BR2919" s="23"/>
      <c r="BS2919" s="23"/>
      <c r="BT2919" s="23"/>
      <c r="BU2919" s="23"/>
      <c r="BV2919" s="23"/>
      <c r="BW2919" s="23"/>
      <c r="BX2919" s="23"/>
      <c r="BY2919" s="23"/>
      <c r="BZ2919" s="23"/>
      <c r="CA2919" s="23"/>
      <c r="CB2919" s="23"/>
      <c r="CC2919" s="23"/>
      <c r="CD2919" s="23"/>
      <c r="CE2919" s="23"/>
      <c r="CF2919" s="23"/>
      <c r="CG2919" s="23"/>
      <c r="CH2919" s="23"/>
      <c r="CI2919" s="23"/>
      <c r="CJ2919" s="23"/>
      <c r="CK2919" s="23"/>
      <c r="CL2919" s="23"/>
      <c r="CM2919" s="23"/>
      <c r="CN2919" s="23"/>
      <c r="CO2919" s="23"/>
      <c r="CP2919" s="23"/>
      <c r="CQ2919" s="23"/>
      <c r="CR2919" s="23"/>
      <c r="CS2919" s="23"/>
      <c r="CT2919" s="23"/>
      <c r="CU2919" s="23"/>
      <c r="CV2919" s="23"/>
      <c r="CW2919" s="23"/>
      <c r="CX2919" s="23"/>
      <c r="CY2919" s="23"/>
      <c r="CZ2919" s="23"/>
      <c r="DA2919" s="23"/>
      <c r="DB2919" s="23"/>
      <c r="DC2919" s="23"/>
      <c r="DD2919" s="23"/>
      <c r="DE2919" s="23"/>
      <c r="DF2919" s="23"/>
      <c r="DG2919" s="23"/>
      <c r="DH2919" s="23"/>
      <c r="DI2919" s="23"/>
      <c r="DJ2919" s="23"/>
      <c r="DK2919" s="23"/>
      <c r="DL2919" s="23"/>
      <c r="DM2919" s="23"/>
      <c r="DN2919" s="23"/>
      <c r="DO2919" s="23"/>
      <c r="DP2919" s="23"/>
      <c r="DQ2919" s="23"/>
      <c r="DR2919" s="23"/>
      <c r="DS2919" s="23"/>
      <c r="DT2919" s="23"/>
      <c r="DU2919" s="23"/>
      <c r="DV2919" s="23"/>
      <c r="DW2919" s="23"/>
      <c r="DX2919" s="23"/>
      <c r="DY2919" s="23"/>
    </row>
    <row r="2920" spans="1:129" s="29" customFormat="1" x14ac:dyDescent="0.25">
      <c r="A2920" s="392">
        <v>5</v>
      </c>
      <c r="B2920" s="121" t="s">
        <v>344</v>
      </c>
      <c r="C2920" s="84" t="s">
        <v>302</v>
      </c>
      <c r="D2920" s="84" t="s">
        <v>306</v>
      </c>
      <c r="E2920" s="82">
        <v>1</v>
      </c>
      <c r="F2920" s="83">
        <v>684.5</v>
      </c>
      <c r="G2920" s="82">
        <v>45</v>
      </c>
      <c r="H2920" s="121" t="s">
        <v>30</v>
      </c>
      <c r="I2920" s="66" t="s">
        <v>1</v>
      </c>
      <c r="J2920" s="83">
        <f>J2921+J2922+J2923+J2924+J2925</f>
        <v>2061097.96</v>
      </c>
      <c r="K2920" s="83">
        <f t="shared" ref="K2920:N2920" si="1586">K2921+K2922+K2923+K2924+K2925</f>
        <v>2061097.96</v>
      </c>
      <c r="L2920" s="83">
        <f t="shared" si="1586"/>
        <v>0</v>
      </c>
      <c r="M2920" s="83">
        <f t="shared" si="1586"/>
        <v>0</v>
      </c>
      <c r="N2920" s="83">
        <f t="shared" si="1586"/>
        <v>0</v>
      </c>
      <c r="O2920" s="390">
        <f t="shared" si="1579"/>
        <v>2061097.96</v>
      </c>
      <c r="P2920" s="355"/>
      <c r="Q2920" s="23"/>
      <c r="R2920" s="23"/>
      <c r="S2920" s="23"/>
      <c r="T2920" s="23"/>
      <c r="U2920" s="23"/>
      <c r="V2920" s="23"/>
      <c r="W2920" s="23"/>
      <c r="X2920" s="23"/>
      <c r="Y2920" s="23"/>
      <c r="Z2920" s="23"/>
      <c r="AA2920" s="23"/>
      <c r="AB2920" s="23"/>
      <c r="AC2920" s="23"/>
      <c r="AD2920" s="23"/>
      <c r="AE2920" s="23"/>
      <c r="AF2920" s="23"/>
      <c r="AG2920" s="23"/>
      <c r="AH2920" s="23"/>
      <c r="AI2920" s="23"/>
      <c r="AJ2920" s="23"/>
      <c r="AK2920" s="23"/>
      <c r="AL2920" s="23"/>
      <c r="AM2920" s="23"/>
      <c r="AN2920" s="23"/>
      <c r="AO2920" s="23"/>
      <c r="AP2920" s="23"/>
      <c r="AQ2920" s="23"/>
      <c r="AR2920" s="23"/>
      <c r="AS2920" s="23"/>
      <c r="AT2920" s="23"/>
      <c r="AU2920" s="23"/>
      <c r="AV2920" s="23"/>
      <c r="AW2920" s="23"/>
      <c r="AX2920" s="23"/>
      <c r="AY2920" s="23"/>
      <c r="AZ2920" s="23"/>
      <c r="BA2920" s="23"/>
      <c r="BB2920" s="23"/>
      <c r="BC2920" s="23"/>
      <c r="BD2920" s="23"/>
      <c r="BE2920" s="23"/>
      <c r="BF2920" s="23"/>
      <c r="BG2920" s="23"/>
      <c r="BH2920" s="23"/>
      <c r="BI2920" s="23"/>
      <c r="BJ2920" s="23"/>
      <c r="BK2920" s="23"/>
      <c r="BL2920" s="23"/>
      <c r="BM2920" s="23"/>
      <c r="BN2920" s="23"/>
      <c r="BO2920" s="23"/>
      <c r="BP2920" s="23"/>
      <c r="BQ2920" s="23"/>
      <c r="BR2920" s="23"/>
      <c r="BS2920" s="23"/>
      <c r="BT2920" s="23"/>
      <c r="BU2920" s="23"/>
      <c r="BV2920" s="23"/>
      <c r="BW2920" s="23"/>
      <c r="BX2920" s="23"/>
      <c r="BY2920" s="23"/>
      <c r="BZ2920" s="23"/>
      <c r="CA2920" s="23"/>
      <c r="CB2920" s="23"/>
      <c r="CC2920" s="23"/>
      <c r="CD2920" s="23"/>
      <c r="CE2920" s="23"/>
      <c r="CF2920" s="23"/>
      <c r="CG2920" s="23"/>
      <c r="CH2920" s="23"/>
      <c r="CI2920" s="23"/>
      <c r="CJ2920" s="23"/>
      <c r="CK2920" s="23"/>
      <c r="CL2920" s="23"/>
      <c r="CM2920" s="23"/>
      <c r="CN2920" s="23"/>
      <c r="CO2920" s="23"/>
      <c r="CP2920" s="23"/>
      <c r="CQ2920" s="23"/>
      <c r="CR2920" s="23"/>
      <c r="CS2920" s="23"/>
      <c r="CT2920" s="23"/>
      <c r="CU2920" s="23"/>
      <c r="CV2920" s="23"/>
      <c r="CW2920" s="23"/>
      <c r="CX2920" s="23"/>
      <c r="CY2920" s="23"/>
      <c r="CZ2920" s="23"/>
      <c r="DA2920" s="23"/>
      <c r="DB2920" s="23"/>
      <c r="DC2920" s="23"/>
      <c r="DD2920" s="23"/>
      <c r="DE2920" s="23"/>
      <c r="DF2920" s="23"/>
      <c r="DG2920" s="23"/>
      <c r="DH2920" s="23"/>
      <c r="DI2920" s="23"/>
      <c r="DJ2920" s="23"/>
      <c r="DK2920" s="23"/>
      <c r="DL2920" s="23"/>
      <c r="DM2920" s="23"/>
      <c r="DN2920" s="23"/>
      <c r="DO2920" s="23"/>
      <c r="DP2920" s="23"/>
      <c r="DQ2920" s="23"/>
      <c r="DR2920" s="23"/>
      <c r="DS2920" s="23"/>
      <c r="DT2920" s="23"/>
      <c r="DU2920" s="23"/>
      <c r="DV2920" s="23"/>
      <c r="DW2920" s="23"/>
      <c r="DX2920" s="23"/>
      <c r="DY2920" s="23"/>
    </row>
    <row r="2921" spans="1:129" s="29" customFormat="1" ht="30" x14ac:dyDescent="0.25">
      <c r="A2921" s="393"/>
      <c r="B2921" s="121" t="s">
        <v>344</v>
      </c>
      <c r="C2921" s="84"/>
      <c r="D2921" s="84"/>
      <c r="E2921" s="82"/>
      <c r="F2921" s="83"/>
      <c r="G2921" s="82"/>
      <c r="H2921" s="121" t="s">
        <v>40</v>
      </c>
      <c r="I2921" s="78" t="s">
        <v>41</v>
      </c>
      <c r="J2921" s="83">
        <v>304390.31</v>
      </c>
      <c r="K2921" s="98">
        <f t="shared" ref="K2921:K2925" si="1587">J2921</f>
        <v>304390.31</v>
      </c>
      <c r="L2921" s="83"/>
      <c r="M2921" s="83"/>
      <c r="N2921" s="83"/>
      <c r="O2921" s="390">
        <f t="shared" si="1579"/>
        <v>304390.31</v>
      </c>
      <c r="P2921" s="355"/>
      <c r="Q2921" s="23"/>
      <c r="R2921" s="23"/>
      <c r="S2921" s="23"/>
      <c r="T2921" s="23"/>
      <c r="U2921" s="23"/>
      <c r="V2921" s="23"/>
      <c r="W2921" s="23"/>
      <c r="X2921" s="23"/>
      <c r="Y2921" s="23"/>
      <c r="Z2921" s="23"/>
      <c r="AA2921" s="23"/>
      <c r="AB2921" s="23"/>
      <c r="AC2921" s="23"/>
      <c r="AD2921" s="23"/>
      <c r="AE2921" s="23"/>
      <c r="AF2921" s="23"/>
      <c r="AG2921" s="23"/>
      <c r="AH2921" s="23"/>
      <c r="AI2921" s="23"/>
      <c r="AJ2921" s="23"/>
      <c r="AK2921" s="23"/>
      <c r="AL2921" s="23"/>
      <c r="AM2921" s="23"/>
      <c r="AN2921" s="23"/>
      <c r="AO2921" s="23"/>
      <c r="AP2921" s="23"/>
      <c r="AQ2921" s="23"/>
      <c r="AR2921" s="23"/>
      <c r="AS2921" s="23"/>
      <c r="AT2921" s="23"/>
      <c r="AU2921" s="23"/>
      <c r="AV2921" s="23"/>
      <c r="AW2921" s="23"/>
      <c r="AX2921" s="23"/>
      <c r="AY2921" s="23"/>
      <c r="AZ2921" s="23"/>
      <c r="BA2921" s="23"/>
      <c r="BB2921" s="23"/>
      <c r="BC2921" s="23"/>
      <c r="BD2921" s="23"/>
      <c r="BE2921" s="23"/>
      <c r="BF2921" s="23"/>
      <c r="BG2921" s="23"/>
      <c r="BH2921" s="23"/>
      <c r="BI2921" s="23"/>
      <c r="BJ2921" s="23"/>
      <c r="BK2921" s="23"/>
      <c r="BL2921" s="23"/>
      <c r="BM2921" s="23"/>
      <c r="BN2921" s="23"/>
      <c r="BO2921" s="23"/>
      <c r="BP2921" s="23"/>
      <c r="BQ2921" s="23"/>
      <c r="BR2921" s="23"/>
      <c r="BS2921" s="23"/>
      <c r="BT2921" s="23"/>
      <c r="BU2921" s="23"/>
      <c r="BV2921" s="23"/>
      <c r="BW2921" s="23"/>
      <c r="BX2921" s="23"/>
      <c r="BY2921" s="23"/>
      <c r="BZ2921" s="23"/>
      <c r="CA2921" s="23"/>
      <c r="CB2921" s="23"/>
      <c r="CC2921" s="23"/>
      <c r="CD2921" s="23"/>
      <c r="CE2921" s="23"/>
      <c r="CF2921" s="23"/>
      <c r="CG2921" s="23"/>
      <c r="CH2921" s="23"/>
      <c r="CI2921" s="23"/>
      <c r="CJ2921" s="23"/>
      <c r="CK2921" s="23"/>
      <c r="CL2921" s="23"/>
      <c r="CM2921" s="23"/>
      <c r="CN2921" s="23"/>
      <c r="CO2921" s="23"/>
      <c r="CP2921" s="23"/>
      <c r="CQ2921" s="23"/>
      <c r="CR2921" s="23"/>
      <c r="CS2921" s="23"/>
      <c r="CT2921" s="23"/>
      <c r="CU2921" s="23"/>
      <c r="CV2921" s="23"/>
      <c r="CW2921" s="23"/>
      <c r="CX2921" s="23"/>
      <c r="CY2921" s="23"/>
      <c r="CZ2921" s="23"/>
      <c r="DA2921" s="23"/>
      <c r="DB2921" s="23"/>
      <c r="DC2921" s="23"/>
      <c r="DD2921" s="23"/>
      <c r="DE2921" s="23"/>
      <c r="DF2921" s="23"/>
      <c r="DG2921" s="23"/>
      <c r="DH2921" s="23"/>
      <c r="DI2921" s="23"/>
      <c r="DJ2921" s="23"/>
      <c r="DK2921" s="23"/>
      <c r="DL2921" s="23"/>
      <c r="DM2921" s="23"/>
      <c r="DN2921" s="23"/>
      <c r="DO2921" s="23"/>
      <c r="DP2921" s="23"/>
      <c r="DQ2921" s="23"/>
      <c r="DR2921" s="23"/>
      <c r="DS2921" s="23"/>
      <c r="DT2921" s="23"/>
      <c r="DU2921" s="23"/>
      <c r="DV2921" s="23"/>
      <c r="DW2921" s="23"/>
      <c r="DX2921" s="23"/>
      <c r="DY2921" s="23"/>
    </row>
    <row r="2922" spans="1:129" s="29" customFormat="1" ht="30" x14ac:dyDescent="0.25">
      <c r="A2922" s="393"/>
      <c r="B2922" s="121" t="s">
        <v>344</v>
      </c>
      <c r="C2922" s="84"/>
      <c r="D2922" s="84"/>
      <c r="E2922" s="82"/>
      <c r="F2922" s="83"/>
      <c r="G2922" s="82"/>
      <c r="H2922" s="121" t="s">
        <v>45</v>
      </c>
      <c r="I2922" s="138" t="s">
        <v>129</v>
      </c>
      <c r="J2922" s="83">
        <v>1072604.6599999999</v>
      </c>
      <c r="K2922" s="98">
        <f t="shared" si="1587"/>
        <v>1072604.6599999999</v>
      </c>
      <c r="L2922" s="83"/>
      <c r="M2922" s="83"/>
      <c r="N2922" s="83"/>
      <c r="O2922" s="390">
        <f t="shared" si="1579"/>
        <v>1072604.6599999999</v>
      </c>
      <c r="P2922" s="355"/>
      <c r="Q2922" s="23"/>
      <c r="R2922" s="23"/>
      <c r="S2922" s="23"/>
      <c r="T2922" s="23"/>
      <c r="U2922" s="23"/>
      <c r="V2922" s="23"/>
      <c r="W2922" s="23"/>
      <c r="X2922" s="23"/>
      <c r="Y2922" s="23"/>
      <c r="Z2922" s="23"/>
      <c r="AA2922" s="23"/>
      <c r="AB2922" s="23"/>
      <c r="AC2922" s="23"/>
      <c r="AD2922" s="23"/>
      <c r="AE2922" s="23"/>
      <c r="AF2922" s="23"/>
      <c r="AG2922" s="23"/>
      <c r="AH2922" s="23"/>
      <c r="AI2922" s="23"/>
      <c r="AJ2922" s="23"/>
      <c r="AK2922" s="23"/>
      <c r="AL2922" s="23"/>
      <c r="AM2922" s="23"/>
      <c r="AN2922" s="23"/>
      <c r="AO2922" s="23"/>
      <c r="AP2922" s="23"/>
      <c r="AQ2922" s="23"/>
      <c r="AR2922" s="23"/>
      <c r="AS2922" s="23"/>
      <c r="AT2922" s="23"/>
      <c r="AU2922" s="23"/>
      <c r="AV2922" s="23"/>
      <c r="AW2922" s="23"/>
      <c r="AX2922" s="23"/>
      <c r="AY2922" s="23"/>
      <c r="AZ2922" s="23"/>
      <c r="BA2922" s="23"/>
      <c r="BB2922" s="23"/>
      <c r="BC2922" s="23"/>
      <c r="BD2922" s="23"/>
      <c r="BE2922" s="23"/>
      <c r="BF2922" s="23"/>
      <c r="BG2922" s="23"/>
      <c r="BH2922" s="23"/>
      <c r="BI2922" s="23"/>
      <c r="BJ2922" s="23"/>
      <c r="BK2922" s="23"/>
      <c r="BL2922" s="23"/>
      <c r="BM2922" s="23"/>
      <c r="BN2922" s="23"/>
      <c r="BO2922" s="23"/>
      <c r="BP2922" s="23"/>
      <c r="BQ2922" s="23"/>
      <c r="BR2922" s="23"/>
      <c r="BS2922" s="23"/>
      <c r="BT2922" s="23"/>
      <c r="BU2922" s="23"/>
      <c r="BV2922" s="23"/>
      <c r="BW2922" s="23"/>
      <c r="BX2922" s="23"/>
      <c r="BY2922" s="23"/>
      <c r="BZ2922" s="23"/>
      <c r="CA2922" s="23"/>
      <c r="CB2922" s="23"/>
      <c r="CC2922" s="23"/>
      <c r="CD2922" s="23"/>
      <c r="CE2922" s="23"/>
      <c r="CF2922" s="23"/>
      <c r="CG2922" s="23"/>
      <c r="CH2922" s="23"/>
      <c r="CI2922" s="23"/>
      <c r="CJ2922" s="23"/>
      <c r="CK2922" s="23"/>
      <c r="CL2922" s="23"/>
      <c r="CM2922" s="23"/>
      <c r="CN2922" s="23"/>
      <c r="CO2922" s="23"/>
      <c r="CP2922" s="23"/>
      <c r="CQ2922" s="23"/>
      <c r="CR2922" s="23"/>
      <c r="CS2922" s="23"/>
      <c r="CT2922" s="23"/>
      <c r="CU2922" s="23"/>
      <c r="CV2922" s="23"/>
      <c r="CW2922" s="23"/>
      <c r="CX2922" s="23"/>
      <c r="CY2922" s="23"/>
      <c r="CZ2922" s="23"/>
      <c r="DA2922" s="23"/>
      <c r="DB2922" s="23"/>
      <c r="DC2922" s="23"/>
      <c r="DD2922" s="23"/>
      <c r="DE2922" s="23"/>
      <c r="DF2922" s="23"/>
      <c r="DG2922" s="23"/>
      <c r="DH2922" s="23"/>
      <c r="DI2922" s="23"/>
      <c r="DJ2922" s="23"/>
      <c r="DK2922" s="23"/>
      <c r="DL2922" s="23"/>
      <c r="DM2922" s="23"/>
      <c r="DN2922" s="23"/>
      <c r="DO2922" s="23"/>
      <c r="DP2922" s="23"/>
      <c r="DQ2922" s="23"/>
      <c r="DR2922" s="23"/>
      <c r="DS2922" s="23"/>
      <c r="DT2922" s="23"/>
      <c r="DU2922" s="23"/>
      <c r="DV2922" s="23"/>
      <c r="DW2922" s="23"/>
      <c r="DX2922" s="23"/>
      <c r="DY2922" s="23"/>
    </row>
    <row r="2923" spans="1:129" s="29" customFormat="1" ht="30" x14ac:dyDescent="0.25">
      <c r="A2923" s="393"/>
      <c r="B2923" s="121" t="s">
        <v>344</v>
      </c>
      <c r="C2923" s="84"/>
      <c r="D2923" s="84"/>
      <c r="E2923" s="82"/>
      <c r="F2923" s="83"/>
      <c r="G2923" s="82"/>
      <c r="H2923" s="121" t="s">
        <v>38</v>
      </c>
      <c r="I2923" s="105" t="s">
        <v>39</v>
      </c>
      <c r="J2923" s="83">
        <v>481888</v>
      </c>
      <c r="K2923" s="98">
        <f t="shared" si="1587"/>
        <v>481888</v>
      </c>
      <c r="L2923" s="83"/>
      <c r="M2923" s="83"/>
      <c r="N2923" s="83"/>
      <c r="O2923" s="390">
        <f t="shared" si="1579"/>
        <v>481888</v>
      </c>
      <c r="P2923" s="355"/>
      <c r="Q2923" s="23"/>
      <c r="R2923" s="23"/>
      <c r="S2923" s="23"/>
      <c r="T2923" s="23"/>
      <c r="U2923" s="23"/>
      <c r="V2923" s="23"/>
      <c r="W2923" s="23"/>
      <c r="X2923" s="23"/>
      <c r="Y2923" s="23"/>
      <c r="Z2923" s="23"/>
      <c r="AA2923" s="23"/>
      <c r="AB2923" s="23"/>
      <c r="AC2923" s="23"/>
      <c r="AD2923" s="23"/>
      <c r="AE2923" s="23"/>
      <c r="AF2923" s="23"/>
      <c r="AG2923" s="23"/>
      <c r="AH2923" s="23"/>
      <c r="AI2923" s="23"/>
      <c r="AJ2923" s="23"/>
      <c r="AK2923" s="23"/>
      <c r="AL2923" s="23"/>
      <c r="AM2923" s="23"/>
      <c r="AN2923" s="23"/>
      <c r="AO2923" s="23"/>
      <c r="AP2923" s="23"/>
      <c r="AQ2923" s="23"/>
      <c r="AR2923" s="23"/>
      <c r="AS2923" s="23"/>
      <c r="AT2923" s="23"/>
      <c r="AU2923" s="23"/>
      <c r="AV2923" s="23"/>
      <c r="AW2923" s="23"/>
      <c r="AX2923" s="23"/>
      <c r="AY2923" s="23"/>
      <c r="AZ2923" s="23"/>
      <c r="BA2923" s="23"/>
      <c r="BB2923" s="23"/>
      <c r="BC2923" s="23"/>
      <c r="BD2923" s="23"/>
      <c r="BE2923" s="23"/>
      <c r="BF2923" s="23"/>
      <c r="BG2923" s="23"/>
      <c r="BH2923" s="23"/>
      <c r="BI2923" s="23"/>
      <c r="BJ2923" s="23"/>
      <c r="BK2923" s="23"/>
      <c r="BL2923" s="23"/>
      <c r="BM2923" s="23"/>
      <c r="BN2923" s="23"/>
      <c r="BO2923" s="23"/>
      <c r="BP2923" s="23"/>
      <c r="BQ2923" s="23"/>
      <c r="BR2923" s="23"/>
      <c r="BS2923" s="23"/>
      <c r="BT2923" s="23"/>
      <c r="BU2923" s="23"/>
      <c r="BV2923" s="23"/>
      <c r="BW2923" s="23"/>
      <c r="BX2923" s="23"/>
      <c r="BY2923" s="23"/>
      <c r="BZ2923" s="23"/>
      <c r="CA2923" s="23"/>
      <c r="CB2923" s="23"/>
      <c r="CC2923" s="23"/>
      <c r="CD2923" s="23"/>
      <c r="CE2923" s="23"/>
      <c r="CF2923" s="23"/>
      <c r="CG2923" s="23"/>
      <c r="CH2923" s="23"/>
      <c r="CI2923" s="23"/>
      <c r="CJ2923" s="23"/>
      <c r="CK2923" s="23"/>
      <c r="CL2923" s="23"/>
      <c r="CM2923" s="23"/>
      <c r="CN2923" s="23"/>
      <c r="CO2923" s="23"/>
      <c r="CP2923" s="23"/>
      <c r="CQ2923" s="23"/>
      <c r="CR2923" s="23"/>
      <c r="CS2923" s="23"/>
      <c r="CT2923" s="23"/>
      <c r="CU2923" s="23"/>
      <c r="CV2923" s="23"/>
      <c r="CW2923" s="23"/>
      <c r="CX2923" s="23"/>
      <c r="CY2923" s="23"/>
      <c r="CZ2923" s="23"/>
      <c r="DA2923" s="23"/>
      <c r="DB2923" s="23"/>
      <c r="DC2923" s="23"/>
      <c r="DD2923" s="23"/>
      <c r="DE2923" s="23"/>
      <c r="DF2923" s="23"/>
      <c r="DG2923" s="23"/>
      <c r="DH2923" s="23"/>
      <c r="DI2923" s="23"/>
      <c r="DJ2923" s="23"/>
      <c r="DK2923" s="23"/>
      <c r="DL2923" s="23"/>
      <c r="DM2923" s="23"/>
      <c r="DN2923" s="23"/>
      <c r="DO2923" s="23"/>
      <c r="DP2923" s="23"/>
      <c r="DQ2923" s="23"/>
      <c r="DR2923" s="23"/>
      <c r="DS2923" s="23"/>
      <c r="DT2923" s="23"/>
      <c r="DU2923" s="23"/>
      <c r="DV2923" s="23"/>
      <c r="DW2923" s="23"/>
      <c r="DX2923" s="23"/>
      <c r="DY2923" s="23"/>
    </row>
    <row r="2924" spans="1:129" s="29" customFormat="1" ht="30" x14ac:dyDescent="0.25">
      <c r="A2924" s="393"/>
      <c r="B2924" s="121" t="s">
        <v>344</v>
      </c>
      <c r="C2924" s="84"/>
      <c r="D2924" s="84"/>
      <c r="E2924" s="82"/>
      <c r="F2924" s="83"/>
      <c r="G2924" s="82"/>
      <c r="H2924" s="121" t="s">
        <v>42</v>
      </c>
      <c r="I2924" s="108" t="s">
        <v>43</v>
      </c>
      <c r="J2924" s="83">
        <v>202214.99</v>
      </c>
      <c r="K2924" s="98">
        <f t="shared" si="1587"/>
        <v>202214.99</v>
      </c>
      <c r="L2924" s="83"/>
      <c r="M2924" s="83"/>
      <c r="N2924" s="83"/>
      <c r="O2924" s="390">
        <f t="shared" si="1579"/>
        <v>202214.99</v>
      </c>
      <c r="P2924" s="355"/>
      <c r="Q2924" s="23"/>
      <c r="R2924" s="23"/>
      <c r="S2924" s="23"/>
      <c r="T2924" s="23"/>
      <c r="U2924" s="23"/>
      <c r="V2924" s="23"/>
      <c r="W2924" s="23"/>
      <c r="X2924" s="23"/>
      <c r="Y2924" s="23"/>
      <c r="Z2924" s="23"/>
      <c r="AA2924" s="23"/>
      <c r="AB2924" s="23"/>
      <c r="AC2924" s="23"/>
      <c r="AD2924" s="23"/>
      <c r="AE2924" s="23"/>
      <c r="AF2924" s="23"/>
      <c r="AG2924" s="23"/>
      <c r="AH2924" s="23"/>
      <c r="AI2924" s="23"/>
      <c r="AJ2924" s="23"/>
      <c r="AK2924" s="23"/>
      <c r="AL2924" s="23"/>
      <c r="AM2924" s="23"/>
      <c r="AN2924" s="23"/>
      <c r="AO2924" s="23"/>
      <c r="AP2924" s="23"/>
      <c r="AQ2924" s="23"/>
      <c r="AR2924" s="23"/>
      <c r="AS2924" s="23"/>
      <c r="AT2924" s="23"/>
      <c r="AU2924" s="23"/>
      <c r="AV2924" s="23"/>
      <c r="AW2924" s="23"/>
      <c r="AX2924" s="23"/>
      <c r="AY2924" s="23"/>
      <c r="AZ2924" s="23"/>
      <c r="BA2924" s="23"/>
      <c r="BB2924" s="23"/>
      <c r="BC2924" s="23"/>
      <c r="BD2924" s="23"/>
      <c r="BE2924" s="23"/>
      <c r="BF2924" s="23"/>
      <c r="BG2924" s="23"/>
      <c r="BH2924" s="23"/>
      <c r="BI2924" s="23"/>
      <c r="BJ2924" s="23"/>
      <c r="BK2924" s="23"/>
      <c r="BL2924" s="23"/>
      <c r="BM2924" s="23"/>
      <c r="BN2924" s="23"/>
      <c r="BO2924" s="23"/>
      <c r="BP2924" s="23"/>
      <c r="BQ2924" s="23"/>
      <c r="BR2924" s="23"/>
      <c r="BS2924" s="23"/>
      <c r="BT2924" s="23"/>
      <c r="BU2924" s="23"/>
      <c r="BV2924" s="23"/>
      <c r="BW2924" s="23"/>
      <c r="BX2924" s="23"/>
      <c r="BY2924" s="23"/>
      <c r="BZ2924" s="23"/>
      <c r="CA2924" s="23"/>
      <c r="CB2924" s="23"/>
      <c r="CC2924" s="23"/>
      <c r="CD2924" s="23"/>
      <c r="CE2924" s="23"/>
      <c r="CF2924" s="23"/>
      <c r="CG2924" s="23"/>
      <c r="CH2924" s="23"/>
      <c r="CI2924" s="23"/>
      <c r="CJ2924" s="23"/>
      <c r="CK2924" s="23"/>
      <c r="CL2924" s="23"/>
      <c r="CM2924" s="23"/>
      <c r="CN2924" s="23"/>
      <c r="CO2924" s="23"/>
      <c r="CP2924" s="23"/>
      <c r="CQ2924" s="23"/>
      <c r="CR2924" s="23"/>
      <c r="CS2924" s="23"/>
      <c r="CT2924" s="23"/>
      <c r="CU2924" s="23"/>
      <c r="CV2924" s="23"/>
      <c r="CW2924" s="23"/>
      <c r="CX2924" s="23"/>
      <c r="CY2924" s="23"/>
      <c r="CZ2924" s="23"/>
      <c r="DA2924" s="23"/>
      <c r="DB2924" s="23"/>
      <c r="DC2924" s="23"/>
      <c r="DD2924" s="23"/>
      <c r="DE2924" s="23"/>
      <c r="DF2924" s="23"/>
      <c r="DG2924" s="23"/>
      <c r="DH2924" s="23"/>
      <c r="DI2924" s="23"/>
      <c r="DJ2924" s="23"/>
      <c r="DK2924" s="23"/>
      <c r="DL2924" s="23"/>
      <c r="DM2924" s="23"/>
      <c r="DN2924" s="23"/>
      <c r="DO2924" s="23"/>
      <c r="DP2924" s="23"/>
      <c r="DQ2924" s="23"/>
      <c r="DR2924" s="23"/>
      <c r="DS2924" s="23"/>
      <c r="DT2924" s="23"/>
      <c r="DU2924" s="23"/>
      <c r="DV2924" s="23"/>
      <c r="DW2924" s="23"/>
      <c r="DX2924" s="23"/>
      <c r="DY2924" s="23"/>
    </row>
    <row r="2925" spans="1:129" s="29" customFormat="1" x14ac:dyDescent="0.25">
      <c r="A2925" s="394"/>
      <c r="B2925" s="121" t="s">
        <v>344</v>
      </c>
      <c r="C2925" s="84"/>
      <c r="D2925" s="84"/>
      <c r="E2925" s="82"/>
      <c r="F2925" s="83"/>
      <c r="G2925" s="82"/>
      <c r="H2925" s="121" t="s">
        <v>35</v>
      </c>
      <c r="I2925" s="78" t="s">
        <v>52</v>
      </c>
      <c r="J2925" s="83">
        <v>0</v>
      </c>
      <c r="K2925" s="98">
        <f t="shared" si="1587"/>
        <v>0</v>
      </c>
      <c r="L2925" s="83"/>
      <c r="M2925" s="83"/>
      <c r="N2925" s="83"/>
      <c r="O2925" s="390">
        <f t="shared" si="1579"/>
        <v>0</v>
      </c>
      <c r="P2925" s="355"/>
      <c r="Q2925" s="23"/>
      <c r="R2925" s="23"/>
      <c r="S2925" s="23"/>
      <c r="T2925" s="23"/>
      <c r="U2925" s="23"/>
      <c r="V2925" s="23"/>
      <c r="W2925" s="23"/>
      <c r="X2925" s="23"/>
      <c r="Y2925" s="23"/>
      <c r="Z2925" s="23"/>
      <c r="AA2925" s="23"/>
      <c r="AB2925" s="23"/>
      <c r="AC2925" s="23"/>
      <c r="AD2925" s="23"/>
      <c r="AE2925" s="23"/>
      <c r="AF2925" s="23"/>
      <c r="AG2925" s="23"/>
      <c r="AH2925" s="23"/>
      <c r="AI2925" s="23"/>
      <c r="AJ2925" s="23"/>
      <c r="AK2925" s="23"/>
      <c r="AL2925" s="23"/>
      <c r="AM2925" s="23"/>
      <c r="AN2925" s="23"/>
      <c r="AO2925" s="23"/>
      <c r="AP2925" s="23"/>
      <c r="AQ2925" s="23"/>
      <c r="AR2925" s="23"/>
      <c r="AS2925" s="23"/>
      <c r="AT2925" s="23"/>
      <c r="AU2925" s="23"/>
      <c r="AV2925" s="23"/>
      <c r="AW2925" s="23"/>
      <c r="AX2925" s="23"/>
      <c r="AY2925" s="23"/>
      <c r="AZ2925" s="23"/>
      <c r="BA2925" s="23"/>
      <c r="BB2925" s="23"/>
      <c r="BC2925" s="23"/>
      <c r="BD2925" s="23"/>
      <c r="BE2925" s="23"/>
      <c r="BF2925" s="23"/>
      <c r="BG2925" s="23"/>
      <c r="BH2925" s="23"/>
      <c r="BI2925" s="23"/>
      <c r="BJ2925" s="23"/>
      <c r="BK2925" s="23"/>
      <c r="BL2925" s="23"/>
      <c r="BM2925" s="23"/>
      <c r="BN2925" s="23"/>
      <c r="BO2925" s="23"/>
      <c r="BP2925" s="23"/>
      <c r="BQ2925" s="23"/>
      <c r="BR2925" s="23"/>
      <c r="BS2925" s="23"/>
      <c r="BT2925" s="23"/>
      <c r="BU2925" s="23"/>
      <c r="BV2925" s="23"/>
      <c r="BW2925" s="23"/>
      <c r="BX2925" s="23"/>
      <c r="BY2925" s="23"/>
      <c r="BZ2925" s="23"/>
      <c r="CA2925" s="23"/>
      <c r="CB2925" s="23"/>
      <c r="CC2925" s="23"/>
      <c r="CD2925" s="23"/>
      <c r="CE2925" s="23"/>
      <c r="CF2925" s="23"/>
      <c r="CG2925" s="23"/>
      <c r="CH2925" s="23"/>
      <c r="CI2925" s="23"/>
      <c r="CJ2925" s="23"/>
      <c r="CK2925" s="23"/>
      <c r="CL2925" s="23"/>
      <c r="CM2925" s="23"/>
      <c r="CN2925" s="23"/>
      <c r="CO2925" s="23"/>
      <c r="CP2925" s="23"/>
      <c r="CQ2925" s="23"/>
      <c r="CR2925" s="23"/>
      <c r="CS2925" s="23"/>
      <c r="CT2925" s="23"/>
      <c r="CU2925" s="23"/>
      <c r="CV2925" s="23"/>
      <c r="CW2925" s="23"/>
      <c r="CX2925" s="23"/>
      <c r="CY2925" s="23"/>
      <c r="CZ2925" s="23"/>
      <c r="DA2925" s="23"/>
      <c r="DB2925" s="23"/>
      <c r="DC2925" s="23"/>
      <c r="DD2925" s="23"/>
      <c r="DE2925" s="23"/>
      <c r="DF2925" s="23"/>
      <c r="DG2925" s="23"/>
      <c r="DH2925" s="23"/>
      <c r="DI2925" s="23"/>
      <c r="DJ2925" s="23"/>
      <c r="DK2925" s="23"/>
      <c r="DL2925" s="23"/>
      <c r="DM2925" s="23"/>
      <c r="DN2925" s="23"/>
      <c r="DO2925" s="23"/>
      <c r="DP2925" s="23"/>
      <c r="DQ2925" s="23"/>
      <c r="DR2925" s="23"/>
      <c r="DS2925" s="23"/>
      <c r="DT2925" s="23"/>
      <c r="DU2925" s="23"/>
      <c r="DV2925" s="23"/>
      <c r="DW2925" s="23"/>
      <c r="DX2925" s="23"/>
      <c r="DY2925" s="23"/>
    </row>
    <row r="2926" spans="1:129" s="29" customFormat="1" x14ac:dyDescent="0.25">
      <c r="A2926" s="392">
        <v>6</v>
      </c>
      <c r="B2926" s="121" t="s">
        <v>344</v>
      </c>
      <c r="C2926" s="84" t="s">
        <v>302</v>
      </c>
      <c r="D2926" s="84" t="s">
        <v>306</v>
      </c>
      <c r="E2926" s="82">
        <v>3</v>
      </c>
      <c r="F2926" s="83">
        <v>683.1</v>
      </c>
      <c r="G2926" s="82">
        <v>39</v>
      </c>
      <c r="H2926" s="121" t="s">
        <v>30</v>
      </c>
      <c r="I2926" s="66" t="s">
        <v>1</v>
      </c>
      <c r="J2926" s="83">
        <f>J2927+J2928+J2929+J2930+J2931+J2932</f>
        <v>4039730.4400000004</v>
      </c>
      <c r="K2926" s="83">
        <f t="shared" ref="K2926:N2926" si="1588">K2927+K2928+K2929+K2930+K2931+K2932</f>
        <v>4039730.4400000004</v>
      </c>
      <c r="L2926" s="83">
        <f t="shared" si="1588"/>
        <v>0</v>
      </c>
      <c r="M2926" s="83">
        <f t="shared" si="1588"/>
        <v>0</v>
      </c>
      <c r="N2926" s="83">
        <f t="shared" si="1588"/>
        <v>0</v>
      </c>
      <c r="O2926" s="390">
        <f t="shared" si="1579"/>
        <v>4039730.4400000004</v>
      </c>
      <c r="P2926" s="355"/>
      <c r="Q2926" s="23"/>
      <c r="R2926" s="23"/>
      <c r="S2926" s="23"/>
      <c r="T2926" s="23"/>
      <c r="U2926" s="23"/>
      <c r="V2926" s="23"/>
      <c r="W2926" s="23"/>
      <c r="X2926" s="23"/>
      <c r="Y2926" s="23"/>
      <c r="Z2926" s="23"/>
      <c r="AA2926" s="23"/>
      <c r="AB2926" s="23"/>
      <c r="AC2926" s="23"/>
      <c r="AD2926" s="23"/>
      <c r="AE2926" s="23"/>
      <c r="AF2926" s="23"/>
      <c r="AG2926" s="23"/>
      <c r="AH2926" s="23"/>
      <c r="AI2926" s="23"/>
      <c r="AJ2926" s="23"/>
      <c r="AK2926" s="23"/>
      <c r="AL2926" s="23"/>
      <c r="AM2926" s="23"/>
      <c r="AN2926" s="23"/>
      <c r="AO2926" s="23"/>
      <c r="AP2926" s="23"/>
      <c r="AQ2926" s="23"/>
      <c r="AR2926" s="23"/>
      <c r="AS2926" s="23"/>
      <c r="AT2926" s="23"/>
      <c r="AU2926" s="23"/>
      <c r="AV2926" s="23"/>
      <c r="AW2926" s="23"/>
      <c r="AX2926" s="23"/>
      <c r="AY2926" s="23"/>
      <c r="AZ2926" s="23"/>
      <c r="BA2926" s="23"/>
      <c r="BB2926" s="23"/>
      <c r="BC2926" s="23"/>
      <c r="BD2926" s="23"/>
      <c r="BE2926" s="23"/>
      <c r="BF2926" s="23"/>
      <c r="BG2926" s="23"/>
      <c r="BH2926" s="23"/>
      <c r="BI2926" s="23"/>
      <c r="BJ2926" s="23"/>
      <c r="BK2926" s="23"/>
      <c r="BL2926" s="23"/>
      <c r="BM2926" s="23"/>
      <c r="BN2926" s="23"/>
      <c r="BO2926" s="23"/>
      <c r="BP2926" s="23"/>
      <c r="BQ2926" s="23"/>
      <c r="BR2926" s="23"/>
      <c r="BS2926" s="23"/>
      <c r="BT2926" s="23"/>
      <c r="BU2926" s="23"/>
      <c r="BV2926" s="23"/>
      <c r="BW2926" s="23"/>
      <c r="BX2926" s="23"/>
      <c r="BY2926" s="23"/>
      <c r="BZ2926" s="23"/>
      <c r="CA2926" s="23"/>
      <c r="CB2926" s="23"/>
      <c r="CC2926" s="23"/>
      <c r="CD2926" s="23"/>
      <c r="CE2926" s="23"/>
      <c r="CF2926" s="23"/>
      <c r="CG2926" s="23"/>
      <c r="CH2926" s="23"/>
      <c r="CI2926" s="23"/>
      <c r="CJ2926" s="23"/>
      <c r="CK2926" s="23"/>
      <c r="CL2926" s="23"/>
      <c r="CM2926" s="23"/>
      <c r="CN2926" s="23"/>
      <c r="CO2926" s="23"/>
      <c r="CP2926" s="23"/>
      <c r="CQ2926" s="23"/>
      <c r="CR2926" s="23"/>
      <c r="CS2926" s="23"/>
      <c r="CT2926" s="23"/>
      <c r="CU2926" s="23"/>
      <c r="CV2926" s="23"/>
      <c r="CW2926" s="23"/>
      <c r="CX2926" s="23"/>
      <c r="CY2926" s="23"/>
      <c r="CZ2926" s="23"/>
      <c r="DA2926" s="23"/>
      <c r="DB2926" s="23"/>
      <c r="DC2926" s="23"/>
      <c r="DD2926" s="23"/>
      <c r="DE2926" s="23"/>
      <c r="DF2926" s="23"/>
      <c r="DG2926" s="23"/>
      <c r="DH2926" s="23"/>
      <c r="DI2926" s="23"/>
      <c r="DJ2926" s="23"/>
      <c r="DK2926" s="23"/>
      <c r="DL2926" s="23"/>
      <c r="DM2926" s="23"/>
      <c r="DN2926" s="23"/>
      <c r="DO2926" s="23"/>
      <c r="DP2926" s="23"/>
      <c r="DQ2926" s="23"/>
      <c r="DR2926" s="23"/>
      <c r="DS2926" s="23"/>
      <c r="DT2926" s="23"/>
      <c r="DU2926" s="23"/>
      <c r="DV2926" s="23"/>
      <c r="DW2926" s="23"/>
      <c r="DX2926" s="23"/>
      <c r="DY2926" s="23"/>
    </row>
    <row r="2927" spans="1:129" s="29" customFormat="1" ht="30" x14ac:dyDescent="0.25">
      <c r="A2927" s="393"/>
      <c r="B2927" s="121" t="s">
        <v>344</v>
      </c>
      <c r="C2927" s="84"/>
      <c r="D2927" s="84"/>
      <c r="E2927" s="82"/>
      <c r="F2927" s="83"/>
      <c r="G2927" s="82"/>
      <c r="H2927" s="121" t="s">
        <v>40</v>
      </c>
      <c r="I2927" s="78" t="s">
        <v>41</v>
      </c>
      <c r="J2927" s="83">
        <v>303767.74</v>
      </c>
      <c r="K2927" s="98">
        <f t="shared" ref="K2927:K2932" si="1589">J2927</f>
        <v>303767.74</v>
      </c>
      <c r="L2927" s="83"/>
      <c r="M2927" s="83"/>
      <c r="N2927" s="83"/>
      <c r="O2927" s="390">
        <f t="shared" si="1579"/>
        <v>303767.74</v>
      </c>
      <c r="P2927" s="355"/>
      <c r="Q2927" s="23"/>
      <c r="R2927" s="23"/>
      <c r="S2927" s="23"/>
      <c r="T2927" s="23"/>
      <c r="U2927" s="23"/>
      <c r="V2927" s="23"/>
      <c r="W2927" s="23"/>
      <c r="X2927" s="23"/>
      <c r="Y2927" s="23"/>
      <c r="Z2927" s="23"/>
      <c r="AA2927" s="23"/>
      <c r="AB2927" s="23"/>
      <c r="AC2927" s="23"/>
      <c r="AD2927" s="23"/>
      <c r="AE2927" s="23"/>
      <c r="AF2927" s="23"/>
      <c r="AG2927" s="23"/>
      <c r="AH2927" s="23"/>
      <c r="AI2927" s="23"/>
      <c r="AJ2927" s="23"/>
      <c r="AK2927" s="23"/>
      <c r="AL2927" s="23"/>
      <c r="AM2927" s="23"/>
      <c r="AN2927" s="23"/>
      <c r="AO2927" s="23"/>
      <c r="AP2927" s="23"/>
      <c r="AQ2927" s="23"/>
      <c r="AR2927" s="23"/>
      <c r="AS2927" s="23"/>
      <c r="AT2927" s="23"/>
      <c r="AU2927" s="23"/>
      <c r="AV2927" s="23"/>
      <c r="AW2927" s="23"/>
      <c r="AX2927" s="23"/>
      <c r="AY2927" s="23"/>
      <c r="AZ2927" s="23"/>
      <c r="BA2927" s="23"/>
      <c r="BB2927" s="23"/>
      <c r="BC2927" s="23"/>
      <c r="BD2927" s="23"/>
      <c r="BE2927" s="23"/>
      <c r="BF2927" s="23"/>
      <c r="BG2927" s="23"/>
      <c r="BH2927" s="23"/>
      <c r="BI2927" s="23"/>
      <c r="BJ2927" s="23"/>
      <c r="BK2927" s="23"/>
      <c r="BL2927" s="23"/>
      <c r="BM2927" s="23"/>
      <c r="BN2927" s="23"/>
      <c r="BO2927" s="23"/>
      <c r="BP2927" s="23"/>
      <c r="BQ2927" s="23"/>
      <c r="BR2927" s="23"/>
      <c r="BS2927" s="23"/>
      <c r="BT2927" s="23"/>
      <c r="BU2927" s="23"/>
      <c r="BV2927" s="23"/>
      <c r="BW2927" s="23"/>
      <c r="BX2927" s="23"/>
      <c r="BY2927" s="23"/>
      <c r="BZ2927" s="23"/>
      <c r="CA2927" s="23"/>
      <c r="CB2927" s="23"/>
      <c r="CC2927" s="23"/>
      <c r="CD2927" s="23"/>
      <c r="CE2927" s="23"/>
      <c r="CF2927" s="23"/>
      <c r="CG2927" s="23"/>
      <c r="CH2927" s="23"/>
      <c r="CI2927" s="23"/>
      <c r="CJ2927" s="23"/>
      <c r="CK2927" s="23"/>
      <c r="CL2927" s="23"/>
      <c r="CM2927" s="23"/>
      <c r="CN2927" s="23"/>
      <c r="CO2927" s="23"/>
      <c r="CP2927" s="23"/>
      <c r="CQ2927" s="23"/>
      <c r="CR2927" s="23"/>
      <c r="CS2927" s="23"/>
      <c r="CT2927" s="23"/>
      <c r="CU2927" s="23"/>
      <c r="CV2927" s="23"/>
      <c r="CW2927" s="23"/>
      <c r="CX2927" s="23"/>
      <c r="CY2927" s="23"/>
      <c r="CZ2927" s="23"/>
      <c r="DA2927" s="23"/>
      <c r="DB2927" s="23"/>
      <c r="DC2927" s="23"/>
      <c r="DD2927" s="23"/>
      <c r="DE2927" s="23"/>
      <c r="DF2927" s="23"/>
      <c r="DG2927" s="23"/>
      <c r="DH2927" s="23"/>
      <c r="DI2927" s="23"/>
      <c r="DJ2927" s="23"/>
      <c r="DK2927" s="23"/>
      <c r="DL2927" s="23"/>
      <c r="DM2927" s="23"/>
      <c r="DN2927" s="23"/>
      <c r="DO2927" s="23"/>
      <c r="DP2927" s="23"/>
      <c r="DQ2927" s="23"/>
      <c r="DR2927" s="23"/>
      <c r="DS2927" s="23"/>
      <c r="DT2927" s="23"/>
      <c r="DU2927" s="23"/>
      <c r="DV2927" s="23"/>
      <c r="DW2927" s="23"/>
      <c r="DX2927" s="23"/>
      <c r="DY2927" s="23"/>
    </row>
    <row r="2928" spans="1:129" s="29" customFormat="1" ht="30" x14ac:dyDescent="0.25">
      <c r="A2928" s="393"/>
      <c r="B2928" s="121" t="s">
        <v>344</v>
      </c>
      <c r="C2928" s="84"/>
      <c r="D2928" s="84"/>
      <c r="E2928" s="82"/>
      <c r="F2928" s="83"/>
      <c r="G2928" s="82"/>
      <c r="H2928" s="121" t="s">
        <v>45</v>
      </c>
      <c r="I2928" s="138" t="s">
        <v>129</v>
      </c>
      <c r="J2928" s="83">
        <v>1070410.8700000001</v>
      </c>
      <c r="K2928" s="98">
        <f t="shared" si="1589"/>
        <v>1070410.8700000001</v>
      </c>
      <c r="L2928" s="83"/>
      <c r="M2928" s="83"/>
      <c r="N2928" s="83"/>
      <c r="O2928" s="390">
        <f t="shared" si="1579"/>
        <v>1070410.8700000001</v>
      </c>
      <c r="P2928" s="355"/>
      <c r="Q2928" s="23"/>
      <c r="R2928" s="23"/>
      <c r="S2928" s="23"/>
      <c r="T2928" s="23"/>
      <c r="U2928" s="23"/>
      <c r="V2928" s="23"/>
      <c r="W2928" s="23"/>
      <c r="X2928" s="23"/>
      <c r="Y2928" s="23"/>
      <c r="Z2928" s="23"/>
      <c r="AA2928" s="23"/>
      <c r="AB2928" s="23"/>
      <c r="AC2928" s="23"/>
      <c r="AD2928" s="23"/>
      <c r="AE2928" s="23"/>
      <c r="AF2928" s="23"/>
      <c r="AG2928" s="23"/>
      <c r="AH2928" s="23"/>
      <c r="AI2928" s="23"/>
      <c r="AJ2928" s="23"/>
      <c r="AK2928" s="23"/>
      <c r="AL2928" s="23"/>
      <c r="AM2928" s="23"/>
      <c r="AN2928" s="23"/>
      <c r="AO2928" s="23"/>
      <c r="AP2928" s="23"/>
      <c r="AQ2928" s="23"/>
      <c r="AR2928" s="23"/>
      <c r="AS2928" s="23"/>
      <c r="AT2928" s="23"/>
      <c r="AU2928" s="23"/>
      <c r="AV2928" s="23"/>
      <c r="AW2928" s="23"/>
      <c r="AX2928" s="23"/>
      <c r="AY2928" s="23"/>
      <c r="AZ2928" s="23"/>
      <c r="BA2928" s="23"/>
      <c r="BB2928" s="23"/>
      <c r="BC2928" s="23"/>
      <c r="BD2928" s="23"/>
      <c r="BE2928" s="23"/>
      <c r="BF2928" s="23"/>
      <c r="BG2928" s="23"/>
      <c r="BH2928" s="23"/>
      <c r="BI2928" s="23"/>
      <c r="BJ2928" s="23"/>
      <c r="BK2928" s="23"/>
      <c r="BL2928" s="23"/>
      <c r="BM2928" s="23"/>
      <c r="BN2928" s="23"/>
      <c r="BO2928" s="23"/>
      <c r="BP2928" s="23"/>
      <c r="BQ2928" s="23"/>
      <c r="BR2928" s="23"/>
      <c r="BS2928" s="23"/>
      <c r="BT2928" s="23"/>
      <c r="BU2928" s="23"/>
      <c r="BV2928" s="23"/>
      <c r="BW2928" s="23"/>
      <c r="BX2928" s="23"/>
      <c r="BY2928" s="23"/>
      <c r="BZ2928" s="23"/>
      <c r="CA2928" s="23"/>
      <c r="CB2928" s="23"/>
      <c r="CC2928" s="23"/>
      <c r="CD2928" s="23"/>
      <c r="CE2928" s="23"/>
      <c r="CF2928" s="23"/>
      <c r="CG2928" s="23"/>
      <c r="CH2928" s="23"/>
      <c r="CI2928" s="23"/>
      <c r="CJ2928" s="23"/>
      <c r="CK2928" s="23"/>
      <c r="CL2928" s="23"/>
      <c r="CM2928" s="23"/>
      <c r="CN2928" s="23"/>
      <c r="CO2928" s="23"/>
      <c r="CP2928" s="23"/>
      <c r="CQ2928" s="23"/>
      <c r="CR2928" s="23"/>
      <c r="CS2928" s="23"/>
      <c r="CT2928" s="23"/>
      <c r="CU2928" s="23"/>
      <c r="CV2928" s="23"/>
      <c r="CW2928" s="23"/>
      <c r="CX2928" s="23"/>
      <c r="CY2928" s="23"/>
      <c r="CZ2928" s="23"/>
      <c r="DA2928" s="23"/>
      <c r="DB2928" s="23"/>
      <c r="DC2928" s="23"/>
      <c r="DD2928" s="23"/>
      <c r="DE2928" s="23"/>
      <c r="DF2928" s="23"/>
      <c r="DG2928" s="23"/>
      <c r="DH2928" s="23"/>
      <c r="DI2928" s="23"/>
      <c r="DJ2928" s="23"/>
      <c r="DK2928" s="23"/>
      <c r="DL2928" s="23"/>
      <c r="DM2928" s="23"/>
      <c r="DN2928" s="23"/>
      <c r="DO2928" s="23"/>
      <c r="DP2928" s="23"/>
      <c r="DQ2928" s="23"/>
      <c r="DR2928" s="23"/>
      <c r="DS2928" s="23"/>
      <c r="DT2928" s="23"/>
      <c r="DU2928" s="23"/>
      <c r="DV2928" s="23"/>
      <c r="DW2928" s="23"/>
      <c r="DX2928" s="23"/>
      <c r="DY2928" s="23"/>
    </row>
    <row r="2929" spans="1:129" s="29" customFormat="1" ht="30" x14ac:dyDescent="0.25">
      <c r="A2929" s="393"/>
      <c r="B2929" s="121" t="s">
        <v>344</v>
      </c>
      <c r="C2929" s="84"/>
      <c r="D2929" s="84"/>
      <c r="E2929" s="82"/>
      <c r="F2929" s="83"/>
      <c r="G2929" s="82"/>
      <c r="H2929" s="121" t="s">
        <v>38</v>
      </c>
      <c r="I2929" s="105" t="s">
        <v>39</v>
      </c>
      <c r="J2929" s="83">
        <v>480902.40000000002</v>
      </c>
      <c r="K2929" s="98">
        <f t="shared" si="1589"/>
        <v>480902.40000000002</v>
      </c>
      <c r="L2929" s="83"/>
      <c r="M2929" s="83"/>
      <c r="N2929" s="83"/>
      <c r="O2929" s="390">
        <f t="shared" si="1579"/>
        <v>480902.40000000002</v>
      </c>
      <c r="P2929" s="355"/>
      <c r="Q2929" s="23"/>
      <c r="R2929" s="23"/>
      <c r="S2929" s="23"/>
      <c r="T2929" s="23"/>
      <c r="U2929" s="23"/>
      <c r="V2929" s="23"/>
      <c r="W2929" s="23"/>
      <c r="X2929" s="23"/>
      <c r="Y2929" s="23"/>
      <c r="Z2929" s="23"/>
      <c r="AA2929" s="23"/>
      <c r="AB2929" s="23"/>
      <c r="AC2929" s="23"/>
      <c r="AD2929" s="23"/>
      <c r="AE2929" s="23"/>
      <c r="AF2929" s="23"/>
      <c r="AG2929" s="23"/>
      <c r="AH2929" s="23"/>
      <c r="AI2929" s="23"/>
      <c r="AJ2929" s="23"/>
      <c r="AK2929" s="23"/>
      <c r="AL2929" s="23"/>
      <c r="AM2929" s="23"/>
      <c r="AN2929" s="23"/>
      <c r="AO2929" s="23"/>
      <c r="AP2929" s="23"/>
      <c r="AQ2929" s="23"/>
      <c r="AR2929" s="23"/>
      <c r="AS2929" s="23"/>
      <c r="AT2929" s="23"/>
      <c r="AU2929" s="23"/>
      <c r="AV2929" s="23"/>
      <c r="AW2929" s="23"/>
      <c r="AX2929" s="23"/>
      <c r="AY2929" s="23"/>
      <c r="AZ2929" s="23"/>
      <c r="BA2929" s="23"/>
      <c r="BB2929" s="23"/>
      <c r="BC2929" s="23"/>
      <c r="BD2929" s="23"/>
      <c r="BE2929" s="23"/>
      <c r="BF2929" s="23"/>
      <c r="BG2929" s="23"/>
      <c r="BH2929" s="23"/>
      <c r="BI2929" s="23"/>
      <c r="BJ2929" s="23"/>
      <c r="BK2929" s="23"/>
      <c r="BL2929" s="23"/>
      <c r="BM2929" s="23"/>
      <c r="BN2929" s="23"/>
      <c r="BO2929" s="23"/>
      <c r="BP2929" s="23"/>
      <c r="BQ2929" s="23"/>
      <c r="BR2929" s="23"/>
      <c r="BS2929" s="23"/>
      <c r="BT2929" s="23"/>
      <c r="BU2929" s="23"/>
      <c r="BV2929" s="23"/>
      <c r="BW2929" s="23"/>
      <c r="BX2929" s="23"/>
      <c r="BY2929" s="23"/>
      <c r="BZ2929" s="23"/>
      <c r="CA2929" s="23"/>
      <c r="CB2929" s="23"/>
      <c r="CC2929" s="23"/>
      <c r="CD2929" s="23"/>
      <c r="CE2929" s="23"/>
      <c r="CF2929" s="23"/>
      <c r="CG2929" s="23"/>
      <c r="CH2929" s="23"/>
      <c r="CI2929" s="23"/>
      <c r="CJ2929" s="23"/>
      <c r="CK2929" s="23"/>
      <c r="CL2929" s="23"/>
      <c r="CM2929" s="23"/>
      <c r="CN2929" s="23"/>
      <c r="CO2929" s="23"/>
      <c r="CP2929" s="23"/>
      <c r="CQ2929" s="23"/>
      <c r="CR2929" s="23"/>
      <c r="CS2929" s="23"/>
      <c r="CT2929" s="23"/>
      <c r="CU2929" s="23"/>
      <c r="CV2929" s="23"/>
      <c r="CW2929" s="23"/>
      <c r="CX2929" s="23"/>
      <c r="CY2929" s="23"/>
      <c r="CZ2929" s="23"/>
      <c r="DA2929" s="23"/>
      <c r="DB2929" s="23"/>
      <c r="DC2929" s="23"/>
      <c r="DD2929" s="23"/>
      <c r="DE2929" s="23"/>
      <c r="DF2929" s="23"/>
      <c r="DG2929" s="23"/>
      <c r="DH2929" s="23"/>
      <c r="DI2929" s="23"/>
      <c r="DJ2929" s="23"/>
      <c r="DK2929" s="23"/>
      <c r="DL2929" s="23"/>
      <c r="DM2929" s="23"/>
      <c r="DN2929" s="23"/>
      <c r="DO2929" s="23"/>
      <c r="DP2929" s="23"/>
      <c r="DQ2929" s="23"/>
      <c r="DR2929" s="23"/>
      <c r="DS2929" s="23"/>
      <c r="DT2929" s="23"/>
      <c r="DU2929" s="23"/>
      <c r="DV2929" s="23"/>
      <c r="DW2929" s="23"/>
      <c r="DX2929" s="23"/>
      <c r="DY2929" s="23"/>
    </row>
    <row r="2930" spans="1:129" s="29" customFormat="1" ht="30" x14ac:dyDescent="0.25">
      <c r="A2930" s="393"/>
      <c r="B2930" s="121" t="s">
        <v>344</v>
      </c>
      <c r="C2930" s="84"/>
      <c r="D2930" s="84"/>
      <c r="E2930" s="82"/>
      <c r="F2930" s="83"/>
      <c r="G2930" s="82"/>
      <c r="H2930" s="121" t="s">
        <v>42</v>
      </c>
      <c r="I2930" s="108" t="s">
        <v>43</v>
      </c>
      <c r="J2930" s="83">
        <v>201801.4</v>
      </c>
      <c r="K2930" s="98">
        <f t="shared" si="1589"/>
        <v>201801.4</v>
      </c>
      <c r="L2930" s="83"/>
      <c r="M2930" s="83"/>
      <c r="N2930" s="83"/>
      <c r="O2930" s="390">
        <f t="shared" si="1579"/>
        <v>201801.4</v>
      </c>
      <c r="P2930" s="355"/>
      <c r="Q2930" s="23"/>
      <c r="R2930" s="23"/>
      <c r="S2930" s="23"/>
      <c r="T2930" s="23"/>
      <c r="U2930" s="23"/>
      <c r="V2930" s="23"/>
      <c r="W2930" s="23"/>
      <c r="X2930" s="23"/>
      <c r="Y2930" s="23"/>
      <c r="Z2930" s="23"/>
      <c r="AA2930" s="23"/>
      <c r="AB2930" s="23"/>
      <c r="AC2930" s="23"/>
      <c r="AD2930" s="23"/>
      <c r="AE2930" s="23"/>
      <c r="AF2930" s="23"/>
      <c r="AG2930" s="23"/>
      <c r="AH2930" s="23"/>
      <c r="AI2930" s="23"/>
      <c r="AJ2930" s="23"/>
      <c r="AK2930" s="23"/>
      <c r="AL2930" s="23"/>
      <c r="AM2930" s="23"/>
      <c r="AN2930" s="23"/>
      <c r="AO2930" s="23"/>
      <c r="AP2930" s="23"/>
      <c r="AQ2930" s="23"/>
      <c r="AR2930" s="23"/>
      <c r="AS2930" s="23"/>
      <c r="AT2930" s="23"/>
      <c r="AU2930" s="23"/>
      <c r="AV2930" s="23"/>
      <c r="AW2930" s="23"/>
      <c r="AX2930" s="23"/>
      <c r="AY2930" s="23"/>
      <c r="AZ2930" s="23"/>
      <c r="BA2930" s="23"/>
      <c r="BB2930" s="23"/>
      <c r="BC2930" s="23"/>
      <c r="BD2930" s="23"/>
      <c r="BE2930" s="23"/>
      <c r="BF2930" s="23"/>
      <c r="BG2930" s="23"/>
      <c r="BH2930" s="23"/>
      <c r="BI2930" s="23"/>
      <c r="BJ2930" s="23"/>
      <c r="BK2930" s="23"/>
      <c r="BL2930" s="23"/>
      <c r="BM2930" s="23"/>
      <c r="BN2930" s="23"/>
      <c r="BO2930" s="23"/>
      <c r="BP2930" s="23"/>
      <c r="BQ2930" s="23"/>
      <c r="BR2930" s="23"/>
      <c r="BS2930" s="23"/>
      <c r="BT2930" s="23"/>
      <c r="BU2930" s="23"/>
      <c r="BV2930" s="23"/>
      <c r="BW2930" s="23"/>
      <c r="BX2930" s="23"/>
      <c r="BY2930" s="23"/>
      <c r="BZ2930" s="23"/>
      <c r="CA2930" s="23"/>
      <c r="CB2930" s="23"/>
      <c r="CC2930" s="23"/>
      <c r="CD2930" s="23"/>
      <c r="CE2930" s="23"/>
      <c r="CF2930" s="23"/>
      <c r="CG2930" s="23"/>
      <c r="CH2930" s="23"/>
      <c r="CI2930" s="23"/>
      <c r="CJ2930" s="23"/>
      <c r="CK2930" s="23"/>
      <c r="CL2930" s="23"/>
      <c r="CM2930" s="23"/>
      <c r="CN2930" s="23"/>
      <c r="CO2930" s="23"/>
      <c r="CP2930" s="23"/>
      <c r="CQ2930" s="23"/>
      <c r="CR2930" s="23"/>
      <c r="CS2930" s="23"/>
      <c r="CT2930" s="23"/>
      <c r="CU2930" s="23"/>
      <c r="CV2930" s="23"/>
      <c r="CW2930" s="23"/>
      <c r="CX2930" s="23"/>
      <c r="CY2930" s="23"/>
      <c r="CZ2930" s="23"/>
      <c r="DA2930" s="23"/>
      <c r="DB2930" s="23"/>
      <c r="DC2930" s="23"/>
      <c r="DD2930" s="23"/>
      <c r="DE2930" s="23"/>
      <c r="DF2930" s="23"/>
      <c r="DG2930" s="23"/>
      <c r="DH2930" s="23"/>
      <c r="DI2930" s="23"/>
      <c r="DJ2930" s="23"/>
      <c r="DK2930" s="23"/>
      <c r="DL2930" s="23"/>
      <c r="DM2930" s="23"/>
      <c r="DN2930" s="23"/>
      <c r="DO2930" s="23"/>
      <c r="DP2930" s="23"/>
      <c r="DQ2930" s="23"/>
      <c r="DR2930" s="23"/>
      <c r="DS2930" s="23"/>
      <c r="DT2930" s="23"/>
      <c r="DU2930" s="23"/>
      <c r="DV2930" s="23"/>
      <c r="DW2930" s="23"/>
      <c r="DX2930" s="23"/>
      <c r="DY2930" s="23"/>
    </row>
    <row r="2931" spans="1:129" s="29" customFormat="1" x14ac:dyDescent="0.25">
      <c r="A2931" s="393"/>
      <c r="B2931" s="121" t="s">
        <v>344</v>
      </c>
      <c r="C2931" s="84"/>
      <c r="D2931" s="84"/>
      <c r="E2931" s="82"/>
      <c r="F2931" s="83"/>
      <c r="G2931" s="82"/>
      <c r="H2931" s="121" t="s">
        <v>36</v>
      </c>
      <c r="I2931" s="78" t="s">
        <v>37</v>
      </c>
      <c r="J2931" s="83">
        <v>1982848.03</v>
      </c>
      <c r="K2931" s="98">
        <f t="shared" si="1589"/>
        <v>1982848.03</v>
      </c>
      <c r="L2931" s="83"/>
      <c r="M2931" s="83"/>
      <c r="N2931" s="83"/>
      <c r="O2931" s="390">
        <f t="shared" si="1579"/>
        <v>1982848.03</v>
      </c>
      <c r="P2931" s="355"/>
      <c r="Q2931" s="23"/>
      <c r="R2931" s="23"/>
      <c r="S2931" s="23"/>
      <c r="T2931" s="23"/>
      <c r="U2931" s="23"/>
      <c r="V2931" s="23"/>
      <c r="W2931" s="23"/>
      <c r="X2931" s="23"/>
      <c r="Y2931" s="23"/>
      <c r="Z2931" s="23"/>
      <c r="AA2931" s="23"/>
      <c r="AB2931" s="23"/>
      <c r="AC2931" s="23"/>
      <c r="AD2931" s="23"/>
      <c r="AE2931" s="23"/>
      <c r="AF2931" s="23"/>
      <c r="AG2931" s="23"/>
      <c r="AH2931" s="23"/>
      <c r="AI2931" s="23"/>
      <c r="AJ2931" s="23"/>
      <c r="AK2931" s="23"/>
      <c r="AL2931" s="23"/>
      <c r="AM2931" s="23"/>
      <c r="AN2931" s="23"/>
      <c r="AO2931" s="23"/>
      <c r="AP2931" s="23"/>
      <c r="AQ2931" s="23"/>
      <c r="AR2931" s="23"/>
      <c r="AS2931" s="23"/>
      <c r="AT2931" s="23"/>
      <c r="AU2931" s="23"/>
      <c r="AV2931" s="23"/>
      <c r="AW2931" s="23"/>
      <c r="AX2931" s="23"/>
      <c r="AY2931" s="23"/>
      <c r="AZ2931" s="23"/>
      <c r="BA2931" s="23"/>
      <c r="BB2931" s="23"/>
      <c r="BC2931" s="23"/>
      <c r="BD2931" s="23"/>
      <c r="BE2931" s="23"/>
      <c r="BF2931" s="23"/>
      <c r="BG2931" s="23"/>
      <c r="BH2931" s="23"/>
      <c r="BI2931" s="23"/>
      <c r="BJ2931" s="23"/>
      <c r="BK2931" s="23"/>
      <c r="BL2931" s="23"/>
      <c r="BM2931" s="23"/>
      <c r="BN2931" s="23"/>
      <c r="BO2931" s="23"/>
      <c r="BP2931" s="23"/>
      <c r="BQ2931" s="23"/>
      <c r="BR2931" s="23"/>
      <c r="BS2931" s="23"/>
      <c r="BT2931" s="23"/>
      <c r="BU2931" s="23"/>
      <c r="BV2931" s="23"/>
      <c r="BW2931" s="23"/>
      <c r="BX2931" s="23"/>
      <c r="BY2931" s="23"/>
      <c r="BZ2931" s="23"/>
      <c r="CA2931" s="23"/>
      <c r="CB2931" s="23"/>
      <c r="CC2931" s="23"/>
      <c r="CD2931" s="23"/>
      <c r="CE2931" s="23"/>
      <c r="CF2931" s="23"/>
      <c r="CG2931" s="23"/>
      <c r="CH2931" s="23"/>
      <c r="CI2931" s="23"/>
      <c r="CJ2931" s="23"/>
      <c r="CK2931" s="23"/>
      <c r="CL2931" s="23"/>
      <c r="CM2931" s="23"/>
      <c r="CN2931" s="23"/>
      <c r="CO2931" s="23"/>
      <c r="CP2931" s="23"/>
      <c r="CQ2931" s="23"/>
      <c r="CR2931" s="23"/>
      <c r="CS2931" s="23"/>
      <c r="CT2931" s="23"/>
      <c r="CU2931" s="23"/>
      <c r="CV2931" s="23"/>
      <c r="CW2931" s="23"/>
      <c r="CX2931" s="23"/>
      <c r="CY2931" s="23"/>
      <c r="CZ2931" s="23"/>
      <c r="DA2931" s="23"/>
      <c r="DB2931" s="23"/>
      <c r="DC2931" s="23"/>
      <c r="DD2931" s="23"/>
      <c r="DE2931" s="23"/>
      <c r="DF2931" s="23"/>
      <c r="DG2931" s="23"/>
      <c r="DH2931" s="23"/>
      <c r="DI2931" s="23"/>
      <c r="DJ2931" s="23"/>
      <c r="DK2931" s="23"/>
      <c r="DL2931" s="23"/>
      <c r="DM2931" s="23"/>
      <c r="DN2931" s="23"/>
      <c r="DO2931" s="23"/>
      <c r="DP2931" s="23"/>
      <c r="DQ2931" s="23"/>
      <c r="DR2931" s="23"/>
      <c r="DS2931" s="23"/>
      <c r="DT2931" s="23"/>
      <c r="DU2931" s="23"/>
      <c r="DV2931" s="23"/>
      <c r="DW2931" s="23"/>
      <c r="DX2931" s="23"/>
      <c r="DY2931" s="23"/>
    </row>
    <row r="2932" spans="1:129" s="29" customFormat="1" x14ac:dyDescent="0.25">
      <c r="A2932" s="394"/>
      <c r="B2932" s="121" t="s">
        <v>344</v>
      </c>
      <c r="C2932" s="84"/>
      <c r="D2932" s="84"/>
      <c r="E2932" s="83"/>
      <c r="F2932" s="83"/>
      <c r="G2932" s="82"/>
      <c r="H2932" s="121" t="s">
        <v>35</v>
      </c>
      <c r="I2932" s="78" t="s">
        <v>52</v>
      </c>
      <c r="J2932" s="83">
        <v>0</v>
      </c>
      <c r="K2932" s="98">
        <f t="shared" si="1589"/>
        <v>0</v>
      </c>
      <c r="L2932" s="83"/>
      <c r="M2932" s="83"/>
      <c r="N2932" s="83"/>
      <c r="O2932" s="390">
        <f t="shared" si="1579"/>
        <v>0</v>
      </c>
      <c r="P2932" s="355"/>
      <c r="Q2932" s="23"/>
      <c r="R2932" s="23"/>
      <c r="S2932" s="23"/>
      <c r="T2932" s="23"/>
      <c r="U2932" s="23"/>
      <c r="V2932" s="23"/>
      <c r="W2932" s="23"/>
      <c r="X2932" s="23"/>
      <c r="Y2932" s="23"/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/>
      <c r="AK2932" s="23"/>
      <c r="AL2932" s="23"/>
      <c r="AM2932" s="23"/>
      <c r="AN2932" s="23"/>
      <c r="AO2932" s="23"/>
      <c r="AP2932" s="23"/>
      <c r="AQ2932" s="23"/>
      <c r="AR2932" s="23"/>
      <c r="AS2932" s="23"/>
      <c r="AT2932" s="23"/>
      <c r="AU2932" s="23"/>
      <c r="AV2932" s="23"/>
      <c r="AW2932" s="23"/>
      <c r="AX2932" s="23"/>
      <c r="AY2932" s="23"/>
      <c r="AZ2932" s="23"/>
      <c r="BA2932" s="23"/>
      <c r="BB2932" s="23"/>
      <c r="BC2932" s="23"/>
      <c r="BD2932" s="23"/>
      <c r="BE2932" s="23"/>
      <c r="BF2932" s="23"/>
      <c r="BG2932" s="23"/>
      <c r="BH2932" s="23"/>
      <c r="BI2932" s="23"/>
      <c r="BJ2932" s="23"/>
      <c r="BK2932" s="23"/>
      <c r="BL2932" s="23"/>
      <c r="BM2932" s="23"/>
      <c r="BN2932" s="23"/>
      <c r="BO2932" s="23"/>
      <c r="BP2932" s="23"/>
      <c r="BQ2932" s="23"/>
      <c r="BR2932" s="23"/>
      <c r="BS2932" s="23"/>
      <c r="BT2932" s="23"/>
      <c r="BU2932" s="23"/>
      <c r="BV2932" s="23"/>
      <c r="BW2932" s="23"/>
      <c r="BX2932" s="23"/>
      <c r="BY2932" s="23"/>
      <c r="BZ2932" s="23"/>
      <c r="CA2932" s="23"/>
      <c r="CB2932" s="23"/>
      <c r="CC2932" s="23"/>
      <c r="CD2932" s="23"/>
      <c r="CE2932" s="23"/>
      <c r="CF2932" s="23"/>
      <c r="CG2932" s="23"/>
      <c r="CH2932" s="23"/>
      <c r="CI2932" s="23"/>
      <c r="CJ2932" s="23"/>
      <c r="CK2932" s="23"/>
      <c r="CL2932" s="23"/>
      <c r="CM2932" s="23"/>
      <c r="CN2932" s="23"/>
      <c r="CO2932" s="23"/>
      <c r="CP2932" s="23"/>
      <c r="CQ2932" s="23"/>
      <c r="CR2932" s="23"/>
      <c r="CS2932" s="23"/>
      <c r="CT2932" s="23"/>
      <c r="CU2932" s="23"/>
      <c r="CV2932" s="23"/>
      <c r="CW2932" s="23"/>
      <c r="CX2932" s="23"/>
      <c r="CY2932" s="23"/>
      <c r="CZ2932" s="23"/>
      <c r="DA2932" s="23"/>
      <c r="DB2932" s="23"/>
      <c r="DC2932" s="23"/>
      <c r="DD2932" s="23"/>
      <c r="DE2932" s="23"/>
      <c r="DF2932" s="23"/>
      <c r="DG2932" s="23"/>
      <c r="DH2932" s="23"/>
      <c r="DI2932" s="23"/>
      <c r="DJ2932" s="23"/>
      <c r="DK2932" s="23"/>
      <c r="DL2932" s="23"/>
      <c r="DM2932" s="23"/>
      <c r="DN2932" s="23"/>
      <c r="DO2932" s="23"/>
      <c r="DP2932" s="23"/>
      <c r="DQ2932" s="23"/>
      <c r="DR2932" s="23"/>
      <c r="DS2932" s="23"/>
      <c r="DT2932" s="23"/>
      <c r="DU2932" s="23"/>
      <c r="DV2932" s="23"/>
      <c r="DW2932" s="23"/>
      <c r="DX2932" s="23"/>
      <c r="DY2932" s="23"/>
    </row>
    <row r="2933" spans="1:129" s="29" customFormat="1" x14ac:dyDescent="0.25">
      <c r="A2933" s="486">
        <v>7</v>
      </c>
      <c r="B2933" s="121" t="s">
        <v>344</v>
      </c>
      <c r="C2933" s="84" t="s">
        <v>302</v>
      </c>
      <c r="D2933" s="84" t="s">
        <v>149</v>
      </c>
      <c r="E2933" s="274">
        <v>15</v>
      </c>
      <c r="F2933" s="83">
        <v>699</v>
      </c>
      <c r="G2933" s="82">
        <v>21</v>
      </c>
      <c r="H2933" s="121" t="s">
        <v>30</v>
      </c>
      <c r="I2933" s="66" t="s">
        <v>1</v>
      </c>
      <c r="J2933" s="83">
        <f>J2934+J2935+J2936+J2937</f>
        <v>3435165.6</v>
      </c>
      <c r="K2933" s="83">
        <f t="shared" ref="K2933:N2933" si="1590">K2934+K2935+K2936+K2937</f>
        <v>3435165.6</v>
      </c>
      <c r="L2933" s="83">
        <f t="shared" si="1590"/>
        <v>0</v>
      </c>
      <c r="M2933" s="83">
        <f t="shared" si="1590"/>
        <v>0</v>
      </c>
      <c r="N2933" s="83">
        <f t="shared" si="1590"/>
        <v>0</v>
      </c>
      <c r="O2933" s="390">
        <f t="shared" si="1579"/>
        <v>3435165.6</v>
      </c>
      <c r="P2933" s="355"/>
      <c r="Q2933" s="23"/>
      <c r="R2933" s="23"/>
      <c r="S2933" s="23"/>
      <c r="T2933" s="23"/>
      <c r="U2933" s="23"/>
      <c r="V2933" s="23"/>
      <c r="W2933" s="23"/>
      <c r="X2933" s="23"/>
      <c r="Y2933" s="23"/>
      <c r="Z2933" s="23"/>
      <c r="AA2933" s="23"/>
      <c r="AB2933" s="23"/>
      <c r="AC2933" s="23"/>
      <c r="AD2933" s="23"/>
      <c r="AE2933" s="23"/>
      <c r="AF2933" s="23"/>
      <c r="AG2933" s="23"/>
      <c r="AH2933" s="23"/>
      <c r="AI2933" s="23"/>
      <c r="AJ2933" s="23"/>
      <c r="AK2933" s="23"/>
      <c r="AL2933" s="23"/>
      <c r="AM2933" s="23"/>
      <c r="AN2933" s="23"/>
      <c r="AO2933" s="23"/>
      <c r="AP2933" s="23"/>
      <c r="AQ2933" s="23"/>
      <c r="AR2933" s="23"/>
      <c r="AS2933" s="23"/>
      <c r="AT2933" s="23"/>
      <c r="AU2933" s="23"/>
      <c r="AV2933" s="23"/>
      <c r="AW2933" s="23"/>
      <c r="AX2933" s="23"/>
      <c r="AY2933" s="23"/>
      <c r="AZ2933" s="23"/>
      <c r="BA2933" s="23"/>
      <c r="BB2933" s="23"/>
      <c r="BC2933" s="23"/>
      <c r="BD2933" s="23"/>
      <c r="BE2933" s="23"/>
      <c r="BF2933" s="23"/>
      <c r="BG2933" s="23"/>
      <c r="BH2933" s="23"/>
      <c r="BI2933" s="23"/>
      <c r="BJ2933" s="23"/>
      <c r="BK2933" s="23"/>
      <c r="BL2933" s="23"/>
      <c r="BM2933" s="23"/>
      <c r="BN2933" s="23"/>
      <c r="BO2933" s="23"/>
      <c r="BP2933" s="23"/>
      <c r="BQ2933" s="23"/>
      <c r="BR2933" s="23"/>
      <c r="BS2933" s="23"/>
      <c r="BT2933" s="23"/>
      <c r="BU2933" s="23"/>
      <c r="BV2933" s="23"/>
      <c r="BW2933" s="23"/>
      <c r="BX2933" s="23"/>
      <c r="BY2933" s="23"/>
      <c r="BZ2933" s="23"/>
      <c r="CA2933" s="23"/>
      <c r="CB2933" s="23"/>
      <c r="CC2933" s="23"/>
      <c r="CD2933" s="23"/>
      <c r="CE2933" s="23"/>
      <c r="CF2933" s="23"/>
      <c r="CG2933" s="23"/>
      <c r="CH2933" s="23"/>
      <c r="CI2933" s="23"/>
      <c r="CJ2933" s="23"/>
      <c r="CK2933" s="23"/>
      <c r="CL2933" s="23"/>
      <c r="CM2933" s="23"/>
      <c r="CN2933" s="23"/>
      <c r="CO2933" s="23"/>
      <c r="CP2933" s="23"/>
      <c r="CQ2933" s="23"/>
      <c r="CR2933" s="23"/>
      <c r="CS2933" s="23"/>
      <c r="CT2933" s="23"/>
      <c r="CU2933" s="23"/>
      <c r="CV2933" s="23"/>
      <c r="CW2933" s="23"/>
      <c r="CX2933" s="23"/>
      <c r="CY2933" s="23"/>
      <c r="CZ2933" s="23"/>
      <c r="DA2933" s="23"/>
      <c r="DB2933" s="23"/>
      <c r="DC2933" s="23"/>
      <c r="DD2933" s="23"/>
      <c r="DE2933" s="23"/>
      <c r="DF2933" s="23"/>
      <c r="DG2933" s="23"/>
      <c r="DH2933" s="23"/>
      <c r="DI2933" s="23"/>
      <c r="DJ2933" s="23"/>
      <c r="DK2933" s="23"/>
      <c r="DL2933" s="23"/>
      <c r="DM2933" s="23"/>
      <c r="DN2933" s="23"/>
      <c r="DO2933" s="23"/>
      <c r="DP2933" s="23"/>
      <c r="DQ2933" s="23"/>
      <c r="DR2933" s="23"/>
      <c r="DS2933" s="23"/>
      <c r="DT2933" s="23"/>
      <c r="DU2933" s="23"/>
      <c r="DV2933" s="23"/>
      <c r="DW2933" s="23"/>
      <c r="DX2933" s="23"/>
      <c r="DY2933" s="23"/>
    </row>
    <row r="2934" spans="1:129" s="29" customFormat="1" ht="30" x14ac:dyDescent="0.25">
      <c r="A2934" s="487"/>
      <c r="B2934" s="121" t="s">
        <v>344</v>
      </c>
      <c r="C2934" s="84"/>
      <c r="D2934" s="84"/>
      <c r="E2934" s="83"/>
      <c r="F2934" s="125"/>
      <c r="G2934" s="82"/>
      <c r="H2934" s="121" t="s">
        <v>40</v>
      </c>
      <c r="I2934" s="78" t="s">
        <v>41</v>
      </c>
      <c r="J2934" s="83">
        <v>310838.31</v>
      </c>
      <c r="K2934" s="98">
        <f t="shared" ref="K2934:K2937" si="1591">J2934</f>
        <v>310838.31</v>
      </c>
      <c r="L2934" s="83"/>
      <c r="M2934" s="83"/>
      <c r="N2934" s="83"/>
      <c r="O2934" s="390">
        <f t="shared" si="1579"/>
        <v>310838.31</v>
      </c>
      <c r="P2934" s="355"/>
      <c r="Q2934" s="23"/>
      <c r="R2934" s="23"/>
      <c r="S2934" s="23"/>
      <c r="T2934" s="23"/>
      <c r="U2934" s="23"/>
      <c r="V2934" s="23"/>
      <c r="W2934" s="23"/>
      <c r="X2934" s="23"/>
      <c r="Y2934" s="23"/>
      <c r="Z2934" s="23"/>
      <c r="AA2934" s="23"/>
      <c r="AB2934" s="23"/>
      <c r="AC2934" s="23"/>
      <c r="AD2934" s="23"/>
      <c r="AE2934" s="23"/>
      <c r="AF2934" s="23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</row>
    <row r="2935" spans="1:129" s="29" customFormat="1" ht="30" x14ac:dyDescent="0.25">
      <c r="A2935" s="487"/>
      <c r="B2935" s="121" t="s">
        <v>344</v>
      </c>
      <c r="C2935" s="84"/>
      <c r="D2935" s="84"/>
      <c r="E2935" s="83"/>
      <c r="F2935" s="125"/>
      <c r="G2935" s="82"/>
      <c r="H2935" s="121" t="s">
        <v>45</v>
      </c>
      <c r="I2935" s="138" t="s">
        <v>129</v>
      </c>
      <c r="J2935" s="83">
        <v>1095326.01</v>
      </c>
      <c r="K2935" s="98">
        <f t="shared" si="1591"/>
        <v>1095326.01</v>
      </c>
      <c r="L2935" s="83"/>
      <c r="M2935" s="83"/>
      <c r="N2935" s="83"/>
      <c r="O2935" s="390">
        <f t="shared" si="1579"/>
        <v>1095326.01</v>
      </c>
      <c r="P2935" s="355"/>
      <c r="Q2935" s="23"/>
      <c r="R2935" s="23"/>
      <c r="S2935" s="23"/>
      <c r="T2935" s="23"/>
      <c r="U2935" s="23"/>
      <c r="V2935" s="23"/>
      <c r="W2935" s="23"/>
      <c r="X2935" s="23"/>
      <c r="Y2935" s="23"/>
      <c r="Z2935" s="23"/>
      <c r="AA2935" s="23"/>
      <c r="AB2935" s="23"/>
      <c r="AC2935" s="23"/>
      <c r="AD2935" s="23"/>
      <c r="AE2935" s="23"/>
      <c r="AF2935" s="23"/>
      <c r="AG2935" s="23"/>
      <c r="AH2935" s="23"/>
      <c r="AI2935" s="23"/>
      <c r="AJ2935" s="23"/>
      <c r="AK2935" s="23"/>
      <c r="AL2935" s="23"/>
      <c r="AM2935" s="23"/>
      <c r="AN2935" s="23"/>
      <c r="AO2935" s="23"/>
      <c r="AP2935" s="23"/>
      <c r="AQ2935" s="23"/>
      <c r="AR2935" s="23"/>
      <c r="AS2935" s="23"/>
      <c r="AT2935" s="23"/>
      <c r="AU2935" s="23"/>
      <c r="AV2935" s="23"/>
      <c r="AW2935" s="23"/>
      <c r="AX2935" s="23"/>
      <c r="AY2935" s="23"/>
      <c r="AZ2935" s="23"/>
      <c r="BA2935" s="23"/>
      <c r="BB2935" s="23"/>
      <c r="BC2935" s="23"/>
      <c r="BD2935" s="23"/>
      <c r="BE2935" s="23"/>
      <c r="BF2935" s="23"/>
      <c r="BG2935" s="23"/>
      <c r="BH2935" s="23"/>
      <c r="BI2935" s="23"/>
      <c r="BJ2935" s="23"/>
      <c r="BK2935" s="23"/>
      <c r="BL2935" s="23"/>
      <c r="BM2935" s="23"/>
      <c r="BN2935" s="23"/>
      <c r="BO2935" s="23"/>
      <c r="BP2935" s="23"/>
      <c r="BQ2935" s="23"/>
      <c r="BR2935" s="23"/>
      <c r="BS2935" s="23"/>
      <c r="BT2935" s="23"/>
      <c r="BU2935" s="23"/>
      <c r="BV2935" s="23"/>
      <c r="BW2935" s="23"/>
      <c r="BX2935" s="23"/>
      <c r="BY2935" s="23"/>
      <c r="BZ2935" s="23"/>
      <c r="CA2935" s="23"/>
      <c r="CB2935" s="23"/>
      <c r="CC2935" s="23"/>
      <c r="CD2935" s="23"/>
      <c r="CE2935" s="23"/>
      <c r="CF2935" s="23"/>
      <c r="CG2935" s="23"/>
      <c r="CH2935" s="23"/>
      <c r="CI2935" s="23"/>
      <c r="CJ2935" s="23"/>
      <c r="CK2935" s="23"/>
      <c r="CL2935" s="23"/>
      <c r="CM2935" s="23"/>
      <c r="CN2935" s="23"/>
      <c r="CO2935" s="23"/>
      <c r="CP2935" s="23"/>
      <c r="CQ2935" s="23"/>
      <c r="CR2935" s="23"/>
      <c r="CS2935" s="23"/>
      <c r="CT2935" s="23"/>
      <c r="CU2935" s="23"/>
      <c r="CV2935" s="23"/>
      <c r="CW2935" s="23"/>
      <c r="CX2935" s="23"/>
      <c r="CY2935" s="23"/>
      <c r="CZ2935" s="23"/>
      <c r="DA2935" s="23"/>
      <c r="DB2935" s="23"/>
      <c r="DC2935" s="23"/>
      <c r="DD2935" s="23"/>
      <c r="DE2935" s="23"/>
      <c r="DF2935" s="23"/>
      <c r="DG2935" s="23"/>
      <c r="DH2935" s="23"/>
      <c r="DI2935" s="23"/>
      <c r="DJ2935" s="23"/>
      <c r="DK2935" s="23"/>
      <c r="DL2935" s="23"/>
      <c r="DM2935" s="23"/>
      <c r="DN2935" s="23"/>
      <c r="DO2935" s="23"/>
      <c r="DP2935" s="23"/>
      <c r="DQ2935" s="23"/>
      <c r="DR2935" s="23"/>
      <c r="DS2935" s="23"/>
      <c r="DT2935" s="23"/>
      <c r="DU2935" s="23"/>
      <c r="DV2935" s="23"/>
      <c r="DW2935" s="23"/>
      <c r="DX2935" s="23"/>
      <c r="DY2935" s="23"/>
    </row>
    <row r="2936" spans="1:129" s="29" customFormat="1" x14ac:dyDescent="0.25">
      <c r="A2936" s="487"/>
      <c r="B2936" s="121" t="s">
        <v>344</v>
      </c>
      <c r="C2936" s="84"/>
      <c r="D2936" s="84"/>
      <c r="E2936" s="83"/>
      <c r="F2936" s="125"/>
      <c r="G2936" s="82"/>
      <c r="H2936" s="121" t="s">
        <v>36</v>
      </c>
      <c r="I2936" s="78" t="s">
        <v>37</v>
      </c>
      <c r="J2936" s="83">
        <v>2029001.28</v>
      </c>
      <c r="K2936" s="98">
        <f t="shared" si="1591"/>
        <v>2029001.28</v>
      </c>
      <c r="L2936" s="83"/>
      <c r="M2936" s="83"/>
      <c r="N2936" s="83"/>
      <c r="O2936" s="390">
        <f t="shared" si="1579"/>
        <v>2029001.28</v>
      </c>
      <c r="P2936" s="355"/>
      <c r="Q2936" s="23"/>
      <c r="R2936" s="23"/>
      <c r="S2936" s="23"/>
      <c r="T2936" s="23"/>
      <c r="U2936" s="23"/>
      <c r="V2936" s="23"/>
      <c r="W2936" s="23"/>
      <c r="X2936" s="23"/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</row>
    <row r="2937" spans="1:129" s="29" customFormat="1" x14ac:dyDescent="0.25">
      <c r="A2937" s="488"/>
      <c r="B2937" s="121" t="s">
        <v>344</v>
      </c>
      <c r="C2937" s="84"/>
      <c r="D2937" s="84"/>
      <c r="E2937" s="131"/>
      <c r="F2937" s="83"/>
      <c r="G2937" s="82"/>
      <c r="H2937" s="121" t="s">
        <v>35</v>
      </c>
      <c r="I2937" s="78" t="s">
        <v>52</v>
      </c>
      <c r="J2937" s="83">
        <v>0</v>
      </c>
      <c r="K2937" s="98">
        <f t="shared" si="1591"/>
        <v>0</v>
      </c>
      <c r="L2937" s="83"/>
      <c r="M2937" s="83"/>
      <c r="N2937" s="83"/>
      <c r="O2937" s="390">
        <f t="shared" si="1579"/>
        <v>0</v>
      </c>
      <c r="P2937" s="355"/>
      <c r="Q2937" s="23"/>
      <c r="R2937" s="23"/>
      <c r="S2937" s="23"/>
      <c r="T2937" s="23"/>
      <c r="U2937" s="23"/>
      <c r="V2937" s="23"/>
      <c r="W2937" s="23"/>
      <c r="X2937" s="23"/>
      <c r="Y2937" s="23"/>
      <c r="Z2937" s="23"/>
      <c r="AA2937" s="23"/>
      <c r="AB2937" s="23"/>
      <c r="AC2937" s="23"/>
      <c r="AD2937" s="23"/>
      <c r="AE2937" s="23"/>
      <c r="AF2937" s="23"/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/>
      <c r="AR2937" s="23"/>
      <c r="AS2937" s="23"/>
      <c r="AT2937" s="23"/>
      <c r="AU2937" s="23"/>
      <c r="AV2937" s="23"/>
      <c r="AW2937" s="23"/>
      <c r="AX2937" s="23"/>
      <c r="AY2937" s="23"/>
      <c r="AZ2937" s="23"/>
      <c r="BA2937" s="23"/>
      <c r="BB2937" s="23"/>
      <c r="BC2937" s="23"/>
      <c r="BD2937" s="23"/>
      <c r="BE2937" s="23"/>
      <c r="BF2937" s="23"/>
      <c r="BG2937" s="23"/>
      <c r="BH2937" s="23"/>
      <c r="BI2937" s="23"/>
      <c r="BJ2937" s="23"/>
      <c r="BK2937" s="23"/>
      <c r="BL2937" s="23"/>
      <c r="BM2937" s="23"/>
      <c r="BN2937" s="23"/>
      <c r="BO2937" s="23"/>
      <c r="BP2937" s="23"/>
      <c r="BQ2937" s="23"/>
      <c r="BR2937" s="23"/>
      <c r="BS2937" s="23"/>
      <c r="BT2937" s="23"/>
      <c r="BU2937" s="23"/>
      <c r="BV2937" s="23"/>
      <c r="BW2937" s="23"/>
      <c r="BX2937" s="23"/>
      <c r="BY2937" s="23"/>
      <c r="BZ2937" s="23"/>
      <c r="CA2937" s="23"/>
      <c r="CB2937" s="23"/>
      <c r="CC2937" s="23"/>
      <c r="CD2937" s="23"/>
      <c r="CE2937" s="23"/>
      <c r="CF2937" s="23"/>
      <c r="CG2937" s="23"/>
      <c r="CH2937" s="23"/>
      <c r="CI2937" s="23"/>
      <c r="CJ2937" s="23"/>
      <c r="CK2937" s="23"/>
      <c r="CL2937" s="23"/>
      <c r="CM2937" s="23"/>
      <c r="CN2937" s="23"/>
      <c r="CO2937" s="23"/>
      <c r="CP2937" s="23"/>
      <c r="CQ2937" s="23"/>
      <c r="CR2937" s="23"/>
      <c r="CS2937" s="23"/>
      <c r="CT2937" s="23"/>
      <c r="CU2937" s="23"/>
      <c r="CV2937" s="23"/>
      <c r="CW2937" s="23"/>
      <c r="CX2937" s="23"/>
      <c r="CY2937" s="23"/>
      <c r="CZ2937" s="23"/>
      <c r="DA2937" s="23"/>
      <c r="DB2937" s="23"/>
      <c r="DC2937" s="23"/>
      <c r="DD2937" s="23"/>
      <c r="DE2937" s="23"/>
      <c r="DF2937" s="23"/>
      <c r="DG2937" s="23"/>
      <c r="DH2937" s="23"/>
      <c r="DI2937" s="23"/>
      <c r="DJ2937" s="23"/>
      <c r="DK2937" s="23"/>
      <c r="DL2937" s="23"/>
      <c r="DM2937" s="23"/>
      <c r="DN2937" s="23"/>
      <c r="DO2937" s="23"/>
      <c r="DP2937" s="23"/>
      <c r="DQ2937" s="23"/>
      <c r="DR2937" s="23"/>
      <c r="DS2937" s="23"/>
      <c r="DT2937" s="23"/>
      <c r="DU2937" s="23"/>
      <c r="DV2937" s="23"/>
      <c r="DW2937" s="23"/>
      <c r="DX2937" s="23"/>
      <c r="DY2937" s="23"/>
    </row>
    <row r="2938" spans="1:129" s="29" customFormat="1" x14ac:dyDescent="0.25">
      <c r="A2938" s="487">
        <v>8</v>
      </c>
      <c r="B2938" s="121" t="s">
        <v>344</v>
      </c>
      <c r="C2938" s="84" t="s">
        <v>302</v>
      </c>
      <c r="D2938" s="84" t="s">
        <v>307</v>
      </c>
      <c r="E2938" s="131" t="s">
        <v>308</v>
      </c>
      <c r="F2938" s="83">
        <v>514.79999999999995</v>
      </c>
      <c r="G2938" s="82">
        <v>23</v>
      </c>
      <c r="H2938" s="121" t="s">
        <v>30</v>
      </c>
      <c r="I2938" s="66" t="s">
        <v>1</v>
      </c>
      <c r="J2938" s="83">
        <f>J2939+J2940+J2941+J2942</f>
        <v>1786119.19</v>
      </c>
      <c r="K2938" s="83">
        <f t="shared" ref="K2938:N2938" si="1592">K2939+K2940+K2941+K2942</f>
        <v>1786119.19</v>
      </c>
      <c r="L2938" s="83">
        <f t="shared" si="1592"/>
        <v>0</v>
      </c>
      <c r="M2938" s="83">
        <f t="shared" si="1592"/>
        <v>0</v>
      </c>
      <c r="N2938" s="83">
        <f t="shared" si="1592"/>
        <v>0</v>
      </c>
      <c r="O2938" s="390">
        <f t="shared" si="1579"/>
        <v>1786119.19</v>
      </c>
      <c r="P2938" s="355"/>
      <c r="Q2938" s="23"/>
      <c r="R2938" s="23"/>
      <c r="S2938" s="23"/>
      <c r="T2938" s="23"/>
      <c r="U2938" s="23"/>
      <c r="V2938" s="23"/>
      <c r="W2938" s="23"/>
      <c r="X2938" s="23"/>
      <c r="Y2938" s="23"/>
      <c r="Z2938" s="23"/>
      <c r="AA2938" s="23"/>
      <c r="AB2938" s="23"/>
      <c r="AC2938" s="23"/>
      <c r="AD2938" s="23"/>
      <c r="AE2938" s="23"/>
      <c r="AF2938" s="23"/>
      <c r="AG2938" s="23"/>
      <c r="AH2938" s="23"/>
      <c r="AI2938" s="23"/>
      <c r="AJ2938" s="23"/>
      <c r="AK2938" s="23"/>
      <c r="AL2938" s="23"/>
      <c r="AM2938" s="23"/>
      <c r="AN2938" s="23"/>
      <c r="AO2938" s="23"/>
      <c r="AP2938" s="23"/>
      <c r="AQ2938" s="23"/>
      <c r="AR2938" s="23"/>
      <c r="AS2938" s="23"/>
      <c r="AT2938" s="23"/>
      <c r="AU2938" s="23"/>
      <c r="AV2938" s="23"/>
      <c r="AW2938" s="23"/>
      <c r="AX2938" s="23"/>
      <c r="AY2938" s="23"/>
      <c r="AZ2938" s="23"/>
      <c r="BA2938" s="23"/>
      <c r="BB2938" s="23"/>
      <c r="BC2938" s="23"/>
      <c r="BD2938" s="23"/>
      <c r="BE2938" s="23"/>
      <c r="BF2938" s="23"/>
      <c r="BG2938" s="23"/>
      <c r="BH2938" s="23"/>
      <c r="BI2938" s="23"/>
      <c r="BJ2938" s="23"/>
      <c r="BK2938" s="23"/>
      <c r="BL2938" s="23"/>
      <c r="BM2938" s="23"/>
      <c r="BN2938" s="23"/>
      <c r="BO2938" s="23"/>
      <c r="BP2938" s="23"/>
      <c r="BQ2938" s="23"/>
      <c r="BR2938" s="23"/>
      <c r="BS2938" s="23"/>
      <c r="BT2938" s="23"/>
      <c r="BU2938" s="23"/>
      <c r="BV2938" s="23"/>
      <c r="BW2938" s="23"/>
      <c r="BX2938" s="23"/>
      <c r="BY2938" s="23"/>
      <c r="BZ2938" s="23"/>
      <c r="CA2938" s="23"/>
      <c r="CB2938" s="23"/>
      <c r="CC2938" s="23"/>
      <c r="CD2938" s="23"/>
      <c r="CE2938" s="23"/>
      <c r="CF2938" s="23"/>
      <c r="CG2938" s="23"/>
      <c r="CH2938" s="23"/>
      <c r="CI2938" s="23"/>
      <c r="CJ2938" s="23"/>
      <c r="CK2938" s="23"/>
      <c r="CL2938" s="23"/>
      <c r="CM2938" s="23"/>
      <c r="CN2938" s="23"/>
      <c r="CO2938" s="23"/>
      <c r="CP2938" s="23"/>
      <c r="CQ2938" s="23"/>
      <c r="CR2938" s="23"/>
      <c r="CS2938" s="23"/>
      <c r="CT2938" s="23"/>
      <c r="CU2938" s="23"/>
      <c r="CV2938" s="23"/>
      <c r="CW2938" s="23"/>
      <c r="CX2938" s="23"/>
      <c r="CY2938" s="23"/>
      <c r="CZ2938" s="23"/>
      <c r="DA2938" s="23"/>
      <c r="DB2938" s="23"/>
      <c r="DC2938" s="23"/>
      <c r="DD2938" s="23"/>
      <c r="DE2938" s="23"/>
      <c r="DF2938" s="23"/>
      <c r="DG2938" s="23"/>
      <c r="DH2938" s="23"/>
      <c r="DI2938" s="23"/>
      <c r="DJ2938" s="23"/>
      <c r="DK2938" s="23"/>
      <c r="DL2938" s="23"/>
      <c r="DM2938" s="23"/>
      <c r="DN2938" s="23"/>
      <c r="DO2938" s="23"/>
      <c r="DP2938" s="23"/>
      <c r="DQ2938" s="23"/>
      <c r="DR2938" s="23"/>
      <c r="DS2938" s="23"/>
      <c r="DT2938" s="23"/>
      <c r="DU2938" s="23"/>
      <c r="DV2938" s="23"/>
      <c r="DW2938" s="23"/>
      <c r="DX2938" s="23"/>
      <c r="DY2938" s="23"/>
    </row>
    <row r="2939" spans="1:129" s="29" customFormat="1" ht="30" x14ac:dyDescent="0.25">
      <c r="A2939" s="487"/>
      <c r="B2939" s="121" t="s">
        <v>344</v>
      </c>
      <c r="C2939" s="84"/>
      <c r="D2939" s="84"/>
      <c r="E2939" s="131"/>
      <c r="F2939" s="83"/>
      <c r="G2939" s="82"/>
      <c r="H2939" s="121" t="s">
        <v>40</v>
      </c>
      <c r="I2939" s="78" t="s">
        <v>41</v>
      </c>
      <c r="J2939" s="83">
        <v>312622.59999999998</v>
      </c>
      <c r="K2939" s="98">
        <f t="shared" ref="K2939:K2942" si="1593">J2939</f>
        <v>312622.59999999998</v>
      </c>
      <c r="L2939" s="83"/>
      <c r="M2939" s="83"/>
      <c r="N2939" s="83"/>
      <c r="O2939" s="390">
        <f t="shared" si="1579"/>
        <v>312622.59999999998</v>
      </c>
      <c r="P2939" s="355"/>
      <c r="Q2939" s="23"/>
      <c r="R2939" s="23"/>
      <c r="S2939" s="23"/>
      <c r="T2939" s="23"/>
      <c r="U2939" s="23"/>
      <c r="V2939" s="23"/>
      <c r="W2939" s="23"/>
      <c r="X2939" s="23"/>
      <c r="Y2939" s="23"/>
      <c r="Z2939" s="23"/>
      <c r="AA2939" s="23"/>
      <c r="AB2939" s="23"/>
      <c r="AC2939" s="23"/>
      <c r="AD2939" s="23"/>
      <c r="AE2939" s="23"/>
      <c r="AF2939" s="23"/>
      <c r="AG2939" s="23"/>
      <c r="AH2939" s="23"/>
      <c r="AI2939" s="23"/>
      <c r="AJ2939" s="23"/>
      <c r="AK2939" s="23"/>
      <c r="AL2939" s="23"/>
      <c r="AM2939" s="23"/>
      <c r="AN2939" s="23"/>
      <c r="AO2939" s="23"/>
      <c r="AP2939" s="23"/>
      <c r="AQ2939" s="23"/>
      <c r="AR2939" s="23"/>
      <c r="AS2939" s="23"/>
      <c r="AT2939" s="23"/>
      <c r="AU2939" s="23"/>
      <c r="AV2939" s="23"/>
      <c r="AW2939" s="23"/>
      <c r="AX2939" s="23"/>
      <c r="AY2939" s="23"/>
      <c r="AZ2939" s="23"/>
      <c r="BA2939" s="23"/>
      <c r="BB2939" s="23"/>
      <c r="BC2939" s="23"/>
      <c r="BD2939" s="23"/>
      <c r="BE2939" s="23"/>
      <c r="BF2939" s="23"/>
      <c r="BG2939" s="23"/>
      <c r="BH2939" s="23"/>
      <c r="BI2939" s="23"/>
      <c r="BJ2939" s="23"/>
      <c r="BK2939" s="23"/>
      <c r="BL2939" s="23"/>
      <c r="BM2939" s="23"/>
      <c r="BN2939" s="23"/>
      <c r="BO2939" s="23"/>
      <c r="BP2939" s="23"/>
      <c r="BQ2939" s="23"/>
      <c r="BR2939" s="23"/>
      <c r="BS2939" s="23"/>
      <c r="BT2939" s="23"/>
      <c r="BU2939" s="23"/>
      <c r="BV2939" s="23"/>
      <c r="BW2939" s="23"/>
      <c r="BX2939" s="23"/>
      <c r="BY2939" s="23"/>
      <c r="BZ2939" s="23"/>
      <c r="CA2939" s="23"/>
      <c r="CB2939" s="23"/>
      <c r="CC2939" s="23"/>
      <c r="CD2939" s="23"/>
      <c r="CE2939" s="23"/>
      <c r="CF2939" s="23"/>
      <c r="CG2939" s="23"/>
      <c r="CH2939" s="23"/>
      <c r="CI2939" s="23"/>
      <c r="CJ2939" s="23"/>
      <c r="CK2939" s="23"/>
      <c r="CL2939" s="23"/>
      <c r="CM2939" s="23"/>
      <c r="CN2939" s="23"/>
      <c r="CO2939" s="23"/>
      <c r="CP2939" s="23"/>
      <c r="CQ2939" s="23"/>
      <c r="CR2939" s="23"/>
      <c r="CS2939" s="23"/>
      <c r="CT2939" s="23"/>
      <c r="CU2939" s="23"/>
      <c r="CV2939" s="23"/>
      <c r="CW2939" s="23"/>
      <c r="CX2939" s="23"/>
      <c r="CY2939" s="23"/>
      <c r="CZ2939" s="23"/>
      <c r="DA2939" s="23"/>
      <c r="DB2939" s="23"/>
      <c r="DC2939" s="23"/>
      <c r="DD2939" s="23"/>
      <c r="DE2939" s="23"/>
      <c r="DF2939" s="23"/>
      <c r="DG2939" s="23"/>
      <c r="DH2939" s="23"/>
      <c r="DI2939" s="23"/>
      <c r="DJ2939" s="23"/>
      <c r="DK2939" s="23"/>
      <c r="DL2939" s="23"/>
      <c r="DM2939" s="23"/>
      <c r="DN2939" s="23"/>
      <c r="DO2939" s="23"/>
      <c r="DP2939" s="23"/>
      <c r="DQ2939" s="23"/>
      <c r="DR2939" s="23"/>
      <c r="DS2939" s="23"/>
      <c r="DT2939" s="23"/>
      <c r="DU2939" s="23"/>
      <c r="DV2939" s="23"/>
      <c r="DW2939" s="23"/>
      <c r="DX2939" s="23"/>
      <c r="DY2939" s="23"/>
    </row>
    <row r="2940" spans="1:129" s="29" customFormat="1" ht="30" x14ac:dyDescent="0.25">
      <c r="A2940" s="487"/>
      <c r="B2940" s="121" t="s">
        <v>344</v>
      </c>
      <c r="C2940" s="84"/>
      <c r="D2940" s="84"/>
      <c r="E2940" s="131"/>
      <c r="F2940" s="83"/>
      <c r="G2940" s="82"/>
      <c r="H2940" s="121" t="s">
        <v>45</v>
      </c>
      <c r="I2940" s="138" t="s">
        <v>129</v>
      </c>
      <c r="J2940" s="83">
        <v>984596.18</v>
      </c>
      <c r="K2940" s="98">
        <f t="shared" si="1593"/>
        <v>984596.18</v>
      </c>
      <c r="L2940" s="83"/>
      <c r="M2940" s="83"/>
      <c r="N2940" s="83"/>
      <c r="O2940" s="390">
        <f t="shared" si="1579"/>
        <v>984596.18</v>
      </c>
      <c r="P2940" s="355"/>
      <c r="Q2940" s="23"/>
      <c r="R2940" s="23"/>
      <c r="S2940" s="23"/>
      <c r="T2940" s="23"/>
      <c r="U2940" s="23"/>
      <c r="V2940" s="23"/>
      <c r="W2940" s="23"/>
      <c r="X2940" s="23"/>
      <c r="Y2940" s="23"/>
      <c r="Z2940" s="23"/>
      <c r="AA2940" s="23"/>
      <c r="AB2940" s="23"/>
      <c r="AC2940" s="23"/>
      <c r="AD2940" s="23"/>
      <c r="AE2940" s="23"/>
      <c r="AF2940" s="23"/>
      <c r="AG2940" s="23"/>
      <c r="AH2940" s="23"/>
      <c r="AI2940" s="23"/>
      <c r="AJ2940" s="23"/>
      <c r="AK2940" s="23"/>
      <c r="AL2940" s="23"/>
      <c r="AM2940" s="23"/>
      <c r="AN2940" s="23"/>
      <c r="AO2940" s="23"/>
      <c r="AP2940" s="23"/>
      <c r="AQ2940" s="23"/>
      <c r="AR2940" s="23"/>
      <c r="AS2940" s="23"/>
      <c r="AT2940" s="23"/>
      <c r="AU2940" s="23"/>
      <c r="AV2940" s="23"/>
      <c r="AW2940" s="23"/>
      <c r="AX2940" s="23"/>
      <c r="AY2940" s="23"/>
      <c r="AZ2940" s="23"/>
      <c r="BA2940" s="23"/>
      <c r="BB2940" s="23"/>
      <c r="BC2940" s="23"/>
      <c r="BD2940" s="23"/>
      <c r="BE2940" s="23"/>
      <c r="BF2940" s="23"/>
      <c r="BG2940" s="23"/>
      <c r="BH2940" s="23"/>
      <c r="BI2940" s="23"/>
      <c r="BJ2940" s="23"/>
      <c r="BK2940" s="23"/>
      <c r="BL2940" s="23"/>
      <c r="BM2940" s="23"/>
      <c r="BN2940" s="23"/>
      <c r="BO2940" s="23"/>
      <c r="BP2940" s="23"/>
      <c r="BQ2940" s="23"/>
      <c r="BR2940" s="23"/>
      <c r="BS2940" s="23"/>
      <c r="BT2940" s="23"/>
      <c r="BU2940" s="23"/>
      <c r="BV2940" s="23"/>
      <c r="BW2940" s="23"/>
      <c r="BX2940" s="23"/>
      <c r="BY2940" s="23"/>
      <c r="BZ2940" s="23"/>
      <c r="CA2940" s="23"/>
      <c r="CB2940" s="23"/>
      <c r="CC2940" s="23"/>
      <c r="CD2940" s="23"/>
      <c r="CE2940" s="23"/>
      <c r="CF2940" s="23"/>
      <c r="CG2940" s="23"/>
      <c r="CH2940" s="23"/>
      <c r="CI2940" s="23"/>
      <c r="CJ2940" s="23"/>
      <c r="CK2940" s="23"/>
      <c r="CL2940" s="23"/>
      <c r="CM2940" s="23"/>
      <c r="CN2940" s="23"/>
      <c r="CO2940" s="23"/>
      <c r="CP2940" s="23"/>
      <c r="CQ2940" s="23"/>
      <c r="CR2940" s="23"/>
      <c r="CS2940" s="23"/>
      <c r="CT2940" s="23"/>
      <c r="CU2940" s="23"/>
      <c r="CV2940" s="23"/>
      <c r="CW2940" s="23"/>
      <c r="CX2940" s="23"/>
      <c r="CY2940" s="23"/>
      <c r="CZ2940" s="23"/>
      <c r="DA2940" s="23"/>
      <c r="DB2940" s="23"/>
      <c r="DC2940" s="23"/>
      <c r="DD2940" s="23"/>
      <c r="DE2940" s="23"/>
      <c r="DF2940" s="23"/>
      <c r="DG2940" s="23"/>
      <c r="DH2940" s="23"/>
      <c r="DI2940" s="23"/>
      <c r="DJ2940" s="23"/>
      <c r="DK2940" s="23"/>
      <c r="DL2940" s="23"/>
      <c r="DM2940" s="23"/>
      <c r="DN2940" s="23"/>
      <c r="DO2940" s="23"/>
      <c r="DP2940" s="23"/>
      <c r="DQ2940" s="23"/>
      <c r="DR2940" s="23"/>
      <c r="DS2940" s="23"/>
      <c r="DT2940" s="23"/>
      <c r="DU2940" s="23"/>
      <c r="DV2940" s="23"/>
      <c r="DW2940" s="23"/>
      <c r="DX2940" s="23"/>
      <c r="DY2940" s="23"/>
    </row>
    <row r="2941" spans="1:129" s="29" customFormat="1" ht="30" x14ac:dyDescent="0.25">
      <c r="A2941" s="487"/>
      <c r="B2941" s="121" t="s">
        <v>344</v>
      </c>
      <c r="C2941" s="84"/>
      <c r="D2941" s="84"/>
      <c r="E2941" s="131"/>
      <c r="F2941" s="83"/>
      <c r="G2941" s="82"/>
      <c r="H2941" s="121" t="s">
        <v>38</v>
      </c>
      <c r="I2941" s="105" t="s">
        <v>39</v>
      </c>
      <c r="J2941" s="83">
        <v>488900.41</v>
      </c>
      <c r="K2941" s="98">
        <f t="shared" si="1593"/>
        <v>488900.41</v>
      </c>
      <c r="L2941" s="83"/>
      <c r="M2941" s="83"/>
      <c r="N2941" s="83"/>
      <c r="O2941" s="390">
        <f t="shared" si="1579"/>
        <v>488900.41</v>
      </c>
      <c r="P2941" s="355"/>
      <c r="Q2941" s="23"/>
      <c r="R2941" s="23"/>
      <c r="S2941" s="23"/>
      <c r="T2941" s="23"/>
      <c r="U2941" s="23"/>
      <c r="V2941" s="23"/>
      <c r="W2941" s="23"/>
      <c r="X2941" s="23"/>
      <c r="Y2941" s="23"/>
      <c r="Z2941" s="23"/>
      <c r="AA2941" s="23"/>
      <c r="AB2941" s="23"/>
      <c r="AC2941" s="23"/>
      <c r="AD2941" s="23"/>
      <c r="AE2941" s="23"/>
      <c r="AF2941" s="23"/>
      <c r="AG2941" s="23"/>
      <c r="AH2941" s="23"/>
      <c r="AI2941" s="23"/>
      <c r="AJ2941" s="23"/>
      <c r="AK2941" s="23"/>
      <c r="AL2941" s="23"/>
      <c r="AM2941" s="23"/>
      <c r="AN2941" s="23"/>
      <c r="AO2941" s="23"/>
      <c r="AP2941" s="23"/>
      <c r="AQ2941" s="23"/>
      <c r="AR2941" s="23"/>
      <c r="AS2941" s="23"/>
      <c r="AT2941" s="23"/>
      <c r="AU2941" s="23"/>
      <c r="AV2941" s="23"/>
      <c r="AW2941" s="23"/>
      <c r="AX2941" s="23"/>
      <c r="AY2941" s="23"/>
      <c r="AZ2941" s="23"/>
      <c r="BA2941" s="23"/>
      <c r="BB2941" s="23"/>
      <c r="BC2941" s="23"/>
      <c r="BD2941" s="23"/>
      <c r="BE2941" s="23"/>
      <c r="BF2941" s="23"/>
      <c r="BG2941" s="23"/>
      <c r="BH2941" s="23"/>
      <c r="BI2941" s="23"/>
      <c r="BJ2941" s="23"/>
      <c r="BK2941" s="23"/>
      <c r="BL2941" s="23"/>
      <c r="BM2941" s="23"/>
      <c r="BN2941" s="23"/>
      <c r="BO2941" s="23"/>
      <c r="BP2941" s="23"/>
      <c r="BQ2941" s="23"/>
      <c r="BR2941" s="23"/>
      <c r="BS2941" s="23"/>
      <c r="BT2941" s="23"/>
      <c r="BU2941" s="23"/>
      <c r="BV2941" s="23"/>
      <c r="BW2941" s="23"/>
      <c r="BX2941" s="23"/>
      <c r="BY2941" s="23"/>
      <c r="BZ2941" s="23"/>
      <c r="CA2941" s="23"/>
      <c r="CB2941" s="23"/>
      <c r="CC2941" s="23"/>
      <c r="CD2941" s="23"/>
      <c r="CE2941" s="23"/>
      <c r="CF2941" s="23"/>
      <c r="CG2941" s="23"/>
      <c r="CH2941" s="23"/>
      <c r="CI2941" s="23"/>
      <c r="CJ2941" s="23"/>
      <c r="CK2941" s="23"/>
      <c r="CL2941" s="23"/>
      <c r="CM2941" s="23"/>
      <c r="CN2941" s="23"/>
      <c r="CO2941" s="23"/>
      <c r="CP2941" s="23"/>
      <c r="CQ2941" s="23"/>
      <c r="CR2941" s="23"/>
      <c r="CS2941" s="23"/>
      <c r="CT2941" s="23"/>
      <c r="CU2941" s="23"/>
      <c r="CV2941" s="23"/>
      <c r="CW2941" s="23"/>
      <c r="CX2941" s="23"/>
      <c r="CY2941" s="23"/>
      <c r="CZ2941" s="23"/>
      <c r="DA2941" s="23"/>
      <c r="DB2941" s="23"/>
      <c r="DC2941" s="23"/>
      <c r="DD2941" s="23"/>
      <c r="DE2941" s="23"/>
      <c r="DF2941" s="23"/>
      <c r="DG2941" s="23"/>
      <c r="DH2941" s="23"/>
      <c r="DI2941" s="23"/>
      <c r="DJ2941" s="23"/>
      <c r="DK2941" s="23"/>
      <c r="DL2941" s="23"/>
      <c r="DM2941" s="23"/>
      <c r="DN2941" s="23"/>
      <c r="DO2941" s="23"/>
      <c r="DP2941" s="23"/>
      <c r="DQ2941" s="23"/>
      <c r="DR2941" s="23"/>
      <c r="DS2941" s="23"/>
      <c r="DT2941" s="23"/>
      <c r="DU2941" s="23"/>
      <c r="DV2941" s="23"/>
      <c r="DW2941" s="23"/>
      <c r="DX2941" s="23"/>
      <c r="DY2941" s="23"/>
    </row>
    <row r="2942" spans="1:129" s="29" customFormat="1" x14ac:dyDescent="0.25">
      <c r="A2942" s="488"/>
      <c r="B2942" s="121" t="s">
        <v>344</v>
      </c>
      <c r="C2942" s="84"/>
      <c r="D2942" s="84"/>
      <c r="E2942" s="131"/>
      <c r="F2942" s="83"/>
      <c r="G2942" s="82"/>
      <c r="H2942" s="121" t="s">
        <v>35</v>
      </c>
      <c r="I2942" s="78" t="s">
        <v>52</v>
      </c>
      <c r="J2942" s="83">
        <v>0</v>
      </c>
      <c r="K2942" s="98">
        <f t="shared" si="1593"/>
        <v>0</v>
      </c>
      <c r="L2942" s="83"/>
      <c r="M2942" s="83"/>
      <c r="N2942" s="83"/>
      <c r="O2942" s="390">
        <f t="shared" si="1579"/>
        <v>0</v>
      </c>
      <c r="P2942" s="355"/>
      <c r="Q2942" s="23"/>
      <c r="R2942" s="23"/>
      <c r="S2942" s="23"/>
      <c r="T2942" s="23"/>
      <c r="U2942" s="23"/>
      <c r="V2942" s="23"/>
      <c r="W2942" s="23"/>
      <c r="X2942" s="23"/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23"/>
      <c r="AJ2942" s="23"/>
      <c r="AK2942" s="23"/>
      <c r="AL2942" s="23"/>
      <c r="AM2942" s="23"/>
      <c r="AN2942" s="23"/>
      <c r="AO2942" s="23"/>
      <c r="AP2942" s="23"/>
      <c r="AQ2942" s="23"/>
      <c r="AR2942" s="23"/>
      <c r="AS2942" s="23"/>
      <c r="AT2942" s="23"/>
      <c r="AU2942" s="23"/>
      <c r="AV2942" s="23"/>
      <c r="AW2942" s="23"/>
      <c r="AX2942" s="23"/>
      <c r="AY2942" s="23"/>
      <c r="AZ2942" s="23"/>
      <c r="BA2942" s="23"/>
      <c r="BB2942" s="23"/>
      <c r="BC2942" s="23"/>
      <c r="BD2942" s="23"/>
      <c r="BE2942" s="23"/>
      <c r="BF2942" s="23"/>
      <c r="BG2942" s="23"/>
      <c r="BH2942" s="23"/>
      <c r="BI2942" s="23"/>
      <c r="BJ2942" s="23"/>
      <c r="BK2942" s="23"/>
      <c r="BL2942" s="23"/>
      <c r="BM2942" s="23"/>
      <c r="BN2942" s="23"/>
      <c r="BO2942" s="23"/>
      <c r="BP2942" s="23"/>
      <c r="BQ2942" s="23"/>
      <c r="BR2942" s="23"/>
      <c r="BS2942" s="23"/>
      <c r="BT2942" s="23"/>
      <c r="BU2942" s="23"/>
      <c r="BV2942" s="23"/>
      <c r="BW2942" s="23"/>
      <c r="BX2942" s="23"/>
      <c r="BY2942" s="23"/>
      <c r="BZ2942" s="23"/>
      <c r="CA2942" s="23"/>
      <c r="CB2942" s="23"/>
      <c r="CC2942" s="23"/>
      <c r="CD2942" s="23"/>
      <c r="CE2942" s="23"/>
      <c r="CF2942" s="23"/>
      <c r="CG2942" s="23"/>
      <c r="CH2942" s="23"/>
      <c r="CI2942" s="23"/>
      <c r="CJ2942" s="23"/>
      <c r="CK2942" s="23"/>
      <c r="CL2942" s="23"/>
      <c r="CM2942" s="23"/>
      <c r="CN2942" s="23"/>
      <c r="CO2942" s="23"/>
      <c r="CP2942" s="23"/>
      <c r="CQ2942" s="23"/>
      <c r="CR2942" s="23"/>
      <c r="CS2942" s="23"/>
      <c r="CT2942" s="23"/>
      <c r="CU2942" s="23"/>
      <c r="CV2942" s="23"/>
      <c r="CW2942" s="23"/>
      <c r="CX2942" s="23"/>
      <c r="CY2942" s="23"/>
      <c r="CZ2942" s="23"/>
      <c r="DA2942" s="23"/>
      <c r="DB2942" s="23"/>
      <c r="DC2942" s="23"/>
      <c r="DD2942" s="23"/>
      <c r="DE2942" s="23"/>
      <c r="DF2942" s="23"/>
      <c r="DG2942" s="23"/>
      <c r="DH2942" s="23"/>
      <c r="DI2942" s="23"/>
      <c r="DJ2942" s="23"/>
      <c r="DK2942" s="23"/>
      <c r="DL2942" s="23"/>
      <c r="DM2942" s="23"/>
      <c r="DN2942" s="23"/>
      <c r="DO2942" s="23"/>
      <c r="DP2942" s="23"/>
      <c r="DQ2942" s="23"/>
      <c r="DR2942" s="23"/>
      <c r="DS2942" s="23"/>
      <c r="DT2942" s="23"/>
      <c r="DU2942" s="23"/>
      <c r="DV2942" s="23"/>
      <c r="DW2942" s="23"/>
      <c r="DX2942" s="23"/>
      <c r="DY2942" s="23"/>
    </row>
    <row r="2943" spans="1:129" s="29" customFormat="1" x14ac:dyDescent="0.25">
      <c r="A2943" s="392">
        <v>9</v>
      </c>
      <c r="B2943" s="121" t="s">
        <v>344</v>
      </c>
      <c r="C2943" s="84" t="s">
        <v>309</v>
      </c>
      <c r="D2943" s="84" t="s">
        <v>89</v>
      </c>
      <c r="E2943" s="131" t="s">
        <v>310</v>
      </c>
      <c r="F2943" s="83">
        <v>696.9</v>
      </c>
      <c r="G2943" s="82">
        <v>43</v>
      </c>
      <c r="H2943" s="121" t="s">
        <v>30</v>
      </c>
      <c r="I2943" s="66" t="s">
        <v>1</v>
      </c>
      <c r="J2943" s="83">
        <f>J2944+J2945+J2946+J2947+J2948</f>
        <v>2098435.5900000003</v>
      </c>
      <c r="K2943" s="83">
        <f t="shared" ref="K2943:N2943" si="1594">K2944+K2945+K2946+K2947+K2948</f>
        <v>2098435.5900000003</v>
      </c>
      <c r="L2943" s="83">
        <f t="shared" si="1594"/>
        <v>0</v>
      </c>
      <c r="M2943" s="83">
        <f t="shared" si="1594"/>
        <v>0</v>
      </c>
      <c r="N2943" s="83">
        <f t="shared" si="1594"/>
        <v>0</v>
      </c>
      <c r="O2943" s="390">
        <f t="shared" si="1579"/>
        <v>2098435.5900000003</v>
      </c>
      <c r="P2943" s="355"/>
      <c r="Q2943" s="23"/>
      <c r="R2943" s="23"/>
      <c r="S2943" s="23"/>
      <c r="T2943" s="23"/>
      <c r="U2943" s="23"/>
      <c r="V2943" s="23"/>
      <c r="W2943" s="23"/>
      <c r="X2943" s="23"/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/>
      <c r="AK2943" s="23"/>
      <c r="AL2943" s="23"/>
      <c r="AM2943" s="23"/>
      <c r="AN2943" s="23"/>
      <c r="AO2943" s="23"/>
      <c r="AP2943" s="23"/>
      <c r="AQ2943" s="23"/>
      <c r="AR2943" s="23"/>
      <c r="AS2943" s="23"/>
      <c r="AT2943" s="23"/>
      <c r="AU2943" s="23"/>
      <c r="AV2943" s="23"/>
      <c r="AW2943" s="23"/>
      <c r="AX2943" s="23"/>
      <c r="AY2943" s="23"/>
      <c r="AZ2943" s="23"/>
      <c r="BA2943" s="23"/>
      <c r="BB2943" s="23"/>
      <c r="BC2943" s="23"/>
      <c r="BD2943" s="23"/>
      <c r="BE2943" s="23"/>
      <c r="BF2943" s="23"/>
      <c r="BG2943" s="23"/>
      <c r="BH2943" s="23"/>
      <c r="BI2943" s="23"/>
      <c r="BJ2943" s="23"/>
      <c r="BK2943" s="23"/>
      <c r="BL2943" s="23"/>
      <c r="BM2943" s="23"/>
      <c r="BN2943" s="23"/>
      <c r="BO2943" s="23"/>
      <c r="BP2943" s="23"/>
      <c r="BQ2943" s="23"/>
      <c r="BR2943" s="23"/>
      <c r="BS2943" s="23"/>
      <c r="BT2943" s="23"/>
      <c r="BU2943" s="23"/>
      <c r="BV2943" s="23"/>
      <c r="BW2943" s="23"/>
      <c r="BX2943" s="23"/>
      <c r="BY2943" s="23"/>
      <c r="BZ2943" s="23"/>
      <c r="CA2943" s="23"/>
      <c r="CB2943" s="23"/>
      <c r="CC2943" s="23"/>
      <c r="CD2943" s="23"/>
      <c r="CE2943" s="23"/>
      <c r="CF2943" s="23"/>
      <c r="CG2943" s="23"/>
      <c r="CH2943" s="23"/>
      <c r="CI2943" s="23"/>
      <c r="CJ2943" s="23"/>
      <c r="CK2943" s="23"/>
      <c r="CL2943" s="23"/>
      <c r="CM2943" s="23"/>
      <c r="CN2943" s="23"/>
      <c r="CO2943" s="23"/>
      <c r="CP2943" s="23"/>
      <c r="CQ2943" s="23"/>
      <c r="CR2943" s="23"/>
      <c r="CS2943" s="23"/>
      <c r="CT2943" s="23"/>
      <c r="CU2943" s="23"/>
      <c r="CV2943" s="23"/>
      <c r="CW2943" s="23"/>
      <c r="CX2943" s="23"/>
      <c r="CY2943" s="23"/>
      <c r="CZ2943" s="23"/>
      <c r="DA2943" s="23"/>
      <c r="DB2943" s="23"/>
      <c r="DC2943" s="23"/>
      <c r="DD2943" s="23"/>
      <c r="DE2943" s="23"/>
      <c r="DF2943" s="23"/>
      <c r="DG2943" s="23"/>
      <c r="DH2943" s="23"/>
      <c r="DI2943" s="23"/>
      <c r="DJ2943" s="23"/>
      <c r="DK2943" s="23"/>
      <c r="DL2943" s="23"/>
      <c r="DM2943" s="23"/>
      <c r="DN2943" s="23"/>
      <c r="DO2943" s="23"/>
      <c r="DP2943" s="23"/>
      <c r="DQ2943" s="23"/>
      <c r="DR2943" s="23"/>
      <c r="DS2943" s="23"/>
      <c r="DT2943" s="23"/>
      <c r="DU2943" s="23"/>
      <c r="DV2943" s="23"/>
      <c r="DW2943" s="23"/>
      <c r="DX2943" s="23"/>
      <c r="DY2943" s="23"/>
    </row>
    <row r="2944" spans="1:129" s="29" customFormat="1" ht="30" x14ac:dyDescent="0.25">
      <c r="A2944" s="393"/>
      <c r="B2944" s="121" t="s">
        <v>344</v>
      </c>
      <c r="C2944" s="84"/>
      <c r="D2944" s="84"/>
      <c r="E2944" s="131"/>
      <c r="F2944" s="83"/>
      <c r="G2944" s="82"/>
      <c r="H2944" s="121" t="s">
        <v>40</v>
      </c>
      <c r="I2944" s="78" t="s">
        <v>41</v>
      </c>
      <c r="J2944" s="83">
        <v>309904.46000000002</v>
      </c>
      <c r="K2944" s="98">
        <f t="shared" ref="K2944:K2948" si="1595">J2944</f>
        <v>309904.46000000002</v>
      </c>
      <c r="L2944" s="83"/>
      <c r="M2944" s="83"/>
      <c r="N2944" s="83"/>
      <c r="O2944" s="390">
        <f t="shared" si="1579"/>
        <v>309904.46000000002</v>
      </c>
      <c r="P2944" s="355"/>
      <c r="Q2944" s="23"/>
      <c r="R2944" s="23"/>
      <c r="S2944" s="23"/>
      <c r="T2944" s="23"/>
      <c r="U2944" s="23"/>
      <c r="V2944" s="23"/>
      <c r="W2944" s="23"/>
      <c r="X2944" s="23"/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/>
      <c r="AI2944" s="23"/>
      <c r="AJ2944" s="23"/>
      <c r="AK2944" s="23"/>
      <c r="AL2944" s="23"/>
      <c r="AM2944" s="23"/>
      <c r="AN2944" s="23"/>
      <c r="AO2944" s="23"/>
      <c r="AP2944" s="23"/>
      <c r="AQ2944" s="23"/>
      <c r="AR2944" s="23"/>
      <c r="AS2944" s="23"/>
      <c r="AT2944" s="23"/>
      <c r="AU2944" s="23"/>
      <c r="AV2944" s="23"/>
      <c r="AW2944" s="23"/>
      <c r="AX2944" s="23"/>
      <c r="AY2944" s="23"/>
      <c r="AZ2944" s="23"/>
      <c r="BA2944" s="23"/>
      <c r="BB2944" s="23"/>
      <c r="BC2944" s="23"/>
      <c r="BD2944" s="23"/>
      <c r="BE2944" s="23"/>
      <c r="BF2944" s="23"/>
      <c r="BG2944" s="23"/>
      <c r="BH2944" s="23"/>
      <c r="BI2944" s="23"/>
      <c r="BJ2944" s="23"/>
      <c r="BK2944" s="23"/>
      <c r="BL2944" s="23"/>
      <c r="BM2944" s="23"/>
      <c r="BN2944" s="23"/>
      <c r="BO2944" s="23"/>
      <c r="BP2944" s="23"/>
      <c r="BQ2944" s="23"/>
      <c r="BR2944" s="23"/>
      <c r="BS2944" s="23"/>
      <c r="BT2944" s="23"/>
      <c r="BU2944" s="23"/>
      <c r="BV2944" s="23"/>
      <c r="BW2944" s="23"/>
      <c r="BX2944" s="23"/>
      <c r="BY2944" s="23"/>
      <c r="BZ2944" s="23"/>
      <c r="CA2944" s="23"/>
      <c r="CB2944" s="23"/>
      <c r="CC2944" s="23"/>
      <c r="CD2944" s="23"/>
      <c r="CE2944" s="23"/>
      <c r="CF2944" s="23"/>
      <c r="CG2944" s="23"/>
      <c r="CH2944" s="23"/>
      <c r="CI2944" s="23"/>
      <c r="CJ2944" s="23"/>
      <c r="CK2944" s="23"/>
      <c r="CL2944" s="23"/>
      <c r="CM2944" s="23"/>
      <c r="CN2944" s="23"/>
      <c r="CO2944" s="23"/>
      <c r="CP2944" s="23"/>
      <c r="CQ2944" s="23"/>
      <c r="CR2944" s="23"/>
      <c r="CS2944" s="23"/>
      <c r="CT2944" s="23"/>
      <c r="CU2944" s="23"/>
      <c r="CV2944" s="23"/>
      <c r="CW2944" s="23"/>
      <c r="CX2944" s="23"/>
      <c r="CY2944" s="23"/>
      <c r="CZ2944" s="23"/>
      <c r="DA2944" s="23"/>
      <c r="DB2944" s="23"/>
      <c r="DC2944" s="23"/>
      <c r="DD2944" s="23"/>
      <c r="DE2944" s="23"/>
      <c r="DF2944" s="23"/>
      <c r="DG2944" s="23"/>
      <c r="DH2944" s="23"/>
      <c r="DI2944" s="23"/>
      <c r="DJ2944" s="23"/>
      <c r="DK2944" s="23"/>
      <c r="DL2944" s="23"/>
      <c r="DM2944" s="23"/>
      <c r="DN2944" s="23"/>
      <c r="DO2944" s="23"/>
      <c r="DP2944" s="23"/>
      <c r="DQ2944" s="23"/>
      <c r="DR2944" s="23"/>
      <c r="DS2944" s="23"/>
      <c r="DT2944" s="23"/>
      <c r="DU2944" s="23"/>
      <c r="DV2944" s="23"/>
      <c r="DW2944" s="23"/>
      <c r="DX2944" s="23"/>
      <c r="DY2944" s="23"/>
    </row>
    <row r="2945" spans="1:129" s="29" customFormat="1" ht="30" x14ac:dyDescent="0.25">
      <c r="A2945" s="393"/>
      <c r="B2945" s="121" t="s">
        <v>344</v>
      </c>
      <c r="C2945" s="84"/>
      <c r="D2945" s="84"/>
      <c r="E2945" s="131"/>
      <c r="F2945" s="83"/>
      <c r="G2945" s="82"/>
      <c r="H2945" s="121" t="s">
        <v>45</v>
      </c>
      <c r="I2945" s="138" t="s">
        <v>129</v>
      </c>
      <c r="J2945" s="83">
        <v>1092035.33</v>
      </c>
      <c r="K2945" s="98">
        <f t="shared" si="1595"/>
        <v>1092035.33</v>
      </c>
      <c r="L2945" s="83"/>
      <c r="M2945" s="83"/>
      <c r="N2945" s="83"/>
      <c r="O2945" s="390">
        <f t="shared" si="1579"/>
        <v>1092035.33</v>
      </c>
      <c r="P2945" s="355"/>
      <c r="Q2945" s="23"/>
      <c r="R2945" s="23"/>
      <c r="S2945" s="23"/>
      <c r="T2945" s="23"/>
      <c r="U2945" s="23"/>
      <c r="V2945" s="23"/>
      <c r="W2945" s="23"/>
      <c r="X2945" s="23"/>
      <c r="Y2945" s="23"/>
      <c r="Z2945" s="23"/>
      <c r="AA2945" s="23"/>
      <c r="AB2945" s="23"/>
      <c r="AC2945" s="23"/>
      <c r="AD2945" s="23"/>
      <c r="AE2945" s="23"/>
      <c r="AF2945" s="23"/>
      <c r="AG2945" s="23"/>
      <c r="AH2945" s="23"/>
      <c r="AI2945" s="23"/>
      <c r="AJ2945" s="23"/>
      <c r="AK2945" s="23"/>
      <c r="AL2945" s="23"/>
      <c r="AM2945" s="23"/>
      <c r="AN2945" s="23"/>
      <c r="AO2945" s="23"/>
      <c r="AP2945" s="23"/>
      <c r="AQ2945" s="23"/>
      <c r="AR2945" s="23"/>
      <c r="AS2945" s="23"/>
      <c r="AT2945" s="23"/>
      <c r="AU2945" s="23"/>
      <c r="AV2945" s="23"/>
      <c r="AW2945" s="23"/>
      <c r="AX2945" s="23"/>
      <c r="AY2945" s="23"/>
      <c r="AZ2945" s="23"/>
      <c r="BA2945" s="23"/>
      <c r="BB2945" s="23"/>
      <c r="BC2945" s="23"/>
      <c r="BD2945" s="23"/>
      <c r="BE2945" s="23"/>
      <c r="BF2945" s="23"/>
      <c r="BG2945" s="23"/>
      <c r="BH2945" s="23"/>
      <c r="BI2945" s="23"/>
      <c r="BJ2945" s="23"/>
      <c r="BK2945" s="23"/>
      <c r="BL2945" s="23"/>
      <c r="BM2945" s="23"/>
      <c r="BN2945" s="23"/>
      <c r="BO2945" s="23"/>
      <c r="BP2945" s="23"/>
      <c r="BQ2945" s="23"/>
      <c r="BR2945" s="23"/>
      <c r="BS2945" s="23"/>
      <c r="BT2945" s="23"/>
      <c r="BU2945" s="23"/>
      <c r="BV2945" s="23"/>
      <c r="BW2945" s="23"/>
      <c r="BX2945" s="23"/>
      <c r="BY2945" s="23"/>
      <c r="BZ2945" s="23"/>
      <c r="CA2945" s="23"/>
      <c r="CB2945" s="23"/>
      <c r="CC2945" s="23"/>
      <c r="CD2945" s="23"/>
      <c r="CE2945" s="23"/>
      <c r="CF2945" s="23"/>
      <c r="CG2945" s="23"/>
      <c r="CH2945" s="23"/>
      <c r="CI2945" s="23"/>
      <c r="CJ2945" s="23"/>
      <c r="CK2945" s="23"/>
      <c r="CL2945" s="23"/>
      <c r="CM2945" s="23"/>
      <c r="CN2945" s="23"/>
      <c r="CO2945" s="23"/>
      <c r="CP2945" s="23"/>
      <c r="CQ2945" s="23"/>
      <c r="CR2945" s="23"/>
      <c r="CS2945" s="23"/>
      <c r="CT2945" s="23"/>
      <c r="CU2945" s="23"/>
      <c r="CV2945" s="23"/>
      <c r="CW2945" s="23"/>
      <c r="CX2945" s="23"/>
      <c r="CY2945" s="23"/>
      <c r="CZ2945" s="23"/>
      <c r="DA2945" s="23"/>
      <c r="DB2945" s="23"/>
      <c r="DC2945" s="23"/>
      <c r="DD2945" s="23"/>
      <c r="DE2945" s="23"/>
      <c r="DF2945" s="23"/>
      <c r="DG2945" s="23"/>
      <c r="DH2945" s="23"/>
      <c r="DI2945" s="23"/>
      <c r="DJ2945" s="23"/>
      <c r="DK2945" s="23"/>
      <c r="DL2945" s="23"/>
      <c r="DM2945" s="23"/>
      <c r="DN2945" s="23"/>
      <c r="DO2945" s="23"/>
      <c r="DP2945" s="23"/>
      <c r="DQ2945" s="23"/>
      <c r="DR2945" s="23"/>
      <c r="DS2945" s="23"/>
      <c r="DT2945" s="23"/>
      <c r="DU2945" s="23"/>
      <c r="DV2945" s="23"/>
      <c r="DW2945" s="23"/>
      <c r="DX2945" s="23"/>
      <c r="DY2945" s="23"/>
    </row>
    <row r="2946" spans="1:129" s="29" customFormat="1" ht="30" x14ac:dyDescent="0.25">
      <c r="A2946" s="393"/>
      <c r="B2946" s="121" t="s">
        <v>344</v>
      </c>
      <c r="C2946" s="84"/>
      <c r="D2946" s="84"/>
      <c r="E2946" s="131"/>
      <c r="F2946" s="83"/>
      <c r="G2946" s="82"/>
      <c r="H2946" s="121" t="s">
        <v>38</v>
      </c>
      <c r="I2946" s="105" t="s">
        <v>39</v>
      </c>
      <c r="J2946" s="83">
        <v>490617.59999999998</v>
      </c>
      <c r="K2946" s="98">
        <f t="shared" si="1595"/>
        <v>490617.59999999998</v>
      </c>
      <c r="L2946" s="83"/>
      <c r="M2946" s="83"/>
      <c r="N2946" s="83"/>
      <c r="O2946" s="390">
        <f t="shared" si="1579"/>
        <v>490617.59999999998</v>
      </c>
      <c r="P2946" s="355"/>
      <c r="Q2946" s="23"/>
      <c r="R2946" s="23"/>
      <c r="S2946" s="23"/>
      <c r="T2946" s="23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/>
      <c r="AK2946" s="23"/>
      <c r="AL2946" s="23"/>
      <c r="AM2946" s="23"/>
      <c r="AN2946" s="23"/>
      <c r="AO2946" s="23"/>
      <c r="AP2946" s="23"/>
      <c r="AQ2946" s="23"/>
      <c r="AR2946" s="23"/>
      <c r="AS2946" s="23"/>
      <c r="AT2946" s="23"/>
      <c r="AU2946" s="23"/>
      <c r="AV2946" s="23"/>
      <c r="AW2946" s="23"/>
      <c r="AX2946" s="23"/>
      <c r="AY2946" s="23"/>
      <c r="AZ2946" s="23"/>
      <c r="BA2946" s="23"/>
      <c r="BB2946" s="23"/>
      <c r="BC2946" s="23"/>
      <c r="BD2946" s="23"/>
      <c r="BE2946" s="23"/>
      <c r="BF2946" s="23"/>
      <c r="BG2946" s="23"/>
      <c r="BH2946" s="23"/>
      <c r="BI2946" s="23"/>
      <c r="BJ2946" s="23"/>
      <c r="BK2946" s="23"/>
      <c r="BL2946" s="23"/>
      <c r="BM2946" s="23"/>
      <c r="BN2946" s="23"/>
      <c r="BO2946" s="23"/>
      <c r="BP2946" s="23"/>
      <c r="BQ2946" s="23"/>
      <c r="BR2946" s="23"/>
      <c r="BS2946" s="23"/>
      <c r="BT2946" s="23"/>
      <c r="BU2946" s="23"/>
      <c r="BV2946" s="23"/>
      <c r="BW2946" s="23"/>
      <c r="BX2946" s="23"/>
      <c r="BY2946" s="23"/>
      <c r="BZ2946" s="23"/>
      <c r="CA2946" s="23"/>
      <c r="CB2946" s="23"/>
      <c r="CC2946" s="23"/>
      <c r="CD2946" s="23"/>
      <c r="CE2946" s="23"/>
      <c r="CF2946" s="23"/>
      <c r="CG2946" s="23"/>
      <c r="CH2946" s="23"/>
      <c r="CI2946" s="23"/>
      <c r="CJ2946" s="23"/>
      <c r="CK2946" s="23"/>
      <c r="CL2946" s="23"/>
      <c r="CM2946" s="23"/>
      <c r="CN2946" s="23"/>
      <c r="CO2946" s="23"/>
      <c r="CP2946" s="23"/>
      <c r="CQ2946" s="23"/>
      <c r="CR2946" s="23"/>
      <c r="CS2946" s="23"/>
      <c r="CT2946" s="23"/>
      <c r="CU2946" s="23"/>
      <c r="CV2946" s="23"/>
      <c r="CW2946" s="23"/>
      <c r="CX2946" s="23"/>
      <c r="CY2946" s="23"/>
      <c r="CZ2946" s="23"/>
      <c r="DA2946" s="23"/>
      <c r="DB2946" s="23"/>
      <c r="DC2946" s="23"/>
      <c r="DD2946" s="23"/>
      <c r="DE2946" s="23"/>
      <c r="DF2946" s="23"/>
      <c r="DG2946" s="23"/>
      <c r="DH2946" s="23"/>
      <c r="DI2946" s="23"/>
      <c r="DJ2946" s="23"/>
      <c r="DK2946" s="23"/>
      <c r="DL2946" s="23"/>
      <c r="DM2946" s="23"/>
      <c r="DN2946" s="23"/>
      <c r="DO2946" s="23"/>
      <c r="DP2946" s="23"/>
      <c r="DQ2946" s="23"/>
      <c r="DR2946" s="23"/>
      <c r="DS2946" s="23"/>
      <c r="DT2946" s="23"/>
      <c r="DU2946" s="23"/>
      <c r="DV2946" s="23"/>
      <c r="DW2946" s="23"/>
      <c r="DX2946" s="23"/>
      <c r="DY2946" s="23"/>
    </row>
    <row r="2947" spans="1:129" s="29" customFormat="1" ht="30" x14ac:dyDescent="0.25">
      <c r="A2947" s="393"/>
      <c r="B2947" s="121" t="s">
        <v>344</v>
      </c>
      <c r="C2947" s="84"/>
      <c r="D2947" s="84"/>
      <c r="E2947" s="131"/>
      <c r="F2947" s="83"/>
      <c r="G2947" s="82"/>
      <c r="H2947" s="121" t="s">
        <v>42</v>
      </c>
      <c r="I2947" s="108" t="s">
        <v>43</v>
      </c>
      <c r="J2947" s="83">
        <v>205878.2</v>
      </c>
      <c r="K2947" s="98">
        <f t="shared" si="1595"/>
        <v>205878.2</v>
      </c>
      <c r="L2947" s="83"/>
      <c r="M2947" s="83"/>
      <c r="N2947" s="83"/>
      <c r="O2947" s="390">
        <f t="shared" si="1579"/>
        <v>205878.2</v>
      </c>
      <c r="P2947" s="355"/>
      <c r="Q2947" s="23"/>
      <c r="R2947" s="23"/>
      <c r="S2947" s="23"/>
      <c r="T2947" s="23"/>
      <c r="U2947" s="23"/>
      <c r="V2947" s="23"/>
      <c r="W2947" s="23"/>
      <c r="X2947" s="23"/>
      <c r="Y2947" s="23"/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/>
      <c r="AK2947" s="23"/>
      <c r="AL2947" s="23"/>
      <c r="AM2947" s="23"/>
      <c r="AN2947" s="23"/>
      <c r="AO2947" s="23"/>
      <c r="AP2947" s="23"/>
      <c r="AQ2947" s="23"/>
      <c r="AR2947" s="23"/>
      <c r="AS2947" s="23"/>
      <c r="AT2947" s="23"/>
      <c r="AU2947" s="23"/>
      <c r="AV2947" s="23"/>
      <c r="AW2947" s="23"/>
      <c r="AX2947" s="23"/>
      <c r="AY2947" s="23"/>
      <c r="AZ2947" s="23"/>
      <c r="BA2947" s="23"/>
      <c r="BB2947" s="23"/>
      <c r="BC2947" s="23"/>
      <c r="BD2947" s="23"/>
      <c r="BE2947" s="23"/>
      <c r="BF2947" s="23"/>
      <c r="BG2947" s="23"/>
      <c r="BH2947" s="23"/>
      <c r="BI2947" s="23"/>
      <c r="BJ2947" s="23"/>
      <c r="BK2947" s="23"/>
      <c r="BL2947" s="23"/>
      <c r="BM2947" s="23"/>
      <c r="BN2947" s="23"/>
      <c r="BO2947" s="23"/>
      <c r="BP2947" s="23"/>
      <c r="BQ2947" s="23"/>
      <c r="BR2947" s="23"/>
      <c r="BS2947" s="23"/>
      <c r="BT2947" s="23"/>
      <c r="BU2947" s="23"/>
      <c r="BV2947" s="23"/>
      <c r="BW2947" s="23"/>
      <c r="BX2947" s="23"/>
      <c r="BY2947" s="23"/>
      <c r="BZ2947" s="23"/>
      <c r="CA2947" s="23"/>
      <c r="CB2947" s="23"/>
      <c r="CC2947" s="23"/>
      <c r="CD2947" s="23"/>
      <c r="CE2947" s="23"/>
      <c r="CF2947" s="23"/>
      <c r="CG2947" s="23"/>
      <c r="CH2947" s="23"/>
      <c r="CI2947" s="23"/>
      <c r="CJ2947" s="23"/>
      <c r="CK2947" s="23"/>
      <c r="CL2947" s="23"/>
      <c r="CM2947" s="23"/>
      <c r="CN2947" s="23"/>
      <c r="CO2947" s="23"/>
      <c r="CP2947" s="23"/>
      <c r="CQ2947" s="23"/>
      <c r="CR2947" s="23"/>
      <c r="CS2947" s="23"/>
      <c r="CT2947" s="23"/>
      <c r="CU2947" s="23"/>
      <c r="CV2947" s="23"/>
      <c r="CW2947" s="23"/>
      <c r="CX2947" s="23"/>
      <c r="CY2947" s="23"/>
      <c r="CZ2947" s="23"/>
      <c r="DA2947" s="23"/>
      <c r="DB2947" s="23"/>
      <c r="DC2947" s="23"/>
      <c r="DD2947" s="23"/>
      <c r="DE2947" s="23"/>
      <c r="DF2947" s="23"/>
      <c r="DG2947" s="23"/>
      <c r="DH2947" s="23"/>
      <c r="DI2947" s="23"/>
      <c r="DJ2947" s="23"/>
      <c r="DK2947" s="23"/>
      <c r="DL2947" s="23"/>
      <c r="DM2947" s="23"/>
      <c r="DN2947" s="23"/>
      <c r="DO2947" s="23"/>
      <c r="DP2947" s="23"/>
      <c r="DQ2947" s="23"/>
      <c r="DR2947" s="23"/>
      <c r="DS2947" s="23"/>
      <c r="DT2947" s="23"/>
      <c r="DU2947" s="23"/>
      <c r="DV2947" s="23"/>
      <c r="DW2947" s="23"/>
      <c r="DX2947" s="23"/>
      <c r="DY2947" s="23"/>
    </row>
    <row r="2948" spans="1:129" s="29" customFormat="1" x14ac:dyDescent="0.25">
      <c r="A2948" s="394"/>
      <c r="B2948" s="121" t="s">
        <v>344</v>
      </c>
      <c r="C2948" s="84"/>
      <c r="D2948" s="84"/>
      <c r="E2948" s="131"/>
      <c r="F2948" s="83"/>
      <c r="G2948" s="82"/>
      <c r="H2948" s="121" t="s">
        <v>35</v>
      </c>
      <c r="I2948" s="78" t="s">
        <v>52</v>
      </c>
      <c r="J2948" s="83">
        <v>0</v>
      </c>
      <c r="K2948" s="98">
        <f t="shared" si="1595"/>
        <v>0</v>
      </c>
      <c r="L2948" s="83"/>
      <c r="M2948" s="83"/>
      <c r="N2948" s="83"/>
      <c r="O2948" s="390">
        <f t="shared" si="1579"/>
        <v>0</v>
      </c>
      <c r="P2948" s="355"/>
      <c r="Q2948" s="23"/>
      <c r="R2948" s="23"/>
      <c r="S2948" s="23"/>
      <c r="T2948" s="23"/>
      <c r="U2948" s="23"/>
      <c r="V2948" s="23"/>
      <c r="W2948" s="23"/>
      <c r="X2948" s="23"/>
      <c r="Y2948" s="23"/>
      <c r="Z2948" s="23"/>
      <c r="AA2948" s="23"/>
      <c r="AB2948" s="23"/>
      <c r="AC2948" s="23"/>
      <c r="AD2948" s="23"/>
      <c r="AE2948" s="23"/>
      <c r="AF2948" s="23"/>
      <c r="AG2948" s="23"/>
      <c r="AH2948" s="23"/>
      <c r="AI2948" s="23"/>
      <c r="AJ2948" s="23"/>
      <c r="AK2948" s="23"/>
      <c r="AL2948" s="23"/>
      <c r="AM2948" s="23"/>
      <c r="AN2948" s="23"/>
      <c r="AO2948" s="23"/>
      <c r="AP2948" s="23"/>
      <c r="AQ2948" s="23"/>
      <c r="AR2948" s="23"/>
      <c r="AS2948" s="23"/>
      <c r="AT2948" s="23"/>
      <c r="AU2948" s="23"/>
      <c r="AV2948" s="23"/>
      <c r="AW2948" s="23"/>
      <c r="AX2948" s="23"/>
      <c r="AY2948" s="23"/>
      <c r="AZ2948" s="23"/>
      <c r="BA2948" s="23"/>
      <c r="BB2948" s="23"/>
      <c r="BC2948" s="23"/>
      <c r="BD2948" s="23"/>
      <c r="BE2948" s="23"/>
      <c r="BF2948" s="23"/>
      <c r="BG2948" s="23"/>
      <c r="BH2948" s="23"/>
      <c r="BI2948" s="23"/>
      <c r="BJ2948" s="23"/>
      <c r="BK2948" s="23"/>
      <c r="BL2948" s="23"/>
      <c r="BM2948" s="23"/>
      <c r="BN2948" s="23"/>
      <c r="BO2948" s="23"/>
      <c r="BP2948" s="23"/>
      <c r="BQ2948" s="23"/>
      <c r="BR2948" s="23"/>
      <c r="BS2948" s="23"/>
      <c r="BT2948" s="23"/>
      <c r="BU2948" s="23"/>
      <c r="BV2948" s="23"/>
      <c r="BW2948" s="23"/>
      <c r="BX2948" s="23"/>
      <c r="BY2948" s="23"/>
      <c r="BZ2948" s="23"/>
      <c r="CA2948" s="23"/>
      <c r="CB2948" s="23"/>
      <c r="CC2948" s="23"/>
      <c r="CD2948" s="23"/>
      <c r="CE2948" s="23"/>
      <c r="CF2948" s="23"/>
      <c r="CG2948" s="23"/>
      <c r="CH2948" s="23"/>
      <c r="CI2948" s="23"/>
      <c r="CJ2948" s="23"/>
      <c r="CK2948" s="23"/>
      <c r="CL2948" s="23"/>
      <c r="CM2948" s="23"/>
      <c r="CN2948" s="23"/>
      <c r="CO2948" s="23"/>
      <c r="CP2948" s="23"/>
      <c r="CQ2948" s="23"/>
      <c r="CR2948" s="23"/>
      <c r="CS2948" s="23"/>
      <c r="CT2948" s="23"/>
      <c r="CU2948" s="23"/>
      <c r="CV2948" s="23"/>
      <c r="CW2948" s="23"/>
      <c r="CX2948" s="23"/>
      <c r="CY2948" s="23"/>
      <c r="CZ2948" s="23"/>
      <c r="DA2948" s="23"/>
      <c r="DB2948" s="23"/>
      <c r="DC2948" s="23"/>
      <c r="DD2948" s="23"/>
      <c r="DE2948" s="23"/>
      <c r="DF2948" s="23"/>
      <c r="DG2948" s="23"/>
      <c r="DH2948" s="23"/>
      <c r="DI2948" s="23"/>
      <c r="DJ2948" s="23"/>
      <c r="DK2948" s="23"/>
      <c r="DL2948" s="23"/>
      <c r="DM2948" s="23"/>
      <c r="DN2948" s="23"/>
      <c r="DO2948" s="23"/>
      <c r="DP2948" s="23"/>
      <c r="DQ2948" s="23"/>
      <c r="DR2948" s="23"/>
      <c r="DS2948" s="23"/>
      <c r="DT2948" s="23"/>
      <c r="DU2948" s="23"/>
      <c r="DV2948" s="23"/>
      <c r="DW2948" s="23"/>
      <c r="DX2948" s="23"/>
      <c r="DY2948" s="23"/>
    </row>
    <row r="2949" spans="1:129" s="29" customFormat="1" x14ac:dyDescent="0.25">
      <c r="A2949" s="393">
        <v>10</v>
      </c>
      <c r="B2949" s="121" t="s">
        <v>344</v>
      </c>
      <c r="C2949" s="84" t="s">
        <v>309</v>
      </c>
      <c r="D2949" s="84" t="s">
        <v>149</v>
      </c>
      <c r="E2949" s="131">
        <v>15</v>
      </c>
      <c r="F2949" s="83">
        <v>515.1</v>
      </c>
      <c r="G2949" s="82">
        <v>21</v>
      </c>
      <c r="H2949" s="121" t="s">
        <v>30</v>
      </c>
      <c r="I2949" s="66" t="s">
        <v>1</v>
      </c>
      <c r="J2949" s="83">
        <f>J2950+J2951+J2952+J2953+J2954+J2955</f>
        <v>4491687.46</v>
      </c>
      <c r="K2949" s="83">
        <f t="shared" ref="K2949:N2949" si="1596">K2950+K2951+K2952+K2953+K2954+K2955</f>
        <v>4491687.46</v>
      </c>
      <c r="L2949" s="83">
        <f t="shared" si="1596"/>
        <v>0</v>
      </c>
      <c r="M2949" s="83">
        <f t="shared" si="1596"/>
        <v>0</v>
      </c>
      <c r="N2949" s="83">
        <f t="shared" si="1596"/>
        <v>0</v>
      </c>
      <c r="O2949" s="390">
        <f t="shared" si="1579"/>
        <v>4491687.46</v>
      </c>
      <c r="P2949" s="355"/>
      <c r="Q2949" s="23"/>
      <c r="R2949" s="23"/>
      <c r="S2949" s="23"/>
      <c r="T2949" s="23"/>
      <c r="U2949" s="23"/>
      <c r="V2949" s="23"/>
      <c r="W2949" s="23"/>
      <c r="X2949" s="23"/>
      <c r="Y2949" s="23"/>
      <c r="Z2949" s="23"/>
      <c r="AA2949" s="23"/>
      <c r="AB2949" s="23"/>
      <c r="AC2949" s="23"/>
      <c r="AD2949" s="23"/>
      <c r="AE2949" s="23"/>
      <c r="AF2949" s="23"/>
      <c r="AG2949" s="23"/>
      <c r="AH2949" s="23"/>
      <c r="AI2949" s="23"/>
      <c r="AJ2949" s="23"/>
      <c r="AK2949" s="23"/>
      <c r="AL2949" s="23"/>
      <c r="AM2949" s="23"/>
      <c r="AN2949" s="23"/>
      <c r="AO2949" s="23"/>
      <c r="AP2949" s="23"/>
      <c r="AQ2949" s="23"/>
      <c r="AR2949" s="23"/>
      <c r="AS2949" s="23"/>
      <c r="AT2949" s="23"/>
      <c r="AU2949" s="23"/>
      <c r="AV2949" s="23"/>
      <c r="AW2949" s="23"/>
      <c r="AX2949" s="23"/>
      <c r="AY2949" s="23"/>
      <c r="AZ2949" s="23"/>
      <c r="BA2949" s="23"/>
      <c r="BB2949" s="23"/>
      <c r="BC2949" s="23"/>
      <c r="BD2949" s="23"/>
      <c r="BE2949" s="23"/>
      <c r="BF2949" s="23"/>
      <c r="BG2949" s="23"/>
      <c r="BH2949" s="23"/>
      <c r="BI2949" s="23"/>
      <c r="BJ2949" s="23"/>
      <c r="BK2949" s="23"/>
      <c r="BL2949" s="23"/>
      <c r="BM2949" s="23"/>
      <c r="BN2949" s="23"/>
      <c r="BO2949" s="23"/>
      <c r="BP2949" s="23"/>
      <c r="BQ2949" s="23"/>
      <c r="BR2949" s="23"/>
      <c r="BS2949" s="23"/>
      <c r="BT2949" s="23"/>
      <c r="BU2949" s="23"/>
      <c r="BV2949" s="23"/>
      <c r="BW2949" s="23"/>
      <c r="BX2949" s="23"/>
      <c r="BY2949" s="23"/>
      <c r="BZ2949" s="23"/>
      <c r="CA2949" s="23"/>
      <c r="CB2949" s="23"/>
      <c r="CC2949" s="23"/>
      <c r="CD2949" s="23"/>
      <c r="CE2949" s="23"/>
      <c r="CF2949" s="23"/>
      <c r="CG2949" s="23"/>
      <c r="CH2949" s="23"/>
      <c r="CI2949" s="23"/>
      <c r="CJ2949" s="23"/>
      <c r="CK2949" s="23"/>
      <c r="CL2949" s="23"/>
      <c r="CM2949" s="23"/>
      <c r="CN2949" s="23"/>
      <c r="CO2949" s="23"/>
      <c r="CP2949" s="23"/>
      <c r="CQ2949" s="23"/>
      <c r="CR2949" s="23"/>
      <c r="CS2949" s="23"/>
      <c r="CT2949" s="23"/>
      <c r="CU2949" s="23"/>
      <c r="CV2949" s="23"/>
      <c r="CW2949" s="23"/>
      <c r="CX2949" s="23"/>
      <c r="CY2949" s="23"/>
      <c r="CZ2949" s="23"/>
      <c r="DA2949" s="23"/>
      <c r="DB2949" s="23"/>
      <c r="DC2949" s="23"/>
      <c r="DD2949" s="23"/>
      <c r="DE2949" s="23"/>
      <c r="DF2949" s="23"/>
      <c r="DG2949" s="23"/>
      <c r="DH2949" s="23"/>
      <c r="DI2949" s="23"/>
      <c r="DJ2949" s="23"/>
      <c r="DK2949" s="23"/>
      <c r="DL2949" s="23"/>
      <c r="DM2949" s="23"/>
      <c r="DN2949" s="23"/>
      <c r="DO2949" s="23"/>
      <c r="DP2949" s="23"/>
      <c r="DQ2949" s="23"/>
      <c r="DR2949" s="23"/>
      <c r="DS2949" s="23"/>
      <c r="DT2949" s="23"/>
      <c r="DU2949" s="23"/>
      <c r="DV2949" s="23"/>
      <c r="DW2949" s="23"/>
      <c r="DX2949" s="23"/>
      <c r="DY2949" s="23"/>
    </row>
    <row r="2950" spans="1:129" s="29" customFormat="1" ht="30" x14ac:dyDescent="0.25">
      <c r="A2950" s="393"/>
      <c r="B2950" s="121" t="s">
        <v>344</v>
      </c>
      <c r="C2950" s="84"/>
      <c r="D2950" s="84"/>
      <c r="E2950" s="131"/>
      <c r="F2950" s="83"/>
      <c r="G2950" s="82"/>
      <c r="H2950" s="121" t="s">
        <v>40</v>
      </c>
      <c r="I2950" s="78" t="s">
        <v>41</v>
      </c>
      <c r="J2950" s="83">
        <v>312804.78000000003</v>
      </c>
      <c r="K2950" s="98">
        <f t="shared" ref="K2950:K2955" si="1597">J2950</f>
        <v>312804.78000000003</v>
      </c>
      <c r="L2950" s="83"/>
      <c r="M2950" s="83"/>
      <c r="N2950" s="83"/>
      <c r="O2950" s="390">
        <f t="shared" si="1579"/>
        <v>312804.78000000003</v>
      </c>
      <c r="P2950" s="355"/>
      <c r="Q2950" s="23"/>
      <c r="R2950" s="23"/>
      <c r="S2950" s="23"/>
      <c r="T2950" s="23"/>
      <c r="U2950" s="23"/>
      <c r="V2950" s="23"/>
      <c r="W2950" s="23"/>
      <c r="X2950" s="23"/>
      <c r="Y2950" s="23"/>
      <c r="Z2950" s="23"/>
      <c r="AA2950" s="23"/>
      <c r="AB2950" s="23"/>
      <c r="AC2950" s="23"/>
      <c r="AD2950" s="23"/>
      <c r="AE2950" s="23"/>
      <c r="AF2950" s="23"/>
      <c r="AG2950" s="23"/>
      <c r="AH2950" s="23"/>
      <c r="AI2950" s="23"/>
      <c r="AJ2950" s="23"/>
      <c r="AK2950" s="23"/>
      <c r="AL2950" s="23"/>
      <c r="AM2950" s="23"/>
      <c r="AN2950" s="23"/>
      <c r="AO2950" s="23"/>
      <c r="AP2950" s="23"/>
      <c r="AQ2950" s="23"/>
      <c r="AR2950" s="23"/>
      <c r="AS2950" s="23"/>
      <c r="AT2950" s="23"/>
      <c r="AU2950" s="23"/>
      <c r="AV2950" s="23"/>
      <c r="AW2950" s="23"/>
      <c r="AX2950" s="23"/>
      <c r="AY2950" s="23"/>
      <c r="AZ2950" s="23"/>
      <c r="BA2950" s="23"/>
      <c r="BB2950" s="23"/>
      <c r="BC2950" s="23"/>
      <c r="BD2950" s="23"/>
      <c r="BE2950" s="23"/>
      <c r="BF2950" s="23"/>
      <c r="BG2950" s="23"/>
      <c r="BH2950" s="23"/>
      <c r="BI2950" s="23"/>
      <c r="BJ2950" s="23"/>
      <c r="BK2950" s="23"/>
      <c r="BL2950" s="23"/>
      <c r="BM2950" s="23"/>
      <c r="BN2950" s="23"/>
      <c r="BO2950" s="23"/>
      <c r="BP2950" s="23"/>
      <c r="BQ2950" s="23"/>
      <c r="BR2950" s="23"/>
      <c r="BS2950" s="23"/>
      <c r="BT2950" s="23"/>
      <c r="BU2950" s="23"/>
      <c r="BV2950" s="23"/>
      <c r="BW2950" s="23"/>
      <c r="BX2950" s="23"/>
      <c r="BY2950" s="23"/>
      <c r="BZ2950" s="23"/>
      <c r="CA2950" s="23"/>
      <c r="CB2950" s="23"/>
      <c r="CC2950" s="23"/>
      <c r="CD2950" s="23"/>
      <c r="CE2950" s="23"/>
      <c r="CF2950" s="23"/>
      <c r="CG2950" s="23"/>
      <c r="CH2950" s="23"/>
      <c r="CI2950" s="23"/>
      <c r="CJ2950" s="23"/>
      <c r="CK2950" s="23"/>
      <c r="CL2950" s="23"/>
      <c r="CM2950" s="23"/>
      <c r="CN2950" s="23"/>
      <c r="CO2950" s="23"/>
      <c r="CP2950" s="23"/>
      <c r="CQ2950" s="23"/>
      <c r="CR2950" s="23"/>
      <c r="CS2950" s="23"/>
      <c r="CT2950" s="23"/>
      <c r="CU2950" s="23"/>
      <c r="CV2950" s="23"/>
      <c r="CW2950" s="23"/>
      <c r="CX2950" s="23"/>
      <c r="CY2950" s="23"/>
      <c r="CZ2950" s="23"/>
      <c r="DA2950" s="23"/>
      <c r="DB2950" s="23"/>
      <c r="DC2950" s="23"/>
      <c r="DD2950" s="23"/>
      <c r="DE2950" s="23"/>
      <c r="DF2950" s="23"/>
      <c r="DG2950" s="23"/>
      <c r="DH2950" s="23"/>
      <c r="DI2950" s="23"/>
      <c r="DJ2950" s="23"/>
      <c r="DK2950" s="23"/>
      <c r="DL2950" s="23"/>
      <c r="DM2950" s="23"/>
      <c r="DN2950" s="23"/>
      <c r="DO2950" s="23"/>
      <c r="DP2950" s="23"/>
      <c r="DQ2950" s="23"/>
      <c r="DR2950" s="23"/>
      <c r="DS2950" s="23"/>
      <c r="DT2950" s="23"/>
      <c r="DU2950" s="23"/>
      <c r="DV2950" s="23"/>
      <c r="DW2950" s="23"/>
      <c r="DX2950" s="23"/>
      <c r="DY2950" s="23"/>
    </row>
    <row r="2951" spans="1:129" s="29" customFormat="1" ht="30" x14ac:dyDescent="0.25">
      <c r="A2951" s="393"/>
      <c r="B2951" s="121" t="s">
        <v>344</v>
      </c>
      <c r="C2951" s="84"/>
      <c r="D2951" s="84"/>
      <c r="E2951" s="131"/>
      <c r="F2951" s="83"/>
      <c r="G2951" s="82"/>
      <c r="H2951" s="121" t="s">
        <v>45</v>
      </c>
      <c r="I2951" s="138" t="s">
        <v>129</v>
      </c>
      <c r="J2951" s="83">
        <v>985169.96</v>
      </c>
      <c r="K2951" s="98">
        <f t="shared" si="1597"/>
        <v>985169.96</v>
      </c>
      <c r="L2951" s="83"/>
      <c r="M2951" s="83"/>
      <c r="N2951" s="83"/>
      <c r="O2951" s="390">
        <f t="shared" si="1579"/>
        <v>985169.96</v>
      </c>
      <c r="P2951" s="355"/>
      <c r="Q2951" s="23"/>
      <c r="R2951" s="23"/>
      <c r="S2951" s="23"/>
      <c r="T2951" s="23"/>
      <c r="U2951" s="23"/>
      <c r="V2951" s="23"/>
      <c r="W2951" s="23"/>
      <c r="X2951" s="23"/>
      <c r="Y2951" s="23"/>
      <c r="Z2951" s="23"/>
      <c r="AA2951" s="23"/>
      <c r="AB2951" s="23"/>
      <c r="AC2951" s="23"/>
      <c r="AD2951" s="23"/>
      <c r="AE2951" s="23"/>
      <c r="AF2951" s="23"/>
      <c r="AG2951" s="23"/>
      <c r="AH2951" s="23"/>
      <c r="AI2951" s="23"/>
      <c r="AJ2951" s="23"/>
      <c r="AK2951" s="23"/>
      <c r="AL2951" s="23"/>
      <c r="AM2951" s="23"/>
      <c r="AN2951" s="23"/>
      <c r="AO2951" s="23"/>
      <c r="AP2951" s="23"/>
      <c r="AQ2951" s="23"/>
      <c r="AR2951" s="23"/>
      <c r="AS2951" s="23"/>
      <c r="AT2951" s="23"/>
      <c r="AU2951" s="23"/>
      <c r="AV2951" s="23"/>
      <c r="AW2951" s="23"/>
      <c r="AX2951" s="23"/>
      <c r="AY2951" s="23"/>
      <c r="AZ2951" s="23"/>
      <c r="BA2951" s="23"/>
      <c r="BB2951" s="23"/>
      <c r="BC2951" s="23"/>
      <c r="BD2951" s="23"/>
      <c r="BE2951" s="23"/>
      <c r="BF2951" s="23"/>
      <c r="BG2951" s="23"/>
      <c r="BH2951" s="23"/>
      <c r="BI2951" s="23"/>
      <c r="BJ2951" s="23"/>
      <c r="BK2951" s="23"/>
      <c r="BL2951" s="23"/>
      <c r="BM2951" s="23"/>
      <c r="BN2951" s="23"/>
      <c r="BO2951" s="23"/>
      <c r="BP2951" s="23"/>
      <c r="BQ2951" s="23"/>
      <c r="BR2951" s="23"/>
      <c r="BS2951" s="23"/>
      <c r="BT2951" s="23"/>
      <c r="BU2951" s="23"/>
      <c r="BV2951" s="23"/>
      <c r="BW2951" s="23"/>
      <c r="BX2951" s="23"/>
      <c r="BY2951" s="23"/>
      <c r="BZ2951" s="23"/>
      <c r="CA2951" s="23"/>
      <c r="CB2951" s="23"/>
      <c r="CC2951" s="23"/>
      <c r="CD2951" s="23"/>
      <c r="CE2951" s="23"/>
      <c r="CF2951" s="23"/>
      <c r="CG2951" s="23"/>
      <c r="CH2951" s="23"/>
      <c r="CI2951" s="23"/>
      <c r="CJ2951" s="23"/>
      <c r="CK2951" s="23"/>
      <c r="CL2951" s="23"/>
      <c r="CM2951" s="23"/>
      <c r="CN2951" s="23"/>
      <c r="CO2951" s="23"/>
      <c r="CP2951" s="23"/>
      <c r="CQ2951" s="23"/>
      <c r="CR2951" s="23"/>
      <c r="CS2951" s="23"/>
      <c r="CT2951" s="23"/>
      <c r="CU2951" s="23"/>
      <c r="CV2951" s="23"/>
      <c r="CW2951" s="23"/>
      <c r="CX2951" s="23"/>
      <c r="CY2951" s="23"/>
      <c r="CZ2951" s="23"/>
      <c r="DA2951" s="23"/>
      <c r="DB2951" s="23"/>
      <c r="DC2951" s="23"/>
      <c r="DD2951" s="23"/>
      <c r="DE2951" s="23"/>
      <c r="DF2951" s="23"/>
      <c r="DG2951" s="23"/>
      <c r="DH2951" s="23"/>
      <c r="DI2951" s="23"/>
      <c r="DJ2951" s="23"/>
      <c r="DK2951" s="23"/>
      <c r="DL2951" s="23"/>
      <c r="DM2951" s="23"/>
      <c r="DN2951" s="23"/>
      <c r="DO2951" s="23"/>
      <c r="DP2951" s="23"/>
      <c r="DQ2951" s="23"/>
      <c r="DR2951" s="23"/>
      <c r="DS2951" s="23"/>
      <c r="DT2951" s="23"/>
      <c r="DU2951" s="23"/>
      <c r="DV2951" s="23"/>
      <c r="DW2951" s="23"/>
      <c r="DX2951" s="23"/>
      <c r="DY2951" s="23"/>
    </row>
    <row r="2952" spans="1:129" s="29" customFormat="1" ht="30" x14ac:dyDescent="0.25">
      <c r="A2952" s="393"/>
      <c r="B2952" s="121" t="s">
        <v>344</v>
      </c>
      <c r="C2952" s="84"/>
      <c r="D2952" s="84"/>
      <c r="E2952" s="131"/>
      <c r="F2952" s="83"/>
      <c r="G2952" s="82"/>
      <c r="H2952" s="121" t="s">
        <v>38</v>
      </c>
      <c r="I2952" s="105" t="s">
        <v>39</v>
      </c>
      <c r="J2952" s="83">
        <v>489185.32</v>
      </c>
      <c r="K2952" s="98">
        <f t="shared" si="1597"/>
        <v>489185.32</v>
      </c>
      <c r="L2952" s="83"/>
      <c r="M2952" s="83"/>
      <c r="N2952" s="83"/>
      <c r="O2952" s="390">
        <f t="shared" si="1579"/>
        <v>489185.32</v>
      </c>
      <c r="P2952" s="355"/>
      <c r="Q2952" s="23"/>
      <c r="R2952" s="23"/>
      <c r="S2952" s="23"/>
      <c r="T2952" s="23"/>
      <c r="U2952" s="23"/>
      <c r="V2952" s="23"/>
      <c r="W2952" s="23"/>
      <c r="X2952" s="23"/>
      <c r="Y2952" s="23"/>
      <c r="Z2952" s="23"/>
      <c r="AA2952" s="23"/>
      <c r="AB2952" s="23"/>
      <c r="AC2952" s="23"/>
      <c r="AD2952" s="23"/>
      <c r="AE2952" s="23"/>
      <c r="AF2952" s="23"/>
      <c r="AG2952" s="23"/>
      <c r="AH2952" s="23"/>
      <c r="AI2952" s="23"/>
      <c r="AJ2952" s="23"/>
      <c r="AK2952" s="23"/>
      <c r="AL2952" s="23"/>
      <c r="AM2952" s="23"/>
      <c r="AN2952" s="23"/>
      <c r="AO2952" s="23"/>
      <c r="AP2952" s="23"/>
      <c r="AQ2952" s="23"/>
      <c r="AR2952" s="23"/>
      <c r="AS2952" s="23"/>
      <c r="AT2952" s="23"/>
      <c r="AU2952" s="23"/>
      <c r="AV2952" s="23"/>
      <c r="AW2952" s="23"/>
      <c r="AX2952" s="23"/>
      <c r="AY2952" s="23"/>
      <c r="AZ2952" s="23"/>
      <c r="BA2952" s="23"/>
      <c r="BB2952" s="23"/>
      <c r="BC2952" s="23"/>
      <c r="BD2952" s="23"/>
      <c r="BE2952" s="23"/>
      <c r="BF2952" s="23"/>
      <c r="BG2952" s="23"/>
      <c r="BH2952" s="23"/>
      <c r="BI2952" s="23"/>
      <c r="BJ2952" s="23"/>
      <c r="BK2952" s="23"/>
      <c r="BL2952" s="23"/>
      <c r="BM2952" s="23"/>
      <c r="BN2952" s="23"/>
      <c r="BO2952" s="23"/>
      <c r="BP2952" s="23"/>
      <c r="BQ2952" s="23"/>
      <c r="BR2952" s="23"/>
      <c r="BS2952" s="23"/>
      <c r="BT2952" s="23"/>
      <c r="BU2952" s="23"/>
      <c r="BV2952" s="23"/>
      <c r="BW2952" s="23"/>
      <c r="BX2952" s="23"/>
      <c r="BY2952" s="23"/>
      <c r="BZ2952" s="23"/>
      <c r="CA2952" s="23"/>
      <c r="CB2952" s="23"/>
      <c r="CC2952" s="23"/>
      <c r="CD2952" s="23"/>
      <c r="CE2952" s="23"/>
      <c r="CF2952" s="23"/>
      <c r="CG2952" s="23"/>
      <c r="CH2952" s="23"/>
      <c r="CI2952" s="23"/>
      <c r="CJ2952" s="23"/>
      <c r="CK2952" s="23"/>
      <c r="CL2952" s="23"/>
      <c r="CM2952" s="23"/>
      <c r="CN2952" s="23"/>
      <c r="CO2952" s="23"/>
      <c r="CP2952" s="23"/>
      <c r="CQ2952" s="23"/>
      <c r="CR2952" s="23"/>
      <c r="CS2952" s="23"/>
      <c r="CT2952" s="23"/>
      <c r="CU2952" s="23"/>
      <c r="CV2952" s="23"/>
      <c r="CW2952" s="23"/>
      <c r="CX2952" s="23"/>
      <c r="CY2952" s="23"/>
      <c r="CZ2952" s="23"/>
      <c r="DA2952" s="23"/>
      <c r="DB2952" s="23"/>
      <c r="DC2952" s="23"/>
      <c r="DD2952" s="23"/>
      <c r="DE2952" s="23"/>
      <c r="DF2952" s="23"/>
      <c r="DG2952" s="23"/>
      <c r="DH2952" s="23"/>
      <c r="DI2952" s="23"/>
      <c r="DJ2952" s="23"/>
      <c r="DK2952" s="23"/>
      <c r="DL2952" s="23"/>
      <c r="DM2952" s="23"/>
      <c r="DN2952" s="23"/>
      <c r="DO2952" s="23"/>
      <c r="DP2952" s="23"/>
      <c r="DQ2952" s="23"/>
      <c r="DR2952" s="23"/>
      <c r="DS2952" s="23"/>
      <c r="DT2952" s="23"/>
      <c r="DU2952" s="23"/>
      <c r="DV2952" s="23"/>
      <c r="DW2952" s="23"/>
      <c r="DX2952" s="23"/>
      <c r="DY2952" s="23"/>
    </row>
    <row r="2953" spans="1:129" s="29" customFormat="1" ht="30" x14ac:dyDescent="0.25">
      <c r="A2953" s="393"/>
      <c r="B2953" s="121" t="s">
        <v>344</v>
      </c>
      <c r="C2953" s="84"/>
      <c r="D2953" s="84"/>
      <c r="E2953" s="131"/>
      <c r="F2953" s="83"/>
      <c r="G2953" s="82"/>
      <c r="H2953" s="121" t="s">
        <v>42</v>
      </c>
      <c r="I2953" s="108" t="s">
        <v>43</v>
      </c>
      <c r="J2953" s="83">
        <v>220828.52</v>
      </c>
      <c r="K2953" s="98">
        <f t="shared" si="1597"/>
        <v>220828.52</v>
      </c>
      <c r="L2953" s="83"/>
      <c r="M2953" s="83"/>
      <c r="N2953" s="83"/>
      <c r="O2953" s="390">
        <f t="shared" si="1579"/>
        <v>220828.52</v>
      </c>
      <c r="P2953" s="355"/>
      <c r="Q2953" s="23"/>
      <c r="R2953" s="23"/>
      <c r="S2953" s="23"/>
      <c r="T2953" s="23"/>
      <c r="U2953" s="23"/>
      <c r="V2953" s="23"/>
      <c r="W2953" s="23"/>
      <c r="X2953" s="23"/>
      <c r="Y2953" s="23"/>
      <c r="Z2953" s="23"/>
      <c r="AA2953" s="23"/>
      <c r="AB2953" s="23"/>
      <c r="AC2953" s="23"/>
      <c r="AD2953" s="23"/>
      <c r="AE2953" s="23"/>
      <c r="AF2953" s="23"/>
      <c r="AG2953" s="23"/>
      <c r="AH2953" s="23"/>
      <c r="AI2953" s="23"/>
      <c r="AJ2953" s="23"/>
      <c r="AK2953" s="23"/>
      <c r="AL2953" s="23"/>
      <c r="AM2953" s="23"/>
      <c r="AN2953" s="23"/>
      <c r="AO2953" s="23"/>
      <c r="AP2953" s="23"/>
      <c r="AQ2953" s="23"/>
      <c r="AR2953" s="23"/>
      <c r="AS2953" s="23"/>
      <c r="AT2953" s="23"/>
      <c r="AU2953" s="23"/>
      <c r="AV2953" s="23"/>
      <c r="AW2953" s="23"/>
      <c r="AX2953" s="23"/>
      <c r="AY2953" s="23"/>
      <c r="AZ2953" s="23"/>
      <c r="BA2953" s="23"/>
      <c r="BB2953" s="23"/>
      <c r="BC2953" s="23"/>
      <c r="BD2953" s="23"/>
      <c r="BE2953" s="23"/>
      <c r="BF2953" s="23"/>
      <c r="BG2953" s="23"/>
      <c r="BH2953" s="23"/>
      <c r="BI2953" s="23"/>
      <c r="BJ2953" s="23"/>
      <c r="BK2953" s="23"/>
      <c r="BL2953" s="23"/>
      <c r="BM2953" s="23"/>
      <c r="BN2953" s="23"/>
      <c r="BO2953" s="23"/>
      <c r="BP2953" s="23"/>
      <c r="BQ2953" s="23"/>
      <c r="BR2953" s="23"/>
      <c r="BS2953" s="23"/>
      <c r="BT2953" s="23"/>
      <c r="BU2953" s="23"/>
      <c r="BV2953" s="23"/>
      <c r="BW2953" s="23"/>
      <c r="BX2953" s="23"/>
      <c r="BY2953" s="23"/>
      <c r="BZ2953" s="23"/>
      <c r="CA2953" s="23"/>
      <c r="CB2953" s="23"/>
      <c r="CC2953" s="23"/>
      <c r="CD2953" s="23"/>
      <c r="CE2953" s="23"/>
      <c r="CF2953" s="23"/>
      <c r="CG2953" s="23"/>
      <c r="CH2953" s="23"/>
      <c r="CI2953" s="23"/>
      <c r="CJ2953" s="23"/>
      <c r="CK2953" s="23"/>
      <c r="CL2953" s="23"/>
      <c r="CM2953" s="23"/>
      <c r="CN2953" s="23"/>
      <c r="CO2953" s="23"/>
      <c r="CP2953" s="23"/>
      <c r="CQ2953" s="23"/>
      <c r="CR2953" s="23"/>
      <c r="CS2953" s="23"/>
      <c r="CT2953" s="23"/>
      <c r="CU2953" s="23"/>
      <c r="CV2953" s="23"/>
      <c r="CW2953" s="23"/>
      <c r="CX2953" s="23"/>
      <c r="CY2953" s="23"/>
      <c r="CZ2953" s="23"/>
      <c r="DA2953" s="23"/>
      <c r="DB2953" s="23"/>
      <c r="DC2953" s="23"/>
      <c r="DD2953" s="23"/>
      <c r="DE2953" s="23"/>
      <c r="DF2953" s="23"/>
      <c r="DG2953" s="23"/>
      <c r="DH2953" s="23"/>
      <c r="DI2953" s="23"/>
      <c r="DJ2953" s="23"/>
      <c r="DK2953" s="23"/>
      <c r="DL2953" s="23"/>
      <c r="DM2953" s="23"/>
      <c r="DN2953" s="23"/>
      <c r="DO2953" s="23"/>
      <c r="DP2953" s="23"/>
      <c r="DQ2953" s="23"/>
      <c r="DR2953" s="23"/>
      <c r="DS2953" s="23"/>
      <c r="DT2953" s="23"/>
      <c r="DU2953" s="23"/>
      <c r="DV2953" s="23"/>
      <c r="DW2953" s="23"/>
      <c r="DX2953" s="23"/>
      <c r="DY2953" s="23"/>
    </row>
    <row r="2954" spans="1:129" s="29" customFormat="1" x14ac:dyDescent="0.25">
      <c r="A2954" s="393"/>
      <c r="B2954" s="121" t="s">
        <v>344</v>
      </c>
      <c r="C2954" s="84"/>
      <c r="D2954" s="84"/>
      <c r="E2954" s="131"/>
      <c r="F2954" s="83"/>
      <c r="G2954" s="82"/>
      <c r="H2954" s="121" t="s">
        <v>36</v>
      </c>
      <c r="I2954" s="78" t="s">
        <v>37</v>
      </c>
      <c r="J2954" s="83">
        <v>2483698.88</v>
      </c>
      <c r="K2954" s="98">
        <f t="shared" si="1597"/>
        <v>2483698.88</v>
      </c>
      <c r="L2954" s="83"/>
      <c r="M2954" s="83"/>
      <c r="N2954" s="83"/>
      <c r="O2954" s="390">
        <f t="shared" si="1579"/>
        <v>2483698.88</v>
      </c>
      <c r="P2954" s="355"/>
      <c r="Q2954" s="23"/>
      <c r="R2954" s="23"/>
      <c r="S2954" s="23"/>
      <c r="T2954" s="23"/>
      <c r="U2954" s="23"/>
      <c r="V2954" s="23"/>
      <c r="W2954" s="23"/>
      <c r="X2954" s="23"/>
      <c r="Y2954" s="23"/>
      <c r="Z2954" s="23"/>
      <c r="AA2954" s="23"/>
      <c r="AB2954" s="23"/>
      <c r="AC2954" s="23"/>
      <c r="AD2954" s="23"/>
      <c r="AE2954" s="23"/>
      <c r="AF2954" s="23"/>
      <c r="AG2954" s="23"/>
      <c r="AH2954" s="23"/>
      <c r="AI2954" s="23"/>
      <c r="AJ2954" s="23"/>
      <c r="AK2954" s="23"/>
      <c r="AL2954" s="23"/>
      <c r="AM2954" s="23"/>
      <c r="AN2954" s="23"/>
      <c r="AO2954" s="23"/>
      <c r="AP2954" s="23"/>
      <c r="AQ2954" s="23"/>
      <c r="AR2954" s="23"/>
      <c r="AS2954" s="23"/>
      <c r="AT2954" s="23"/>
      <c r="AU2954" s="23"/>
      <c r="AV2954" s="23"/>
      <c r="AW2954" s="23"/>
      <c r="AX2954" s="23"/>
      <c r="AY2954" s="23"/>
      <c r="AZ2954" s="23"/>
      <c r="BA2954" s="23"/>
      <c r="BB2954" s="23"/>
      <c r="BC2954" s="23"/>
      <c r="BD2954" s="23"/>
      <c r="BE2954" s="23"/>
      <c r="BF2954" s="23"/>
      <c r="BG2954" s="23"/>
      <c r="BH2954" s="23"/>
      <c r="BI2954" s="23"/>
      <c r="BJ2954" s="23"/>
      <c r="BK2954" s="23"/>
      <c r="BL2954" s="23"/>
      <c r="BM2954" s="23"/>
      <c r="BN2954" s="23"/>
      <c r="BO2954" s="23"/>
      <c r="BP2954" s="23"/>
      <c r="BQ2954" s="23"/>
      <c r="BR2954" s="23"/>
      <c r="BS2954" s="23"/>
      <c r="BT2954" s="23"/>
      <c r="BU2954" s="23"/>
      <c r="BV2954" s="23"/>
      <c r="BW2954" s="23"/>
      <c r="BX2954" s="23"/>
      <c r="BY2954" s="23"/>
      <c r="BZ2954" s="23"/>
      <c r="CA2954" s="23"/>
      <c r="CB2954" s="23"/>
      <c r="CC2954" s="23"/>
      <c r="CD2954" s="23"/>
      <c r="CE2954" s="23"/>
      <c r="CF2954" s="23"/>
      <c r="CG2954" s="23"/>
      <c r="CH2954" s="23"/>
      <c r="CI2954" s="23"/>
      <c r="CJ2954" s="23"/>
      <c r="CK2954" s="23"/>
      <c r="CL2954" s="23"/>
      <c r="CM2954" s="23"/>
      <c r="CN2954" s="23"/>
      <c r="CO2954" s="23"/>
      <c r="CP2954" s="23"/>
      <c r="CQ2954" s="23"/>
      <c r="CR2954" s="23"/>
      <c r="CS2954" s="23"/>
      <c r="CT2954" s="23"/>
      <c r="CU2954" s="23"/>
      <c r="CV2954" s="23"/>
      <c r="CW2954" s="23"/>
      <c r="CX2954" s="23"/>
      <c r="CY2954" s="23"/>
      <c r="CZ2954" s="23"/>
      <c r="DA2954" s="23"/>
      <c r="DB2954" s="23"/>
      <c r="DC2954" s="23"/>
      <c r="DD2954" s="23"/>
      <c r="DE2954" s="23"/>
      <c r="DF2954" s="23"/>
      <c r="DG2954" s="23"/>
      <c r="DH2954" s="23"/>
      <c r="DI2954" s="23"/>
      <c r="DJ2954" s="23"/>
      <c r="DK2954" s="23"/>
      <c r="DL2954" s="23"/>
      <c r="DM2954" s="23"/>
      <c r="DN2954" s="23"/>
      <c r="DO2954" s="23"/>
      <c r="DP2954" s="23"/>
      <c r="DQ2954" s="23"/>
      <c r="DR2954" s="23"/>
      <c r="DS2954" s="23"/>
      <c r="DT2954" s="23"/>
      <c r="DU2954" s="23"/>
      <c r="DV2954" s="23"/>
      <c r="DW2954" s="23"/>
      <c r="DX2954" s="23"/>
      <c r="DY2954" s="23"/>
    </row>
    <row r="2955" spans="1:129" s="29" customFormat="1" x14ac:dyDescent="0.25">
      <c r="A2955" s="393"/>
      <c r="B2955" s="121" t="s">
        <v>344</v>
      </c>
      <c r="C2955" s="84"/>
      <c r="D2955" s="84"/>
      <c r="E2955" s="131"/>
      <c r="F2955" s="83"/>
      <c r="G2955" s="82"/>
      <c r="H2955" s="121" t="s">
        <v>35</v>
      </c>
      <c r="I2955" s="78" t="s">
        <v>52</v>
      </c>
      <c r="J2955" s="83">
        <v>0</v>
      </c>
      <c r="K2955" s="98">
        <f t="shared" si="1597"/>
        <v>0</v>
      </c>
      <c r="L2955" s="83"/>
      <c r="M2955" s="83"/>
      <c r="N2955" s="83"/>
      <c r="O2955" s="390">
        <f t="shared" si="1579"/>
        <v>0</v>
      </c>
      <c r="P2955" s="355"/>
      <c r="Q2955" s="23"/>
      <c r="R2955" s="23"/>
      <c r="S2955" s="23"/>
      <c r="T2955" s="23"/>
      <c r="U2955" s="23"/>
      <c r="V2955" s="23"/>
      <c r="W2955" s="23"/>
      <c r="X2955" s="23"/>
      <c r="Y2955" s="23"/>
      <c r="Z2955" s="23"/>
      <c r="AA2955" s="23"/>
      <c r="AB2955" s="23"/>
      <c r="AC2955" s="23"/>
      <c r="AD2955" s="23"/>
      <c r="AE2955" s="23"/>
      <c r="AF2955" s="23"/>
      <c r="AG2955" s="23"/>
      <c r="AH2955" s="23"/>
      <c r="AI2955" s="23"/>
      <c r="AJ2955" s="23"/>
      <c r="AK2955" s="23"/>
      <c r="AL2955" s="23"/>
      <c r="AM2955" s="23"/>
      <c r="AN2955" s="23"/>
      <c r="AO2955" s="23"/>
      <c r="AP2955" s="23"/>
      <c r="AQ2955" s="23"/>
      <c r="AR2955" s="23"/>
      <c r="AS2955" s="23"/>
      <c r="AT2955" s="23"/>
      <c r="AU2955" s="23"/>
      <c r="AV2955" s="23"/>
      <c r="AW2955" s="23"/>
      <c r="AX2955" s="23"/>
      <c r="AY2955" s="23"/>
      <c r="AZ2955" s="23"/>
      <c r="BA2955" s="23"/>
      <c r="BB2955" s="23"/>
      <c r="BC2955" s="23"/>
      <c r="BD2955" s="23"/>
      <c r="BE2955" s="23"/>
      <c r="BF2955" s="23"/>
      <c r="BG2955" s="23"/>
      <c r="BH2955" s="23"/>
      <c r="BI2955" s="23"/>
      <c r="BJ2955" s="23"/>
      <c r="BK2955" s="23"/>
      <c r="BL2955" s="23"/>
      <c r="BM2955" s="23"/>
      <c r="BN2955" s="23"/>
      <c r="BO2955" s="23"/>
      <c r="BP2955" s="23"/>
      <c r="BQ2955" s="23"/>
      <c r="BR2955" s="23"/>
      <c r="BS2955" s="23"/>
      <c r="BT2955" s="23"/>
      <c r="BU2955" s="23"/>
      <c r="BV2955" s="23"/>
      <c r="BW2955" s="23"/>
      <c r="BX2955" s="23"/>
      <c r="BY2955" s="23"/>
      <c r="BZ2955" s="23"/>
      <c r="CA2955" s="23"/>
      <c r="CB2955" s="23"/>
      <c r="CC2955" s="23"/>
      <c r="CD2955" s="23"/>
      <c r="CE2955" s="23"/>
      <c r="CF2955" s="23"/>
      <c r="CG2955" s="23"/>
      <c r="CH2955" s="23"/>
      <c r="CI2955" s="23"/>
      <c r="CJ2955" s="23"/>
      <c r="CK2955" s="23"/>
      <c r="CL2955" s="23"/>
      <c r="CM2955" s="23"/>
      <c r="CN2955" s="23"/>
      <c r="CO2955" s="23"/>
      <c r="CP2955" s="23"/>
      <c r="CQ2955" s="23"/>
      <c r="CR2955" s="23"/>
      <c r="CS2955" s="23"/>
      <c r="CT2955" s="23"/>
      <c r="CU2955" s="23"/>
      <c r="CV2955" s="23"/>
      <c r="CW2955" s="23"/>
      <c r="CX2955" s="23"/>
      <c r="CY2955" s="23"/>
      <c r="CZ2955" s="23"/>
      <c r="DA2955" s="23"/>
      <c r="DB2955" s="23"/>
      <c r="DC2955" s="23"/>
      <c r="DD2955" s="23"/>
      <c r="DE2955" s="23"/>
      <c r="DF2955" s="23"/>
      <c r="DG2955" s="23"/>
      <c r="DH2955" s="23"/>
      <c r="DI2955" s="23"/>
      <c r="DJ2955" s="23"/>
      <c r="DK2955" s="23"/>
      <c r="DL2955" s="23"/>
      <c r="DM2955" s="23"/>
      <c r="DN2955" s="23"/>
      <c r="DO2955" s="23"/>
      <c r="DP2955" s="23"/>
      <c r="DQ2955" s="23"/>
      <c r="DR2955" s="23"/>
      <c r="DS2955" s="23"/>
      <c r="DT2955" s="23"/>
      <c r="DU2955" s="23"/>
      <c r="DV2955" s="23"/>
      <c r="DW2955" s="23"/>
      <c r="DX2955" s="23"/>
      <c r="DY2955" s="23"/>
    </row>
    <row r="2956" spans="1:129" s="29" customFormat="1" x14ac:dyDescent="0.25">
      <c r="A2956" s="392">
        <v>11</v>
      </c>
      <c r="B2956" s="121" t="s">
        <v>344</v>
      </c>
      <c r="C2956" s="84" t="s">
        <v>309</v>
      </c>
      <c r="D2956" s="84" t="s">
        <v>152</v>
      </c>
      <c r="E2956" s="131">
        <v>32</v>
      </c>
      <c r="F2956" s="83">
        <v>692.1</v>
      </c>
      <c r="G2956" s="82">
        <v>33</v>
      </c>
      <c r="H2956" s="121" t="s">
        <v>30</v>
      </c>
      <c r="I2956" s="66" t="s">
        <v>1</v>
      </c>
      <c r="J2956" s="83">
        <f>J2957+J2958+J2959+J2960</f>
        <v>1879522.13</v>
      </c>
      <c r="K2956" s="83">
        <f t="shared" ref="K2956:N2956" si="1598">K2957+K2958+K2959+K2960</f>
        <v>1879522.13</v>
      </c>
      <c r="L2956" s="83">
        <f t="shared" si="1598"/>
        <v>0</v>
      </c>
      <c r="M2956" s="83">
        <f t="shared" si="1598"/>
        <v>0</v>
      </c>
      <c r="N2956" s="83">
        <f t="shared" si="1598"/>
        <v>0</v>
      </c>
      <c r="O2956" s="390">
        <f t="shared" si="1579"/>
        <v>1879522.13</v>
      </c>
      <c r="P2956" s="355"/>
      <c r="Q2956" s="23"/>
      <c r="R2956" s="23"/>
      <c r="S2956" s="23"/>
      <c r="T2956" s="23"/>
      <c r="U2956" s="23"/>
      <c r="V2956" s="23"/>
      <c r="W2956" s="23"/>
      <c r="X2956" s="23"/>
      <c r="Y2956" s="23"/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/>
      <c r="AK2956" s="23"/>
      <c r="AL2956" s="23"/>
      <c r="AM2956" s="23"/>
      <c r="AN2956" s="23"/>
      <c r="AO2956" s="23"/>
      <c r="AP2956" s="23"/>
      <c r="AQ2956" s="23"/>
      <c r="AR2956" s="23"/>
      <c r="AS2956" s="23"/>
      <c r="AT2956" s="23"/>
      <c r="AU2956" s="23"/>
      <c r="AV2956" s="23"/>
      <c r="AW2956" s="23"/>
      <c r="AX2956" s="23"/>
      <c r="AY2956" s="23"/>
      <c r="AZ2956" s="23"/>
      <c r="BA2956" s="23"/>
      <c r="BB2956" s="23"/>
      <c r="BC2956" s="23"/>
      <c r="BD2956" s="23"/>
      <c r="BE2956" s="23"/>
      <c r="BF2956" s="23"/>
      <c r="BG2956" s="23"/>
      <c r="BH2956" s="23"/>
      <c r="BI2956" s="23"/>
      <c r="BJ2956" s="23"/>
      <c r="BK2956" s="23"/>
      <c r="BL2956" s="23"/>
      <c r="BM2956" s="23"/>
      <c r="BN2956" s="23"/>
      <c r="BO2956" s="23"/>
      <c r="BP2956" s="23"/>
      <c r="BQ2956" s="23"/>
      <c r="BR2956" s="23"/>
      <c r="BS2956" s="23"/>
      <c r="BT2956" s="23"/>
      <c r="BU2956" s="23"/>
      <c r="BV2956" s="23"/>
      <c r="BW2956" s="23"/>
      <c r="BX2956" s="23"/>
      <c r="BY2956" s="23"/>
      <c r="BZ2956" s="23"/>
      <c r="CA2956" s="23"/>
      <c r="CB2956" s="23"/>
      <c r="CC2956" s="23"/>
      <c r="CD2956" s="23"/>
      <c r="CE2956" s="23"/>
      <c r="CF2956" s="23"/>
      <c r="CG2956" s="23"/>
      <c r="CH2956" s="23"/>
      <c r="CI2956" s="23"/>
      <c r="CJ2956" s="23"/>
      <c r="CK2956" s="23"/>
      <c r="CL2956" s="23"/>
      <c r="CM2956" s="23"/>
      <c r="CN2956" s="23"/>
      <c r="CO2956" s="23"/>
      <c r="CP2956" s="23"/>
      <c r="CQ2956" s="23"/>
      <c r="CR2956" s="23"/>
      <c r="CS2956" s="23"/>
      <c r="CT2956" s="23"/>
      <c r="CU2956" s="23"/>
      <c r="CV2956" s="23"/>
      <c r="CW2956" s="23"/>
      <c r="CX2956" s="23"/>
      <c r="CY2956" s="23"/>
      <c r="CZ2956" s="23"/>
      <c r="DA2956" s="23"/>
      <c r="DB2956" s="23"/>
      <c r="DC2956" s="23"/>
      <c r="DD2956" s="23"/>
      <c r="DE2956" s="23"/>
      <c r="DF2956" s="23"/>
      <c r="DG2956" s="23"/>
      <c r="DH2956" s="23"/>
      <c r="DI2956" s="23"/>
      <c r="DJ2956" s="23"/>
      <c r="DK2956" s="23"/>
      <c r="DL2956" s="23"/>
      <c r="DM2956" s="23"/>
      <c r="DN2956" s="23"/>
      <c r="DO2956" s="23"/>
      <c r="DP2956" s="23"/>
      <c r="DQ2956" s="23"/>
      <c r="DR2956" s="23"/>
      <c r="DS2956" s="23"/>
      <c r="DT2956" s="23"/>
      <c r="DU2956" s="23"/>
      <c r="DV2956" s="23"/>
      <c r="DW2956" s="23"/>
      <c r="DX2956" s="23"/>
      <c r="DY2956" s="23"/>
    </row>
    <row r="2957" spans="1:129" s="29" customFormat="1" ht="30" x14ac:dyDescent="0.25">
      <c r="A2957" s="393"/>
      <c r="B2957" s="121" t="s">
        <v>344</v>
      </c>
      <c r="C2957" s="84"/>
      <c r="D2957" s="84"/>
      <c r="E2957" s="131"/>
      <c r="F2957" s="83"/>
      <c r="G2957" s="82"/>
      <c r="H2957" s="121" t="s">
        <v>40</v>
      </c>
      <c r="I2957" s="78" t="s">
        <v>41</v>
      </c>
      <c r="J2957" s="83">
        <v>307769.95</v>
      </c>
      <c r="K2957" s="98">
        <f t="shared" ref="K2957:K2960" si="1599">J2957</f>
        <v>307769.95</v>
      </c>
      <c r="L2957" s="83"/>
      <c r="M2957" s="83"/>
      <c r="N2957" s="83"/>
      <c r="O2957" s="390">
        <f t="shared" si="1579"/>
        <v>307769.95</v>
      </c>
      <c r="P2957" s="355"/>
      <c r="Q2957" s="23"/>
      <c r="R2957" s="23"/>
      <c r="S2957" s="23"/>
      <c r="T2957" s="23"/>
      <c r="U2957" s="23"/>
      <c r="V2957" s="23"/>
      <c r="W2957" s="23"/>
      <c r="X2957" s="23"/>
      <c r="Y2957" s="23"/>
      <c r="Z2957" s="23"/>
      <c r="AA2957" s="23"/>
      <c r="AB2957" s="23"/>
      <c r="AC2957" s="23"/>
      <c r="AD2957" s="23"/>
      <c r="AE2957" s="23"/>
      <c r="AF2957" s="23"/>
      <c r="AG2957" s="23"/>
      <c r="AH2957" s="23"/>
      <c r="AI2957" s="23"/>
      <c r="AJ2957" s="23"/>
      <c r="AK2957" s="23"/>
      <c r="AL2957" s="23"/>
      <c r="AM2957" s="23"/>
      <c r="AN2957" s="23"/>
      <c r="AO2957" s="23"/>
      <c r="AP2957" s="23"/>
      <c r="AQ2957" s="23"/>
      <c r="AR2957" s="23"/>
      <c r="AS2957" s="23"/>
      <c r="AT2957" s="23"/>
      <c r="AU2957" s="23"/>
      <c r="AV2957" s="23"/>
      <c r="AW2957" s="23"/>
      <c r="AX2957" s="23"/>
      <c r="AY2957" s="23"/>
      <c r="AZ2957" s="23"/>
      <c r="BA2957" s="23"/>
      <c r="BB2957" s="23"/>
      <c r="BC2957" s="23"/>
      <c r="BD2957" s="23"/>
      <c r="BE2957" s="23"/>
      <c r="BF2957" s="23"/>
      <c r="BG2957" s="23"/>
      <c r="BH2957" s="23"/>
      <c r="BI2957" s="23"/>
      <c r="BJ2957" s="23"/>
      <c r="BK2957" s="23"/>
      <c r="BL2957" s="23"/>
      <c r="BM2957" s="23"/>
      <c r="BN2957" s="23"/>
      <c r="BO2957" s="23"/>
      <c r="BP2957" s="23"/>
      <c r="BQ2957" s="23"/>
      <c r="BR2957" s="23"/>
      <c r="BS2957" s="23"/>
      <c r="BT2957" s="23"/>
      <c r="BU2957" s="23"/>
      <c r="BV2957" s="23"/>
      <c r="BW2957" s="23"/>
      <c r="BX2957" s="23"/>
      <c r="BY2957" s="23"/>
      <c r="BZ2957" s="23"/>
      <c r="CA2957" s="23"/>
      <c r="CB2957" s="23"/>
      <c r="CC2957" s="23"/>
      <c r="CD2957" s="23"/>
      <c r="CE2957" s="23"/>
      <c r="CF2957" s="23"/>
      <c r="CG2957" s="23"/>
      <c r="CH2957" s="23"/>
      <c r="CI2957" s="23"/>
      <c r="CJ2957" s="23"/>
      <c r="CK2957" s="23"/>
      <c r="CL2957" s="23"/>
      <c r="CM2957" s="23"/>
      <c r="CN2957" s="23"/>
      <c r="CO2957" s="23"/>
      <c r="CP2957" s="23"/>
      <c r="CQ2957" s="23"/>
      <c r="CR2957" s="23"/>
      <c r="CS2957" s="23"/>
      <c r="CT2957" s="23"/>
      <c r="CU2957" s="23"/>
      <c r="CV2957" s="23"/>
      <c r="CW2957" s="23"/>
      <c r="CX2957" s="23"/>
      <c r="CY2957" s="23"/>
      <c r="CZ2957" s="23"/>
      <c r="DA2957" s="23"/>
      <c r="DB2957" s="23"/>
      <c r="DC2957" s="23"/>
      <c r="DD2957" s="23"/>
      <c r="DE2957" s="23"/>
      <c r="DF2957" s="23"/>
      <c r="DG2957" s="23"/>
      <c r="DH2957" s="23"/>
      <c r="DI2957" s="23"/>
      <c r="DJ2957" s="23"/>
      <c r="DK2957" s="23"/>
      <c r="DL2957" s="23"/>
      <c r="DM2957" s="23"/>
      <c r="DN2957" s="23"/>
      <c r="DO2957" s="23"/>
      <c r="DP2957" s="23"/>
      <c r="DQ2957" s="23"/>
      <c r="DR2957" s="23"/>
      <c r="DS2957" s="23"/>
      <c r="DT2957" s="23"/>
      <c r="DU2957" s="23"/>
      <c r="DV2957" s="23"/>
      <c r="DW2957" s="23"/>
      <c r="DX2957" s="23"/>
      <c r="DY2957" s="23"/>
    </row>
    <row r="2958" spans="1:129" s="29" customFormat="1" ht="30" x14ac:dyDescent="0.25">
      <c r="A2958" s="393"/>
      <c r="B2958" s="121" t="s">
        <v>344</v>
      </c>
      <c r="C2958" s="84"/>
      <c r="D2958" s="84"/>
      <c r="E2958" s="131"/>
      <c r="F2958" s="83"/>
      <c r="G2958" s="82"/>
      <c r="H2958" s="121" t="s">
        <v>45</v>
      </c>
      <c r="I2958" s="138" t="s">
        <v>129</v>
      </c>
      <c r="J2958" s="83">
        <v>1084513.78</v>
      </c>
      <c r="K2958" s="98">
        <f t="shared" si="1599"/>
        <v>1084513.78</v>
      </c>
      <c r="L2958" s="83"/>
      <c r="M2958" s="83"/>
      <c r="N2958" s="83"/>
      <c r="O2958" s="390">
        <f t="shared" si="1579"/>
        <v>1084513.78</v>
      </c>
      <c r="P2958" s="355"/>
      <c r="Q2958" s="23"/>
      <c r="R2958" s="23"/>
      <c r="S2958" s="23"/>
      <c r="T2958" s="23"/>
      <c r="U2958" s="23"/>
      <c r="V2958" s="23"/>
      <c r="W2958" s="23"/>
      <c r="X2958" s="23"/>
      <c r="Y2958" s="23"/>
      <c r="Z2958" s="23"/>
      <c r="AA2958" s="23"/>
      <c r="AB2958" s="23"/>
      <c r="AC2958" s="23"/>
      <c r="AD2958" s="23"/>
      <c r="AE2958" s="23"/>
      <c r="AF2958" s="23"/>
      <c r="AG2958" s="23"/>
      <c r="AH2958" s="23"/>
      <c r="AI2958" s="23"/>
      <c r="AJ2958" s="23"/>
      <c r="AK2958" s="23"/>
      <c r="AL2958" s="23"/>
      <c r="AM2958" s="23"/>
      <c r="AN2958" s="23"/>
      <c r="AO2958" s="23"/>
      <c r="AP2958" s="23"/>
      <c r="AQ2958" s="23"/>
      <c r="AR2958" s="23"/>
      <c r="AS2958" s="23"/>
      <c r="AT2958" s="23"/>
      <c r="AU2958" s="23"/>
      <c r="AV2958" s="23"/>
      <c r="AW2958" s="23"/>
      <c r="AX2958" s="23"/>
      <c r="AY2958" s="23"/>
      <c r="AZ2958" s="23"/>
      <c r="BA2958" s="23"/>
      <c r="BB2958" s="23"/>
      <c r="BC2958" s="23"/>
      <c r="BD2958" s="23"/>
      <c r="BE2958" s="23"/>
      <c r="BF2958" s="23"/>
      <c r="BG2958" s="23"/>
      <c r="BH2958" s="23"/>
      <c r="BI2958" s="23"/>
      <c r="BJ2958" s="23"/>
      <c r="BK2958" s="23"/>
      <c r="BL2958" s="23"/>
      <c r="BM2958" s="23"/>
      <c r="BN2958" s="23"/>
      <c r="BO2958" s="23"/>
      <c r="BP2958" s="23"/>
      <c r="BQ2958" s="23"/>
      <c r="BR2958" s="23"/>
      <c r="BS2958" s="23"/>
      <c r="BT2958" s="23"/>
      <c r="BU2958" s="23"/>
      <c r="BV2958" s="23"/>
      <c r="BW2958" s="23"/>
      <c r="BX2958" s="23"/>
      <c r="BY2958" s="23"/>
      <c r="BZ2958" s="23"/>
      <c r="CA2958" s="23"/>
      <c r="CB2958" s="23"/>
      <c r="CC2958" s="23"/>
      <c r="CD2958" s="23"/>
      <c r="CE2958" s="23"/>
      <c r="CF2958" s="23"/>
      <c r="CG2958" s="23"/>
      <c r="CH2958" s="23"/>
      <c r="CI2958" s="23"/>
      <c r="CJ2958" s="23"/>
      <c r="CK2958" s="23"/>
      <c r="CL2958" s="23"/>
      <c r="CM2958" s="23"/>
      <c r="CN2958" s="23"/>
      <c r="CO2958" s="23"/>
      <c r="CP2958" s="23"/>
      <c r="CQ2958" s="23"/>
      <c r="CR2958" s="23"/>
      <c r="CS2958" s="23"/>
      <c r="CT2958" s="23"/>
      <c r="CU2958" s="23"/>
      <c r="CV2958" s="23"/>
      <c r="CW2958" s="23"/>
      <c r="CX2958" s="23"/>
      <c r="CY2958" s="23"/>
      <c r="CZ2958" s="23"/>
      <c r="DA2958" s="23"/>
      <c r="DB2958" s="23"/>
      <c r="DC2958" s="23"/>
      <c r="DD2958" s="23"/>
      <c r="DE2958" s="23"/>
      <c r="DF2958" s="23"/>
      <c r="DG2958" s="23"/>
      <c r="DH2958" s="23"/>
      <c r="DI2958" s="23"/>
      <c r="DJ2958" s="23"/>
      <c r="DK2958" s="23"/>
      <c r="DL2958" s="23"/>
      <c r="DM2958" s="23"/>
      <c r="DN2958" s="23"/>
      <c r="DO2958" s="23"/>
      <c r="DP2958" s="23"/>
      <c r="DQ2958" s="23"/>
      <c r="DR2958" s="23"/>
      <c r="DS2958" s="23"/>
      <c r="DT2958" s="23"/>
      <c r="DU2958" s="23"/>
      <c r="DV2958" s="23"/>
      <c r="DW2958" s="23"/>
      <c r="DX2958" s="23"/>
      <c r="DY2958" s="23"/>
    </row>
    <row r="2959" spans="1:129" s="29" customFormat="1" ht="30" x14ac:dyDescent="0.25">
      <c r="A2959" s="393"/>
      <c r="B2959" s="121" t="s">
        <v>344</v>
      </c>
      <c r="C2959" s="84"/>
      <c r="D2959" s="84"/>
      <c r="E2959" s="131"/>
      <c r="F2959" s="83"/>
      <c r="G2959" s="82"/>
      <c r="H2959" s="121" t="s">
        <v>38</v>
      </c>
      <c r="I2959" s="105" t="s">
        <v>39</v>
      </c>
      <c r="J2959" s="83">
        <v>487238.40000000002</v>
      </c>
      <c r="K2959" s="98">
        <f t="shared" si="1599"/>
        <v>487238.40000000002</v>
      </c>
      <c r="L2959" s="83"/>
      <c r="M2959" s="83"/>
      <c r="N2959" s="83"/>
      <c r="O2959" s="390">
        <f t="shared" si="1579"/>
        <v>487238.40000000002</v>
      </c>
      <c r="P2959" s="355"/>
      <c r="Q2959" s="23"/>
      <c r="R2959" s="23"/>
      <c r="S2959" s="23"/>
      <c r="T2959" s="23"/>
      <c r="U2959" s="23"/>
      <c r="V2959" s="23"/>
      <c r="W2959" s="23"/>
      <c r="X2959" s="23"/>
      <c r="Y2959" s="23"/>
      <c r="Z2959" s="23"/>
      <c r="AA2959" s="23"/>
      <c r="AB2959" s="23"/>
      <c r="AC2959" s="23"/>
      <c r="AD2959" s="23"/>
      <c r="AE2959" s="23"/>
      <c r="AF2959" s="23"/>
      <c r="AG2959" s="23"/>
      <c r="AH2959" s="23"/>
      <c r="AI2959" s="23"/>
      <c r="AJ2959" s="23"/>
      <c r="AK2959" s="23"/>
      <c r="AL2959" s="23"/>
      <c r="AM2959" s="23"/>
      <c r="AN2959" s="23"/>
      <c r="AO2959" s="23"/>
      <c r="AP2959" s="23"/>
      <c r="AQ2959" s="23"/>
      <c r="AR2959" s="23"/>
      <c r="AS2959" s="23"/>
      <c r="AT2959" s="23"/>
      <c r="AU2959" s="23"/>
      <c r="AV2959" s="23"/>
      <c r="AW2959" s="23"/>
      <c r="AX2959" s="23"/>
      <c r="AY2959" s="23"/>
      <c r="AZ2959" s="23"/>
      <c r="BA2959" s="23"/>
      <c r="BB2959" s="23"/>
      <c r="BC2959" s="23"/>
      <c r="BD2959" s="23"/>
      <c r="BE2959" s="23"/>
      <c r="BF2959" s="23"/>
      <c r="BG2959" s="23"/>
      <c r="BH2959" s="23"/>
      <c r="BI2959" s="23"/>
      <c r="BJ2959" s="23"/>
      <c r="BK2959" s="23"/>
      <c r="BL2959" s="23"/>
      <c r="BM2959" s="23"/>
      <c r="BN2959" s="23"/>
      <c r="BO2959" s="23"/>
      <c r="BP2959" s="23"/>
      <c r="BQ2959" s="23"/>
      <c r="BR2959" s="23"/>
      <c r="BS2959" s="23"/>
      <c r="BT2959" s="23"/>
      <c r="BU2959" s="23"/>
      <c r="BV2959" s="23"/>
      <c r="BW2959" s="23"/>
      <c r="BX2959" s="23"/>
      <c r="BY2959" s="23"/>
      <c r="BZ2959" s="23"/>
      <c r="CA2959" s="23"/>
      <c r="CB2959" s="23"/>
      <c r="CC2959" s="23"/>
      <c r="CD2959" s="23"/>
      <c r="CE2959" s="23"/>
      <c r="CF2959" s="23"/>
      <c r="CG2959" s="23"/>
      <c r="CH2959" s="23"/>
      <c r="CI2959" s="23"/>
      <c r="CJ2959" s="23"/>
      <c r="CK2959" s="23"/>
      <c r="CL2959" s="23"/>
      <c r="CM2959" s="23"/>
      <c r="CN2959" s="23"/>
      <c r="CO2959" s="23"/>
      <c r="CP2959" s="23"/>
      <c r="CQ2959" s="23"/>
      <c r="CR2959" s="23"/>
      <c r="CS2959" s="23"/>
      <c r="CT2959" s="23"/>
      <c r="CU2959" s="23"/>
      <c r="CV2959" s="23"/>
      <c r="CW2959" s="23"/>
      <c r="CX2959" s="23"/>
      <c r="CY2959" s="23"/>
      <c r="CZ2959" s="23"/>
      <c r="DA2959" s="23"/>
      <c r="DB2959" s="23"/>
      <c r="DC2959" s="23"/>
      <c r="DD2959" s="23"/>
      <c r="DE2959" s="23"/>
      <c r="DF2959" s="23"/>
      <c r="DG2959" s="23"/>
      <c r="DH2959" s="23"/>
      <c r="DI2959" s="23"/>
      <c r="DJ2959" s="23"/>
      <c r="DK2959" s="23"/>
      <c r="DL2959" s="23"/>
      <c r="DM2959" s="23"/>
      <c r="DN2959" s="23"/>
      <c r="DO2959" s="23"/>
      <c r="DP2959" s="23"/>
      <c r="DQ2959" s="23"/>
      <c r="DR2959" s="23"/>
      <c r="DS2959" s="23"/>
      <c r="DT2959" s="23"/>
      <c r="DU2959" s="23"/>
      <c r="DV2959" s="23"/>
      <c r="DW2959" s="23"/>
      <c r="DX2959" s="23"/>
      <c r="DY2959" s="23"/>
    </row>
    <row r="2960" spans="1:129" s="29" customFormat="1" x14ac:dyDescent="0.25">
      <c r="A2960" s="394"/>
      <c r="B2960" s="121" t="s">
        <v>344</v>
      </c>
      <c r="C2960" s="84"/>
      <c r="D2960" s="84"/>
      <c r="E2960" s="131"/>
      <c r="F2960" s="83"/>
      <c r="G2960" s="82"/>
      <c r="H2960" s="121" t="s">
        <v>35</v>
      </c>
      <c r="I2960" s="78" t="s">
        <v>52</v>
      </c>
      <c r="J2960" s="83">
        <v>0</v>
      </c>
      <c r="K2960" s="98">
        <f t="shared" si="1599"/>
        <v>0</v>
      </c>
      <c r="L2960" s="83"/>
      <c r="M2960" s="83"/>
      <c r="N2960" s="83"/>
      <c r="O2960" s="390">
        <f t="shared" si="1579"/>
        <v>0</v>
      </c>
      <c r="P2960" s="355"/>
      <c r="Q2960" s="23"/>
      <c r="R2960" s="23"/>
      <c r="S2960" s="23"/>
      <c r="T2960" s="23"/>
      <c r="U2960" s="23"/>
      <c r="V2960" s="23"/>
      <c r="W2960" s="23"/>
      <c r="X2960" s="23"/>
      <c r="Y2960" s="23"/>
      <c r="Z2960" s="23"/>
      <c r="AA2960" s="23"/>
      <c r="AB2960" s="23"/>
      <c r="AC2960" s="23"/>
      <c r="AD2960" s="23"/>
      <c r="AE2960" s="23"/>
      <c r="AF2960" s="23"/>
      <c r="AG2960" s="23"/>
      <c r="AH2960" s="23"/>
      <c r="AI2960" s="23"/>
      <c r="AJ2960" s="23"/>
      <c r="AK2960" s="23"/>
      <c r="AL2960" s="23"/>
      <c r="AM2960" s="23"/>
      <c r="AN2960" s="23"/>
      <c r="AO2960" s="23"/>
      <c r="AP2960" s="23"/>
      <c r="AQ2960" s="23"/>
      <c r="AR2960" s="23"/>
      <c r="AS2960" s="23"/>
      <c r="AT2960" s="23"/>
      <c r="AU2960" s="23"/>
      <c r="AV2960" s="23"/>
      <c r="AW2960" s="23"/>
      <c r="AX2960" s="23"/>
      <c r="AY2960" s="23"/>
      <c r="AZ2960" s="23"/>
      <c r="BA2960" s="23"/>
      <c r="BB2960" s="23"/>
      <c r="BC2960" s="23"/>
      <c r="BD2960" s="23"/>
      <c r="BE2960" s="23"/>
      <c r="BF2960" s="23"/>
      <c r="BG2960" s="23"/>
      <c r="BH2960" s="23"/>
      <c r="BI2960" s="23"/>
      <c r="BJ2960" s="23"/>
      <c r="BK2960" s="23"/>
      <c r="BL2960" s="23"/>
      <c r="BM2960" s="23"/>
      <c r="BN2960" s="23"/>
      <c r="BO2960" s="23"/>
      <c r="BP2960" s="23"/>
      <c r="BQ2960" s="23"/>
      <c r="BR2960" s="23"/>
      <c r="BS2960" s="23"/>
      <c r="BT2960" s="23"/>
      <c r="BU2960" s="23"/>
      <c r="BV2960" s="23"/>
      <c r="BW2960" s="23"/>
      <c r="BX2960" s="23"/>
      <c r="BY2960" s="23"/>
      <c r="BZ2960" s="23"/>
      <c r="CA2960" s="23"/>
      <c r="CB2960" s="23"/>
      <c r="CC2960" s="23"/>
      <c r="CD2960" s="23"/>
      <c r="CE2960" s="23"/>
      <c r="CF2960" s="23"/>
      <c r="CG2960" s="23"/>
      <c r="CH2960" s="23"/>
      <c r="CI2960" s="23"/>
      <c r="CJ2960" s="23"/>
      <c r="CK2960" s="23"/>
      <c r="CL2960" s="23"/>
      <c r="CM2960" s="23"/>
      <c r="CN2960" s="23"/>
      <c r="CO2960" s="23"/>
      <c r="CP2960" s="23"/>
      <c r="CQ2960" s="23"/>
      <c r="CR2960" s="23"/>
      <c r="CS2960" s="23"/>
      <c r="CT2960" s="23"/>
      <c r="CU2960" s="23"/>
      <c r="CV2960" s="23"/>
      <c r="CW2960" s="23"/>
      <c r="CX2960" s="23"/>
      <c r="CY2960" s="23"/>
      <c r="CZ2960" s="23"/>
      <c r="DA2960" s="23"/>
      <c r="DB2960" s="23"/>
      <c r="DC2960" s="23"/>
      <c r="DD2960" s="23"/>
      <c r="DE2960" s="23"/>
      <c r="DF2960" s="23"/>
      <c r="DG2960" s="23"/>
      <c r="DH2960" s="23"/>
      <c r="DI2960" s="23"/>
      <c r="DJ2960" s="23"/>
      <c r="DK2960" s="23"/>
      <c r="DL2960" s="23"/>
      <c r="DM2960" s="23"/>
      <c r="DN2960" s="23"/>
      <c r="DO2960" s="23"/>
      <c r="DP2960" s="23"/>
      <c r="DQ2960" s="23"/>
      <c r="DR2960" s="23"/>
      <c r="DS2960" s="23"/>
      <c r="DT2960" s="23"/>
      <c r="DU2960" s="23"/>
      <c r="DV2960" s="23"/>
      <c r="DW2960" s="23"/>
      <c r="DX2960" s="23"/>
      <c r="DY2960" s="23"/>
    </row>
    <row r="2961" spans="1:129" s="29" customFormat="1" x14ac:dyDescent="0.25">
      <c r="A2961" s="392">
        <v>12</v>
      </c>
      <c r="B2961" s="121" t="s">
        <v>344</v>
      </c>
      <c r="C2961" s="84" t="s">
        <v>311</v>
      </c>
      <c r="D2961" s="84" t="s">
        <v>307</v>
      </c>
      <c r="E2961" s="131">
        <v>8</v>
      </c>
      <c r="F2961" s="83">
        <v>510.9</v>
      </c>
      <c r="G2961" s="82">
        <v>22</v>
      </c>
      <c r="H2961" s="121" t="s">
        <v>30</v>
      </c>
      <c r="I2961" s="66" t="s">
        <v>1</v>
      </c>
      <c r="J2961" s="83">
        <f>J2962+J2963+J2964+J2965</f>
        <v>1772587.98</v>
      </c>
      <c r="K2961" s="83">
        <f t="shared" ref="K2961:N2961" si="1600">K2962+K2963+K2964+K2965</f>
        <v>1772587.98</v>
      </c>
      <c r="L2961" s="83">
        <f t="shared" si="1600"/>
        <v>0</v>
      </c>
      <c r="M2961" s="83">
        <f t="shared" si="1600"/>
        <v>0</v>
      </c>
      <c r="N2961" s="83">
        <f t="shared" si="1600"/>
        <v>0</v>
      </c>
      <c r="O2961" s="390">
        <f t="shared" si="1579"/>
        <v>1772587.98</v>
      </c>
      <c r="P2961" s="355"/>
      <c r="Q2961" s="23"/>
      <c r="R2961" s="23"/>
      <c r="S2961" s="23"/>
      <c r="T2961" s="23"/>
      <c r="U2961" s="23"/>
      <c r="V2961" s="23"/>
      <c r="W2961" s="23"/>
      <c r="X2961" s="23"/>
      <c r="Y2961" s="23"/>
      <c r="Z2961" s="23"/>
      <c r="AA2961" s="23"/>
      <c r="AB2961" s="23"/>
      <c r="AC2961" s="23"/>
      <c r="AD2961" s="23"/>
      <c r="AE2961" s="23"/>
      <c r="AF2961" s="23"/>
      <c r="AG2961" s="23"/>
      <c r="AH2961" s="23"/>
      <c r="AI2961" s="23"/>
      <c r="AJ2961" s="23"/>
      <c r="AK2961" s="23"/>
      <c r="AL2961" s="23"/>
      <c r="AM2961" s="23"/>
      <c r="AN2961" s="23"/>
      <c r="AO2961" s="23"/>
      <c r="AP2961" s="23"/>
      <c r="AQ2961" s="23"/>
      <c r="AR2961" s="23"/>
      <c r="AS2961" s="23"/>
      <c r="AT2961" s="23"/>
      <c r="AU2961" s="23"/>
      <c r="AV2961" s="23"/>
      <c r="AW2961" s="23"/>
      <c r="AX2961" s="23"/>
      <c r="AY2961" s="23"/>
      <c r="AZ2961" s="23"/>
      <c r="BA2961" s="23"/>
      <c r="BB2961" s="23"/>
      <c r="BC2961" s="23"/>
      <c r="BD2961" s="23"/>
      <c r="BE2961" s="23"/>
      <c r="BF2961" s="23"/>
      <c r="BG2961" s="23"/>
      <c r="BH2961" s="23"/>
      <c r="BI2961" s="23"/>
      <c r="BJ2961" s="23"/>
      <c r="BK2961" s="23"/>
      <c r="BL2961" s="23"/>
      <c r="BM2961" s="23"/>
      <c r="BN2961" s="23"/>
      <c r="BO2961" s="23"/>
      <c r="BP2961" s="23"/>
      <c r="BQ2961" s="23"/>
      <c r="BR2961" s="23"/>
      <c r="BS2961" s="23"/>
      <c r="BT2961" s="23"/>
      <c r="BU2961" s="23"/>
      <c r="BV2961" s="23"/>
      <c r="BW2961" s="23"/>
      <c r="BX2961" s="23"/>
      <c r="BY2961" s="23"/>
      <c r="BZ2961" s="23"/>
      <c r="CA2961" s="23"/>
      <c r="CB2961" s="23"/>
      <c r="CC2961" s="23"/>
      <c r="CD2961" s="23"/>
      <c r="CE2961" s="23"/>
      <c r="CF2961" s="23"/>
      <c r="CG2961" s="23"/>
      <c r="CH2961" s="23"/>
      <c r="CI2961" s="23"/>
      <c r="CJ2961" s="23"/>
      <c r="CK2961" s="23"/>
      <c r="CL2961" s="23"/>
      <c r="CM2961" s="23"/>
      <c r="CN2961" s="23"/>
      <c r="CO2961" s="23"/>
      <c r="CP2961" s="23"/>
      <c r="CQ2961" s="23"/>
      <c r="CR2961" s="23"/>
      <c r="CS2961" s="23"/>
      <c r="CT2961" s="23"/>
      <c r="CU2961" s="23"/>
      <c r="CV2961" s="23"/>
      <c r="CW2961" s="23"/>
      <c r="CX2961" s="23"/>
      <c r="CY2961" s="23"/>
      <c r="CZ2961" s="23"/>
      <c r="DA2961" s="23"/>
      <c r="DB2961" s="23"/>
      <c r="DC2961" s="23"/>
      <c r="DD2961" s="23"/>
      <c r="DE2961" s="23"/>
      <c r="DF2961" s="23"/>
      <c r="DG2961" s="23"/>
      <c r="DH2961" s="23"/>
      <c r="DI2961" s="23"/>
      <c r="DJ2961" s="23"/>
      <c r="DK2961" s="23"/>
      <c r="DL2961" s="23"/>
      <c r="DM2961" s="23"/>
      <c r="DN2961" s="23"/>
      <c r="DO2961" s="23"/>
      <c r="DP2961" s="23"/>
      <c r="DQ2961" s="23"/>
      <c r="DR2961" s="23"/>
      <c r="DS2961" s="23"/>
      <c r="DT2961" s="23"/>
      <c r="DU2961" s="23"/>
      <c r="DV2961" s="23"/>
      <c r="DW2961" s="23"/>
      <c r="DX2961" s="23"/>
      <c r="DY2961" s="23"/>
    </row>
    <row r="2962" spans="1:129" s="29" customFormat="1" ht="30" x14ac:dyDescent="0.25">
      <c r="A2962" s="393"/>
      <c r="B2962" s="121" t="s">
        <v>344</v>
      </c>
      <c r="C2962" s="84"/>
      <c r="D2962" s="84"/>
      <c r="E2962" s="131"/>
      <c r="F2962" s="83"/>
      <c r="G2962" s="82"/>
      <c r="H2962" s="121" t="s">
        <v>40</v>
      </c>
      <c r="I2962" s="78" t="s">
        <v>41</v>
      </c>
      <c r="J2962" s="83">
        <v>310254.24</v>
      </c>
      <c r="K2962" s="98">
        <f t="shared" ref="K2962:K2965" si="1601">J2962</f>
        <v>310254.24</v>
      </c>
      <c r="L2962" s="83"/>
      <c r="M2962" s="83"/>
      <c r="N2962" s="83"/>
      <c r="O2962" s="390">
        <f t="shared" si="1579"/>
        <v>310254.24</v>
      </c>
      <c r="P2962" s="355"/>
      <c r="Q2962" s="23"/>
      <c r="R2962" s="23"/>
      <c r="S2962" s="23"/>
      <c r="T2962" s="23"/>
      <c r="U2962" s="23"/>
      <c r="V2962" s="23"/>
      <c r="W2962" s="23"/>
      <c r="X2962" s="23"/>
      <c r="Y2962" s="23"/>
      <c r="Z2962" s="23"/>
      <c r="AA2962" s="23"/>
      <c r="AB2962" s="23"/>
      <c r="AC2962" s="23"/>
      <c r="AD2962" s="23"/>
      <c r="AE2962" s="23"/>
      <c r="AF2962" s="23"/>
      <c r="AG2962" s="23"/>
      <c r="AH2962" s="23"/>
      <c r="AI2962" s="23"/>
      <c r="AJ2962" s="23"/>
      <c r="AK2962" s="23"/>
      <c r="AL2962" s="23"/>
      <c r="AM2962" s="23"/>
      <c r="AN2962" s="23"/>
      <c r="AO2962" s="23"/>
      <c r="AP2962" s="23"/>
      <c r="AQ2962" s="23"/>
      <c r="AR2962" s="23"/>
      <c r="AS2962" s="23"/>
      <c r="AT2962" s="23"/>
      <c r="AU2962" s="23"/>
      <c r="AV2962" s="23"/>
      <c r="AW2962" s="23"/>
      <c r="AX2962" s="23"/>
      <c r="AY2962" s="23"/>
      <c r="AZ2962" s="23"/>
      <c r="BA2962" s="23"/>
      <c r="BB2962" s="23"/>
      <c r="BC2962" s="23"/>
      <c r="BD2962" s="23"/>
      <c r="BE2962" s="23"/>
      <c r="BF2962" s="23"/>
      <c r="BG2962" s="23"/>
      <c r="BH2962" s="23"/>
      <c r="BI2962" s="23"/>
      <c r="BJ2962" s="23"/>
      <c r="BK2962" s="23"/>
      <c r="BL2962" s="23"/>
      <c r="BM2962" s="23"/>
      <c r="BN2962" s="23"/>
      <c r="BO2962" s="23"/>
      <c r="BP2962" s="23"/>
      <c r="BQ2962" s="23"/>
      <c r="BR2962" s="23"/>
      <c r="BS2962" s="23"/>
      <c r="BT2962" s="23"/>
      <c r="BU2962" s="23"/>
      <c r="BV2962" s="23"/>
      <c r="BW2962" s="23"/>
      <c r="BX2962" s="23"/>
      <c r="BY2962" s="23"/>
      <c r="BZ2962" s="23"/>
      <c r="CA2962" s="23"/>
      <c r="CB2962" s="23"/>
      <c r="CC2962" s="23"/>
      <c r="CD2962" s="23"/>
      <c r="CE2962" s="23"/>
      <c r="CF2962" s="23"/>
      <c r="CG2962" s="23"/>
      <c r="CH2962" s="23"/>
      <c r="CI2962" s="23"/>
      <c r="CJ2962" s="23"/>
      <c r="CK2962" s="23"/>
      <c r="CL2962" s="23"/>
      <c r="CM2962" s="23"/>
      <c r="CN2962" s="23"/>
      <c r="CO2962" s="23"/>
      <c r="CP2962" s="23"/>
      <c r="CQ2962" s="23"/>
      <c r="CR2962" s="23"/>
      <c r="CS2962" s="23"/>
      <c r="CT2962" s="23"/>
      <c r="CU2962" s="23"/>
      <c r="CV2962" s="23"/>
      <c r="CW2962" s="23"/>
      <c r="CX2962" s="23"/>
      <c r="CY2962" s="23"/>
      <c r="CZ2962" s="23"/>
      <c r="DA2962" s="23"/>
      <c r="DB2962" s="23"/>
      <c r="DC2962" s="23"/>
      <c r="DD2962" s="23"/>
      <c r="DE2962" s="23"/>
      <c r="DF2962" s="23"/>
      <c r="DG2962" s="23"/>
      <c r="DH2962" s="23"/>
      <c r="DI2962" s="23"/>
      <c r="DJ2962" s="23"/>
      <c r="DK2962" s="23"/>
      <c r="DL2962" s="23"/>
      <c r="DM2962" s="23"/>
      <c r="DN2962" s="23"/>
      <c r="DO2962" s="23"/>
      <c r="DP2962" s="23"/>
      <c r="DQ2962" s="23"/>
      <c r="DR2962" s="23"/>
      <c r="DS2962" s="23"/>
      <c r="DT2962" s="23"/>
      <c r="DU2962" s="23"/>
      <c r="DV2962" s="23"/>
      <c r="DW2962" s="23"/>
      <c r="DX2962" s="23"/>
      <c r="DY2962" s="23"/>
    </row>
    <row r="2963" spans="1:129" s="29" customFormat="1" ht="30" x14ac:dyDescent="0.25">
      <c r="A2963" s="393"/>
      <c r="B2963" s="121" t="s">
        <v>344</v>
      </c>
      <c r="C2963" s="84"/>
      <c r="D2963" s="84"/>
      <c r="E2963" s="131"/>
      <c r="F2963" s="83"/>
      <c r="G2963" s="82"/>
      <c r="H2963" s="121" t="s">
        <v>45</v>
      </c>
      <c r="I2963" s="138" t="s">
        <v>129</v>
      </c>
      <c r="J2963" s="83">
        <v>977137.12</v>
      </c>
      <c r="K2963" s="98">
        <f t="shared" si="1601"/>
        <v>977137.12</v>
      </c>
      <c r="L2963" s="83"/>
      <c r="M2963" s="83"/>
      <c r="N2963" s="83"/>
      <c r="O2963" s="390">
        <f t="shared" si="1579"/>
        <v>977137.12</v>
      </c>
      <c r="P2963" s="355"/>
      <c r="Q2963" s="23"/>
      <c r="R2963" s="23"/>
      <c r="S2963" s="23"/>
      <c r="T2963" s="23"/>
      <c r="U2963" s="23"/>
      <c r="V2963" s="23"/>
      <c r="W2963" s="23"/>
      <c r="X2963" s="23"/>
      <c r="Y2963" s="23"/>
      <c r="Z2963" s="23"/>
      <c r="AA2963" s="23"/>
      <c r="AB2963" s="23"/>
      <c r="AC2963" s="23"/>
      <c r="AD2963" s="23"/>
      <c r="AE2963" s="23"/>
      <c r="AF2963" s="23"/>
      <c r="AG2963" s="23"/>
      <c r="AH2963" s="23"/>
      <c r="AI2963" s="23"/>
      <c r="AJ2963" s="23"/>
      <c r="AK2963" s="23"/>
      <c r="AL2963" s="23"/>
      <c r="AM2963" s="23"/>
      <c r="AN2963" s="23"/>
      <c r="AO2963" s="23"/>
      <c r="AP2963" s="23"/>
      <c r="AQ2963" s="23"/>
      <c r="AR2963" s="23"/>
      <c r="AS2963" s="23"/>
      <c r="AT2963" s="23"/>
      <c r="AU2963" s="23"/>
      <c r="AV2963" s="23"/>
      <c r="AW2963" s="23"/>
      <c r="AX2963" s="23"/>
      <c r="AY2963" s="23"/>
      <c r="AZ2963" s="23"/>
      <c r="BA2963" s="23"/>
      <c r="BB2963" s="23"/>
      <c r="BC2963" s="23"/>
      <c r="BD2963" s="23"/>
      <c r="BE2963" s="23"/>
      <c r="BF2963" s="23"/>
      <c r="BG2963" s="23"/>
      <c r="BH2963" s="23"/>
      <c r="BI2963" s="23"/>
      <c r="BJ2963" s="23"/>
      <c r="BK2963" s="23"/>
      <c r="BL2963" s="23"/>
      <c r="BM2963" s="23"/>
      <c r="BN2963" s="23"/>
      <c r="BO2963" s="23"/>
      <c r="BP2963" s="23"/>
      <c r="BQ2963" s="23"/>
      <c r="BR2963" s="23"/>
      <c r="BS2963" s="23"/>
      <c r="BT2963" s="23"/>
      <c r="BU2963" s="23"/>
      <c r="BV2963" s="23"/>
      <c r="BW2963" s="23"/>
      <c r="BX2963" s="23"/>
      <c r="BY2963" s="23"/>
      <c r="BZ2963" s="23"/>
      <c r="CA2963" s="23"/>
      <c r="CB2963" s="23"/>
      <c r="CC2963" s="23"/>
      <c r="CD2963" s="23"/>
      <c r="CE2963" s="23"/>
      <c r="CF2963" s="23"/>
      <c r="CG2963" s="23"/>
      <c r="CH2963" s="23"/>
      <c r="CI2963" s="23"/>
      <c r="CJ2963" s="23"/>
      <c r="CK2963" s="23"/>
      <c r="CL2963" s="23"/>
      <c r="CM2963" s="23"/>
      <c r="CN2963" s="23"/>
      <c r="CO2963" s="23"/>
      <c r="CP2963" s="23"/>
      <c r="CQ2963" s="23"/>
      <c r="CR2963" s="23"/>
      <c r="CS2963" s="23"/>
      <c r="CT2963" s="23"/>
      <c r="CU2963" s="23"/>
      <c r="CV2963" s="23"/>
      <c r="CW2963" s="23"/>
      <c r="CX2963" s="23"/>
      <c r="CY2963" s="23"/>
      <c r="CZ2963" s="23"/>
      <c r="DA2963" s="23"/>
      <c r="DB2963" s="23"/>
      <c r="DC2963" s="23"/>
      <c r="DD2963" s="23"/>
      <c r="DE2963" s="23"/>
      <c r="DF2963" s="23"/>
      <c r="DG2963" s="23"/>
      <c r="DH2963" s="23"/>
      <c r="DI2963" s="23"/>
      <c r="DJ2963" s="23"/>
      <c r="DK2963" s="23"/>
      <c r="DL2963" s="23"/>
      <c r="DM2963" s="23"/>
      <c r="DN2963" s="23"/>
      <c r="DO2963" s="23"/>
      <c r="DP2963" s="23"/>
      <c r="DQ2963" s="23"/>
      <c r="DR2963" s="23"/>
      <c r="DS2963" s="23"/>
      <c r="DT2963" s="23"/>
      <c r="DU2963" s="23"/>
      <c r="DV2963" s="23"/>
      <c r="DW2963" s="23"/>
      <c r="DX2963" s="23"/>
      <c r="DY2963" s="23"/>
    </row>
    <row r="2964" spans="1:129" s="29" customFormat="1" ht="30" x14ac:dyDescent="0.25">
      <c r="A2964" s="393"/>
      <c r="B2964" s="121" t="s">
        <v>344</v>
      </c>
      <c r="C2964" s="84"/>
      <c r="D2964" s="84"/>
      <c r="E2964" s="131"/>
      <c r="F2964" s="83"/>
      <c r="G2964" s="82"/>
      <c r="H2964" s="121" t="s">
        <v>38</v>
      </c>
      <c r="I2964" s="105" t="s">
        <v>39</v>
      </c>
      <c r="J2964" s="83">
        <v>485196.62</v>
      </c>
      <c r="K2964" s="98">
        <f t="shared" si="1601"/>
        <v>485196.62</v>
      </c>
      <c r="L2964" s="83"/>
      <c r="M2964" s="83"/>
      <c r="N2964" s="83"/>
      <c r="O2964" s="390">
        <f t="shared" si="1579"/>
        <v>485196.62</v>
      </c>
      <c r="P2964" s="355"/>
      <c r="Q2964" s="23"/>
      <c r="R2964" s="23"/>
      <c r="S2964" s="23"/>
      <c r="T2964" s="23"/>
      <c r="U2964" s="23"/>
      <c r="V2964" s="23"/>
      <c r="W2964" s="23"/>
      <c r="X2964" s="23"/>
      <c r="Y2964" s="23"/>
      <c r="Z2964" s="23"/>
      <c r="AA2964" s="23"/>
      <c r="AB2964" s="23"/>
      <c r="AC2964" s="23"/>
      <c r="AD2964" s="23"/>
      <c r="AE2964" s="23"/>
      <c r="AF2964" s="23"/>
      <c r="AG2964" s="23"/>
      <c r="AH2964" s="23"/>
      <c r="AI2964" s="23"/>
      <c r="AJ2964" s="23"/>
      <c r="AK2964" s="23"/>
      <c r="AL2964" s="23"/>
      <c r="AM2964" s="23"/>
      <c r="AN2964" s="23"/>
      <c r="AO2964" s="23"/>
      <c r="AP2964" s="23"/>
      <c r="AQ2964" s="23"/>
      <c r="AR2964" s="23"/>
      <c r="AS2964" s="23"/>
      <c r="AT2964" s="23"/>
      <c r="AU2964" s="23"/>
      <c r="AV2964" s="23"/>
      <c r="AW2964" s="23"/>
      <c r="AX2964" s="23"/>
      <c r="AY2964" s="23"/>
      <c r="AZ2964" s="23"/>
      <c r="BA2964" s="23"/>
      <c r="BB2964" s="23"/>
      <c r="BC2964" s="23"/>
      <c r="BD2964" s="23"/>
      <c r="BE2964" s="23"/>
      <c r="BF2964" s="23"/>
      <c r="BG2964" s="23"/>
      <c r="BH2964" s="23"/>
      <c r="BI2964" s="23"/>
      <c r="BJ2964" s="23"/>
      <c r="BK2964" s="23"/>
      <c r="BL2964" s="23"/>
      <c r="BM2964" s="23"/>
      <c r="BN2964" s="23"/>
      <c r="BO2964" s="23"/>
      <c r="BP2964" s="23"/>
      <c r="BQ2964" s="23"/>
      <c r="BR2964" s="23"/>
      <c r="BS2964" s="23"/>
      <c r="BT2964" s="23"/>
      <c r="BU2964" s="23"/>
      <c r="BV2964" s="23"/>
      <c r="BW2964" s="23"/>
      <c r="BX2964" s="23"/>
      <c r="BY2964" s="23"/>
      <c r="BZ2964" s="23"/>
      <c r="CA2964" s="23"/>
      <c r="CB2964" s="23"/>
      <c r="CC2964" s="23"/>
      <c r="CD2964" s="23"/>
      <c r="CE2964" s="23"/>
      <c r="CF2964" s="23"/>
      <c r="CG2964" s="23"/>
      <c r="CH2964" s="23"/>
      <c r="CI2964" s="23"/>
      <c r="CJ2964" s="23"/>
      <c r="CK2964" s="23"/>
      <c r="CL2964" s="23"/>
      <c r="CM2964" s="23"/>
      <c r="CN2964" s="23"/>
      <c r="CO2964" s="23"/>
      <c r="CP2964" s="23"/>
      <c r="CQ2964" s="23"/>
      <c r="CR2964" s="23"/>
      <c r="CS2964" s="23"/>
      <c r="CT2964" s="23"/>
      <c r="CU2964" s="23"/>
      <c r="CV2964" s="23"/>
      <c r="CW2964" s="23"/>
      <c r="CX2964" s="23"/>
      <c r="CY2964" s="23"/>
      <c r="CZ2964" s="23"/>
      <c r="DA2964" s="23"/>
      <c r="DB2964" s="23"/>
      <c r="DC2964" s="23"/>
      <c r="DD2964" s="23"/>
      <c r="DE2964" s="23"/>
      <c r="DF2964" s="23"/>
      <c r="DG2964" s="23"/>
      <c r="DH2964" s="23"/>
      <c r="DI2964" s="23"/>
      <c r="DJ2964" s="23"/>
      <c r="DK2964" s="23"/>
      <c r="DL2964" s="23"/>
      <c r="DM2964" s="23"/>
      <c r="DN2964" s="23"/>
      <c r="DO2964" s="23"/>
      <c r="DP2964" s="23"/>
      <c r="DQ2964" s="23"/>
      <c r="DR2964" s="23"/>
      <c r="DS2964" s="23"/>
      <c r="DT2964" s="23"/>
      <c r="DU2964" s="23"/>
      <c r="DV2964" s="23"/>
      <c r="DW2964" s="23"/>
      <c r="DX2964" s="23"/>
      <c r="DY2964" s="23"/>
    </row>
    <row r="2965" spans="1:129" s="29" customFormat="1" x14ac:dyDescent="0.25">
      <c r="A2965" s="394"/>
      <c r="B2965" s="121" t="s">
        <v>344</v>
      </c>
      <c r="C2965" s="84"/>
      <c r="D2965" s="84"/>
      <c r="E2965" s="131"/>
      <c r="F2965" s="83"/>
      <c r="G2965" s="82"/>
      <c r="H2965" s="121" t="s">
        <v>35</v>
      </c>
      <c r="I2965" s="78" t="s">
        <v>52</v>
      </c>
      <c r="J2965" s="83">
        <v>0</v>
      </c>
      <c r="K2965" s="98">
        <f t="shared" si="1601"/>
        <v>0</v>
      </c>
      <c r="L2965" s="83"/>
      <c r="M2965" s="83"/>
      <c r="N2965" s="83"/>
      <c r="O2965" s="390">
        <f t="shared" si="1579"/>
        <v>0</v>
      </c>
      <c r="P2965" s="355"/>
      <c r="Q2965" s="23"/>
      <c r="R2965" s="23"/>
      <c r="S2965" s="23"/>
      <c r="T2965" s="23"/>
      <c r="U2965" s="23"/>
      <c r="V2965" s="23"/>
      <c r="W2965" s="23"/>
      <c r="X2965" s="23"/>
      <c r="Y2965" s="23"/>
      <c r="Z2965" s="23"/>
      <c r="AA2965" s="23"/>
      <c r="AB2965" s="23"/>
      <c r="AC2965" s="23"/>
      <c r="AD2965" s="23"/>
      <c r="AE2965" s="23"/>
      <c r="AF2965" s="23"/>
      <c r="AG2965" s="23"/>
      <c r="AH2965" s="23"/>
      <c r="AI2965" s="23"/>
      <c r="AJ2965" s="23"/>
      <c r="AK2965" s="23"/>
      <c r="AL2965" s="23"/>
      <c r="AM2965" s="23"/>
      <c r="AN2965" s="23"/>
      <c r="AO2965" s="23"/>
      <c r="AP2965" s="23"/>
      <c r="AQ2965" s="23"/>
      <c r="AR2965" s="23"/>
      <c r="AS2965" s="23"/>
      <c r="AT2965" s="23"/>
      <c r="AU2965" s="23"/>
      <c r="AV2965" s="23"/>
      <c r="AW2965" s="23"/>
      <c r="AX2965" s="23"/>
      <c r="AY2965" s="23"/>
      <c r="AZ2965" s="23"/>
      <c r="BA2965" s="23"/>
      <c r="BB2965" s="23"/>
      <c r="BC2965" s="23"/>
      <c r="BD2965" s="23"/>
      <c r="BE2965" s="23"/>
      <c r="BF2965" s="23"/>
      <c r="BG2965" s="23"/>
      <c r="BH2965" s="23"/>
      <c r="BI2965" s="23"/>
      <c r="BJ2965" s="23"/>
      <c r="BK2965" s="23"/>
      <c r="BL2965" s="23"/>
      <c r="BM2965" s="23"/>
      <c r="BN2965" s="23"/>
      <c r="BO2965" s="23"/>
      <c r="BP2965" s="23"/>
      <c r="BQ2965" s="23"/>
      <c r="BR2965" s="23"/>
      <c r="BS2965" s="23"/>
      <c r="BT2965" s="23"/>
      <c r="BU2965" s="23"/>
      <c r="BV2965" s="23"/>
      <c r="BW2965" s="23"/>
      <c r="BX2965" s="23"/>
      <c r="BY2965" s="23"/>
      <c r="BZ2965" s="23"/>
      <c r="CA2965" s="23"/>
      <c r="CB2965" s="23"/>
      <c r="CC2965" s="23"/>
      <c r="CD2965" s="23"/>
      <c r="CE2965" s="23"/>
      <c r="CF2965" s="23"/>
      <c r="CG2965" s="23"/>
      <c r="CH2965" s="23"/>
      <c r="CI2965" s="23"/>
      <c r="CJ2965" s="23"/>
      <c r="CK2965" s="23"/>
      <c r="CL2965" s="23"/>
      <c r="CM2965" s="23"/>
      <c r="CN2965" s="23"/>
      <c r="CO2965" s="23"/>
      <c r="CP2965" s="23"/>
      <c r="CQ2965" s="23"/>
      <c r="CR2965" s="23"/>
      <c r="CS2965" s="23"/>
      <c r="CT2965" s="23"/>
      <c r="CU2965" s="23"/>
      <c r="CV2965" s="23"/>
      <c r="CW2965" s="23"/>
      <c r="CX2965" s="23"/>
      <c r="CY2965" s="23"/>
      <c r="CZ2965" s="23"/>
      <c r="DA2965" s="23"/>
      <c r="DB2965" s="23"/>
      <c r="DC2965" s="23"/>
      <c r="DD2965" s="23"/>
      <c r="DE2965" s="23"/>
      <c r="DF2965" s="23"/>
      <c r="DG2965" s="23"/>
      <c r="DH2965" s="23"/>
      <c r="DI2965" s="23"/>
      <c r="DJ2965" s="23"/>
      <c r="DK2965" s="23"/>
      <c r="DL2965" s="23"/>
      <c r="DM2965" s="23"/>
      <c r="DN2965" s="23"/>
      <c r="DO2965" s="23"/>
      <c r="DP2965" s="23"/>
      <c r="DQ2965" s="23"/>
      <c r="DR2965" s="23"/>
      <c r="DS2965" s="23"/>
      <c r="DT2965" s="23"/>
      <c r="DU2965" s="23"/>
      <c r="DV2965" s="23"/>
      <c r="DW2965" s="23"/>
      <c r="DX2965" s="23"/>
      <c r="DY2965" s="23"/>
    </row>
    <row r="2966" spans="1:129" s="29" customFormat="1" x14ac:dyDescent="0.25">
      <c r="A2966" s="392">
        <v>13</v>
      </c>
      <c r="B2966" s="121" t="s">
        <v>344</v>
      </c>
      <c r="C2966" s="84" t="s">
        <v>312</v>
      </c>
      <c r="D2966" s="84" t="s">
        <v>152</v>
      </c>
      <c r="E2966" s="131">
        <v>2</v>
      </c>
      <c r="F2966" s="83">
        <v>504.7</v>
      </c>
      <c r="G2966" s="82">
        <v>17</v>
      </c>
      <c r="H2966" s="121" t="s">
        <v>30</v>
      </c>
      <c r="I2966" s="66" t="s">
        <v>1</v>
      </c>
      <c r="J2966" s="83">
        <f>J2967+J2968+J2969+J2970+J2971+J2972</f>
        <v>4400999.1500000004</v>
      </c>
      <c r="K2966" s="83">
        <f t="shared" ref="K2966:N2966" si="1602">K2967+K2968+K2969+K2970+K2971+K2972</f>
        <v>4400999.1500000004</v>
      </c>
      <c r="L2966" s="83">
        <f t="shared" si="1602"/>
        <v>0</v>
      </c>
      <c r="M2966" s="83">
        <f t="shared" si="1602"/>
        <v>0</v>
      </c>
      <c r="N2966" s="83">
        <f t="shared" si="1602"/>
        <v>0</v>
      </c>
      <c r="O2966" s="390">
        <f t="shared" si="1579"/>
        <v>4400999.1500000004</v>
      </c>
      <c r="P2966" s="355"/>
      <c r="Q2966" s="23"/>
      <c r="R2966" s="23"/>
      <c r="S2966" s="23"/>
      <c r="T2966" s="23"/>
      <c r="U2966" s="23"/>
      <c r="V2966" s="23"/>
      <c r="W2966" s="23"/>
      <c r="X2966" s="23"/>
      <c r="Y2966" s="23"/>
      <c r="Z2966" s="23"/>
      <c r="AA2966" s="23"/>
      <c r="AB2966" s="23"/>
      <c r="AC2966" s="23"/>
      <c r="AD2966" s="23"/>
      <c r="AE2966" s="23"/>
      <c r="AF2966" s="23"/>
      <c r="AG2966" s="23"/>
      <c r="AH2966" s="23"/>
      <c r="AI2966" s="23"/>
      <c r="AJ2966" s="23"/>
      <c r="AK2966" s="23"/>
      <c r="AL2966" s="23"/>
      <c r="AM2966" s="23"/>
      <c r="AN2966" s="23"/>
      <c r="AO2966" s="23"/>
      <c r="AP2966" s="23"/>
      <c r="AQ2966" s="23"/>
      <c r="AR2966" s="23"/>
      <c r="AS2966" s="23"/>
      <c r="AT2966" s="23"/>
      <c r="AU2966" s="23"/>
      <c r="AV2966" s="23"/>
      <c r="AW2966" s="23"/>
      <c r="AX2966" s="23"/>
      <c r="AY2966" s="23"/>
      <c r="AZ2966" s="23"/>
      <c r="BA2966" s="23"/>
      <c r="BB2966" s="23"/>
      <c r="BC2966" s="23"/>
      <c r="BD2966" s="23"/>
      <c r="BE2966" s="23"/>
      <c r="BF2966" s="23"/>
      <c r="BG2966" s="23"/>
      <c r="BH2966" s="23"/>
      <c r="BI2966" s="23"/>
      <c r="BJ2966" s="23"/>
      <c r="BK2966" s="23"/>
      <c r="BL2966" s="23"/>
      <c r="BM2966" s="23"/>
      <c r="BN2966" s="23"/>
      <c r="BO2966" s="23"/>
      <c r="BP2966" s="23"/>
      <c r="BQ2966" s="23"/>
      <c r="BR2966" s="23"/>
      <c r="BS2966" s="23"/>
      <c r="BT2966" s="23"/>
      <c r="BU2966" s="23"/>
      <c r="BV2966" s="23"/>
      <c r="BW2966" s="23"/>
      <c r="BX2966" s="23"/>
      <c r="BY2966" s="23"/>
      <c r="BZ2966" s="23"/>
      <c r="CA2966" s="23"/>
      <c r="CB2966" s="23"/>
      <c r="CC2966" s="23"/>
      <c r="CD2966" s="23"/>
      <c r="CE2966" s="23"/>
      <c r="CF2966" s="23"/>
      <c r="CG2966" s="23"/>
      <c r="CH2966" s="23"/>
      <c r="CI2966" s="23"/>
      <c r="CJ2966" s="23"/>
      <c r="CK2966" s="23"/>
      <c r="CL2966" s="23"/>
      <c r="CM2966" s="23"/>
      <c r="CN2966" s="23"/>
      <c r="CO2966" s="23"/>
      <c r="CP2966" s="23"/>
      <c r="CQ2966" s="23"/>
      <c r="CR2966" s="23"/>
      <c r="CS2966" s="23"/>
      <c r="CT2966" s="23"/>
      <c r="CU2966" s="23"/>
      <c r="CV2966" s="23"/>
      <c r="CW2966" s="23"/>
      <c r="CX2966" s="23"/>
      <c r="CY2966" s="23"/>
      <c r="CZ2966" s="23"/>
      <c r="DA2966" s="23"/>
      <c r="DB2966" s="23"/>
      <c r="DC2966" s="23"/>
      <c r="DD2966" s="23"/>
      <c r="DE2966" s="23"/>
      <c r="DF2966" s="23"/>
      <c r="DG2966" s="23"/>
      <c r="DH2966" s="23"/>
      <c r="DI2966" s="23"/>
      <c r="DJ2966" s="23"/>
      <c r="DK2966" s="23"/>
      <c r="DL2966" s="23"/>
      <c r="DM2966" s="23"/>
      <c r="DN2966" s="23"/>
      <c r="DO2966" s="23"/>
      <c r="DP2966" s="23"/>
      <c r="DQ2966" s="23"/>
      <c r="DR2966" s="23"/>
      <c r="DS2966" s="23"/>
      <c r="DT2966" s="23"/>
      <c r="DU2966" s="23"/>
      <c r="DV2966" s="23"/>
      <c r="DW2966" s="23"/>
      <c r="DX2966" s="23"/>
      <c r="DY2966" s="23"/>
    </row>
    <row r="2967" spans="1:129" s="29" customFormat="1" ht="30" x14ac:dyDescent="0.25">
      <c r="A2967" s="393"/>
      <c r="B2967" s="121" t="s">
        <v>344</v>
      </c>
      <c r="C2967" s="84"/>
      <c r="D2967" s="84"/>
      <c r="E2967" s="131"/>
      <c r="F2967" s="83"/>
      <c r="G2967" s="82"/>
      <c r="H2967" s="121" t="s">
        <v>40</v>
      </c>
      <c r="I2967" s="78" t="s">
        <v>41</v>
      </c>
      <c r="J2967" s="83">
        <v>306489.17</v>
      </c>
      <c r="K2967" s="98">
        <f t="shared" ref="K2967:K2972" si="1603">J2967</f>
        <v>306489.17</v>
      </c>
      <c r="L2967" s="83"/>
      <c r="M2967" s="83"/>
      <c r="N2967" s="83"/>
      <c r="O2967" s="390">
        <f t="shared" si="1579"/>
        <v>306489.17</v>
      </c>
      <c r="P2967" s="355"/>
      <c r="Q2967" s="23"/>
      <c r="R2967" s="23"/>
      <c r="S2967" s="23"/>
      <c r="T2967" s="23"/>
      <c r="U2967" s="23"/>
      <c r="V2967" s="23"/>
      <c r="W2967" s="23"/>
      <c r="X2967" s="23"/>
      <c r="Y2967" s="23"/>
      <c r="Z2967" s="23"/>
      <c r="AA2967" s="23"/>
      <c r="AB2967" s="23"/>
      <c r="AC2967" s="23"/>
      <c r="AD2967" s="23"/>
      <c r="AE2967" s="23"/>
      <c r="AF2967" s="23"/>
      <c r="AG2967" s="23"/>
      <c r="AH2967" s="23"/>
      <c r="AI2967" s="23"/>
      <c r="AJ2967" s="23"/>
      <c r="AK2967" s="23"/>
      <c r="AL2967" s="23"/>
      <c r="AM2967" s="23"/>
      <c r="AN2967" s="23"/>
      <c r="AO2967" s="23"/>
      <c r="AP2967" s="23"/>
      <c r="AQ2967" s="23"/>
      <c r="AR2967" s="23"/>
      <c r="AS2967" s="23"/>
      <c r="AT2967" s="23"/>
      <c r="AU2967" s="23"/>
      <c r="AV2967" s="23"/>
      <c r="AW2967" s="23"/>
      <c r="AX2967" s="23"/>
      <c r="AY2967" s="23"/>
      <c r="AZ2967" s="23"/>
      <c r="BA2967" s="23"/>
      <c r="BB2967" s="23"/>
      <c r="BC2967" s="23"/>
      <c r="BD2967" s="23"/>
      <c r="BE2967" s="23"/>
      <c r="BF2967" s="23"/>
      <c r="BG2967" s="23"/>
      <c r="BH2967" s="23"/>
      <c r="BI2967" s="23"/>
      <c r="BJ2967" s="23"/>
      <c r="BK2967" s="23"/>
      <c r="BL2967" s="23"/>
      <c r="BM2967" s="23"/>
      <c r="BN2967" s="23"/>
      <c r="BO2967" s="23"/>
      <c r="BP2967" s="23"/>
      <c r="BQ2967" s="23"/>
      <c r="BR2967" s="23"/>
      <c r="BS2967" s="23"/>
      <c r="BT2967" s="23"/>
      <c r="BU2967" s="23"/>
      <c r="BV2967" s="23"/>
      <c r="BW2967" s="23"/>
      <c r="BX2967" s="23"/>
      <c r="BY2967" s="23"/>
      <c r="BZ2967" s="23"/>
      <c r="CA2967" s="23"/>
      <c r="CB2967" s="23"/>
      <c r="CC2967" s="23"/>
      <c r="CD2967" s="23"/>
      <c r="CE2967" s="23"/>
      <c r="CF2967" s="23"/>
      <c r="CG2967" s="23"/>
      <c r="CH2967" s="23"/>
      <c r="CI2967" s="23"/>
      <c r="CJ2967" s="23"/>
      <c r="CK2967" s="23"/>
      <c r="CL2967" s="23"/>
      <c r="CM2967" s="23"/>
      <c r="CN2967" s="23"/>
      <c r="CO2967" s="23"/>
      <c r="CP2967" s="23"/>
      <c r="CQ2967" s="23"/>
      <c r="CR2967" s="23"/>
      <c r="CS2967" s="23"/>
      <c r="CT2967" s="23"/>
      <c r="CU2967" s="23"/>
      <c r="CV2967" s="23"/>
      <c r="CW2967" s="23"/>
      <c r="CX2967" s="23"/>
      <c r="CY2967" s="23"/>
      <c r="CZ2967" s="23"/>
      <c r="DA2967" s="23"/>
      <c r="DB2967" s="23"/>
      <c r="DC2967" s="23"/>
      <c r="DD2967" s="23"/>
      <c r="DE2967" s="23"/>
      <c r="DF2967" s="23"/>
      <c r="DG2967" s="23"/>
      <c r="DH2967" s="23"/>
      <c r="DI2967" s="23"/>
      <c r="DJ2967" s="23"/>
      <c r="DK2967" s="23"/>
      <c r="DL2967" s="23"/>
      <c r="DM2967" s="23"/>
      <c r="DN2967" s="23"/>
      <c r="DO2967" s="23"/>
      <c r="DP2967" s="23"/>
      <c r="DQ2967" s="23"/>
      <c r="DR2967" s="23"/>
      <c r="DS2967" s="23"/>
      <c r="DT2967" s="23"/>
      <c r="DU2967" s="23"/>
      <c r="DV2967" s="23"/>
      <c r="DW2967" s="23"/>
      <c r="DX2967" s="23"/>
      <c r="DY2967" s="23"/>
    </row>
    <row r="2968" spans="1:129" s="29" customFormat="1" ht="30" x14ac:dyDescent="0.25">
      <c r="A2968" s="393"/>
      <c r="B2968" s="121" t="s">
        <v>344</v>
      </c>
      <c r="C2968" s="84"/>
      <c r="D2968" s="84"/>
      <c r="E2968" s="131"/>
      <c r="F2968" s="83"/>
      <c r="G2968" s="82"/>
      <c r="H2968" s="121" t="s">
        <v>45</v>
      </c>
      <c r="I2968" s="138" t="s">
        <v>129</v>
      </c>
      <c r="J2968" s="83">
        <v>965279.13</v>
      </c>
      <c r="K2968" s="98">
        <f t="shared" si="1603"/>
        <v>965279.13</v>
      </c>
      <c r="L2968" s="83"/>
      <c r="M2968" s="83"/>
      <c r="N2968" s="83"/>
      <c r="O2968" s="390">
        <f t="shared" ref="O2968:O2990" si="1604">K2968+L2968+M2968+N2968</f>
        <v>965279.13</v>
      </c>
      <c r="P2968" s="355"/>
      <c r="Q2968" s="23"/>
      <c r="R2968" s="23"/>
      <c r="S2968" s="23"/>
      <c r="T2968" s="23"/>
      <c r="U2968" s="23"/>
      <c r="V2968" s="23"/>
      <c r="W2968" s="23"/>
      <c r="X2968" s="23"/>
      <c r="Y2968" s="23"/>
      <c r="Z2968" s="23"/>
      <c r="AA2968" s="23"/>
      <c r="AB2968" s="23"/>
      <c r="AC2968" s="23"/>
      <c r="AD2968" s="23"/>
      <c r="AE2968" s="23"/>
      <c r="AF2968" s="23"/>
      <c r="AG2968" s="23"/>
      <c r="AH2968" s="23"/>
      <c r="AI2968" s="23"/>
      <c r="AJ2968" s="23"/>
      <c r="AK2968" s="23"/>
      <c r="AL2968" s="23"/>
      <c r="AM2968" s="23"/>
      <c r="AN2968" s="23"/>
      <c r="AO2968" s="23"/>
      <c r="AP2968" s="23"/>
      <c r="AQ2968" s="23"/>
      <c r="AR2968" s="23"/>
      <c r="AS2968" s="23"/>
      <c r="AT2968" s="23"/>
      <c r="AU2968" s="23"/>
      <c r="AV2968" s="23"/>
      <c r="AW2968" s="23"/>
      <c r="AX2968" s="23"/>
      <c r="AY2968" s="23"/>
      <c r="AZ2968" s="23"/>
      <c r="BA2968" s="23"/>
      <c r="BB2968" s="23"/>
      <c r="BC2968" s="23"/>
      <c r="BD2968" s="23"/>
      <c r="BE2968" s="23"/>
      <c r="BF2968" s="23"/>
      <c r="BG2968" s="23"/>
      <c r="BH2968" s="23"/>
      <c r="BI2968" s="23"/>
      <c r="BJ2968" s="23"/>
      <c r="BK2968" s="23"/>
      <c r="BL2968" s="23"/>
      <c r="BM2968" s="23"/>
      <c r="BN2968" s="23"/>
      <c r="BO2968" s="23"/>
      <c r="BP2968" s="23"/>
      <c r="BQ2968" s="23"/>
      <c r="BR2968" s="23"/>
      <c r="BS2968" s="23"/>
      <c r="BT2968" s="23"/>
      <c r="BU2968" s="23"/>
      <c r="BV2968" s="23"/>
      <c r="BW2968" s="23"/>
      <c r="BX2968" s="23"/>
      <c r="BY2968" s="23"/>
      <c r="BZ2968" s="23"/>
      <c r="CA2968" s="23"/>
      <c r="CB2968" s="23"/>
      <c r="CC2968" s="23"/>
      <c r="CD2968" s="23"/>
      <c r="CE2968" s="23"/>
      <c r="CF2968" s="23"/>
      <c r="CG2968" s="23"/>
      <c r="CH2968" s="23"/>
      <c r="CI2968" s="23"/>
      <c r="CJ2968" s="23"/>
      <c r="CK2968" s="23"/>
      <c r="CL2968" s="23"/>
      <c r="CM2968" s="23"/>
      <c r="CN2968" s="23"/>
      <c r="CO2968" s="23"/>
      <c r="CP2968" s="23"/>
      <c r="CQ2968" s="23"/>
      <c r="CR2968" s="23"/>
      <c r="CS2968" s="23"/>
      <c r="CT2968" s="23"/>
      <c r="CU2968" s="23"/>
      <c r="CV2968" s="23"/>
      <c r="CW2968" s="23"/>
      <c r="CX2968" s="23"/>
      <c r="CY2968" s="23"/>
      <c r="CZ2968" s="23"/>
      <c r="DA2968" s="23"/>
      <c r="DB2968" s="23"/>
      <c r="DC2968" s="23"/>
      <c r="DD2968" s="23"/>
      <c r="DE2968" s="23"/>
      <c r="DF2968" s="23"/>
      <c r="DG2968" s="23"/>
      <c r="DH2968" s="23"/>
      <c r="DI2968" s="23"/>
      <c r="DJ2968" s="23"/>
      <c r="DK2968" s="23"/>
      <c r="DL2968" s="23"/>
      <c r="DM2968" s="23"/>
      <c r="DN2968" s="23"/>
      <c r="DO2968" s="23"/>
      <c r="DP2968" s="23"/>
      <c r="DQ2968" s="23"/>
      <c r="DR2968" s="23"/>
      <c r="DS2968" s="23"/>
      <c r="DT2968" s="23"/>
      <c r="DU2968" s="23"/>
      <c r="DV2968" s="23"/>
      <c r="DW2968" s="23"/>
      <c r="DX2968" s="23"/>
      <c r="DY2968" s="23"/>
    </row>
    <row r="2969" spans="1:129" s="29" customFormat="1" ht="30" x14ac:dyDescent="0.25">
      <c r="A2969" s="393"/>
      <c r="B2969" s="121" t="s">
        <v>344</v>
      </c>
      <c r="C2969" s="84"/>
      <c r="D2969" s="84"/>
      <c r="E2969" s="131"/>
      <c r="F2969" s="83"/>
      <c r="G2969" s="82"/>
      <c r="H2969" s="121" t="s">
        <v>38</v>
      </c>
      <c r="I2969" s="105" t="s">
        <v>39</v>
      </c>
      <c r="J2969" s="83">
        <v>479308.54</v>
      </c>
      <c r="K2969" s="98">
        <f t="shared" si="1603"/>
        <v>479308.54</v>
      </c>
      <c r="L2969" s="83"/>
      <c r="M2969" s="83"/>
      <c r="N2969" s="83"/>
      <c r="O2969" s="390">
        <f t="shared" si="1604"/>
        <v>479308.54</v>
      </c>
      <c r="P2969" s="355"/>
      <c r="Q2969" s="23"/>
      <c r="R2969" s="23"/>
      <c r="S2969" s="23"/>
      <c r="T2969" s="23"/>
      <c r="U2969" s="23"/>
      <c r="V2969" s="23"/>
      <c r="W2969" s="23"/>
      <c r="X2969" s="23"/>
      <c r="Y2969" s="23"/>
      <c r="Z2969" s="23"/>
      <c r="AA2969" s="23"/>
      <c r="AB2969" s="23"/>
      <c r="AC2969" s="23"/>
      <c r="AD2969" s="23"/>
      <c r="AE2969" s="23"/>
      <c r="AF2969" s="23"/>
      <c r="AG2969" s="23"/>
      <c r="AH2969" s="23"/>
      <c r="AI2969" s="23"/>
      <c r="AJ2969" s="23"/>
      <c r="AK2969" s="23"/>
      <c r="AL2969" s="23"/>
      <c r="AM2969" s="23"/>
      <c r="AN2969" s="23"/>
      <c r="AO2969" s="23"/>
      <c r="AP2969" s="23"/>
      <c r="AQ2969" s="23"/>
      <c r="AR2969" s="23"/>
      <c r="AS2969" s="23"/>
      <c r="AT2969" s="23"/>
      <c r="AU2969" s="23"/>
      <c r="AV2969" s="23"/>
      <c r="AW2969" s="23"/>
      <c r="AX2969" s="23"/>
      <c r="AY2969" s="23"/>
      <c r="AZ2969" s="23"/>
      <c r="BA2969" s="23"/>
      <c r="BB2969" s="23"/>
      <c r="BC2969" s="23"/>
      <c r="BD2969" s="23"/>
      <c r="BE2969" s="23"/>
      <c r="BF2969" s="23"/>
      <c r="BG2969" s="23"/>
      <c r="BH2969" s="23"/>
      <c r="BI2969" s="23"/>
      <c r="BJ2969" s="23"/>
      <c r="BK2969" s="23"/>
      <c r="BL2969" s="23"/>
      <c r="BM2969" s="23"/>
      <c r="BN2969" s="23"/>
      <c r="BO2969" s="23"/>
      <c r="BP2969" s="23"/>
      <c r="BQ2969" s="23"/>
      <c r="BR2969" s="23"/>
      <c r="BS2969" s="23"/>
      <c r="BT2969" s="23"/>
      <c r="BU2969" s="23"/>
      <c r="BV2969" s="23"/>
      <c r="BW2969" s="23"/>
      <c r="BX2969" s="23"/>
      <c r="BY2969" s="23"/>
      <c r="BZ2969" s="23"/>
      <c r="CA2969" s="23"/>
      <c r="CB2969" s="23"/>
      <c r="CC2969" s="23"/>
      <c r="CD2969" s="23"/>
      <c r="CE2969" s="23"/>
      <c r="CF2969" s="23"/>
      <c r="CG2969" s="23"/>
      <c r="CH2969" s="23"/>
      <c r="CI2969" s="23"/>
      <c r="CJ2969" s="23"/>
      <c r="CK2969" s="23"/>
      <c r="CL2969" s="23"/>
      <c r="CM2969" s="23"/>
      <c r="CN2969" s="23"/>
      <c r="CO2969" s="23"/>
      <c r="CP2969" s="23"/>
      <c r="CQ2969" s="23"/>
      <c r="CR2969" s="23"/>
      <c r="CS2969" s="23"/>
      <c r="CT2969" s="23"/>
      <c r="CU2969" s="23"/>
      <c r="CV2969" s="23"/>
      <c r="CW2969" s="23"/>
      <c r="CX2969" s="23"/>
      <c r="CY2969" s="23"/>
      <c r="CZ2969" s="23"/>
      <c r="DA2969" s="23"/>
      <c r="DB2969" s="23"/>
      <c r="DC2969" s="23"/>
      <c r="DD2969" s="23"/>
      <c r="DE2969" s="23"/>
      <c r="DF2969" s="23"/>
      <c r="DG2969" s="23"/>
      <c r="DH2969" s="23"/>
      <c r="DI2969" s="23"/>
      <c r="DJ2969" s="23"/>
      <c r="DK2969" s="23"/>
      <c r="DL2969" s="23"/>
      <c r="DM2969" s="23"/>
      <c r="DN2969" s="23"/>
      <c r="DO2969" s="23"/>
      <c r="DP2969" s="23"/>
      <c r="DQ2969" s="23"/>
      <c r="DR2969" s="23"/>
      <c r="DS2969" s="23"/>
      <c r="DT2969" s="23"/>
      <c r="DU2969" s="23"/>
      <c r="DV2969" s="23"/>
      <c r="DW2969" s="23"/>
      <c r="DX2969" s="23"/>
      <c r="DY2969" s="23"/>
    </row>
    <row r="2970" spans="1:129" s="29" customFormat="1" ht="30" x14ac:dyDescent="0.25">
      <c r="A2970" s="393"/>
      <c r="B2970" s="121" t="s">
        <v>344</v>
      </c>
      <c r="C2970" s="84"/>
      <c r="D2970" s="84"/>
      <c r="E2970" s="131"/>
      <c r="F2970" s="83"/>
      <c r="G2970" s="82"/>
      <c r="H2970" s="121" t="s">
        <v>42</v>
      </c>
      <c r="I2970" s="108" t="s">
        <v>43</v>
      </c>
      <c r="J2970" s="83">
        <v>216369.94</v>
      </c>
      <c r="K2970" s="98">
        <f t="shared" si="1603"/>
        <v>216369.94</v>
      </c>
      <c r="L2970" s="83"/>
      <c r="M2970" s="83"/>
      <c r="N2970" s="83"/>
      <c r="O2970" s="390">
        <f t="shared" si="1604"/>
        <v>216369.94</v>
      </c>
      <c r="P2970" s="355"/>
      <c r="Q2970" s="23"/>
      <c r="R2970" s="23"/>
      <c r="S2970" s="23"/>
      <c r="T2970" s="23"/>
      <c r="U2970" s="23"/>
      <c r="V2970" s="23"/>
      <c r="W2970" s="23"/>
      <c r="X2970" s="23"/>
      <c r="Y2970" s="23"/>
      <c r="Z2970" s="23"/>
      <c r="AA2970" s="23"/>
      <c r="AB2970" s="23"/>
      <c r="AC2970" s="23"/>
      <c r="AD2970" s="23"/>
      <c r="AE2970" s="23"/>
      <c r="AF2970" s="23"/>
      <c r="AG2970" s="23"/>
      <c r="AH2970" s="23"/>
      <c r="AI2970" s="23"/>
      <c r="AJ2970" s="23"/>
      <c r="AK2970" s="23"/>
      <c r="AL2970" s="23"/>
      <c r="AM2970" s="23"/>
      <c r="AN2970" s="23"/>
      <c r="AO2970" s="23"/>
      <c r="AP2970" s="23"/>
      <c r="AQ2970" s="23"/>
      <c r="AR2970" s="23"/>
      <c r="AS2970" s="23"/>
      <c r="AT2970" s="23"/>
      <c r="AU2970" s="23"/>
      <c r="AV2970" s="23"/>
      <c r="AW2970" s="23"/>
      <c r="AX2970" s="23"/>
      <c r="AY2970" s="23"/>
      <c r="AZ2970" s="23"/>
      <c r="BA2970" s="23"/>
      <c r="BB2970" s="23"/>
      <c r="BC2970" s="23"/>
      <c r="BD2970" s="23"/>
      <c r="BE2970" s="23"/>
      <c r="BF2970" s="23"/>
      <c r="BG2970" s="23"/>
      <c r="BH2970" s="23"/>
      <c r="BI2970" s="23"/>
      <c r="BJ2970" s="23"/>
      <c r="BK2970" s="23"/>
      <c r="BL2970" s="23"/>
      <c r="BM2970" s="23"/>
      <c r="BN2970" s="23"/>
      <c r="BO2970" s="23"/>
      <c r="BP2970" s="23"/>
      <c r="BQ2970" s="23"/>
      <c r="BR2970" s="23"/>
      <c r="BS2970" s="23"/>
      <c r="BT2970" s="23"/>
      <c r="BU2970" s="23"/>
      <c r="BV2970" s="23"/>
      <c r="BW2970" s="23"/>
      <c r="BX2970" s="23"/>
      <c r="BY2970" s="23"/>
      <c r="BZ2970" s="23"/>
      <c r="CA2970" s="23"/>
      <c r="CB2970" s="23"/>
      <c r="CC2970" s="23"/>
      <c r="CD2970" s="23"/>
      <c r="CE2970" s="23"/>
      <c r="CF2970" s="23"/>
      <c r="CG2970" s="23"/>
      <c r="CH2970" s="23"/>
      <c r="CI2970" s="23"/>
      <c r="CJ2970" s="23"/>
      <c r="CK2970" s="23"/>
      <c r="CL2970" s="23"/>
      <c r="CM2970" s="23"/>
      <c r="CN2970" s="23"/>
      <c r="CO2970" s="23"/>
      <c r="CP2970" s="23"/>
      <c r="CQ2970" s="23"/>
      <c r="CR2970" s="23"/>
      <c r="CS2970" s="23"/>
      <c r="CT2970" s="23"/>
      <c r="CU2970" s="23"/>
      <c r="CV2970" s="23"/>
      <c r="CW2970" s="23"/>
      <c r="CX2970" s="23"/>
      <c r="CY2970" s="23"/>
      <c r="CZ2970" s="23"/>
      <c r="DA2970" s="23"/>
      <c r="DB2970" s="23"/>
      <c r="DC2970" s="23"/>
      <c r="DD2970" s="23"/>
      <c r="DE2970" s="23"/>
      <c r="DF2970" s="23"/>
      <c r="DG2970" s="23"/>
      <c r="DH2970" s="23"/>
      <c r="DI2970" s="23"/>
      <c r="DJ2970" s="23"/>
      <c r="DK2970" s="23"/>
      <c r="DL2970" s="23"/>
      <c r="DM2970" s="23"/>
      <c r="DN2970" s="23"/>
      <c r="DO2970" s="23"/>
      <c r="DP2970" s="23"/>
      <c r="DQ2970" s="23"/>
      <c r="DR2970" s="23"/>
      <c r="DS2970" s="23"/>
      <c r="DT2970" s="23"/>
      <c r="DU2970" s="23"/>
      <c r="DV2970" s="23"/>
      <c r="DW2970" s="23"/>
      <c r="DX2970" s="23"/>
      <c r="DY2970" s="23"/>
    </row>
    <row r="2971" spans="1:129" s="29" customFormat="1" x14ac:dyDescent="0.25">
      <c r="A2971" s="393"/>
      <c r="B2971" s="121" t="s">
        <v>344</v>
      </c>
      <c r="C2971" s="84"/>
      <c r="D2971" s="84"/>
      <c r="E2971" s="131"/>
      <c r="F2971" s="83"/>
      <c r="G2971" s="82"/>
      <c r="H2971" s="121" t="s">
        <v>36</v>
      </c>
      <c r="I2971" s="78" t="s">
        <v>37</v>
      </c>
      <c r="J2971" s="83">
        <v>2433552.37</v>
      </c>
      <c r="K2971" s="98">
        <f t="shared" si="1603"/>
        <v>2433552.37</v>
      </c>
      <c r="L2971" s="83"/>
      <c r="M2971" s="83"/>
      <c r="N2971" s="83"/>
      <c r="O2971" s="390">
        <f t="shared" si="1604"/>
        <v>2433552.37</v>
      </c>
      <c r="P2971" s="355"/>
      <c r="Q2971" s="23"/>
      <c r="R2971" s="23"/>
      <c r="S2971" s="23"/>
      <c r="T2971" s="23"/>
      <c r="U2971" s="23"/>
      <c r="V2971" s="23"/>
      <c r="W2971" s="23"/>
      <c r="X2971" s="23"/>
      <c r="Y2971" s="23"/>
      <c r="Z2971" s="23"/>
      <c r="AA2971" s="23"/>
      <c r="AB2971" s="23"/>
      <c r="AC2971" s="23"/>
      <c r="AD2971" s="23"/>
      <c r="AE2971" s="23"/>
      <c r="AF2971" s="23"/>
      <c r="AG2971" s="23"/>
      <c r="AH2971" s="23"/>
      <c r="AI2971" s="23"/>
      <c r="AJ2971" s="23"/>
      <c r="AK2971" s="23"/>
      <c r="AL2971" s="23"/>
      <c r="AM2971" s="23"/>
      <c r="AN2971" s="23"/>
      <c r="AO2971" s="23"/>
      <c r="AP2971" s="23"/>
      <c r="AQ2971" s="23"/>
      <c r="AR2971" s="23"/>
      <c r="AS2971" s="23"/>
      <c r="AT2971" s="23"/>
      <c r="AU2971" s="23"/>
      <c r="AV2971" s="23"/>
      <c r="AW2971" s="23"/>
      <c r="AX2971" s="23"/>
      <c r="AY2971" s="23"/>
      <c r="AZ2971" s="23"/>
      <c r="BA2971" s="23"/>
      <c r="BB2971" s="23"/>
      <c r="BC2971" s="23"/>
      <c r="BD2971" s="23"/>
      <c r="BE2971" s="23"/>
      <c r="BF2971" s="23"/>
      <c r="BG2971" s="23"/>
      <c r="BH2971" s="23"/>
      <c r="BI2971" s="23"/>
      <c r="BJ2971" s="23"/>
      <c r="BK2971" s="23"/>
      <c r="BL2971" s="23"/>
      <c r="BM2971" s="23"/>
      <c r="BN2971" s="23"/>
      <c r="BO2971" s="23"/>
      <c r="BP2971" s="23"/>
      <c r="BQ2971" s="23"/>
      <c r="BR2971" s="23"/>
      <c r="BS2971" s="23"/>
      <c r="BT2971" s="23"/>
      <c r="BU2971" s="23"/>
      <c r="BV2971" s="23"/>
      <c r="BW2971" s="23"/>
      <c r="BX2971" s="23"/>
      <c r="BY2971" s="23"/>
      <c r="BZ2971" s="23"/>
      <c r="CA2971" s="23"/>
      <c r="CB2971" s="23"/>
      <c r="CC2971" s="23"/>
      <c r="CD2971" s="23"/>
      <c r="CE2971" s="23"/>
      <c r="CF2971" s="23"/>
      <c r="CG2971" s="23"/>
      <c r="CH2971" s="23"/>
      <c r="CI2971" s="23"/>
      <c r="CJ2971" s="23"/>
      <c r="CK2971" s="23"/>
      <c r="CL2971" s="23"/>
      <c r="CM2971" s="23"/>
      <c r="CN2971" s="23"/>
      <c r="CO2971" s="23"/>
      <c r="CP2971" s="23"/>
      <c r="CQ2971" s="23"/>
      <c r="CR2971" s="23"/>
      <c r="CS2971" s="23"/>
      <c r="CT2971" s="23"/>
      <c r="CU2971" s="23"/>
      <c r="CV2971" s="23"/>
      <c r="CW2971" s="23"/>
      <c r="CX2971" s="23"/>
      <c r="CY2971" s="23"/>
      <c r="CZ2971" s="23"/>
      <c r="DA2971" s="23"/>
      <c r="DB2971" s="23"/>
      <c r="DC2971" s="23"/>
      <c r="DD2971" s="23"/>
      <c r="DE2971" s="23"/>
      <c r="DF2971" s="23"/>
      <c r="DG2971" s="23"/>
      <c r="DH2971" s="23"/>
      <c r="DI2971" s="23"/>
      <c r="DJ2971" s="23"/>
      <c r="DK2971" s="23"/>
      <c r="DL2971" s="23"/>
      <c r="DM2971" s="23"/>
      <c r="DN2971" s="23"/>
      <c r="DO2971" s="23"/>
      <c r="DP2971" s="23"/>
      <c r="DQ2971" s="23"/>
      <c r="DR2971" s="23"/>
      <c r="DS2971" s="23"/>
      <c r="DT2971" s="23"/>
      <c r="DU2971" s="23"/>
      <c r="DV2971" s="23"/>
      <c r="DW2971" s="23"/>
      <c r="DX2971" s="23"/>
      <c r="DY2971" s="23"/>
    </row>
    <row r="2972" spans="1:129" s="29" customFormat="1" x14ac:dyDescent="0.25">
      <c r="A2972" s="393"/>
      <c r="B2972" s="121" t="s">
        <v>344</v>
      </c>
      <c r="C2972" s="197"/>
      <c r="D2972" s="197"/>
      <c r="E2972" s="119"/>
      <c r="F2972" s="280"/>
      <c r="G2972" s="318"/>
      <c r="H2972" s="319" t="s">
        <v>35</v>
      </c>
      <c r="I2972" s="78" t="s">
        <v>52</v>
      </c>
      <c r="J2972" s="280">
        <v>0</v>
      </c>
      <c r="K2972" s="98">
        <f t="shared" si="1603"/>
        <v>0</v>
      </c>
      <c r="L2972" s="280"/>
      <c r="M2972" s="280"/>
      <c r="N2972" s="280"/>
      <c r="O2972" s="390">
        <f t="shared" si="1604"/>
        <v>0</v>
      </c>
      <c r="P2972" s="355"/>
      <c r="Q2972" s="23"/>
      <c r="R2972" s="23"/>
      <c r="S2972" s="23"/>
      <c r="T2972" s="23"/>
      <c r="U2972" s="23"/>
      <c r="V2972" s="23"/>
      <c r="W2972" s="23"/>
      <c r="X2972" s="23"/>
      <c r="Y2972" s="23"/>
      <c r="Z2972" s="23"/>
      <c r="AA2972" s="23"/>
      <c r="AB2972" s="23"/>
      <c r="AC2972" s="23"/>
      <c r="AD2972" s="23"/>
      <c r="AE2972" s="23"/>
      <c r="AF2972" s="23"/>
      <c r="AG2972" s="23"/>
      <c r="AH2972" s="23"/>
      <c r="AI2972" s="23"/>
      <c r="AJ2972" s="23"/>
      <c r="AK2972" s="23"/>
      <c r="AL2972" s="23"/>
      <c r="AM2972" s="23"/>
      <c r="AN2972" s="23"/>
      <c r="AO2972" s="23"/>
      <c r="AP2972" s="23"/>
      <c r="AQ2972" s="23"/>
      <c r="AR2972" s="23"/>
      <c r="AS2972" s="23"/>
      <c r="AT2972" s="23"/>
      <c r="AU2972" s="23"/>
      <c r="AV2972" s="23"/>
      <c r="AW2972" s="23"/>
      <c r="AX2972" s="23"/>
      <c r="AY2972" s="23"/>
      <c r="AZ2972" s="23"/>
      <c r="BA2972" s="23"/>
      <c r="BB2972" s="23"/>
      <c r="BC2972" s="23"/>
      <c r="BD2972" s="23"/>
      <c r="BE2972" s="23"/>
      <c r="BF2972" s="23"/>
      <c r="BG2972" s="23"/>
      <c r="BH2972" s="23"/>
      <c r="BI2972" s="23"/>
      <c r="BJ2972" s="23"/>
      <c r="BK2972" s="23"/>
      <c r="BL2972" s="23"/>
      <c r="BM2972" s="23"/>
      <c r="BN2972" s="23"/>
      <c r="BO2972" s="23"/>
      <c r="BP2972" s="23"/>
      <c r="BQ2972" s="23"/>
      <c r="BR2972" s="23"/>
      <c r="BS2972" s="23"/>
      <c r="BT2972" s="23"/>
      <c r="BU2972" s="23"/>
      <c r="BV2972" s="23"/>
      <c r="BW2972" s="23"/>
      <c r="BX2972" s="23"/>
      <c r="BY2972" s="23"/>
      <c r="BZ2972" s="23"/>
      <c r="CA2972" s="23"/>
      <c r="CB2972" s="23"/>
      <c r="CC2972" s="23"/>
      <c r="CD2972" s="23"/>
      <c r="CE2972" s="23"/>
      <c r="CF2972" s="23"/>
      <c r="CG2972" s="23"/>
      <c r="CH2972" s="23"/>
      <c r="CI2972" s="23"/>
      <c r="CJ2972" s="23"/>
      <c r="CK2972" s="23"/>
      <c r="CL2972" s="23"/>
      <c r="CM2972" s="23"/>
      <c r="CN2972" s="23"/>
      <c r="CO2972" s="23"/>
      <c r="CP2972" s="23"/>
      <c r="CQ2972" s="23"/>
      <c r="CR2972" s="23"/>
      <c r="CS2972" s="23"/>
      <c r="CT2972" s="23"/>
      <c r="CU2972" s="23"/>
      <c r="CV2972" s="23"/>
      <c r="CW2972" s="23"/>
      <c r="CX2972" s="23"/>
      <c r="CY2972" s="23"/>
      <c r="CZ2972" s="23"/>
      <c r="DA2972" s="23"/>
      <c r="DB2972" s="23"/>
      <c r="DC2972" s="23"/>
      <c r="DD2972" s="23"/>
      <c r="DE2972" s="23"/>
      <c r="DF2972" s="23"/>
      <c r="DG2972" s="23"/>
      <c r="DH2972" s="23"/>
      <c r="DI2972" s="23"/>
      <c r="DJ2972" s="23"/>
      <c r="DK2972" s="23"/>
      <c r="DL2972" s="23"/>
      <c r="DM2972" s="23"/>
      <c r="DN2972" s="23"/>
      <c r="DO2972" s="23"/>
      <c r="DP2972" s="23"/>
      <c r="DQ2972" s="23"/>
      <c r="DR2972" s="23"/>
      <c r="DS2972" s="23"/>
      <c r="DT2972" s="23"/>
      <c r="DU2972" s="23"/>
      <c r="DV2972" s="23"/>
      <c r="DW2972" s="23"/>
      <c r="DX2972" s="23"/>
      <c r="DY2972" s="23"/>
    </row>
    <row r="2973" spans="1:129" s="29" customFormat="1" x14ac:dyDescent="0.25">
      <c r="A2973" s="392">
        <v>14</v>
      </c>
      <c r="B2973" s="121" t="s">
        <v>344</v>
      </c>
      <c r="C2973" s="84" t="s">
        <v>0</v>
      </c>
      <c r="D2973" s="84" t="s">
        <v>329</v>
      </c>
      <c r="E2973" s="131">
        <v>19</v>
      </c>
      <c r="F2973" s="83">
        <v>684.5</v>
      </c>
      <c r="G2973" s="82">
        <v>34</v>
      </c>
      <c r="H2973" s="121" t="s">
        <v>30</v>
      </c>
      <c r="I2973" s="66" t="s">
        <v>1</v>
      </c>
      <c r="J2973" s="83">
        <f>J2974+J2975</f>
        <v>345250</v>
      </c>
      <c r="K2973" s="83">
        <f t="shared" ref="K2973:N2973" si="1605">K2974+K2975</f>
        <v>45250</v>
      </c>
      <c r="L2973" s="83">
        <f t="shared" si="1605"/>
        <v>0</v>
      </c>
      <c r="M2973" s="83">
        <f t="shared" si="1605"/>
        <v>285000</v>
      </c>
      <c r="N2973" s="83">
        <f t="shared" si="1605"/>
        <v>15000</v>
      </c>
      <c r="O2973" s="390">
        <f t="shared" si="1604"/>
        <v>345250</v>
      </c>
      <c r="P2973" s="355"/>
      <c r="Q2973" s="23"/>
      <c r="R2973" s="23"/>
      <c r="S2973" s="23"/>
      <c r="T2973" s="23"/>
      <c r="U2973" s="23"/>
      <c r="V2973" s="23"/>
      <c r="W2973" s="23"/>
      <c r="X2973" s="23"/>
      <c r="Y2973" s="23"/>
      <c r="Z2973" s="23"/>
      <c r="AA2973" s="23"/>
      <c r="AB2973" s="23"/>
      <c r="AC2973" s="23"/>
      <c r="AD2973" s="23"/>
      <c r="AE2973" s="23"/>
      <c r="AF2973" s="23"/>
      <c r="AG2973" s="23"/>
      <c r="AH2973" s="23"/>
      <c r="AI2973" s="23"/>
      <c r="AJ2973" s="23"/>
      <c r="AK2973" s="23"/>
      <c r="AL2973" s="23"/>
      <c r="AM2973" s="23"/>
      <c r="AN2973" s="23"/>
      <c r="AO2973" s="23"/>
      <c r="AP2973" s="23"/>
      <c r="AQ2973" s="23"/>
      <c r="AR2973" s="23"/>
      <c r="AS2973" s="23"/>
      <c r="AT2973" s="23"/>
      <c r="AU2973" s="23"/>
      <c r="AV2973" s="23"/>
      <c r="AW2973" s="23"/>
      <c r="AX2973" s="23"/>
      <c r="AY2973" s="23"/>
      <c r="AZ2973" s="23"/>
      <c r="BA2973" s="23"/>
      <c r="BB2973" s="23"/>
      <c r="BC2973" s="23"/>
      <c r="BD2973" s="23"/>
      <c r="BE2973" s="23"/>
      <c r="BF2973" s="23"/>
      <c r="BG2973" s="23"/>
      <c r="BH2973" s="23"/>
      <c r="BI2973" s="23"/>
      <c r="BJ2973" s="23"/>
      <c r="BK2973" s="23"/>
      <c r="BL2973" s="23"/>
      <c r="BM2973" s="23"/>
      <c r="BN2973" s="23"/>
      <c r="BO2973" s="23"/>
      <c r="BP2973" s="23"/>
      <c r="BQ2973" s="23"/>
      <c r="BR2973" s="23"/>
      <c r="BS2973" s="23"/>
      <c r="BT2973" s="23"/>
      <c r="BU2973" s="23"/>
      <c r="BV2973" s="23"/>
      <c r="BW2973" s="23"/>
      <c r="BX2973" s="23"/>
      <c r="BY2973" s="23"/>
      <c r="BZ2973" s="23"/>
      <c r="CA2973" s="23"/>
      <c r="CB2973" s="23"/>
      <c r="CC2973" s="23"/>
      <c r="CD2973" s="23"/>
      <c r="CE2973" s="23"/>
      <c r="CF2973" s="23"/>
      <c r="CG2973" s="23"/>
      <c r="CH2973" s="23"/>
      <c r="CI2973" s="23"/>
      <c r="CJ2973" s="23"/>
      <c r="CK2973" s="23"/>
      <c r="CL2973" s="23"/>
      <c r="CM2973" s="23"/>
      <c r="CN2973" s="23"/>
      <c r="CO2973" s="23"/>
      <c r="CP2973" s="23"/>
      <c r="CQ2973" s="23"/>
      <c r="CR2973" s="23"/>
      <c r="CS2973" s="23"/>
      <c r="CT2973" s="23"/>
      <c r="CU2973" s="23"/>
      <c r="CV2973" s="23"/>
      <c r="CW2973" s="23"/>
      <c r="CX2973" s="23"/>
      <c r="CY2973" s="23"/>
      <c r="CZ2973" s="23"/>
      <c r="DA2973" s="23"/>
      <c r="DB2973" s="23"/>
      <c r="DC2973" s="23"/>
      <c r="DD2973" s="23"/>
      <c r="DE2973" s="23"/>
      <c r="DF2973" s="23"/>
      <c r="DG2973" s="23"/>
      <c r="DH2973" s="23"/>
      <c r="DI2973" s="23"/>
      <c r="DJ2973" s="23"/>
      <c r="DK2973" s="23"/>
      <c r="DL2973" s="23"/>
      <c r="DM2973" s="23"/>
      <c r="DN2973" s="23"/>
      <c r="DO2973" s="23"/>
      <c r="DP2973" s="23"/>
      <c r="DQ2973" s="23"/>
      <c r="DR2973" s="23"/>
      <c r="DS2973" s="23"/>
      <c r="DT2973" s="23"/>
      <c r="DU2973" s="23"/>
      <c r="DV2973" s="23"/>
      <c r="DW2973" s="23"/>
      <c r="DX2973" s="23"/>
      <c r="DY2973" s="23"/>
    </row>
    <row r="2974" spans="1:129" s="29" customFormat="1" ht="45" x14ac:dyDescent="0.25">
      <c r="A2974" s="393"/>
      <c r="B2974" s="121" t="s">
        <v>344</v>
      </c>
      <c r="C2974" s="84"/>
      <c r="D2974" s="84"/>
      <c r="E2974" s="131"/>
      <c r="F2974" s="83"/>
      <c r="G2974" s="82"/>
      <c r="H2974" s="72" t="s">
        <v>58</v>
      </c>
      <c r="I2974" s="78" t="s">
        <v>31</v>
      </c>
      <c r="J2974" s="83">
        <v>300000</v>
      </c>
      <c r="K2974" s="83"/>
      <c r="L2974" s="83"/>
      <c r="M2974" s="83">
        <v>285000</v>
      </c>
      <c r="N2974" s="83">
        <v>15000</v>
      </c>
      <c r="O2974" s="390">
        <f t="shared" si="1604"/>
        <v>300000</v>
      </c>
      <c r="P2974" s="355"/>
      <c r="Q2974" s="23"/>
      <c r="R2974" s="23"/>
      <c r="S2974" s="23"/>
      <c r="T2974" s="23"/>
      <c r="U2974" s="23"/>
      <c r="V2974" s="23"/>
      <c r="W2974" s="23"/>
      <c r="X2974" s="23"/>
      <c r="Y2974" s="23"/>
      <c r="Z2974" s="23"/>
      <c r="AA2974" s="23"/>
      <c r="AB2974" s="23"/>
      <c r="AC2974" s="23"/>
      <c r="AD2974" s="23"/>
      <c r="AE2974" s="23"/>
      <c r="AF2974" s="23"/>
      <c r="AG2974" s="23"/>
      <c r="AH2974" s="23"/>
      <c r="AI2974" s="23"/>
      <c r="AJ2974" s="23"/>
      <c r="AK2974" s="23"/>
      <c r="AL2974" s="23"/>
      <c r="AM2974" s="23"/>
      <c r="AN2974" s="23"/>
      <c r="AO2974" s="23"/>
      <c r="AP2974" s="23"/>
      <c r="AQ2974" s="23"/>
      <c r="AR2974" s="23"/>
      <c r="AS2974" s="23"/>
      <c r="AT2974" s="23"/>
      <c r="AU2974" s="23"/>
      <c r="AV2974" s="23"/>
      <c r="AW2974" s="23"/>
      <c r="AX2974" s="23"/>
      <c r="AY2974" s="23"/>
      <c r="AZ2974" s="23"/>
      <c r="BA2974" s="23"/>
      <c r="BB2974" s="23"/>
      <c r="BC2974" s="23"/>
      <c r="BD2974" s="23"/>
      <c r="BE2974" s="23"/>
      <c r="BF2974" s="23"/>
      <c r="BG2974" s="23"/>
      <c r="BH2974" s="23"/>
      <c r="BI2974" s="23"/>
      <c r="BJ2974" s="23"/>
      <c r="BK2974" s="23"/>
      <c r="BL2974" s="23"/>
      <c r="BM2974" s="23"/>
      <c r="BN2974" s="23"/>
      <c r="BO2974" s="23"/>
      <c r="BP2974" s="23"/>
      <c r="BQ2974" s="23"/>
      <c r="BR2974" s="23"/>
      <c r="BS2974" s="23"/>
      <c r="BT2974" s="23"/>
      <c r="BU2974" s="23"/>
      <c r="BV2974" s="23"/>
      <c r="BW2974" s="23"/>
      <c r="BX2974" s="23"/>
      <c r="BY2974" s="23"/>
      <c r="BZ2974" s="23"/>
      <c r="CA2974" s="23"/>
      <c r="CB2974" s="23"/>
      <c r="CC2974" s="23"/>
      <c r="CD2974" s="23"/>
      <c r="CE2974" s="23"/>
      <c r="CF2974" s="23"/>
      <c r="CG2974" s="23"/>
      <c r="CH2974" s="23"/>
      <c r="CI2974" s="23"/>
      <c r="CJ2974" s="23"/>
      <c r="CK2974" s="23"/>
      <c r="CL2974" s="23"/>
      <c r="CM2974" s="23"/>
      <c r="CN2974" s="23"/>
      <c r="CO2974" s="23"/>
      <c r="CP2974" s="23"/>
      <c r="CQ2974" s="23"/>
      <c r="CR2974" s="23"/>
      <c r="CS2974" s="23"/>
      <c r="CT2974" s="23"/>
      <c r="CU2974" s="23"/>
      <c r="CV2974" s="23"/>
      <c r="CW2974" s="23"/>
      <c r="CX2974" s="23"/>
      <c r="CY2974" s="23"/>
      <c r="CZ2974" s="23"/>
      <c r="DA2974" s="23"/>
      <c r="DB2974" s="23"/>
      <c r="DC2974" s="23"/>
      <c r="DD2974" s="23"/>
      <c r="DE2974" s="23"/>
      <c r="DF2974" s="23"/>
      <c r="DG2974" s="23"/>
      <c r="DH2974" s="23"/>
      <c r="DI2974" s="23"/>
      <c r="DJ2974" s="23"/>
      <c r="DK2974" s="23"/>
      <c r="DL2974" s="23"/>
      <c r="DM2974" s="23"/>
      <c r="DN2974" s="23"/>
      <c r="DO2974" s="23"/>
      <c r="DP2974" s="23"/>
      <c r="DQ2974" s="23"/>
      <c r="DR2974" s="23"/>
      <c r="DS2974" s="23"/>
      <c r="DT2974" s="23"/>
      <c r="DU2974" s="23"/>
      <c r="DV2974" s="23"/>
      <c r="DW2974" s="23"/>
      <c r="DX2974" s="23"/>
      <c r="DY2974" s="23"/>
    </row>
    <row r="2975" spans="1:129" s="29" customFormat="1" ht="75" x14ac:dyDescent="0.25">
      <c r="A2975" s="394"/>
      <c r="B2975" s="121" t="s">
        <v>344</v>
      </c>
      <c r="C2975" s="84"/>
      <c r="D2975" s="84"/>
      <c r="E2975" s="131"/>
      <c r="F2975" s="83"/>
      <c r="G2975" s="82"/>
      <c r="H2975" s="72" t="s">
        <v>57</v>
      </c>
      <c r="I2975" s="78" t="s">
        <v>136</v>
      </c>
      <c r="J2975" s="83">
        <v>45250</v>
      </c>
      <c r="K2975" s="123">
        <f>J2975</f>
        <v>45250</v>
      </c>
      <c r="L2975" s="83"/>
      <c r="M2975" s="83"/>
      <c r="N2975" s="83"/>
      <c r="O2975" s="390">
        <f t="shared" si="1604"/>
        <v>45250</v>
      </c>
      <c r="P2975" s="355"/>
      <c r="Q2975" s="23"/>
      <c r="R2975" s="23"/>
      <c r="S2975" s="23"/>
      <c r="T2975" s="23"/>
      <c r="U2975" s="23"/>
      <c r="V2975" s="23"/>
      <c r="W2975" s="23"/>
      <c r="X2975" s="23"/>
      <c r="Y2975" s="23"/>
      <c r="Z2975" s="23"/>
      <c r="AA2975" s="23"/>
      <c r="AB2975" s="23"/>
      <c r="AC2975" s="23"/>
      <c r="AD2975" s="23"/>
      <c r="AE2975" s="23"/>
      <c r="AF2975" s="23"/>
      <c r="AG2975" s="23"/>
      <c r="AH2975" s="23"/>
      <c r="AI2975" s="23"/>
      <c r="AJ2975" s="23"/>
      <c r="AK2975" s="23"/>
      <c r="AL2975" s="23"/>
      <c r="AM2975" s="23"/>
      <c r="AN2975" s="23"/>
      <c r="AO2975" s="23"/>
      <c r="AP2975" s="23"/>
      <c r="AQ2975" s="23"/>
      <c r="AR2975" s="23"/>
      <c r="AS2975" s="23"/>
      <c r="AT2975" s="23"/>
      <c r="AU2975" s="23"/>
      <c r="AV2975" s="23"/>
      <c r="AW2975" s="23"/>
      <c r="AX2975" s="23"/>
      <c r="AY2975" s="23"/>
      <c r="AZ2975" s="23"/>
      <c r="BA2975" s="23"/>
      <c r="BB2975" s="23"/>
      <c r="BC2975" s="23"/>
      <c r="BD2975" s="23"/>
      <c r="BE2975" s="23"/>
      <c r="BF2975" s="23"/>
      <c r="BG2975" s="23"/>
      <c r="BH2975" s="23"/>
      <c r="BI2975" s="23"/>
      <c r="BJ2975" s="23"/>
      <c r="BK2975" s="23"/>
      <c r="BL2975" s="23"/>
      <c r="BM2975" s="23"/>
      <c r="BN2975" s="23"/>
      <c r="BO2975" s="23"/>
      <c r="BP2975" s="23"/>
      <c r="BQ2975" s="23"/>
      <c r="BR2975" s="23"/>
      <c r="BS2975" s="23"/>
      <c r="BT2975" s="23"/>
      <c r="BU2975" s="23"/>
      <c r="BV2975" s="23"/>
      <c r="BW2975" s="23"/>
      <c r="BX2975" s="23"/>
      <c r="BY2975" s="23"/>
      <c r="BZ2975" s="23"/>
      <c r="CA2975" s="23"/>
      <c r="CB2975" s="23"/>
      <c r="CC2975" s="23"/>
      <c r="CD2975" s="23"/>
      <c r="CE2975" s="23"/>
      <c r="CF2975" s="23"/>
      <c r="CG2975" s="23"/>
      <c r="CH2975" s="23"/>
      <c r="CI2975" s="23"/>
      <c r="CJ2975" s="23"/>
      <c r="CK2975" s="23"/>
      <c r="CL2975" s="23"/>
      <c r="CM2975" s="23"/>
      <c r="CN2975" s="23"/>
      <c r="CO2975" s="23"/>
      <c r="CP2975" s="23"/>
      <c r="CQ2975" s="23"/>
      <c r="CR2975" s="23"/>
      <c r="CS2975" s="23"/>
      <c r="CT2975" s="23"/>
      <c r="CU2975" s="23"/>
      <c r="CV2975" s="23"/>
      <c r="CW2975" s="23"/>
      <c r="CX2975" s="23"/>
      <c r="CY2975" s="23"/>
      <c r="CZ2975" s="23"/>
      <c r="DA2975" s="23"/>
      <c r="DB2975" s="23"/>
      <c r="DC2975" s="23"/>
      <c r="DD2975" s="23"/>
      <c r="DE2975" s="23"/>
      <c r="DF2975" s="23"/>
      <c r="DG2975" s="23"/>
      <c r="DH2975" s="23"/>
      <c r="DI2975" s="23"/>
      <c r="DJ2975" s="23"/>
      <c r="DK2975" s="23"/>
      <c r="DL2975" s="23"/>
      <c r="DM2975" s="23"/>
      <c r="DN2975" s="23"/>
      <c r="DO2975" s="23"/>
      <c r="DP2975" s="23"/>
      <c r="DQ2975" s="23"/>
      <c r="DR2975" s="23"/>
      <c r="DS2975" s="23"/>
      <c r="DT2975" s="23"/>
      <c r="DU2975" s="23"/>
      <c r="DV2975" s="23"/>
      <c r="DW2975" s="23"/>
      <c r="DX2975" s="23"/>
      <c r="DY2975" s="23"/>
    </row>
    <row r="2976" spans="1:129" s="25" customFormat="1" x14ac:dyDescent="0.25">
      <c r="A2976" s="546">
        <v>15</v>
      </c>
      <c r="B2976" s="121" t="s">
        <v>344</v>
      </c>
      <c r="C2976" s="400" t="s">
        <v>309</v>
      </c>
      <c r="D2976" s="400" t="s">
        <v>345</v>
      </c>
      <c r="E2976" s="399">
        <v>29</v>
      </c>
      <c r="F2976" s="194">
        <v>688.6</v>
      </c>
      <c r="G2976" s="401">
        <v>36</v>
      </c>
      <c r="H2976" s="391" t="s">
        <v>30</v>
      </c>
      <c r="I2976" s="399" t="s">
        <v>1</v>
      </c>
      <c r="J2976" s="194">
        <f>J2977+J2978</f>
        <v>345250</v>
      </c>
      <c r="K2976" s="194">
        <f t="shared" ref="K2976" si="1606">K2977+K2978</f>
        <v>45250</v>
      </c>
      <c r="L2976" s="194">
        <f t="shared" ref="L2976" si="1607">L2977+L2978</f>
        <v>0</v>
      </c>
      <c r="M2976" s="194">
        <f t="shared" ref="M2976" si="1608">M2977+M2978</f>
        <v>285000</v>
      </c>
      <c r="N2976" s="194">
        <f t="shared" ref="N2976" si="1609">N2977+N2978</f>
        <v>15000</v>
      </c>
      <c r="O2976" s="390">
        <f t="shared" si="1604"/>
        <v>345250</v>
      </c>
      <c r="P2976" s="355"/>
      <c r="Q2976" s="23"/>
      <c r="R2976" s="23"/>
      <c r="S2976" s="23"/>
      <c r="T2976" s="23"/>
      <c r="U2976" s="23"/>
      <c r="V2976" s="23"/>
      <c r="W2976" s="23"/>
      <c r="X2976" s="23"/>
      <c r="Y2976" s="23"/>
      <c r="Z2976" s="23"/>
      <c r="AA2976" s="23"/>
      <c r="AB2976" s="23"/>
      <c r="AC2976" s="23"/>
      <c r="AD2976" s="23"/>
      <c r="AE2976" s="23"/>
      <c r="AF2976" s="23"/>
      <c r="AG2976" s="23"/>
      <c r="AH2976" s="23"/>
      <c r="AI2976" s="23"/>
      <c r="AJ2976" s="23"/>
      <c r="AK2976" s="23"/>
      <c r="AL2976" s="23"/>
      <c r="AM2976" s="23"/>
      <c r="AN2976" s="23"/>
      <c r="AO2976" s="23"/>
      <c r="AP2976" s="23"/>
      <c r="AQ2976" s="23"/>
      <c r="AR2976" s="23"/>
      <c r="AS2976" s="23"/>
      <c r="AT2976" s="23"/>
      <c r="AU2976" s="23"/>
      <c r="AV2976" s="23"/>
      <c r="AW2976" s="23"/>
      <c r="AX2976" s="23"/>
      <c r="AY2976" s="23"/>
      <c r="AZ2976" s="23"/>
      <c r="BA2976" s="23"/>
      <c r="BB2976" s="23"/>
      <c r="BC2976" s="23"/>
      <c r="BD2976" s="23"/>
      <c r="BE2976" s="23"/>
      <c r="BF2976" s="23"/>
      <c r="BG2976" s="23"/>
      <c r="BH2976" s="23"/>
      <c r="BI2976" s="23"/>
      <c r="BJ2976" s="23"/>
      <c r="BK2976" s="23"/>
      <c r="BL2976" s="23"/>
      <c r="BM2976" s="23"/>
      <c r="BN2976" s="23"/>
      <c r="BO2976" s="23"/>
      <c r="BP2976" s="23"/>
      <c r="BQ2976" s="23"/>
      <c r="BR2976" s="23"/>
      <c r="BS2976" s="23"/>
      <c r="BT2976" s="23"/>
      <c r="BU2976" s="23"/>
      <c r="BV2976" s="23"/>
      <c r="BW2976" s="23"/>
      <c r="BX2976" s="23"/>
      <c r="BY2976" s="23"/>
      <c r="BZ2976" s="23"/>
      <c r="CA2976" s="23"/>
      <c r="CB2976" s="23"/>
      <c r="CC2976" s="23"/>
      <c r="CD2976" s="23"/>
      <c r="CE2976" s="23"/>
      <c r="CF2976" s="23"/>
      <c r="CG2976" s="23"/>
      <c r="CH2976" s="23"/>
      <c r="CI2976" s="23"/>
      <c r="CJ2976" s="23"/>
      <c r="CK2976" s="23"/>
      <c r="CL2976" s="23"/>
      <c r="CM2976" s="23"/>
      <c r="CN2976" s="23"/>
      <c r="CO2976" s="23"/>
      <c r="CP2976" s="23"/>
      <c r="CQ2976" s="23"/>
      <c r="CR2976" s="23"/>
      <c r="CS2976" s="23"/>
      <c r="CT2976" s="23"/>
      <c r="CU2976" s="23"/>
      <c r="CV2976" s="23"/>
      <c r="CW2976" s="23"/>
      <c r="CX2976" s="23"/>
      <c r="CY2976" s="23"/>
      <c r="CZ2976" s="23"/>
      <c r="DA2976" s="23"/>
      <c r="DB2976" s="23"/>
      <c r="DC2976" s="23"/>
      <c r="DD2976" s="23"/>
      <c r="DE2976" s="23"/>
      <c r="DF2976" s="23"/>
      <c r="DG2976" s="23"/>
      <c r="DH2976" s="23"/>
      <c r="DI2976" s="23"/>
      <c r="DJ2976" s="23"/>
      <c r="DK2976" s="23"/>
      <c r="DL2976" s="23"/>
      <c r="DM2976" s="23"/>
      <c r="DN2976" s="23"/>
      <c r="DO2976" s="23"/>
      <c r="DP2976" s="23"/>
      <c r="DQ2976" s="23"/>
      <c r="DR2976" s="23"/>
      <c r="DS2976" s="23"/>
      <c r="DT2976" s="23"/>
      <c r="DU2976" s="23"/>
      <c r="DV2976" s="23"/>
      <c r="DW2976" s="23"/>
      <c r="DX2976" s="23"/>
      <c r="DY2976" s="23"/>
    </row>
    <row r="2977" spans="1:129" s="25" customFormat="1" ht="45" x14ac:dyDescent="0.25">
      <c r="A2977" s="547"/>
      <c r="B2977" s="121" t="s">
        <v>344</v>
      </c>
      <c r="C2977" s="400"/>
      <c r="D2977" s="400"/>
      <c r="E2977" s="399"/>
      <c r="F2977" s="194"/>
      <c r="G2977" s="401"/>
      <c r="H2977" s="72" t="s">
        <v>58</v>
      </c>
      <c r="I2977" s="399">
        <v>20</v>
      </c>
      <c r="J2977" s="194">
        <v>300000</v>
      </c>
      <c r="K2977" s="194"/>
      <c r="L2977" s="194"/>
      <c r="M2977" s="194">
        <v>285000</v>
      </c>
      <c r="N2977" s="194">
        <v>15000</v>
      </c>
      <c r="O2977" s="390">
        <f t="shared" si="1604"/>
        <v>300000</v>
      </c>
      <c r="P2977" s="355"/>
      <c r="Q2977" s="23"/>
      <c r="R2977" s="23"/>
      <c r="S2977" s="23"/>
      <c r="T2977" s="23"/>
      <c r="U2977" s="23"/>
      <c r="V2977" s="23"/>
      <c r="W2977" s="23"/>
      <c r="X2977" s="23"/>
      <c r="Y2977" s="23"/>
      <c r="Z2977" s="23"/>
      <c r="AA2977" s="23"/>
      <c r="AB2977" s="23"/>
      <c r="AC2977" s="23"/>
      <c r="AD2977" s="23"/>
      <c r="AE2977" s="23"/>
      <c r="AF2977" s="23"/>
      <c r="AG2977" s="23"/>
      <c r="AH2977" s="23"/>
      <c r="AI2977" s="23"/>
      <c r="AJ2977" s="23"/>
      <c r="AK2977" s="23"/>
      <c r="AL2977" s="23"/>
      <c r="AM2977" s="23"/>
      <c r="AN2977" s="23"/>
      <c r="AO2977" s="23"/>
      <c r="AP2977" s="23"/>
      <c r="AQ2977" s="23"/>
      <c r="AR2977" s="23"/>
      <c r="AS2977" s="23"/>
      <c r="AT2977" s="23"/>
      <c r="AU2977" s="23"/>
      <c r="AV2977" s="23"/>
      <c r="AW2977" s="23"/>
      <c r="AX2977" s="23"/>
      <c r="AY2977" s="23"/>
      <c r="AZ2977" s="23"/>
      <c r="BA2977" s="23"/>
      <c r="BB2977" s="23"/>
      <c r="BC2977" s="23"/>
      <c r="BD2977" s="23"/>
      <c r="BE2977" s="23"/>
      <c r="BF2977" s="23"/>
      <c r="BG2977" s="23"/>
      <c r="BH2977" s="23"/>
      <c r="BI2977" s="23"/>
      <c r="BJ2977" s="23"/>
      <c r="BK2977" s="23"/>
      <c r="BL2977" s="23"/>
      <c r="BM2977" s="23"/>
      <c r="BN2977" s="23"/>
      <c r="BO2977" s="23"/>
      <c r="BP2977" s="23"/>
      <c r="BQ2977" s="23"/>
      <c r="BR2977" s="23"/>
      <c r="BS2977" s="23"/>
      <c r="BT2977" s="23"/>
      <c r="BU2977" s="23"/>
      <c r="BV2977" s="23"/>
      <c r="BW2977" s="23"/>
      <c r="BX2977" s="23"/>
      <c r="BY2977" s="23"/>
      <c r="BZ2977" s="23"/>
      <c r="CA2977" s="23"/>
      <c r="CB2977" s="23"/>
      <c r="CC2977" s="23"/>
      <c r="CD2977" s="23"/>
      <c r="CE2977" s="23"/>
      <c r="CF2977" s="23"/>
      <c r="CG2977" s="23"/>
      <c r="CH2977" s="23"/>
      <c r="CI2977" s="23"/>
      <c r="CJ2977" s="23"/>
      <c r="CK2977" s="23"/>
      <c r="CL2977" s="23"/>
      <c r="CM2977" s="23"/>
      <c r="CN2977" s="23"/>
      <c r="CO2977" s="23"/>
      <c r="CP2977" s="23"/>
      <c r="CQ2977" s="23"/>
      <c r="CR2977" s="23"/>
      <c r="CS2977" s="23"/>
      <c r="CT2977" s="23"/>
      <c r="CU2977" s="23"/>
      <c r="CV2977" s="23"/>
      <c r="CW2977" s="23"/>
      <c r="CX2977" s="23"/>
      <c r="CY2977" s="23"/>
      <c r="CZ2977" s="23"/>
      <c r="DA2977" s="23"/>
      <c r="DB2977" s="23"/>
      <c r="DC2977" s="23"/>
      <c r="DD2977" s="23"/>
      <c r="DE2977" s="23"/>
      <c r="DF2977" s="23"/>
      <c r="DG2977" s="23"/>
      <c r="DH2977" s="23"/>
      <c r="DI2977" s="23"/>
      <c r="DJ2977" s="23"/>
      <c r="DK2977" s="23"/>
      <c r="DL2977" s="23"/>
      <c r="DM2977" s="23"/>
      <c r="DN2977" s="23"/>
      <c r="DO2977" s="23"/>
      <c r="DP2977" s="23"/>
      <c r="DQ2977" s="23"/>
      <c r="DR2977" s="23"/>
      <c r="DS2977" s="23"/>
      <c r="DT2977" s="23"/>
      <c r="DU2977" s="23"/>
      <c r="DV2977" s="23"/>
      <c r="DW2977" s="23"/>
      <c r="DX2977" s="23"/>
      <c r="DY2977" s="23"/>
    </row>
    <row r="2978" spans="1:129" s="25" customFormat="1" ht="75" x14ac:dyDescent="0.25">
      <c r="A2978" s="548"/>
      <c r="B2978" s="121" t="s">
        <v>344</v>
      </c>
      <c r="C2978" s="399"/>
      <c r="D2978" s="400"/>
      <c r="E2978" s="399"/>
      <c r="F2978" s="194"/>
      <c r="G2978" s="401"/>
      <c r="H2978" s="72" t="s">
        <v>57</v>
      </c>
      <c r="I2978" s="399">
        <v>96</v>
      </c>
      <c r="J2978" s="194">
        <v>45250</v>
      </c>
      <c r="K2978" s="194">
        <f>J2978</f>
        <v>45250</v>
      </c>
      <c r="L2978" s="194"/>
      <c r="M2978" s="194"/>
      <c r="N2978" s="194"/>
      <c r="O2978" s="390">
        <f t="shared" si="1604"/>
        <v>45250</v>
      </c>
      <c r="P2978" s="355"/>
      <c r="Q2978" s="23"/>
      <c r="R2978" s="23"/>
      <c r="S2978" s="23"/>
      <c r="T2978" s="23"/>
      <c r="U2978" s="23"/>
      <c r="V2978" s="23"/>
      <c r="W2978" s="23"/>
      <c r="X2978" s="23"/>
      <c r="Y2978" s="23"/>
      <c r="Z2978" s="23"/>
      <c r="AA2978" s="23"/>
      <c r="AB2978" s="23"/>
      <c r="AC2978" s="23"/>
      <c r="AD2978" s="23"/>
      <c r="AE2978" s="23"/>
      <c r="AF2978" s="23"/>
      <c r="AG2978" s="23"/>
      <c r="AH2978" s="23"/>
      <c r="AI2978" s="23"/>
      <c r="AJ2978" s="23"/>
      <c r="AK2978" s="23"/>
      <c r="AL2978" s="23"/>
      <c r="AM2978" s="23"/>
      <c r="AN2978" s="23"/>
      <c r="AO2978" s="23"/>
      <c r="AP2978" s="23"/>
      <c r="AQ2978" s="23"/>
      <c r="AR2978" s="23"/>
      <c r="AS2978" s="23"/>
      <c r="AT2978" s="23"/>
      <c r="AU2978" s="23"/>
      <c r="AV2978" s="23"/>
      <c r="AW2978" s="23"/>
      <c r="AX2978" s="23"/>
      <c r="AY2978" s="23"/>
      <c r="AZ2978" s="23"/>
      <c r="BA2978" s="23"/>
      <c r="BB2978" s="23"/>
      <c r="BC2978" s="23"/>
      <c r="BD2978" s="23"/>
      <c r="BE2978" s="23"/>
      <c r="BF2978" s="23"/>
      <c r="BG2978" s="23"/>
      <c r="BH2978" s="23"/>
      <c r="BI2978" s="23"/>
      <c r="BJ2978" s="23"/>
      <c r="BK2978" s="23"/>
      <c r="BL2978" s="23"/>
      <c r="BM2978" s="23"/>
      <c r="BN2978" s="23"/>
      <c r="BO2978" s="23"/>
      <c r="BP2978" s="23"/>
      <c r="BQ2978" s="23"/>
      <c r="BR2978" s="23"/>
      <c r="BS2978" s="23"/>
      <c r="BT2978" s="23"/>
      <c r="BU2978" s="23"/>
      <c r="BV2978" s="23"/>
      <c r="BW2978" s="23"/>
      <c r="BX2978" s="23"/>
      <c r="BY2978" s="23"/>
      <c r="BZ2978" s="23"/>
      <c r="CA2978" s="23"/>
      <c r="CB2978" s="23"/>
      <c r="CC2978" s="23"/>
      <c r="CD2978" s="23"/>
      <c r="CE2978" s="23"/>
      <c r="CF2978" s="23"/>
      <c r="CG2978" s="23"/>
      <c r="CH2978" s="23"/>
      <c r="CI2978" s="23"/>
      <c r="CJ2978" s="23"/>
      <c r="CK2978" s="23"/>
      <c r="CL2978" s="23"/>
      <c r="CM2978" s="23"/>
      <c r="CN2978" s="23"/>
      <c r="CO2978" s="23"/>
      <c r="CP2978" s="23"/>
      <c r="CQ2978" s="23"/>
      <c r="CR2978" s="23"/>
      <c r="CS2978" s="23"/>
      <c r="CT2978" s="23"/>
      <c r="CU2978" s="23"/>
      <c r="CV2978" s="23"/>
      <c r="CW2978" s="23"/>
      <c r="CX2978" s="23"/>
      <c r="CY2978" s="23"/>
      <c r="CZ2978" s="23"/>
      <c r="DA2978" s="23"/>
      <c r="DB2978" s="23"/>
      <c r="DC2978" s="23"/>
      <c r="DD2978" s="23"/>
      <c r="DE2978" s="23"/>
      <c r="DF2978" s="23"/>
      <c r="DG2978" s="23"/>
      <c r="DH2978" s="23"/>
      <c r="DI2978" s="23"/>
      <c r="DJ2978" s="23"/>
      <c r="DK2978" s="23"/>
      <c r="DL2978" s="23"/>
      <c r="DM2978" s="23"/>
      <c r="DN2978" s="23"/>
      <c r="DO2978" s="23"/>
      <c r="DP2978" s="23"/>
      <c r="DQ2978" s="23"/>
      <c r="DR2978" s="23"/>
      <c r="DS2978" s="23"/>
      <c r="DT2978" s="23"/>
      <c r="DU2978" s="23"/>
      <c r="DV2978" s="23"/>
      <c r="DW2978" s="23"/>
      <c r="DX2978" s="23"/>
      <c r="DY2978" s="23"/>
    </row>
    <row r="2979" spans="1:129" s="25" customFormat="1" x14ac:dyDescent="0.25">
      <c r="A2979" s="546">
        <v>16</v>
      </c>
      <c r="B2979" s="121" t="s">
        <v>344</v>
      </c>
      <c r="C2979" s="400" t="s">
        <v>309</v>
      </c>
      <c r="D2979" s="400" t="s">
        <v>345</v>
      </c>
      <c r="E2979" s="399">
        <v>30</v>
      </c>
      <c r="F2979" s="194">
        <v>685</v>
      </c>
      <c r="G2979" s="401">
        <v>39</v>
      </c>
      <c r="H2979" s="391" t="s">
        <v>30</v>
      </c>
      <c r="I2979" s="399" t="s">
        <v>1</v>
      </c>
      <c r="J2979" s="194">
        <f>J2980+J2981</f>
        <v>345250</v>
      </c>
      <c r="K2979" s="194">
        <f t="shared" ref="K2979" si="1610">K2980+K2981</f>
        <v>45250</v>
      </c>
      <c r="L2979" s="194">
        <f t="shared" ref="L2979" si="1611">L2980+L2981</f>
        <v>0</v>
      </c>
      <c r="M2979" s="194">
        <f t="shared" ref="M2979" si="1612">M2980+M2981</f>
        <v>285000</v>
      </c>
      <c r="N2979" s="194">
        <f t="shared" ref="N2979" si="1613">N2980+N2981</f>
        <v>15000</v>
      </c>
      <c r="O2979" s="390">
        <f t="shared" si="1604"/>
        <v>345250</v>
      </c>
      <c r="P2979" s="355"/>
      <c r="Q2979" s="23"/>
      <c r="R2979" s="23"/>
      <c r="S2979" s="23"/>
      <c r="T2979" s="23"/>
      <c r="U2979" s="23"/>
      <c r="V2979" s="23"/>
      <c r="W2979" s="23"/>
      <c r="X2979" s="23"/>
      <c r="Y2979" s="23"/>
      <c r="Z2979" s="23"/>
      <c r="AA2979" s="23"/>
      <c r="AB2979" s="23"/>
      <c r="AC2979" s="23"/>
      <c r="AD2979" s="23"/>
      <c r="AE2979" s="23"/>
      <c r="AF2979" s="23"/>
      <c r="AG2979" s="23"/>
      <c r="AH2979" s="23"/>
      <c r="AI2979" s="23"/>
      <c r="AJ2979" s="23"/>
      <c r="AK2979" s="23"/>
      <c r="AL2979" s="23"/>
      <c r="AM2979" s="23"/>
      <c r="AN2979" s="23"/>
      <c r="AO2979" s="23"/>
      <c r="AP2979" s="23"/>
      <c r="AQ2979" s="23"/>
      <c r="AR2979" s="23"/>
      <c r="AS2979" s="23"/>
      <c r="AT2979" s="23"/>
      <c r="AU2979" s="23"/>
      <c r="AV2979" s="23"/>
      <c r="AW2979" s="23"/>
      <c r="AX2979" s="23"/>
      <c r="AY2979" s="23"/>
      <c r="AZ2979" s="23"/>
      <c r="BA2979" s="23"/>
      <c r="BB2979" s="23"/>
      <c r="BC2979" s="23"/>
      <c r="BD2979" s="23"/>
      <c r="BE2979" s="23"/>
      <c r="BF2979" s="23"/>
      <c r="BG2979" s="23"/>
      <c r="BH2979" s="23"/>
      <c r="BI2979" s="23"/>
      <c r="BJ2979" s="23"/>
      <c r="BK2979" s="23"/>
      <c r="BL2979" s="23"/>
      <c r="BM2979" s="23"/>
      <c r="BN2979" s="23"/>
      <c r="BO2979" s="23"/>
      <c r="BP2979" s="23"/>
      <c r="BQ2979" s="23"/>
      <c r="BR2979" s="23"/>
      <c r="BS2979" s="23"/>
      <c r="BT2979" s="23"/>
      <c r="BU2979" s="23"/>
      <c r="BV2979" s="23"/>
      <c r="BW2979" s="23"/>
      <c r="BX2979" s="23"/>
      <c r="BY2979" s="23"/>
      <c r="BZ2979" s="23"/>
      <c r="CA2979" s="23"/>
      <c r="CB2979" s="23"/>
      <c r="CC2979" s="23"/>
      <c r="CD2979" s="23"/>
      <c r="CE2979" s="23"/>
      <c r="CF2979" s="23"/>
      <c r="CG2979" s="23"/>
      <c r="CH2979" s="23"/>
      <c r="CI2979" s="23"/>
      <c r="CJ2979" s="23"/>
      <c r="CK2979" s="23"/>
      <c r="CL2979" s="23"/>
      <c r="CM2979" s="23"/>
      <c r="CN2979" s="23"/>
      <c r="CO2979" s="23"/>
      <c r="CP2979" s="23"/>
      <c r="CQ2979" s="23"/>
      <c r="CR2979" s="23"/>
      <c r="CS2979" s="23"/>
      <c r="CT2979" s="23"/>
      <c r="CU2979" s="23"/>
      <c r="CV2979" s="23"/>
      <c r="CW2979" s="23"/>
      <c r="CX2979" s="23"/>
      <c r="CY2979" s="23"/>
      <c r="CZ2979" s="23"/>
      <c r="DA2979" s="23"/>
      <c r="DB2979" s="23"/>
      <c r="DC2979" s="23"/>
      <c r="DD2979" s="23"/>
      <c r="DE2979" s="23"/>
      <c r="DF2979" s="23"/>
      <c r="DG2979" s="23"/>
      <c r="DH2979" s="23"/>
      <c r="DI2979" s="23"/>
      <c r="DJ2979" s="23"/>
      <c r="DK2979" s="23"/>
      <c r="DL2979" s="23"/>
      <c r="DM2979" s="23"/>
      <c r="DN2979" s="23"/>
      <c r="DO2979" s="23"/>
      <c r="DP2979" s="23"/>
      <c r="DQ2979" s="23"/>
      <c r="DR2979" s="23"/>
      <c r="DS2979" s="23"/>
      <c r="DT2979" s="23"/>
      <c r="DU2979" s="23"/>
      <c r="DV2979" s="23"/>
      <c r="DW2979" s="23"/>
      <c r="DX2979" s="23"/>
      <c r="DY2979" s="23"/>
    </row>
    <row r="2980" spans="1:129" s="25" customFormat="1" ht="45" x14ac:dyDescent="0.25">
      <c r="A2980" s="547"/>
      <c r="B2980" s="121" t="s">
        <v>344</v>
      </c>
      <c r="C2980" s="400"/>
      <c r="D2980" s="400"/>
      <c r="E2980" s="399"/>
      <c r="F2980" s="194"/>
      <c r="G2980" s="401"/>
      <c r="H2980" s="72" t="s">
        <v>58</v>
      </c>
      <c r="I2980" s="399">
        <v>20</v>
      </c>
      <c r="J2980" s="194">
        <v>300000</v>
      </c>
      <c r="K2980" s="194"/>
      <c r="L2980" s="194"/>
      <c r="M2980" s="194">
        <v>285000</v>
      </c>
      <c r="N2980" s="194">
        <v>15000</v>
      </c>
      <c r="O2980" s="390">
        <f t="shared" si="1604"/>
        <v>300000</v>
      </c>
      <c r="P2980" s="355"/>
      <c r="Q2980" s="23"/>
      <c r="R2980" s="23"/>
      <c r="S2980" s="23"/>
      <c r="T2980" s="23"/>
      <c r="U2980" s="23"/>
      <c r="V2980" s="23"/>
      <c r="W2980" s="23"/>
      <c r="X2980" s="23"/>
      <c r="Y2980" s="23"/>
      <c r="Z2980" s="23"/>
      <c r="AA2980" s="23"/>
      <c r="AB2980" s="23"/>
      <c r="AC2980" s="23"/>
      <c r="AD2980" s="23"/>
      <c r="AE2980" s="23"/>
      <c r="AF2980" s="23"/>
      <c r="AG2980" s="23"/>
      <c r="AH2980" s="23"/>
      <c r="AI2980" s="23"/>
      <c r="AJ2980" s="23"/>
      <c r="AK2980" s="23"/>
      <c r="AL2980" s="23"/>
      <c r="AM2980" s="23"/>
      <c r="AN2980" s="23"/>
      <c r="AO2980" s="23"/>
      <c r="AP2980" s="23"/>
      <c r="AQ2980" s="23"/>
      <c r="AR2980" s="23"/>
      <c r="AS2980" s="23"/>
      <c r="AT2980" s="23"/>
      <c r="AU2980" s="23"/>
      <c r="AV2980" s="23"/>
      <c r="AW2980" s="23"/>
      <c r="AX2980" s="23"/>
      <c r="AY2980" s="23"/>
      <c r="AZ2980" s="23"/>
      <c r="BA2980" s="23"/>
      <c r="BB2980" s="23"/>
      <c r="BC2980" s="23"/>
      <c r="BD2980" s="23"/>
      <c r="BE2980" s="23"/>
      <c r="BF2980" s="23"/>
      <c r="BG2980" s="23"/>
      <c r="BH2980" s="23"/>
      <c r="BI2980" s="23"/>
      <c r="BJ2980" s="23"/>
      <c r="BK2980" s="23"/>
      <c r="BL2980" s="23"/>
      <c r="BM2980" s="23"/>
      <c r="BN2980" s="23"/>
      <c r="BO2980" s="23"/>
      <c r="BP2980" s="23"/>
      <c r="BQ2980" s="23"/>
      <c r="BR2980" s="23"/>
      <c r="BS2980" s="23"/>
      <c r="BT2980" s="23"/>
      <c r="BU2980" s="23"/>
      <c r="BV2980" s="23"/>
      <c r="BW2980" s="23"/>
      <c r="BX2980" s="23"/>
      <c r="BY2980" s="23"/>
      <c r="BZ2980" s="23"/>
      <c r="CA2980" s="23"/>
      <c r="CB2980" s="23"/>
      <c r="CC2980" s="23"/>
      <c r="CD2980" s="23"/>
      <c r="CE2980" s="23"/>
      <c r="CF2980" s="23"/>
      <c r="CG2980" s="23"/>
      <c r="CH2980" s="23"/>
      <c r="CI2980" s="23"/>
      <c r="CJ2980" s="23"/>
      <c r="CK2980" s="23"/>
      <c r="CL2980" s="23"/>
      <c r="CM2980" s="23"/>
      <c r="CN2980" s="23"/>
      <c r="CO2980" s="23"/>
      <c r="CP2980" s="23"/>
      <c r="CQ2980" s="23"/>
      <c r="CR2980" s="23"/>
      <c r="CS2980" s="23"/>
      <c r="CT2980" s="23"/>
      <c r="CU2980" s="23"/>
      <c r="CV2980" s="23"/>
      <c r="CW2980" s="23"/>
      <c r="CX2980" s="23"/>
      <c r="CY2980" s="23"/>
      <c r="CZ2980" s="23"/>
      <c r="DA2980" s="23"/>
      <c r="DB2980" s="23"/>
      <c r="DC2980" s="23"/>
      <c r="DD2980" s="23"/>
      <c r="DE2980" s="23"/>
      <c r="DF2980" s="23"/>
      <c r="DG2980" s="23"/>
      <c r="DH2980" s="23"/>
      <c r="DI2980" s="23"/>
      <c r="DJ2980" s="23"/>
      <c r="DK2980" s="23"/>
      <c r="DL2980" s="23"/>
      <c r="DM2980" s="23"/>
      <c r="DN2980" s="23"/>
      <c r="DO2980" s="23"/>
      <c r="DP2980" s="23"/>
      <c r="DQ2980" s="23"/>
      <c r="DR2980" s="23"/>
      <c r="DS2980" s="23"/>
      <c r="DT2980" s="23"/>
      <c r="DU2980" s="23"/>
      <c r="DV2980" s="23"/>
      <c r="DW2980" s="23"/>
      <c r="DX2980" s="23"/>
      <c r="DY2980" s="23"/>
    </row>
    <row r="2981" spans="1:129" ht="75" x14ac:dyDescent="0.25">
      <c r="A2981" s="548"/>
      <c r="B2981" s="121" t="s">
        <v>344</v>
      </c>
      <c r="C2981" s="400"/>
      <c r="D2981" s="400"/>
      <c r="E2981" s="194"/>
      <c r="F2981" s="194"/>
      <c r="G2981" s="401"/>
      <c r="H2981" s="72" t="s">
        <v>57</v>
      </c>
      <c r="I2981" s="399">
        <v>96</v>
      </c>
      <c r="J2981" s="194">
        <v>45250</v>
      </c>
      <c r="K2981" s="194">
        <f>J2981</f>
        <v>45250</v>
      </c>
      <c r="L2981" s="194"/>
      <c r="M2981" s="194"/>
      <c r="N2981" s="194"/>
      <c r="O2981" s="390">
        <f t="shared" si="1604"/>
        <v>45250</v>
      </c>
    </row>
    <row r="2982" spans="1:129" x14ac:dyDescent="0.25">
      <c r="A2982" s="546">
        <v>17</v>
      </c>
      <c r="B2982" s="121" t="s">
        <v>344</v>
      </c>
      <c r="C2982" s="400" t="s">
        <v>302</v>
      </c>
      <c r="D2982" s="400" t="s">
        <v>332</v>
      </c>
      <c r="E2982" s="403">
        <v>2</v>
      </c>
      <c r="F2982" s="194">
        <v>700.5</v>
      </c>
      <c r="G2982" s="401">
        <v>36</v>
      </c>
      <c r="H2982" s="402" t="s">
        <v>30</v>
      </c>
      <c r="I2982" s="399" t="s">
        <v>1</v>
      </c>
      <c r="J2982" s="194">
        <f>J2983+J2984</f>
        <v>345250</v>
      </c>
      <c r="K2982" s="194">
        <f t="shared" ref="K2982" si="1614">K2983+K2984</f>
        <v>45250</v>
      </c>
      <c r="L2982" s="194">
        <f t="shared" ref="L2982" si="1615">L2983+L2984</f>
        <v>0</v>
      </c>
      <c r="M2982" s="194">
        <f t="shared" ref="M2982" si="1616">M2983+M2984</f>
        <v>285000</v>
      </c>
      <c r="N2982" s="194">
        <f t="shared" ref="N2982" si="1617">N2983+N2984</f>
        <v>15000</v>
      </c>
      <c r="O2982" s="390">
        <f t="shared" si="1604"/>
        <v>345250</v>
      </c>
    </row>
    <row r="2983" spans="1:129" ht="45" x14ac:dyDescent="0.25">
      <c r="A2983" s="547"/>
      <c r="B2983" s="121" t="s">
        <v>344</v>
      </c>
      <c r="C2983" s="400"/>
      <c r="D2983" s="400"/>
      <c r="E2983" s="403"/>
      <c r="F2983" s="194"/>
      <c r="G2983" s="401"/>
      <c r="H2983" s="72" t="s">
        <v>58</v>
      </c>
      <c r="I2983" s="399">
        <v>20</v>
      </c>
      <c r="J2983" s="194">
        <v>300000</v>
      </c>
      <c r="K2983" s="194"/>
      <c r="L2983" s="194"/>
      <c r="M2983" s="194">
        <v>285000</v>
      </c>
      <c r="N2983" s="194">
        <v>15000</v>
      </c>
      <c r="O2983" s="390">
        <f t="shared" si="1604"/>
        <v>300000</v>
      </c>
    </row>
    <row r="2984" spans="1:129" ht="75" x14ac:dyDescent="0.25">
      <c r="A2984" s="548"/>
      <c r="B2984" s="121" t="s">
        <v>344</v>
      </c>
      <c r="C2984" s="400"/>
      <c r="D2984" s="400"/>
      <c r="E2984" s="403"/>
      <c r="F2984" s="194"/>
      <c r="G2984" s="401"/>
      <c r="H2984" s="72" t="s">
        <v>57</v>
      </c>
      <c r="I2984" s="399">
        <v>96</v>
      </c>
      <c r="J2984" s="194">
        <v>45250</v>
      </c>
      <c r="K2984" s="194">
        <f>J2984</f>
        <v>45250</v>
      </c>
      <c r="L2984" s="194"/>
      <c r="M2984" s="194"/>
      <c r="N2984" s="194"/>
      <c r="O2984" s="390">
        <f t="shared" si="1604"/>
        <v>45250</v>
      </c>
    </row>
    <row r="2985" spans="1:129" x14ac:dyDescent="0.25">
      <c r="A2985" s="546">
        <v>18</v>
      </c>
      <c r="B2985" s="121" t="s">
        <v>344</v>
      </c>
      <c r="C2985" s="400" t="s">
        <v>302</v>
      </c>
      <c r="D2985" s="400" t="s">
        <v>346</v>
      </c>
      <c r="E2985" s="403">
        <v>32</v>
      </c>
      <c r="F2985" s="194">
        <v>699.2</v>
      </c>
      <c r="G2985" s="401">
        <v>53</v>
      </c>
      <c r="H2985" s="402" t="s">
        <v>30</v>
      </c>
      <c r="I2985" s="399" t="s">
        <v>1</v>
      </c>
      <c r="J2985" s="194">
        <f>J2986+J2987</f>
        <v>345250</v>
      </c>
      <c r="K2985" s="194">
        <f t="shared" ref="K2985" si="1618">K2986+K2987</f>
        <v>45250</v>
      </c>
      <c r="L2985" s="194">
        <f t="shared" ref="L2985" si="1619">L2986+L2987</f>
        <v>0</v>
      </c>
      <c r="M2985" s="194">
        <f t="shared" ref="M2985" si="1620">M2986+M2987</f>
        <v>285000</v>
      </c>
      <c r="N2985" s="194">
        <f t="shared" ref="N2985" si="1621">N2986+N2987</f>
        <v>15000</v>
      </c>
      <c r="O2985" s="390">
        <f t="shared" si="1604"/>
        <v>345250</v>
      </c>
    </row>
    <row r="2986" spans="1:129" ht="45" x14ac:dyDescent="0.25">
      <c r="A2986" s="547"/>
      <c r="B2986" s="121" t="s">
        <v>344</v>
      </c>
      <c r="C2986" s="400"/>
      <c r="D2986" s="400"/>
      <c r="E2986" s="403"/>
      <c r="F2986" s="194"/>
      <c r="G2986" s="401"/>
      <c r="H2986" s="72" t="s">
        <v>58</v>
      </c>
      <c r="I2986" s="399">
        <v>20</v>
      </c>
      <c r="J2986" s="194">
        <v>300000</v>
      </c>
      <c r="K2986" s="194"/>
      <c r="L2986" s="194"/>
      <c r="M2986" s="194">
        <v>285000</v>
      </c>
      <c r="N2986" s="194">
        <v>15000</v>
      </c>
      <c r="O2986" s="390">
        <f t="shared" si="1604"/>
        <v>300000</v>
      </c>
    </row>
    <row r="2987" spans="1:129" ht="75" x14ac:dyDescent="0.25">
      <c r="A2987" s="548"/>
      <c r="B2987" s="121" t="s">
        <v>344</v>
      </c>
      <c r="C2987" s="400"/>
      <c r="D2987" s="400"/>
      <c r="E2987" s="403"/>
      <c r="F2987" s="194"/>
      <c r="G2987" s="401"/>
      <c r="H2987" s="72" t="s">
        <v>57</v>
      </c>
      <c r="I2987" s="399">
        <v>96</v>
      </c>
      <c r="J2987" s="194">
        <v>45250</v>
      </c>
      <c r="K2987" s="194">
        <f>J2987</f>
        <v>45250</v>
      </c>
      <c r="L2987" s="194"/>
      <c r="M2987" s="194"/>
      <c r="N2987" s="194"/>
      <c r="O2987" s="390">
        <f t="shared" si="1604"/>
        <v>45250</v>
      </c>
    </row>
    <row r="2988" spans="1:129" x14ac:dyDescent="0.25">
      <c r="A2988" s="546">
        <v>19</v>
      </c>
      <c r="B2988" s="121" t="s">
        <v>344</v>
      </c>
      <c r="C2988" s="400" t="s">
        <v>311</v>
      </c>
      <c r="D2988" s="400" t="s">
        <v>347</v>
      </c>
      <c r="E2988" s="403">
        <v>15</v>
      </c>
      <c r="F2988" s="194">
        <v>519.70000000000005</v>
      </c>
      <c r="G2988" s="401">
        <v>33</v>
      </c>
      <c r="H2988" s="402" t="s">
        <v>30</v>
      </c>
      <c r="I2988" s="399" t="s">
        <v>1</v>
      </c>
      <c r="J2988" s="194">
        <f>J2989+J2990</f>
        <v>345250</v>
      </c>
      <c r="K2988" s="194">
        <f t="shared" ref="K2988" si="1622">K2989+K2990</f>
        <v>45250</v>
      </c>
      <c r="L2988" s="194">
        <f t="shared" ref="L2988" si="1623">L2989+L2990</f>
        <v>0</v>
      </c>
      <c r="M2988" s="194">
        <f t="shared" ref="M2988" si="1624">M2989+M2990</f>
        <v>285000</v>
      </c>
      <c r="N2988" s="194">
        <f t="shared" ref="N2988" si="1625">N2989+N2990</f>
        <v>15000</v>
      </c>
      <c r="O2988" s="390">
        <f t="shared" si="1604"/>
        <v>345250</v>
      </c>
    </row>
    <row r="2989" spans="1:129" ht="45" x14ac:dyDescent="0.25">
      <c r="A2989" s="547"/>
      <c r="B2989" s="121" t="s">
        <v>344</v>
      </c>
      <c r="C2989" s="400"/>
      <c r="D2989" s="400"/>
      <c r="E2989" s="194"/>
      <c r="F2989" s="194"/>
      <c r="G2989" s="401"/>
      <c r="H2989" s="72" t="s">
        <v>58</v>
      </c>
      <c r="I2989" s="399">
        <v>20</v>
      </c>
      <c r="J2989" s="194">
        <v>300000</v>
      </c>
      <c r="K2989" s="194"/>
      <c r="L2989" s="194"/>
      <c r="M2989" s="194">
        <v>285000</v>
      </c>
      <c r="N2989" s="194">
        <v>15000</v>
      </c>
      <c r="O2989" s="390">
        <f t="shared" si="1604"/>
        <v>300000</v>
      </c>
    </row>
    <row r="2990" spans="1:129" ht="75" x14ac:dyDescent="0.25">
      <c r="A2990" s="548"/>
      <c r="B2990" s="121" t="s">
        <v>344</v>
      </c>
      <c r="C2990" s="400"/>
      <c r="D2990" s="400"/>
      <c r="E2990" s="194"/>
      <c r="F2990" s="194"/>
      <c r="G2990" s="401"/>
      <c r="H2990" s="72" t="s">
        <v>57</v>
      </c>
      <c r="I2990" s="399">
        <v>96</v>
      </c>
      <c r="J2990" s="194">
        <v>45250</v>
      </c>
      <c r="K2990" s="194">
        <f>J2990</f>
        <v>45250</v>
      </c>
      <c r="L2990" s="194"/>
      <c r="M2990" s="194"/>
      <c r="N2990" s="194"/>
      <c r="O2990" s="390">
        <f t="shared" si="1604"/>
        <v>45250</v>
      </c>
    </row>
    <row r="2991" spans="1:129" ht="30.75" customHeight="1" x14ac:dyDescent="0.25"/>
  </sheetData>
  <autoFilter ref="A21:GP2990"/>
  <mergeCells count="220">
    <mergeCell ref="A2938:A2942"/>
    <mergeCell ref="A2933:A2937"/>
    <mergeCell ref="A1191:G1191"/>
    <mergeCell ref="A2212:G2212"/>
    <mergeCell ref="A467:G467"/>
    <mergeCell ref="A1419:G1419"/>
    <mergeCell ref="A2449:G2449"/>
    <mergeCell ref="A1563:G1563"/>
    <mergeCell ref="A2608:G2608"/>
    <mergeCell ref="A874:G874"/>
    <mergeCell ref="A1838:G1838"/>
    <mergeCell ref="A2810:G2810"/>
    <mergeCell ref="A2821:G2821"/>
    <mergeCell ref="A1862:G1862"/>
    <mergeCell ref="A888:G888"/>
    <mergeCell ref="A945:G945"/>
    <mergeCell ref="A950:G950"/>
    <mergeCell ref="A1940:G1940"/>
    <mergeCell ref="A2901:G2901"/>
    <mergeCell ref="A2822:A2825"/>
    <mergeCell ref="A2826:A2829"/>
    <mergeCell ref="A2830:A2832"/>
    <mergeCell ref="A2833:A2836"/>
    <mergeCell ref="A944:D944"/>
    <mergeCell ref="A976:A979"/>
    <mergeCell ref="A2160:D2160"/>
    <mergeCell ref="A1939:D1939"/>
    <mergeCell ref="A972:A975"/>
    <mergeCell ref="A970:D970"/>
    <mergeCell ref="A1144:D1144"/>
    <mergeCell ref="A1109:D1109"/>
    <mergeCell ref="A1837:D1837"/>
    <mergeCell ref="A2355:A2357"/>
    <mergeCell ref="A2854:A2856"/>
    <mergeCell ref="A2857:A2859"/>
    <mergeCell ref="A2860:A2862"/>
    <mergeCell ref="A2863:A2865"/>
    <mergeCell ref="A2866:A2868"/>
    <mergeCell ref="A2869:A2871"/>
    <mergeCell ref="A2872:A2874"/>
    <mergeCell ref="A2837:A2840"/>
    <mergeCell ref="A2841:A2843"/>
    <mergeCell ref="A2844:A2846"/>
    <mergeCell ref="A2847:A2850"/>
    <mergeCell ref="A2851:A2853"/>
    <mergeCell ref="A2976:A2978"/>
    <mergeCell ref="A2979:A2981"/>
    <mergeCell ref="A2982:A2984"/>
    <mergeCell ref="A2985:A2987"/>
    <mergeCell ref="A2988:A2990"/>
    <mergeCell ref="A2059:A2061"/>
    <mergeCell ref="A2005:D2005"/>
    <mergeCell ref="A2038:A2040"/>
    <mergeCell ref="A1145:G1145"/>
    <mergeCell ref="A1146:A1148"/>
    <mergeCell ref="A1149:A1151"/>
    <mergeCell ref="A2875:D2875"/>
    <mergeCell ref="A2900:D2900"/>
    <mergeCell ref="A2886:D2886"/>
    <mergeCell ref="A2820:D2820"/>
    <mergeCell ref="A2809:D2809"/>
    <mergeCell ref="A2876:G2876"/>
    <mergeCell ref="A2887:G2887"/>
    <mergeCell ref="A1929:G1929"/>
    <mergeCell ref="A1928:D1928"/>
    <mergeCell ref="A185:D185"/>
    <mergeCell ref="A61:D61"/>
    <mergeCell ref="A62:G62"/>
    <mergeCell ref="A1037:D1037"/>
    <mergeCell ref="A55:A57"/>
    <mergeCell ref="A58:A60"/>
    <mergeCell ref="A234:G234"/>
    <mergeCell ref="A980:A984"/>
    <mergeCell ref="A2072:G2072"/>
    <mergeCell ref="A2004:D2004"/>
    <mergeCell ref="A2071:D2071"/>
    <mergeCell ref="A1190:D1190"/>
    <mergeCell ref="A1861:D1861"/>
    <mergeCell ref="A2013:A2015"/>
    <mergeCell ref="A2041:A2043"/>
    <mergeCell ref="A2053:A2055"/>
    <mergeCell ref="A233:D233"/>
    <mergeCell ref="A971:G971"/>
    <mergeCell ref="A969:D969"/>
    <mergeCell ref="A949:D949"/>
    <mergeCell ref="A2056:A2058"/>
    <mergeCell ref="A2024:A2028"/>
    <mergeCell ref="A1038:G1038"/>
    <mergeCell ref="A2006:G2006"/>
    <mergeCell ref="L1:M1"/>
    <mergeCell ref="A22:D22"/>
    <mergeCell ref="G16:G20"/>
    <mergeCell ref="H16:I19"/>
    <mergeCell ref="J16:J19"/>
    <mergeCell ref="F16:F20"/>
    <mergeCell ref="B16:B20"/>
    <mergeCell ref="A11:O12"/>
    <mergeCell ref="A13:O13"/>
    <mergeCell ref="A14:O14"/>
    <mergeCell ref="K16:O16"/>
    <mergeCell ref="C17:C20"/>
    <mergeCell ref="D17:D20"/>
    <mergeCell ref="E17:E20"/>
    <mergeCell ref="C16:E16"/>
    <mergeCell ref="K17:K19"/>
    <mergeCell ref="L17:L19"/>
    <mergeCell ref="M17:M19"/>
    <mergeCell ref="O17:O19"/>
    <mergeCell ref="A16:A20"/>
    <mergeCell ref="P17:P18"/>
    <mergeCell ref="A24:D24"/>
    <mergeCell ref="A23:D23"/>
    <mergeCell ref="N17:N19"/>
    <mergeCell ref="A25:G25"/>
    <mergeCell ref="A36:A39"/>
    <mergeCell ref="A49:A51"/>
    <mergeCell ref="A52:A54"/>
    <mergeCell ref="A30:A32"/>
    <mergeCell ref="A33:A35"/>
    <mergeCell ref="A40:A42"/>
    <mergeCell ref="A43:A45"/>
    <mergeCell ref="A46:A48"/>
    <mergeCell ref="A144:A147"/>
    <mergeCell ref="A1110:G1110"/>
    <mergeCell ref="A139:D139"/>
    <mergeCell ref="A140:G140"/>
    <mergeCell ref="A466:D466"/>
    <mergeCell ref="A618:D618"/>
    <mergeCell ref="A619:G619"/>
    <mergeCell ref="A186:G186"/>
    <mergeCell ref="A187:A192"/>
    <mergeCell ref="A193:A198"/>
    <mergeCell ref="A199:A202"/>
    <mergeCell ref="A206:A209"/>
    <mergeCell ref="A210:A213"/>
    <mergeCell ref="A214:A217"/>
    <mergeCell ref="A966:A968"/>
    <mergeCell ref="A468:A470"/>
    <mergeCell ref="A476:A479"/>
    <mergeCell ref="A480:A483"/>
    <mergeCell ref="A484:A488"/>
    <mergeCell ref="A489:A496"/>
    <mergeCell ref="A497:A500"/>
    <mergeCell ref="P2069:P2070"/>
    <mergeCell ref="A985:A988"/>
    <mergeCell ref="A989:A991"/>
    <mergeCell ref="A992:A994"/>
    <mergeCell ref="A995:A997"/>
    <mergeCell ref="A998:A1000"/>
    <mergeCell ref="A1001:A1003"/>
    <mergeCell ref="A1004:A1006"/>
    <mergeCell ref="A1007:A1009"/>
    <mergeCell ref="A1010:A1012"/>
    <mergeCell ref="A1013:A1015"/>
    <mergeCell ref="A1016:A1018"/>
    <mergeCell ref="A1019:A1021"/>
    <mergeCell ref="A1022:A1024"/>
    <mergeCell ref="A1025:A1027"/>
    <mergeCell ref="A1028:A1030"/>
    <mergeCell ref="A1562:D1562"/>
    <mergeCell ref="A1031:A1033"/>
    <mergeCell ref="A1034:A1036"/>
    <mergeCell ref="A1418:D1418"/>
    <mergeCell ref="P2066:P2067"/>
    <mergeCell ref="A2208:A2210"/>
    <mergeCell ref="A501:A504"/>
    <mergeCell ref="A505:A508"/>
    <mergeCell ref="A514:A517"/>
    <mergeCell ref="A518:A521"/>
    <mergeCell ref="A522:A525"/>
    <mergeCell ref="A526:A528"/>
    <mergeCell ref="A529:A532"/>
    <mergeCell ref="A533:A537"/>
    <mergeCell ref="A538:A540"/>
    <mergeCell ref="A541:A544"/>
    <mergeCell ref="A545:A549"/>
    <mergeCell ref="A550:A554"/>
    <mergeCell ref="A555:A558"/>
    <mergeCell ref="A559:A563"/>
    <mergeCell ref="A564:A566"/>
    <mergeCell ref="A567:A569"/>
    <mergeCell ref="A570:A572"/>
    <mergeCell ref="A573:A575"/>
    <mergeCell ref="A2707:A2709"/>
    <mergeCell ref="A2710:A2712"/>
    <mergeCell ref="A594:A596"/>
    <mergeCell ref="A597:A599"/>
    <mergeCell ref="A600:A602"/>
    <mergeCell ref="A603:A605"/>
    <mergeCell ref="A606:A608"/>
    <mergeCell ref="A609:A611"/>
    <mergeCell ref="A612:A614"/>
    <mergeCell ref="A615:A617"/>
    <mergeCell ref="A2607:D2607"/>
    <mergeCell ref="A2211:D2211"/>
    <mergeCell ref="A2448:D2448"/>
    <mergeCell ref="A2161:G2161"/>
    <mergeCell ref="A2162:A2164"/>
    <mergeCell ref="A2165:A2167"/>
    <mergeCell ref="A2186:A2192"/>
    <mergeCell ref="A873:D873"/>
    <mergeCell ref="A2125:D2125"/>
    <mergeCell ref="A867:A868"/>
    <mergeCell ref="A869:A870"/>
    <mergeCell ref="A2193:A2195"/>
    <mergeCell ref="A2196:A2198"/>
    <mergeCell ref="A2199:A2201"/>
    <mergeCell ref="A2202:A2204"/>
    <mergeCell ref="A2205:A2207"/>
    <mergeCell ref="A2126:G2126"/>
    <mergeCell ref="A576:A578"/>
    <mergeCell ref="A579:A581"/>
    <mergeCell ref="A582:A584"/>
    <mergeCell ref="A585:A587"/>
    <mergeCell ref="A588:A590"/>
    <mergeCell ref="A591:A593"/>
    <mergeCell ref="A871:A872"/>
    <mergeCell ref="A1589:A1592"/>
    <mergeCell ref="A1593:A1596"/>
    <mergeCell ref="A887:D887"/>
  </mergeCells>
  <pageMargins left="0.39370078740157483" right="0.39370078740157483" top="0.78740157480314965" bottom="0.78740157480314965" header="0" footer="0"/>
  <pageSetup paperSize="9" scale="40" fitToHeight="70" orientation="landscape" useFirstPageNumber="1" r:id="rId1"/>
  <headerFooter differentFirst="1">
    <oddHeader>&amp;C&amp;P</oddHeader>
  </headerFooter>
  <rowBreaks count="47" manualBreakCount="47">
    <brk id="45" max="14" man="1"/>
    <brk id="60" max="14" man="1"/>
    <brk id="115" max="14" man="1"/>
    <brk id="184" max="14" man="1"/>
    <brk id="232" max="14" man="1"/>
    <brk id="294" max="14" man="1"/>
    <brk id="381" max="14" man="1"/>
    <brk id="414" max="14" man="1"/>
    <brk id="465" max="14" man="1"/>
    <brk id="578" max="14" man="1"/>
    <brk id="593" max="14" man="1"/>
    <brk id="675" max="14" man="1"/>
    <brk id="719" max="14" man="1"/>
    <brk id="824" max="14" man="1"/>
    <brk id="861" max="14" man="1"/>
    <brk id="925" max="14" man="1"/>
    <brk id="968" max="14" man="1"/>
    <brk id="1036" max="14" man="1"/>
    <brk id="1095" max="14" man="1"/>
    <brk id="1177" max="14" man="1"/>
    <brk id="1243" max="14" man="1"/>
    <brk id="1336" max="14" man="1"/>
    <brk id="1385" max="14" man="1"/>
    <brk id="1493" max="14" man="1"/>
    <brk id="1561" max="14" man="1"/>
    <brk id="1678" max="14" man="1"/>
    <brk id="1734" max="14" man="1"/>
    <brk id="1782" max="14" man="1"/>
    <brk id="1836" max="14" man="1"/>
    <brk id="1856" max="14" man="1"/>
    <brk id="1927" max="14" man="1"/>
    <brk id="1969" max="14" man="1"/>
    <brk id="2003" max="14" man="1"/>
    <brk id="2070" max="14" man="1"/>
    <brk id="2124" max="14" man="1"/>
    <brk id="2198" max="14" man="1"/>
    <brk id="2289" max="14" man="1"/>
    <brk id="2369" max="14" man="1"/>
    <brk id="2402" max="14" man="1"/>
    <brk id="2435" max="14" man="1"/>
    <brk id="2564" max="14" man="1"/>
    <brk id="2652" max="14" man="1"/>
    <brk id="2694" max="14" man="1"/>
    <brk id="2746" max="14" man="1"/>
    <brk id="2792" max="14" man="1"/>
    <brk id="2874" max="14" man="1"/>
    <brk id="2946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2023-2025</vt:lpstr>
      <vt:lpstr>'2023-2025'!Заголовки_для_печати</vt:lpstr>
      <vt:lpstr>'2023-2025'!Область_печати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kazimirov</dc:creator>
  <cp:lastModifiedBy>Рабченюк П.Ю</cp:lastModifiedBy>
  <cp:lastPrinted>2022-07-13T07:03:41Z</cp:lastPrinted>
  <dcterms:created xsi:type="dcterms:W3CDTF">2015-06-18T05:00:26Z</dcterms:created>
  <dcterms:modified xsi:type="dcterms:W3CDTF">2022-07-13T07:03:53Z</dcterms:modified>
</cp:coreProperties>
</file>