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950" windowHeight="11835" activeTab="0"/>
  </bookViews>
  <sheets>
    <sheet name="2020-2022" sheetId="1" r:id="rId1"/>
  </sheets>
  <definedNames>
    <definedName name="_xlnm.Print_Titles" localSheetId="0">'2020-2022'!$11:$11</definedName>
    <definedName name="_xlnm.Print_Area" localSheetId="0">'2020-2022'!$A$1:$R$273</definedName>
  </definedNames>
  <calcPr fullCalcOnLoad="1"/>
</workbook>
</file>

<file path=xl/sharedStrings.xml><?xml version="1.0" encoding="utf-8"?>
<sst xmlns="http://schemas.openxmlformats.org/spreadsheetml/2006/main" count="1034" uniqueCount="96">
  <si>
    <t>Х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</si>
  <si>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</si>
  <si>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</si>
  <si>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</si>
  <si>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</si>
  <si>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</si>
  <si>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</si>
  <si>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</si>
  <si>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</si>
  <si>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</si>
  <si>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>Количество зарегистрированных жителей (чел.)</t>
  </si>
  <si>
    <t>многоквартирный дом (№, корп.)</t>
  </si>
  <si>
    <t>г. Надым</t>
  </si>
  <si>
    <t>пгт. Пангоды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</si>
  <si>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</si>
  <si>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</si>
  <si>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</si>
  <si>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</si>
  <si>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</si>
  <si>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20</t>
  </si>
  <si>
    <t xml:space="preserve">разработка проектной документации по капитальному ремонту общего имущества в многоквартирном доме
</t>
  </si>
  <si>
    <t>ул. Ленина</t>
  </si>
  <si>
    <t>6А</t>
  </si>
  <si>
    <t>ул. Полярная</t>
  </si>
  <si>
    <t>3/1</t>
  </si>
  <si>
    <t>ул. Звездная</t>
  </si>
  <si>
    <t>ул. Мира</t>
  </si>
  <si>
    <t>2/1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</si>
  <si>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</si>
  <si>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</si>
  <si>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</si>
  <si>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</si>
  <si>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</si>
  <si>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</si>
  <si>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</si>
  <si>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</si>
  <si>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</si>
  <si>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</si>
  <si>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11</t>
  </si>
  <si>
    <t>ремонт внутридомовых инженерных систем теплоснабжения</t>
  </si>
  <si>
    <t>03</t>
  </si>
  <si>
    <t>ул. Комсомольская</t>
  </si>
  <si>
    <t>2А</t>
  </si>
  <si>
    <t>13</t>
  </si>
  <si>
    <t>6</t>
  </si>
  <si>
    <t>2</t>
  </si>
  <si>
    <t>8</t>
  </si>
  <si>
    <t>17</t>
  </si>
  <si>
    <t>4</t>
  </si>
  <si>
    <t xml:space="preserve">ул. Зверева </t>
  </si>
  <si>
    <t>06</t>
  </si>
  <si>
    <t>1/1</t>
  </si>
  <si>
    <t>пос. Лесной</t>
  </si>
  <si>
    <t>10/13</t>
  </si>
  <si>
    <t xml:space="preserve">ул. Ямальская </t>
  </si>
  <si>
    <t>ул. Строителей</t>
  </si>
  <si>
    <t>пос. Правохеттинский</t>
  </si>
  <si>
    <t>ул. Брусничная</t>
  </si>
  <si>
    <t>ул. Газовиков</t>
  </si>
  <si>
    <t>17/1</t>
  </si>
  <si>
    <t>ул. Рыжкова</t>
  </si>
  <si>
    <t>21</t>
  </si>
  <si>
    <t>96</t>
  </si>
  <si>
    <t>5</t>
  </si>
  <si>
    <t>12</t>
  </si>
  <si>
    <t>19</t>
  </si>
  <si>
    <t>7</t>
  </si>
  <si>
    <t>14</t>
  </si>
  <si>
    <t>ремонт, замена, модернизация лифтов, ремонт лифтовых шахт, машинных и блочных помещений</t>
  </si>
  <si>
    <t xml:space="preserve">ул. Сенькина </t>
  </si>
  <si>
    <t>ул. Набережная им. Оруджева С.А.</t>
  </si>
  <si>
    <t>23</t>
  </si>
  <si>
    <t>25</t>
  </si>
  <si>
    <t>ул. Пионерская</t>
  </si>
  <si>
    <t>12/3</t>
  </si>
  <si>
    <t>10/7</t>
  </si>
  <si>
    <t>ул. Геологоразведчиков</t>
  </si>
  <si>
    <t>29/1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</si>
  <si>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</si>
  <si>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</si>
  <si>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</si>
  <si>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</si>
  <si>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</si>
  <si>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просп. Ленинградский</t>
  </si>
  <si>
    <t>муниципальный округ Надымский район ЯНАО</t>
  </si>
  <si>
    <t>Итого: муниципальное образование муниципальный округ Надымский район ЯНАО за 2022 год</t>
  </si>
  <si>
    <t>Ассигнования, не распределенные муниципальным образованием муниципальный округ Надымский район ЯНАО в 2022 году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</si>
  <si>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</si>
  <si>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</si>
  <si>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</si>
  <si>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Бульвар Владислава Стрижова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</si>
  <si>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</si>
  <si>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</si>
  <si>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№ п/п</t>
  </si>
  <si>
    <t xml:space="preserve">№ </t>
  </si>
  <si>
    <t>расположенных на территории Ямало-Ненецкого автономного округа, на 2022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</si>
</sst>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b/>
      <sz val="12"/>
      <color indexed="8"/>
      <name val="PT Astra Serif"/>
      <family val="1"/>
    </font>
    <font>
      <sz val="11"/>
      <name val="PT Astra Serif"/>
      <family val="1"/>
    </font>
    <font>
      <b/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PT Astra Serif"/>
      <family val="1"/>
    </font>
    <font>
      <sz val="2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1"/>
      <color theme="1"/>
      <name val="PT Astra Serif"/>
      <family val="1"/>
    </font>
    <font>
      <sz val="2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4" fillId="0" borderId="10" xfId="69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/>
    </xf>
    <xf numFmtId="0" fontId="4" fillId="0" borderId="10" xfId="62" applyFont="1" applyFill="1" applyBorder="1" applyAlignment="1">
      <alignment horizontal="left" vertical="top" wrapText="1"/>
      <protection/>
    </xf>
    <xf numFmtId="4" fontId="46" fillId="0" borderId="0" xfId="0" applyNumberFormat="1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4" fillId="0" borderId="10" xfId="0" applyNumberFormat="1" applyFont="1" applyFill="1" applyBorder="1" applyAlignment="1">
      <alignment horizontal="center" vertical="top"/>
    </xf>
    <xf numFmtId="4" fontId="47" fillId="0" borderId="0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4" fontId="4" fillId="0" borderId="10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 horizontal="center" vertical="top"/>
    </xf>
    <xf numFmtId="4" fontId="46" fillId="0" borderId="0" xfId="0" applyNumberFormat="1" applyFont="1" applyFill="1" applyAlignment="1">
      <alignment horizontal="center" vertical="top"/>
    </xf>
    <xf numFmtId="3" fontId="46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54" applyFont="1" applyFill="1" applyBorder="1" applyAlignment="1">
      <alignment vertical="top"/>
      <protection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vertical="top"/>
    </xf>
    <xf numFmtId="0" fontId="4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vertical="top"/>
    </xf>
    <xf numFmtId="0" fontId="44" fillId="0" borderId="0" xfId="0" applyFont="1" applyFill="1" applyAlignment="1">
      <alignment horizontal="center" vertical="top"/>
    </xf>
    <xf numFmtId="0" fontId="44" fillId="0" borderId="0" xfId="0" applyFont="1" applyFill="1" applyAlignment="1">
      <alignment vertical="top"/>
    </xf>
    <xf numFmtId="4" fontId="44" fillId="0" borderId="0" xfId="0" applyNumberFormat="1" applyFont="1" applyFill="1" applyAlignment="1">
      <alignment horizontal="center" vertical="top"/>
    </xf>
    <xf numFmtId="3" fontId="4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" fontId="44" fillId="0" borderId="10" xfId="69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" fontId="44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center" textRotation="90" wrapText="1"/>
    </xf>
    <xf numFmtId="4" fontId="44" fillId="0" borderId="15" xfId="0" applyNumberFormat="1" applyFont="1" applyFill="1" applyBorder="1" applyAlignment="1">
      <alignment horizontal="center" vertical="center" textRotation="90" wrapText="1"/>
    </xf>
    <xf numFmtId="4" fontId="44" fillId="0" borderId="13" xfId="0" applyNumberFormat="1" applyFont="1" applyFill="1" applyBorder="1" applyAlignment="1">
      <alignment horizontal="center" vertical="center" textRotation="90" wrapText="1"/>
    </xf>
    <xf numFmtId="4" fontId="44" fillId="0" borderId="14" xfId="0" applyNumberFormat="1" applyFont="1" applyFill="1" applyBorder="1" applyAlignment="1">
      <alignment horizontal="center" vertical="center" textRotation="90" wrapText="1"/>
    </xf>
    <xf numFmtId="4" fontId="44" fillId="0" borderId="10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2" xfId="54"/>
    <cellStyle name="Обычный 2 2" xfId="55"/>
    <cellStyle name="Обычный 2 3" xfId="56"/>
    <cellStyle name="Обычный 3" xfId="57"/>
    <cellStyle name="Обычный 4 2" xfId="58"/>
    <cellStyle name="Обычный 4 2 2" xfId="59"/>
    <cellStyle name="Обычный 7" xfId="60"/>
    <cellStyle name="Обычный 9" xfId="61"/>
    <cellStyle name="Обычный_СВОД 84-ОД (готовый свод) изм.копия для подписи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4"/>
  <sheetViews>
    <sheetView tabSelected="1" view="pageBreakPreview" zoomScale="76" zoomScaleNormal="76" zoomScaleSheetLayoutView="76" zoomScalePageLayoutView="60" workbookViewId="0" topLeftCell="A1">
      <selection activeCell="B4" sqref="B4:R4"/>
    </sheetView>
  </sheetViews>
  <sheetFormatPr defaultColWidth="9.140625" defaultRowHeight="15"/>
  <cols>
    <col min="1" max="1" width="10.28125" style="68" customWidth="1"/>
    <col min="2" max="2" width="5.57421875" style="32" customWidth="1"/>
    <col min="3" max="3" width="14.140625" style="32" customWidth="1"/>
    <col min="4" max="4" width="28.8515625" style="29" customWidth="1"/>
    <col min="5" max="5" width="24.421875" style="29" customWidth="1"/>
    <col min="6" max="6" width="36.00390625" style="29" customWidth="1"/>
    <col min="7" max="7" width="19.28125" style="33" customWidth="1"/>
    <col min="8" max="8" width="14.28125" style="32" customWidth="1"/>
    <col min="9" max="9" width="18.7109375" style="23" customWidth="1"/>
    <col min="10" max="10" width="15.57421875" style="34" customWidth="1"/>
    <col min="11" max="11" width="50.00390625" style="30" customWidth="1"/>
    <col min="12" max="12" width="10.00390625" style="29" customWidth="1"/>
    <col min="13" max="13" width="19.57421875" style="23" customWidth="1"/>
    <col min="14" max="14" width="21.140625" style="23" customWidth="1"/>
    <col min="15" max="15" width="14.7109375" style="23" customWidth="1"/>
    <col min="16" max="16" width="22.00390625" style="23" customWidth="1"/>
    <col min="17" max="17" width="21.57421875" style="23" customWidth="1"/>
    <col min="18" max="18" width="19.8515625" style="23" customWidth="1"/>
    <col min="19" max="19" width="21.28125" style="4" customWidth="1"/>
    <col min="20" max="20" width="9.140625" style="4" customWidth="1"/>
    <col min="21" max="16384" width="9.140625" style="2" customWidth="1"/>
  </cols>
  <sheetData>
    <row r="1" spans="1:18" ht="11.25" customHeight="1">
      <c r="A1" s="67"/>
      <c r="B1" s="80" t="s">
        <v>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9" customHeight="1">
      <c r="A2" s="67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8" customHeight="1">
      <c r="A3" s="67"/>
      <c r="B3" s="81" t="s">
        <v>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7.25" customHeight="1">
      <c r="A4" s="67"/>
      <c r="B4" s="81" t="s">
        <v>95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1.25" customHeight="1">
      <c r="A5" s="67"/>
      <c r="B5" s="49"/>
      <c r="C5" s="49"/>
      <c r="D5" s="50"/>
      <c r="E5" s="50"/>
      <c r="F5" s="50"/>
      <c r="G5" s="51"/>
      <c r="H5" s="49"/>
      <c r="I5" s="48"/>
      <c r="J5" s="52"/>
      <c r="K5" s="53"/>
      <c r="L5" s="50"/>
      <c r="M5" s="48"/>
      <c r="N5" s="48"/>
      <c r="O5" s="48"/>
      <c r="P5" s="48"/>
      <c r="Q5" s="48"/>
      <c r="R5" s="48"/>
    </row>
    <row r="6" spans="1:18" ht="44.25" customHeight="1">
      <c r="A6" s="69" t="s">
        <v>93</v>
      </c>
      <c r="B6" s="69" t="s">
        <v>94</v>
      </c>
      <c r="C6" s="70" t="s">
        <v>91</v>
      </c>
      <c r="D6" s="70" t="s">
        <v>92</v>
      </c>
      <c r="E6" s="83" t="s">
        <v>6</v>
      </c>
      <c r="F6" s="84"/>
      <c r="G6" s="84"/>
      <c r="H6" s="85"/>
      <c r="I6" s="92" t="s">
        <v>88</v>
      </c>
      <c r="J6" s="91" t="s">
        <v>10</v>
      </c>
      <c r="K6" s="70" t="s">
        <v>78</v>
      </c>
      <c r="L6" s="70"/>
      <c r="M6" s="92" t="s">
        <v>16</v>
      </c>
      <c r="N6" s="82" t="s">
        <v>81</v>
      </c>
      <c r="O6" s="82"/>
      <c r="P6" s="82"/>
      <c r="Q6" s="82"/>
      <c r="R6" s="82"/>
    </row>
    <row r="7" spans="1:18" ht="93.75" customHeight="1">
      <c r="A7" s="70"/>
      <c r="B7" s="70"/>
      <c r="C7" s="70"/>
      <c r="D7" s="70"/>
      <c r="E7" s="70" t="s">
        <v>87</v>
      </c>
      <c r="F7" s="70" t="s">
        <v>82</v>
      </c>
      <c r="G7" s="92" t="s">
        <v>11</v>
      </c>
      <c r="H7" s="70" t="s">
        <v>89</v>
      </c>
      <c r="I7" s="92"/>
      <c r="J7" s="91"/>
      <c r="K7" s="70"/>
      <c r="L7" s="70"/>
      <c r="M7" s="92"/>
      <c r="N7" s="86" t="s">
        <v>79</v>
      </c>
      <c r="O7" s="87" t="s">
        <v>9</v>
      </c>
      <c r="P7" s="90" t="s">
        <v>5</v>
      </c>
      <c r="Q7" s="90" t="s">
        <v>4</v>
      </c>
      <c r="R7" s="90" t="s">
        <v>1</v>
      </c>
    </row>
    <row r="8" spans="1:18" ht="70.5" customHeight="1">
      <c r="A8" s="70"/>
      <c r="B8" s="70"/>
      <c r="C8" s="70"/>
      <c r="D8" s="70"/>
      <c r="E8" s="70"/>
      <c r="F8" s="70"/>
      <c r="G8" s="92"/>
      <c r="H8" s="70"/>
      <c r="I8" s="92"/>
      <c r="J8" s="91"/>
      <c r="K8" s="70"/>
      <c r="L8" s="70"/>
      <c r="M8" s="92"/>
      <c r="N8" s="86"/>
      <c r="O8" s="88"/>
      <c r="P8" s="90"/>
      <c r="Q8" s="90"/>
      <c r="R8" s="90"/>
    </row>
    <row r="9" spans="1:18" ht="15.75" customHeight="1">
      <c r="A9" s="70"/>
      <c r="B9" s="70"/>
      <c r="C9" s="70"/>
      <c r="D9" s="70"/>
      <c r="E9" s="70"/>
      <c r="F9" s="70"/>
      <c r="G9" s="92"/>
      <c r="H9" s="70"/>
      <c r="I9" s="92"/>
      <c r="J9" s="91"/>
      <c r="K9" s="70"/>
      <c r="L9" s="70"/>
      <c r="M9" s="92"/>
      <c r="N9" s="86"/>
      <c r="O9" s="89"/>
      <c r="P9" s="90"/>
      <c r="Q9" s="90"/>
      <c r="R9" s="90"/>
    </row>
    <row r="10" spans="1:20" s="3" customFormat="1" ht="51" customHeight="1">
      <c r="A10" s="70"/>
      <c r="B10" s="70"/>
      <c r="C10" s="70"/>
      <c r="D10" s="70"/>
      <c r="E10" s="70"/>
      <c r="F10" s="70"/>
      <c r="G10" s="92"/>
      <c r="H10" s="70"/>
      <c r="I10" s="92"/>
      <c r="J10" s="91"/>
      <c r="K10" s="37" t="s">
        <v>3</v>
      </c>
      <c r="L10" s="38" t="s">
        <v>2</v>
      </c>
      <c r="M10" s="39" t="s">
        <v>1</v>
      </c>
      <c r="N10" s="40" t="s">
        <v>14</v>
      </c>
      <c r="O10" s="40" t="s">
        <v>14</v>
      </c>
      <c r="P10" s="40" t="s">
        <v>15</v>
      </c>
      <c r="Q10" s="40" t="s">
        <v>15</v>
      </c>
      <c r="R10" s="40" t="s">
        <v>14</v>
      </c>
      <c r="S10" s="43"/>
      <c r="T10" s="43"/>
    </row>
    <row r="11" spans="1:20" s="1" customFormat="1" ht="15.75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  <c r="K11" s="65">
        <v>11</v>
      </c>
      <c r="L11" s="65">
        <v>12</v>
      </c>
      <c r="M11" s="65">
        <v>13</v>
      </c>
      <c r="N11" s="65">
        <v>14</v>
      </c>
      <c r="O11" s="65">
        <v>15</v>
      </c>
      <c r="P11" s="65">
        <v>16</v>
      </c>
      <c r="Q11" s="65">
        <v>17</v>
      </c>
      <c r="R11" s="65">
        <v>18</v>
      </c>
      <c r="S11" s="5"/>
      <c r="T11" s="5"/>
    </row>
    <row r="12" spans="1:18" ht="15.75" customHeight="1">
      <c r="A12" s="66">
        <v>2232</v>
      </c>
      <c r="B12" s="93" t="s">
        <v>85</v>
      </c>
      <c r="C12" s="94"/>
      <c r="D12" s="94"/>
      <c r="E12" s="94"/>
      <c r="F12" s="95"/>
      <c r="G12" s="7">
        <v>73</v>
      </c>
      <c r="H12" s="37" t="s">
        <v>0</v>
      </c>
      <c r="I12" s="11">
        <f>I14+I17+I23+I27+I31+I35+I38+I43+I48+I53+I57+I62+I66+I71+I74+I79+I83+I87+I90+I95+I99+I103+I108+I111+I115+I118+I121+I124+I127+I130+I134+I138+I142+I145+I149+I152+I155+I159+I165+I169+I173+I177+I181+I184+I187+I190+I193+I196+I199+I202+I205+I208+I211+I214+I217+I220+I223+I226+I229+I232+I235+I238+I241+I244+I247+I250+I253+I256+I259+I262+I265+I268+I271</f>
        <v>252630.5</v>
      </c>
      <c r="J12" s="7">
        <f>J14+J17+J23+J27+J31+J35+J38+J43+J48+J53+J57+J62+J66+J71+J74+J79+J83+J87+J90+J95+J99+J103+J108+J111+J115+J118+J121+J124+J127+J130+J134+J138+J142+J145+J149+J152+J155+J159+J165+J169+J173+J177+J181+J184+J187+J190+J193+J196+J199+J202+J205+J208+J211+J214+J217+J220+J223+J226+J229+J232+J235+J238+J241+J244+J247+J250+J253+J256+J259+J262+J265+J268+J271</f>
        <v>10458</v>
      </c>
      <c r="K12" s="37" t="s">
        <v>0</v>
      </c>
      <c r="L12" s="8" t="s">
        <v>0</v>
      </c>
      <c r="M12" s="11">
        <f>M14+M17+M23+M27+M31+M35+M38+M43+M48+M53+M57+M62+M66+M71+M74+M79+M83+M87+M90+M95+M99+M103+M108+M111+M115+M118+M121+M124+M127+M130+M134+M138+M142+M145+M149+M152+M155+M159+M165+M169+M173+M177+M181+M184+M187+M190+M193+M196+M199+M202+M205+M208+M211+M214+M217+M220+M223+M226+M229+M232+M235+M238+M241+M244+M247+M250+M253+M256+M259+M262+M265+M268+M271</f>
        <v>249699315.45999995</v>
      </c>
      <c r="N12" s="11">
        <f>N14+N17+N23+N27+N31+N35+N38+N43+N48+N53+N57+N62+N66+N71+N74+N79+N83+N87+N90+N95+N99+N103+N108+N111+N115+N118+N121+N124+N127+N130+N134+N138+N142+N145+N149+N152+N155+N159+N165+N169+N173+N177+N181+N184+N187+N190+N193+N196+N199+N202+N205+N208+N211+N214+N217+N220+N223+N226+N229+N232+N235+N238+N241+N244+N247+N250+N253+N256+N259+N262+N265+N268+N271</f>
        <v>240371237.31999996</v>
      </c>
      <c r="O12" s="11">
        <f>O14+O17+O23+O27+O31+O35+O38+O43+O48+O53+O57+O62+O66+O71+O74+O79+O83+O87+O90+O95+O99+O103+O108+O111+O115+O118+O121+O124+O127+O130+O134+O138+O142+O145+O149+O152+O155+O159+O165+O169+O173+O177+O181+O184+O187+O190+O193+O196+O199+O202+O205+O208+O211+O214+O217+O220+O223+O226+O229+O232+O235+O238+O241+O244+O247+O250+O253+O256+O259+O262+O265+O268+O271</f>
        <v>0</v>
      </c>
      <c r="P12" s="11">
        <f>P14+P17+P23+P27+P31+P35+P38+P43+P48+P53+P57+P62+P66+P71+P74+P79+P83+P87+P90+P95+P99+P103+P108+P111+P115+P118+P121+P124+P127+P130+P134+P138+P142+P145+P149+P152+P155+P159+P165+P169+P173+P177+P181+P184+P187+P190+P193+P196+P199+P202+P205+P208+P211+P214+P217+P220+P223+P226+P229+P232+P235+P238+P241+P244+P247+P250+P253+P256+P259+P262+P265+P268+P271+P13</f>
        <v>8862000</v>
      </c>
      <c r="Q12" s="11">
        <f>Q14+Q17+Q23+Q27+Q31+Q35+Q38+Q43+Q48+Q53+Q57+Q62+Q66+Q71+Q74+Q79+Q83+Q87+Q90+Q95+Q99+Q103+Q108+Q111+Q115+Q118+Q121+Q124+Q127+Q130+Q134+Q138+Q142+Q145+Q149+Q152+Q155+Q159+Q165+Q169+Q173+Q177+Q181+Q184+Q187+Q190+Q193+Q196+Q199+Q202+Q205+Q208+Q211+Q214+Q217+Q220+Q223+Q226+Q229+Q232+Q235+Q238+Q241+Q244+Q247+Q250+Q253+Q256+Q259+Q262+Q265+Q268+Q271</f>
        <v>466403.907</v>
      </c>
      <c r="R12" s="60">
        <f aca="true" t="shared" si="0" ref="R12:R37">N12+O12+P12+Q12</f>
        <v>249699641.22699997</v>
      </c>
    </row>
    <row r="13" spans="1:19" ht="15.75" customHeight="1">
      <c r="A13" s="66">
        <v>2233</v>
      </c>
      <c r="B13" s="37"/>
      <c r="C13" s="93" t="s">
        <v>86</v>
      </c>
      <c r="D13" s="94"/>
      <c r="E13" s="94"/>
      <c r="F13" s="94"/>
      <c r="G13" s="94"/>
      <c r="H13" s="94"/>
      <c r="I13" s="94"/>
      <c r="J13" s="95"/>
      <c r="K13" s="37" t="s">
        <v>0</v>
      </c>
      <c r="L13" s="8" t="s">
        <v>0</v>
      </c>
      <c r="M13" s="54"/>
      <c r="N13" s="54"/>
      <c r="O13" s="54"/>
      <c r="P13" s="54">
        <v>325.7670000009239</v>
      </c>
      <c r="Q13" s="54"/>
      <c r="R13" s="60">
        <f t="shared" si="0"/>
        <v>325.7670000009239</v>
      </c>
      <c r="S13" s="42"/>
    </row>
    <row r="14" spans="1:18" ht="31.5" customHeight="1">
      <c r="A14" s="66">
        <v>2234</v>
      </c>
      <c r="B14" s="74">
        <v>1</v>
      </c>
      <c r="C14" s="47">
        <v>71936000</v>
      </c>
      <c r="D14" s="41" t="s">
        <v>84</v>
      </c>
      <c r="E14" s="41" t="s">
        <v>12</v>
      </c>
      <c r="F14" s="41" t="s">
        <v>90</v>
      </c>
      <c r="G14" s="6">
        <v>1</v>
      </c>
      <c r="H14" s="12" t="s">
        <v>17</v>
      </c>
      <c r="I14" s="39">
        <v>4641.9</v>
      </c>
      <c r="J14" s="6">
        <v>106</v>
      </c>
      <c r="K14" s="59" t="s">
        <v>18</v>
      </c>
      <c r="L14" s="37" t="s">
        <v>0</v>
      </c>
      <c r="M14" s="21">
        <f>M15+M16</f>
        <v>4255703.96</v>
      </c>
      <c r="N14" s="21">
        <f>N15+N16</f>
        <v>4255703.96</v>
      </c>
      <c r="O14" s="21">
        <f>O15+O16</f>
        <v>0</v>
      </c>
      <c r="P14" s="21">
        <f>P15+P16</f>
        <v>0</v>
      </c>
      <c r="Q14" s="21">
        <f>Q15+Q16</f>
        <v>0</v>
      </c>
      <c r="R14" s="60">
        <f t="shared" si="0"/>
        <v>4255703.96</v>
      </c>
    </row>
    <row r="15" spans="1:18" ht="47.25" customHeight="1">
      <c r="A15" s="66">
        <v>2235</v>
      </c>
      <c r="B15" s="75"/>
      <c r="C15" s="47">
        <v>71936000</v>
      </c>
      <c r="D15" s="41" t="s">
        <v>84</v>
      </c>
      <c r="E15" s="41"/>
      <c r="F15" s="36"/>
      <c r="G15" s="6"/>
      <c r="H15" s="12"/>
      <c r="I15" s="39"/>
      <c r="J15" s="6"/>
      <c r="K15" s="22" t="s">
        <v>68</v>
      </c>
      <c r="L15" s="25" t="s">
        <v>50</v>
      </c>
      <c r="M15" s="21">
        <f>N15</f>
        <v>4166540</v>
      </c>
      <c r="N15" s="21">
        <v>4166540</v>
      </c>
      <c r="O15" s="11"/>
      <c r="P15" s="11"/>
      <c r="Q15" s="11"/>
      <c r="R15" s="60">
        <f t="shared" si="0"/>
        <v>4166540</v>
      </c>
    </row>
    <row r="16" spans="1:18" ht="31.5" customHeight="1">
      <c r="A16" s="66">
        <v>2236</v>
      </c>
      <c r="B16" s="76"/>
      <c r="C16" s="47">
        <v>71936000</v>
      </c>
      <c r="D16" s="41" t="s">
        <v>84</v>
      </c>
      <c r="E16" s="41"/>
      <c r="F16" s="36"/>
      <c r="G16" s="6"/>
      <c r="H16" s="12"/>
      <c r="I16" s="39"/>
      <c r="J16" s="6"/>
      <c r="K16" s="59" t="s">
        <v>29</v>
      </c>
      <c r="L16" s="12" t="s">
        <v>61</v>
      </c>
      <c r="M16" s="21">
        <f>ROUND((M15)*2.14%,2)</f>
        <v>89163.96</v>
      </c>
      <c r="N16" s="60">
        <f>M16</f>
        <v>89163.96</v>
      </c>
      <c r="O16" s="11"/>
      <c r="P16" s="11"/>
      <c r="Q16" s="11"/>
      <c r="R16" s="60">
        <f t="shared" si="0"/>
        <v>89163.96</v>
      </c>
    </row>
    <row r="17" spans="1:18" ht="31.5" customHeight="1">
      <c r="A17" s="66">
        <v>2237</v>
      </c>
      <c r="B17" s="74">
        <v>2</v>
      </c>
      <c r="C17" s="47">
        <v>71936000</v>
      </c>
      <c r="D17" s="41" t="s">
        <v>84</v>
      </c>
      <c r="E17" s="41" t="s">
        <v>12</v>
      </c>
      <c r="F17" s="36" t="s">
        <v>76</v>
      </c>
      <c r="G17" s="6">
        <v>1</v>
      </c>
      <c r="H17" s="12" t="s">
        <v>17</v>
      </c>
      <c r="I17" s="39">
        <v>3626.4</v>
      </c>
      <c r="J17" s="6">
        <v>142</v>
      </c>
      <c r="K17" s="59" t="s">
        <v>18</v>
      </c>
      <c r="L17" s="12" t="s">
        <v>0</v>
      </c>
      <c r="M17" s="21">
        <f>M18+M19+M20+M21+M22</f>
        <v>6632188</v>
      </c>
      <c r="N17" s="21">
        <f>N18+N19+N20+N21+N22</f>
        <v>6632188</v>
      </c>
      <c r="O17" s="21">
        <f>O18+O19+O20+O21+O22</f>
        <v>0</v>
      </c>
      <c r="P17" s="21">
        <f>P18+P19+P20+P21+P22</f>
        <v>0</v>
      </c>
      <c r="Q17" s="21">
        <f>Q18+Q19+Q20+Q21+Q22</f>
        <v>0</v>
      </c>
      <c r="R17" s="62">
        <f aca="true" t="shared" si="1" ref="R17:R22">N17+O17+P17+Q17</f>
        <v>6632188</v>
      </c>
    </row>
    <row r="18" spans="1:18" ht="31.5" customHeight="1">
      <c r="A18" s="66">
        <v>2238</v>
      </c>
      <c r="B18" s="75"/>
      <c r="C18" s="47">
        <v>71936000</v>
      </c>
      <c r="D18" s="41" t="s">
        <v>84</v>
      </c>
      <c r="E18" s="41"/>
      <c r="F18" s="36"/>
      <c r="G18" s="6"/>
      <c r="H18" s="12"/>
      <c r="I18" s="39"/>
      <c r="J18" s="6"/>
      <c r="K18" s="59" t="s">
        <v>34</v>
      </c>
      <c r="L18" s="12" t="s">
        <v>35</v>
      </c>
      <c r="M18" s="21">
        <v>1059471</v>
      </c>
      <c r="N18" s="62">
        <f>M18</f>
        <v>1059471</v>
      </c>
      <c r="O18" s="11"/>
      <c r="P18" s="11"/>
      <c r="Q18" s="11"/>
      <c r="R18" s="64">
        <f t="shared" si="1"/>
        <v>1059471</v>
      </c>
    </row>
    <row r="19" spans="1:18" ht="31.5" customHeight="1">
      <c r="A19" s="66">
        <v>2239</v>
      </c>
      <c r="B19" s="75"/>
      <c r="C19" s="47">
        <v>71936000</v>
      </c>
      <c r="D19" s="41" t="s">
        <v>84</v>
      </c>
      <c r="E19" s="41"/>
      <c r="F19" s="36"/>
      <c r="G19" s="6"/>
      <c r="H19" s="12"/>
      <c r="I19" s="39"/>
      <c r="J19" s="6"/>
      <c r="K19" s="59" t="s">
        <v>36</v>
      </c>
      <c r="L19" s="12" t="s">
        <v>37</v>
      </c>
      <c r="M19" s="21">
        <v>440612</v>
      </c>
      <c r="N19" s="62">
        <f>M19</f>
        <v>440612</v>
      </c>
      <c r="O19" s="11"/>
      <c r="P19" s="11"/>
      <c r="Q19" s="11"/>
      <c r="R19" s="64">
        <f t="shared" si="1"/>
        <v>440612</v>
      </c>
    </row>
    <row r="20" spans="1:18" ht="31.5" customHeight="1">
      <c r="A20" s="66">
        <v>2240</v>
      </c>
      <c r="B20" s="75"/>
      <c r="C20" s="47">
        <v>71936000</v>
      </c>
      <c r="D20" s="41" t="s">
        <v>84</v>
      </c>
      <c r="E20" s="41"/>
      <c r="F20" s="36"/>
      <c r="G20" s="6"/>
      <c r="H20" s="12"/>
      <c r="I20" s="39"/>
      <c r="J20" s="6"/>
      <c r="K20" s="59" t="s">
        <v>39</v>
      </c>
      <c r="L20" s="12" t="s">
        <v>40</v>
      </c>
      <c r="M20" s="21">
        <v>4956337</v>
      </c>
      <c r="N20" s="62">
        <f>M20</f>
        <v>4956337</v>
      </c>
      <c r="O20" s="11"/>
      <c r="P20" s="11"/>
      <c r="Q20" s="11"/>
      <c r="R20" s="64">
        <f t="shared" si="1"/>
        <v>4956337</v>
      </c>
    </row>
    <row r="21" spans="1:18" ht="31.5" customHeight="1">
      <c r="A21" s="66">
        <v>2241</v>
      </c>
      <c r="B21" s="75"/>
      <c r="C21" s="47">
        <v>71936000</v>
      </c>
      <c r="D21" s="41" t="s">
        <v>84</v>
      </c>
      <c r="E21" s="41"/>
      <c r="F21" s="36"/>
      <c r="G21" s="6"/>
      <c r="H21" s="12"/>
      <c r="I21" s="39"/>
      <c r="J21" s="6"/>
      <c r="K21" s="59" t="s">
        <v>29</v>
      </c>
      <c r="L21" s="12">
        <v>21</v>
      </c>
      <c r="M21" s="21">
        <v>138168</v>
      </c>
      <c r="N21" s="62">
        <f>M21</f>
        <v>138168</v>
      </c>
      <c r="O21" s="11"/>
      <c r="P21" s="11"/>
      <c r="Q21" s="11"/>
      <c r="R21" s="64">
        <f t="shared" si="1"/>
        <v>138168</v>
      </c>
    </row>
    <row r="22" spans="1:18" ht="110.25">
      <c r="A22" s="66">
        <v>2242</v>
      </c>
      <c r="B22" s="76"/>
      <c r="C22" s="47">
        <v>71936000</v>
      </c>
      <c r="D22" s="41" t="s">
        <v>84</v>
      </c>
      <c r="E22" s="41"/>
      <c r="F22" s="36"/>
      <c r="G22" s="6"/>
      <c r="H22" s="12"/>
      <c r="I22" s="39"/>
      <c r="J22" s="6"/>
      <c r="K22" s="59" t="s">
        <v>80</v>
      </c>
      <c r="L22" s="13" t="s">
        <v>62</v>
      </c>
      <c r="M22" s="21">
        <v>37600</v>
      </c>
      <c r="N22" s="64">
        <f>M22</f>
        <v>37600</v>
      </c>
      <c r="O22" s="11"/>
      <c r="P22" s="11"/>
      <c r="Q22" s="11"/>
      <c r="R22" s="64">
        <f t="shared" si="1"/>
        <v>37600</v>
      </c>
    </row>
    <row r="23" spans="1:18" ht="31.5" customHeight="1">
      <c r="A23" s="66">
        <v>2243</v>
      </c>
      <c r="B23" s="77">
        <v>3</v>
      </c>
      <c r="C23" s="47">
        <v>71936000</v>
      </c>
      <c r="D23" s="41" t="s">
        <v>84</v>
      </c>
      <c r="E23" s="41" t="s">
        <v>12</v>
      </c>
      <c r="F23" s="9" t="s">
        <v>83</v>
      </c>
      <c r="G23" s="7">
        <v>16</v>
      </c>
      <c r="H23" s="12" t="s">
        <v>17</v>
      </c>
      <c r="I23" s="11">
        <v>1073.7</v>
      </c>
      <c r="J23" s="7">
        <v>42</v>
      </c>
      <c r="K23" s="59" t="s">
        <v>18</v>
      </c>
      <c r="L23" s="12" t="s">
        <v>0</v>
      </c>
      <c r="M23" s="21">
        <f>M24+M25+M26</f>
        <v>1065224.19</v>
      </c>
      <c r="N23" s="21">
        <f>N24+N25+N26</f>
        <v>1065224.19</v>
      </c>
      <c r="O23" s="21">
        <f>O24+O25+O26</f>
        <v>0</v>
      </c>
      <c r="P23" s="21">
        <f>P24+P25+P26</f>
        <v>0</v>
      </c>
      <c r="Q23" s="21">
        <f>Q24+Q25+Q26</f>
        <v>0</v>
      </c>
      <c r="R23" s="60">
        <f t="shared" si="0"/>
        <v>1065224.19</v>
      </c>
    </row>
    <row r="24" spans="1:18" ht="31.5" customHeight="1">
      <c r="A24" s="66">
        <v>2244</v>
      </c>
      <c r="B24" s="78"/>
      <c r="C24" s="47">
        <v>71936000</v>
      </c>
      <c r="D24" s="41" t="s">
        <v>84</v>
      </c>
      <c r="E24" s="41"/>
      <c r="F24" s="41"/>
      <c r="G24" s="7"/>
      <c r="H24" s="12"/>
      <c r="I24" s="11"/>
      <c r="J24" s="7"/>
      <c r="K24" s="59" t="s">
        <v>32</v>
      </c>
      <c r="L24" s="13" t="s">
        <v>33</v>
      </c>
      <c r="M24" s="21">
        <f>N24</f>
        <v>710079</v>
      </c>
      <c r="N24" s="21">
        <v>710079</v>
      </c>
      <c r="O24" s="11"/>
      <c r="P24" s="55"/>
      <c r="Q24" s="11"/>
      <c r="R24" s="60">
        <f t="shared" si="0"/>
        <v>710079</v>
      </c>
    </row>
    <row r="25" spans="1:18" ht="31.5" customHeight="1">
      <c r="A25" s="66">
        <v>2245</v>
      </c>
      <c r="B25" s="78"/>
      <c r="C25" s="47">
        <v>71936000</v>
      </c>
      <c r="D25" s="41" t="s">
        <v>84</v>
      </c>
      <c r="E25" s="41"/>
      <c r="F25" s="41"/>
      <c r="G25" s="7"/>
      <c r="H25" s="12"/>
      <c r="I25" s="11"/>
      <c r="J25" s="7"/>
      <c r="K25" s="59" t="s">
        <v>34</v>
      </c>
      <c r="L25" s="13" t="s">
        <v>35</v>
      </c>
      <c r="M25" s="21">
        <f>N25</f>
        <v>332827</v>
      </c>
      <c r="N25" s="21">
        <v>332827</v>
      </c>
      <c r="O25" s="11"/>
      <c r="P25" s="11"/>
      <c r="Q25" s="11"/>
      <c r="R25" s="60">
        <f t="shared" si="0"/>
        <v>332827</v>
      </c>
    </row>
    <row r="26" spans="1:18" ht="31.5" customHeight="1">
      <c r="A26" s="66">
        <v>2246</v>
      </c>
      <c r="B26" s="79"/>
      <c r="C26" s="47">
        <v>71936000</v>
      </c>
      <c r="D26" s="41" t="s">
        <v>84</v>
      </c>
      <c r="E26" s="41"/>
      <c r="F26" s="41"/>
      <c r="G26" s="7"/>
      <c r="H26" s="12"/>
      <c r="I26" s="11"/>
      <c r="J26" s="7"/>
      <c r="K26" s="59" t="s">
        <v>29</v>
      </c>
      <c r="L26" s="12" t="s">
        <v>61</v>
      </c>
      <c r="M26" s="21">
        <f>ROUND((M25+M24)*2.14%,2)</f>
        <v>22318.19</v>
      </c>
      <c r="N26" s="60">
        <f>M26</f>
        <v>22318.19</v>
      </c>
      <c r="O26" s="11"/>
      <c r="P26" s="11"/>
      <c r="Q26" s="11"/>
      <c r="R26" s="60">
        <f t="shared" si="0"/>
        <v>22318.19</v>
      </c>
    </row>
    <row r="27" spans="1:18" ht="31.5" customHeight="1">
      <c r="A27" s="66">
        <v>2247</v>
      </c>
      <c r="B27" s="77">
        <v>4</v>
      </c>
      <c r="C27" s="47">
        <v>71936000</v>
      </c>
      <c r="D27" s="41" t="s">
        <v>84</v>
      </c>
      <c r="E27" s="41" t="s">
        <v>12</v>
      </c>
      <c r="F27" s="41" t="s">
        <v>83</v>
      </c>
      <c r="G27" s="7">
        <v>20</v>
      </c>
      <c r="H27" s="12" t="s">
        <v>17</v>
      </c>
      <c r="I27" s="11">
        <v>10203.9</v>
      </c>
      <c r="J27" s="7">
        <v>380</v>
      </c>
      <c r="K27" s="59" t="s">
        <v>18</v>
      </c>
      <c r="L27" s="12" t="s">
        <v>0</v>
      </c>
      <c r="M27" s="21">
        <f>M28+M29+M30</f>
        <v>7086624</v>
      </c>
      <c r="N27" s="21">
        <f>N28+N29+N30</f>
        <v>7086624</v>
      </c>
      <c r="O27" s="21">
        <f>O28+O29+O30</f>
        <v>0</v>
      </c>
      <c r="P27" s="21">
        <f>P28+P29+P30</f>
        <v>0</v>
      </c>
      <c r="Q27" s="21">
        <f>Q28+Q29+Q30</f>
        <v>0</v>
      </c>
      <c r="R27" s="62">
        <f>N27+O27+P27+Q27</f>
        <v>7086624</v>
      </c>
    </row>
    <row r="28" spans="1:18" ht="31.5" customHeight="1">
      <c r="A28" s="66">
        <v>2248</v>
      </c>
      <c r="B28" s="78"/>
      <c r="C28" s="47">
        <v>71936000</v>
      </c>
      <c r="D28" s="41" t="s">
        <v>84</v>
      </c>
      <c r="E28" s="41"/>
      <c r="F28" s="41"/>
      <c r="G28" s="7"/>
      <c r="H28" s="12"/>
      <c r="I28" s="11"/>
      <c r="J28" s="7"/>
      <c r="K28" s="59" t="s">
        <v>34</v>
      </c>
      <c r="L28" s="12" t="s">
        <v>35</v>
      </c>
      <c r="M28" s="21">
        <v>6901335</v>
      </c>
      <c r="N28" s="62">
        <f>M28</f>
        <v>6901335</v>
      </c>
      <c r="O28" s="11"/>
      <c r="P28" s="11"/>
      <c r="Q28" s="11"/>
      <c r="R28" s="64">
        <f>N28+O28+P28+Q28</f>
        <v>6901335</v>
      </c>
    </row>
    <row r="29" spans="1:18" ht="31.5" customHeight="1">
      <c r="A29" s="66">
        <v>2249</v>
      </c>
      <c r="B29" s="78"/>
      <c r="C29" s="47">
        <v>71936000</v>
      </c>
      <c r="D29" s="41" t="s">
        <v>84</v>
      </c>
      <c r="E29" s="41"/>
      <c r="F29" s="41"/>
      <c r="G29" s="7"/>
      <c r="H29" s="12"/>
      <c r="I29" s="11"/>
      <c r="J29" s="7"/>
      <c r="K29" s="59" t="s">
        <v>29</v>
      </c>
      <c r="L29" s="12" t="s">
        <v>61</v>
      </c>
      <c r="M29" s="21">
        <v>147689</v>
      </c>
      <c r="N29" s="62">
        <f>M29</f>
        <v>147689</v>
      </c>
      <c r="O29" s="11"/>
      <c r="P29" s="11"/>
      <c r="Q29" s="11"/>
      <c r="R29" s="64">
        <f>N29+O29+P29+Q29</f>
        <v>147689</v>
      </c>
    </row>
    <row r="30" spans="1:18" ht="110.25">
      <c r="A30" s="66">
        <v>2250</v>
      </c>
      <c r="B30" s="79"/>
      <c r="C30" s="47">
        <v>71936000</v>
      </c>
      <c r="D30" s="41" t="s">
        <v>84</v>
      </c>
      <c r="E30" s="41"/>
      <c r="F30" s="41"/>
      <c r="G30" s="7"/>
      <c r="H30" s="12"/>
      <c r="I30" s="11"/>
      <c r="J30" s="7"/>
      <c r="K30" s="59" t="s">
        <v>80</v>
      </c>
      <c r="L30" s="12" t="s">
        <v>62</v>
      </c>
      <c r="M30" s="21">
        <v>37600</v>
      </c>
      <c r="N30" s="64">
        <f>M30</f>
        <v>37600</v>
      </c>
      <c r="O30" s="11"/>
      <c r="P30" s="11"/>
      <c r="Q30" s="11"/>
      <c r="R30" s="64">
        <f>N30+O30+P30+Q30</f>
        <v>37600</v>
      </c>
    </row>
    <row r="31" spans="1:18" ht="31.5" customHeight="1">
      <c r="A31" s="66">
        <v>2251</v>
      </c>
      <c r="B31" s="73">
        <v>5</v>
      </c>
      <c r="C31" s="47">
        <v>71936000</v>
      </c>
      <c r="D31" s="41" t="s">
        <v>84</v>
      </c>
      <c r="E31" s="59" t="s">
        <v>12</v>
      </c>
      <c r="F31" s="41" t="s">
        <v>70</v>
      </c>
      <c r="G31" s="7">
        <v>3</v>
      </c>
      <c r="H31" s="8" t="s">
        <v>17</v>
      </c>
      <c r="I31" s="11">
        <v>984</v>
      </c>
      <c r="J31" s="7">
        <v>39</v>
      </c>
      <c r="K31" s="59" t="s">
        <v>18</v>
      </c>
      <c r="L31" s="37" t="s">
        <v>0</v>
      </c>
      <c r="M31" s="21">
        <f>M32+M33+M34</f>
        <v>1328214.26</v>
      </c>
      <c r="N31" s="21">
        <f>N32+N33+N34</f>
        <v>1328214.26</v>
      </c>
      <c r="O31" s="21">
        <f>O32+O33+O34</f>
        <v>0</v>
      </c>
      <c r="P31" s="21">
        <f>P32+P33+P34</f>
        <v>0</v>
      </c>
      <c r="Q31" s="21">
        <f>Q32+Q33+Q34</f>
        <v>0</v>
      </c>
      <c r="R31" s="60">
        <f t="shared" si="0"/>
        <v>1328214.26</v>
      </c>
    </row>
    <row r="32" spans="1:18" ht="31.5" customHeight="1">
      <c r="A32" s="66">
        <v>2252</v>
      </c>
      <c r="B32" s="71"/>
      <c r="C32" s="47">
        <v>71936000</v>
      </c>
      <c r="D32" s="41" t="s">
        <v>84</v>
      </c>
      <c r="E32" s="14"/>
      <c r="F32" s="14"/>
      <c r="G32" s="15"/>
      <c r="H32" s="8"/>
      <c r="I32" s="60"/>
      <c r="J32" s="7"/>
      <c r="K32" s="59" t="s">
        <v>32</v>
      </c>
      <c r="L32" s="13" t="s">
        <v>33</v>
      </c>
      <c r="M32" s="21">
        <f>N32</f>
        <v>541671</v>
      </c>
      <c r="N32" s="21">
        <v>541671</v>
      </c>
      <c r="O32" s="54"/>
      <c r="P32" s="54"/>
      <c r="Q32" s="54"/>
      <c r="R32" s="60">
        <f t="shared" si="0"/>
        <v>541671</v>
      </c>
    </row>
    <row r="33" spans="1:18" ht="31.5" customHeight="1">
      <c r="A33" s="66">
        <v>2253</v>
      </c>
      <c r="B33" s="71"/>
      <c r="C33" s="47">
        <v>71936000</v>
      </c>
      <c r="D33" s="41" t="s">
        <v>84</v>
      </c>
      <c r="E33" s="59"/>
      <c r="F33" s="59"/>
      <c r="G33" s="7"/>
      <c r="H33" s="8"/>
      <c r="I33" s="11"/>
      <c r="J33" s="7"/>
      <c r="K33" s="59" t="s">
        <v>34</v>
      </c>
      <c r="L33" s="13" t="s">
        <v>35</v>
      </c>
      <c r="M33" s="21">
        <f>N33</f>
        <v>758715</v>
      </c>
      <c r="N33" s="21">
        <v>758715</v>
      </c>
      <c r="O33" s="21"/>
      <c r="P33" s="21"/>
      <c r="Q33" s="21"/>
      <c r="R33" s="60">
        <f t="shared" si="0"/>
        <v>758715</v>
      </c>
    </row>
    <row r="34" spans="1:18" ht="31.5" customHeight="1">
      <c r="A34" s="66">
        <v>2254</v>
      </c>
      <c r="B34" s="72"/>
      <c r="C34" s="47">
        <v>71936000</v>
      </c>
      <c r="D34" s="41" t="s">
        <v>84</v>
      </c>
      <c r="E34" s="59"/>
      <c r="F34" s="59"/>
      <c r="G34" s="7"/>
      <c r="H34" s="8"/>
      <c r="I34" s="11"/>
      <c r="J34" s="7"/>
      <c r="K34" s="59" t="s">
        <v>29</v>
      </c>
      <c r="L34" s="12" t="s">
        <v>61</v>
      </c>
      <c r="M34" s="21">
        <f>ROUND((M33+M32)*2.14%,2)</f>
        <v>27828.26</v>
      </c>
      <c r="N34" s="60">
        <f>M34</f>
        <v>27828.26</v>
      </c>
      <c r="O34" s="21"/>
      <c r="P34" s="21"/>
      <c r="Q34" s="21"/>
      <c r="R34" s="60">
        <f t="shared" si="0"/>
        <v>27828.26</v>
      </c>
    </row>
    <row r="35" spans="1:18" ht="31.5" customHeight="1">
      <c r="A35" s="66">
        <v>2255</v>
      </c>
      <c r="B35" s="73">
        <v>6</v>
      </c>
      <c r="C35" s="47">
        <v>71936000</v>
      </c>
      <c r="D35" s="41" t="s">
        <v>84</v>
      </c>
      <c r="E35" s="59" t="s">
        <v>12</v>
      </c>
      <c r="F35" s="41" t="s">
        <v>70</v>
      </c>
      <c r="G35" s="7">
        <v>18</v>
      </c>
      <c r="H35" s="8" t="s">
        <v>17</v>
      </c>
      <c r="I35" s="11">
        <v>2530.6</v>
      </c>
      <c r="J35" s="7">
        <v>98</v>
      </c>
      <c r="K35" s="59" t="s">
        <v>18</v>
      </c>
      <c r="L35" s="37" t="s">
        <v>0</v>
      </c>
      <c r="M35" s="21">
        <f>M36+M37</f>
        <v>3746219.42</v>
      </c>
      <c r="N35" s="21">
        <f>N36+N37</f>
        <v>3746219.42</v>
      </c>
      <c r="O35" s="21">
        <f>O36+O37</f>
        <v>0</v>
      </c>
      <c r="P35" s="21">
        <f>P36+P37</f>
        <v>0</v>
      </c>
      <c r="Q35" s="21">
        <f>Q36+Q37</f>
        <v>0</v>
      </c>
      <c r="R35" s="60">
        <f t="shared" si="0"/>
        <v>3746219.42</v>
      </c>
    </row>
    <row r="36" spans="1:18" ht="47.25" customHeight="1">
      <c r="A36" s="66">
        <v>2256</v>
      </c>
      <c r="B36" s="71"/>
      <c r="C36" s="47">
        <v>71936000</v>
      </c>
      <c r="D36" s="41" t="s">
        <v>84</v>
      </c>
      <c r="E36" s="14"/>
      <c r="F36" s="14"/>
      <c r="G36" s="15"/>
      <c r="H36" s="8"/>
      <c r="I36" s="60"/>
      <c r="J36" s="7"/>
      <c r="K36" s="22" t="s">
        <v>68</v>
      </c>
      <c r="L36" s="25" t="s">
        <v>50</v>
      </c>
      <c r="M36" s="21">
        <f>N36</f>
        <v>3667730</v>
      </c>
      <c r="N36" s="21">
        <v>3667730</v>
      </c>
      <c r="O36" s="54"/>
      <c r="P36" s="54"/>
      <c r="Q36" s="54"/>
      <c r="R36" s="60">
        <f t="shared" si="0"/>
        <v>3667730</v>
      </c>
    </row>
    <row r="37" spans="1:18" ht="31.5" customHeight="1">
      <c r="A37" s="66">
        <v>2257</v>
      </c>
      <c r="B37" s="72"/>
      <c r="C37" s="47">
        <v>71936000</v>
      </c>
      <c r="D37" s="41" t="s">
        <v>84</v>
      </c>
      <c r="E37" s="14"/>
      <c r="F37" s="14"/>
      <c r="G37" s="15"/>
      <c r="H37" s="8"/>
      <c r="I37" s="60"/>
      <c r="J37" s="7"/>
      <c r="K37" s="59" t="s">
        <v>29</v>
      </c>
      <c r="L37" s="12" t="s">
        <v>61</v>
      </c>
      <c r="M37" s="21">
        <f>ROUND((M36)*2.14%,2)</f>
        <v>78489.42</v>
      </c>
      <c r="N37" s="60">
        <f>M37</f>
        <v>78489.42</v>
      </c>
      <c r="O37" s="54"/>
      <c r="P37" s="54"/>
      <c r="Q37" s="54"/>
      <c r="R37" s="60">
        <f t="shared" si="0"/>
        <v>78489.42</v>
      </c>
    </row>
    <row r="38" spans="1:18" ht="31.5" customHeight="1">
      <c r="A38" s="66">
        <v>2258</v>
      </c>
      <c r="B38" s="73">
        <v>7</v>
      </c>
      <c r="C38" s="47">
        <v>71936000</v>
      </c>
      <c r="D38" s="41" t="s">
        <v>84</v>
      </c>
      <c r="E38" s="14" t="s">
        <v>12</v>
      </c>
      <c r="F38" s="14" t="s">
        <v>70</v>
      </c>
      <c r="G38" s="15">
        <v>34</v>
      </c>
      <c r="H38" s="8" t="s">
        <v>17</v>
      </c>
      <c r="I38" s="62">
        <v>10241.3</v>
      </c>
      <c r="J38" s="7">
        <v>419</v>
      </c>
      <c r="K38" s="59" t="s">
        <v>18</v>
      </c>
      <c r="L38" s="12" t="s">
        <v>0</v>
      </c>
      <c r="M38" s="21">
        <f>M39+M40+M42+M41</f>
        <v>20090261.83</v>
      </c>
      <c r="N38" s="21">
        <f>N39+N40+N42+N41</f>
        <v>20090261.83</v>
      </c>
      <c r="O38" s="21">
        <f>O39+O40+O42+O41</f>
        <v>0</v>
      </c>
      <c r="P38" s="21">
        <f>P39+P40+P42+P41</f>
        <v>0</v>
      </c>
      <c r="Q38" s="21">
        <f>Q39+Q40+Q42+Q41</f>
        <v>0</v>
      </c>
      <c r="R38" s="62">
        <f aca="true" t="shared" si="2" ref="R38:R47">N38+O38+P38+Q38</f>
        <v>20090261.83</v>
      </c>
    </row>
    <row r="39" spans="1:18" ht="31.5" customHeight="1">
      <c r="A39" s="66">
        <v>2259</v>
      </c>
      <c r="B39" s="71"/>
      <c r="C39" s="47">
        <v>71936000</v>
      </c>
      <c r="D39" s="41" t="s">
        <v>84</v>
      </c>
      <c r="E39" s="14"/>
      <c r="F39" s="14"/>
      <c r="G39" s="15"/>
      <c r="H39" s="8"/>
      <c r="I39" s="62"/>
      <c r="J39" s="7"/>
      <c r="K39" s="59" t="s">
        <v>32</v>
      </c>
      <c r="L39" s="12" t="s">
        <v>33</v>
      </c>
      <c r="M39" s="21">
        <v>2938439</v>
      </c>
      <c r="N39" s="64">
        <f>M39</f>
        <v>2938439</v>
      </c>
      <c r="O39" s="54"/>
      <c r="P39" s="54"/>
      <c r="Q39" s="54"/>
      <c r="R39" s="64">
        <f t="shared" si="2"/>
        <v>2938439</v>
      </c>
    </row>
    <row r="40" spans="1:18" ht="31.5" customHeight="1">
      <c r="A40" s="66">
        <v>2260</v>
      </c>
      <c r="B40" s="71"/>
      <c r="C40" s="47">
        <v>71936000</v>
      </c>
      <c r="D40" s="41" t="s">
        <v>84</v>
      </c>
      <c r="E40" s="14"/>
      <c r="F40" s="14"/>
      <c r="G40" s="15"/>
      <c r="H40" s="8"/>
      <c r="I40" s="62"/>
      <c r="J40" s="7"/>
      <c r="K40" s="59" t="s">
        <v>34</v>
      </c>
      <c r="L40" s="12" t="s">
        <v>35</v>
      </c>
      <c r="M40" s="21">
        <v>7833013</v>
      </c>
      <c r="N40" s="64">
        <f>M40</f>
        <v>7833013</v>
      </c>
      <c r="O40" s="54"/>
      <c r="P40" s="54"/>
      <c r="Q40" s="54"/>
      <c r="R40" s="64">
        <f t="shared" si="2"/>
        <v>7833013</v>
      </c>
    </row>
    <row r="41" spans="1:18" ht="31.5" customHeight="1">
      <c r="A41" s="66">
        <v>2261</v>
      </c>
      <c r="B41" s="71"/>
      <c r="C41" s="47">
        <v>71936000</v>
      </c>
      <c r="D41" s="41" t="s">
        <v>84</v>
      </c>
      <c r="E41" s="14"/>
      <c r="F41" s="14"/>
      <c r="G41" s="15"/>
      <c r="H41" s="8"/>
      <c r="I41" s="64"/>
      <c r="J41" s="7"/>
      <c r="K41" s="59" t="s">
        <v>30</v>
      </c>
      <c r="L41" s="12" t="s">
        <v>31</v>
      </c>
      <c r="M41" s="21">
        <v>8897886</v>
      </c>
      <c r="N41" s="64">
        <f>M41</f>
        <v>8897886</v>
      </c>
      <c r="O41" s="54"/>
      <c r="P41" s="54"/>
      <c r="Q41" s="54"/>
      <c r="R41" s="64">
        <f t="shared" si="2"/>
        <v>8897886</v>
      </c>
    </row>
    <row r="42" spans="1:18" ht="31.5" customHeight="1">
      <c r="A42" s="66">
        <v>2262</v>
      </c>
      <c r="B42" s="72"/>
      <c r="C42" s="47">
        <v>71936000</v>
      </c>
      <c r="D42" s="41" t="s">
        <v>84</v>
      </c>
      <c r="E42" s="14"/>
      <c r="F42" s="14"/>
      <c r="G42" s="15"/>
      <c r="H42" s="8"/>
      <c r="I42" s="62"/>
      <c r="J42" s="7"/>
      <c r="K42" s="59" t="s">
        <v>29</v>
      </c>
      <c r="L42" s="12" t="s">
        <v>61</v>
      </c>
      <c r="M42" s="21">
        <f>ROUND((M41+M40+M39)*2.14%,2)</f>
        <v>420923.83</v>
      </c>
      <c r="N42" s="64">
        <f>M42</f>
        <v>420923.83</v>
      </c>
      <c r="O42" s="54"/>
      <c r="P42" s="54"/>
      <c r="Q42" s="54"/>
      <c r="R42" s="64">
        <f t="shared" si="2"/>
        <v>420923.83</v>
      </c>
    </row>
    <row r="43" spans="1:18" ht="31.5" customHeight="1">
      <c r="A43" s="66">
        <v>2263</v>
      </c>
      <c r="B43" s="73">
        <v>8</v>
      </c>
      <c r="C43" s="47">
        <v>71936000</v>
      </c>
      <c r="D43" s="41" t="s">
        <v>84</v>
      </c>
      <c r="E43" s="14" t="s">
        <v>12</v>
      </c>
      <c r="F43" s="14" t="s">
        <v>70</v>
      </c>
      <c r="G43" s="15">
        <v>39</v>
      </c>
      <c r="H43" s="8" t="s">
        <v>17</v>
      </c>
      <c r="I43" s="62">
        <v>3697.3</v>
      </c>
      <c r="J43" s="7">
        <v>152</v>
      </c>
      <c r="K43" s="59" t="s">
        <v>18</v>
      </c>
      <c r="L43" s="12" t="s">
        <v>0</v>
      </c>
      <c r="M43" s="21">
        <f>M44+M45+M46+M47</f>
        <v>12416983</v>
      </c>
      <c r="N43" s="21">
        <f>N44+N45+N46+N47</f>
        <v>12416983</v>
      </c>
      <c r="O43" s="21">
        <f>O44+O45+O46+O47</f>
        <v>0</v>
      </c>
      <c r="P43" s="21">
        <f>P44+P45+P46+P47</f>
        <v>0</v>
      </c>
      <c r="Q43" s="21">
        <f>Q44+Q45+Q46+Q47</f>
        <v>0</v>
      </c>
      <c r="R43" s="62">
        <f t="shared" si="2"/>
        <v>12416983</v>
      </c>
    </row>
    <row r="44" spans="1:18" ht="31.5" customHeight="1">
      <c r="A44" s="66">
        <v>2264</v>
      </c>
      <c r="B44" s="71"/>
      <c r="C44" s="47">
        <v>71936000</v>
      </c>
      <c r="D44" s="41" t="s">
        <v>84</v>
      </c>
      <c r="E44" s="14"/>
      <c r="F44" s="14"/>
      <c r="G44" s="15"/>
      <c r="H44" s="8"/>
      <c r="I44" s="62"/>
      <c r="J44" s="7"/>
      <c r="K44" s="59" t="s">
        <v>32</v>
      </c>
      <c r="L44" s="12" t="s">
        <v>33</v>
      </c>
      <c r="M44" s="21">
        <v>3069680</v>
      </c>
      <c r="N44" s="62">
        <v>3069680</v>
      </c>
      <c r="O44" s="54"/>
      <c r="P44" s="54"/>
      <c r="Q44" s="54"/>
      <c r="R44" s="62">
        <f t="shared" si="2"/>
        <v>3069680</v>
      </c>
    </row>
    <row r="45" spans="1:18" ht="31.5" customHeight="1">
      <c r="A45" s="66">
        <v>2265</v>
      </c>
      <c r="B45" s="71"/>
      <c r="C45" s="47">
        <v>71936000</v>
      </c>
      <c r="D45" s="41" t="s">
        <v>84</v>
      </c>
      <c r="E45" s="14"/>
      <c r="F45" s="14"/>
      <c r="G45" s="15"/>
      <c r="H45" s="8"/>
      <c r="I45" s="62"/>
      <c r="J45" s="7"/>
      <c r="K45" s="59" t="s">
        <v>34</v>
      </c>
      <c r="L45" s="12" t="s">
        <v>35</v>
      </c>
      <c r="M45" s="21">
        <v>3289819</v>
      </c>
      <c r="N45" s="62">
        <v>3289819</v>
      </c>
      <c r="O45" s="54"/>
      <c r="P45" s="54"/>
      <c r="Q45" s="54"/>
      <c r="R45" s="62">
        <f t="shared" si="2"/>
        <v>3289819</v>
      </c>
    </row>
    <row r="46" spans="1:18" ht="31.5" customHeight="1">
      <c r="A46" s="66">
        <v>2266</v>
      </c>
      <c r="B46" s="71"/>
      <c r="C46" s="47">
        <v>71936000</v>
      </c>
      <c r="D46" s="41" t="s">
        <v>84</v>
      </c>
      <c r="E46" s="14"/>
      <c r="F46" s="14"/>
      <c r="G46" s="15"/>
      <c r="H46" s="8"/>
      <c r="I46" s="62"/>
      <c r="J46" s="7"/>
      <c r="K46" s="59" t="s">
        <v>30</v>
      </c>
      <c r="L46" s="12" t="s">
        <v>31</v>
      </c>
      <c r="M46" s="21">
        <v>5797327</v>
      </c>
      <c r="N46" s="62">
        <v>5797327</v>
      </c>
      <c r="O46" s="54"/>
      <c r="P46" s="54"/>
      <c r="Q46" s="54"/>
      <c r="R46" s="62">
        <f t="shared" si="2"/>
        <v>5797327</v>
      </c>
    </row>
    <row r="47" spans="1:18" ht="31.5" customHeight="1">
      <c r="A47" s="66">
        <v>2267</v>
      </c>
      <c r="B47" s="72"/>
      <c r="C47" s="47">
        <v>71936000</v>
      </c>
      <c r="D47" s="41" t="s">
        <v>84</v>
      </c>
      <c r="E47" s="14"/>
      <c r="F47" s="14"/>
      <c r="G47" s="15"/>
      <c r="H47" s="8"/>
      <c r="I47" s="62"/>
      <c r="J47" s="7"/>
      <c r="K47" s="59" t="s">
        <v>29</v>
      </c>
      <c r="L47" s="12" t="s">
        <v>61</v>
      </c>
      <c r="M47" s="21">
        <v>260157</v>
      </c>
      <c r="N47" s="62">
        <v>260157</v>
      </c>
      <c r="O47" s="54"/>
      <c r="P47" s="54"/>
      <c r="Q47" s="54"/>
      <c r="R47" s="62">
        <f t="shared" si="2"/>
        <v>260157</v>
      </c>
    </row>
    <row r="48" spans="1:18" ht="31.5" customHeight="1">
      <c r="A48" s="66">
        <v>2268</v>
      </c>
      <c r="B48" s="74">
        <v>9</v>
      </c>
      <c r="C48" s="47">
        <v>71936000</v>
      </c>
      <c r="D48" s="41" t="s">
        <v>84</v>
      </c>
      <c r="E48" s="41" t="s">
        <v>12</v>
      </c>
      <c r="F48" s="41" t="s">
        <v>70</v>
      </c>
      <c r="G48" s="6">
        <v>43</v>
      </c>
      <c r="H48" s="12" t="s">
        <v>17</v>
      </c>
      <c r="I48" s="39">
        <v>3662.5</v>
      </c>
      <c r="J48" s="6">
        <v>159</v>
      </c>
      <c r="K48" s="59" t="s">
        <v>18</v>
      </c>
      <c r="L48" s="12" t="s">
        <v>0</v>
      </c>
      <c r="M48" s="21">
        <f>M49+M50+M51+M52</f>
        <v>5876091.73</v>
      </c>
      <c r="N48" s="21">
        <f>N49+N50+N51+N52</f>
        <v>5876091.73</v>
      </c>
      <c r="O48" s="21">
        <f>O49+O50+O51+O52</f>
        <v>0</v>
      </c>
      <c r="P48" s="21">
        <f>P49+P50+P51+P52</f>
        <v>0</v>
      </c>
      <c r="Q48" s="21">
        <f>Q49+Q50+Q51+Q52</f>
        <v>0</v>
      </c>
      <c r="R48" s="60">
        <f aca="true" t="shared" si="3" ref="R48:R135">N48+O48+P48+Q48</f>
        <v>5876091.73</v>
      </c>
    </row>
    <row r="49" spans="1:18" ht="31.5" customHeight="1">
      <c r="A49" s="66">
        <v>2269</v>
      </c>
      <c r="B49" s="75"/>
      <c r="C49" s="47">
        <v>71936000</v>
      </c>
      <c r="D49" s="41" t="s">
        <v>84</v>
      </c>
      <c r="E49" s="41"/>
      <c r="F49" s="36"/>
      <c r="G49" s="6"/>
      <c r="H49" s="12"/>
      <c r="I49" s="39"/>
      <c r="J49" s="6"/>
      <c r="K49" s="59" t="s">
        <v>32</v>
      </c>
      <c r="L49" s="13" t="s">
        <v>33</v>
      </c>
      <c r="M49" s="21">
        <f>N49</f>
        <v>2132748</v>
      </c>
      <c r="N49" s="21">
        <v>2132748</v>
      </c>
      <c r="O49" s="11"/>
      <c r="P49" s="11"/>
      <c r="Q49" s="11"/>
      <c r="R49" s="60">
        <f t="shared" si="3"/>
        <v>2132748</v>
      </c>
    </row>
    <row r="50" spans="1:18" ht="31.5" customHeight="1">
      <c r="A50" s="66">
        <v>2270</v>
      </c>
      <c r="B50" s="75"/>
      <c r="C50" s="47">
        <v>71936000</v>
      </c>
      <c r="D50" s="41" t="s">
        <v>84</v>
      </c>
      <c r="E50" s="41"/>
      <c r="F50" s="36"/>
      <c r="G50" s="6"/>
      <c r="H50" s="12"/>
      <c r="I50" s="39"/>
      <c r="J50" s="6"/>
      <c r="K50" s="59" t="s">
        <v>34</v>
      </c>
      <c r="L50" s="13" t="s">
        <v>35</v>
      </c>
      <c r="M50" s="21">
        <f>N50</f>
        <v>2902071</v>
      </c>
      <c r="N50" s="21">
        <v>2902071</v>
      </c>
      <c r="O50" s="11"/>
      <c r="P50" s="11"/>
      <c r="Q50" s="11"/>
      <c r="R50" s="60">
        <f t="shared" si="3"/>
        <v>2902071</v>
      </c>
    </row>
    <row r="51" spans="1:18" ht="31.5" customHeight="1">
      <c r="A51" s="66">
        <v>2271</v>
      </c>
      <c r="B51" s="75"/>
      <c r="C51" s="47">
        <v>71936000</v>
      </c>
      <c r="D51" s="41" t="s">
        <v>84</v>
      </c>
      <c r="E51" s="14"/>
      <c r="F51" s="14"/>
      <c r="G51" s="15"/>
      <c r="H51" s="8"/>
      <c r="I51" s="60"/>
      <c r="J51" s="7"/>
      <c r="K51" s="59" t="s">
        <v>30</v>
      </c>
      <c r="L51" s="13" t="s">
        <v>31</v>
      </c>
      <c r="M51" s="21">
        <f>N51</f>
        <v>718159</v>
      </c>
      <c r="N51" s="21">
        <v>718159</v>
      </c>
      <c r="O51" s="54"/>
      <c r="P51" s="54"/>
      <c r="Q51" s="54"/>
      <c r="R51" s="60">
        <f t="shared" si="3"/>
        <v>718159</v>
      </c>
    </row>
    <row r="52" spans="1:18" ht="31.5" customHeight="1">
      <c r="A52" s="66">
        <v>2272</v>
      </c>
      <c r="B52" s="76"/>
      <c r="C52" s="47">
        <v>71936000</v>
      </c>
      <c r="D52" s="41" t="s">
        <v>84</v>
      </c>
      <c r="E52" s="14"/>
      <c r="F52" s="14"/>
      <c r="G52" s="15"/>
      <c r="H52" s="8"/>
      <c r="I52" s="60"/>
      <c r="J52" s="7"/>
      <c r="K52" s="59" t="s">
        <v>29</v>
      </c>
      <c r="L52" s="12" t="s">
        <v>61</v>
      </c>
      <c r="M52" s="21">
        <f>ROUND((M51+M50+M49)*2.14%,2)</f>
        <v>123113.73</v>
      </c>
      <c r="N52" s="60">
        <f>M52</f>
        <v>123113.73</v>
      </c>
      <c r="O52" s="54"/>
      <c r="P52" s="54"/>
      <c r="Q52" s="54"/>
      <c r="R52" s="60">
        <f t="shared" si="3"/>
        <v>123113.73</v>
      </c>
    </row>
    <row r="53" spans="1:18" ht="31.5" customHeight="1">
      <c r="A53" s="66">
        <v>2273</v>
      </c>
      <c r="B53" s="73">
        <v>10</v>
      </c>
      <c r="C53" s="47">
        <v>71936000</v>
      </c>
      <c r="D53" s="41" t="s">
        <v>84</v>
      </c>
      <c r="E53" s="59" t="s">
        <v>12</v>
      </c>
      <c r="F53" s="41" t="s">
        <v>70</v>
      </c>
      <c r="G53" s="7">
        <v>47</v>
      </c>
      <c r="H53" s="8" t="s">
        <v>17</v>
      </c>
      <c r="I53" s="11">
        <v>1804.4</v>
      </c>
      <c r="J53" s="7">
        <v>80</v>
      </c>
      <c r="K53" s="59" t="s">
        <v>18</v>
      </c>
      <c r="L53" s="58" t="s">
        <v>0</v>
      </c>
      <c r="M53" s="21">
        <f>M54+M55+M56</f>
        <v>2862849.38</v>
      </c>
      <c r="N53" s="21">
        <f>N54+N55+N56</f>
        <v>2862849.38</v>
      </c>
      <c r="O53" s="21">
        <f>O54+O55+O56</f>
        <v>0</v>
      </c>
      <c r="P53" s="21">
        <f>P54+P55+P56</f>
        <v>0</v>
      </c>
      <c r="Q53" s="21">
        <f>Q54+Q55+Q56</f>
        <v>0</v>
      </c>
      <c r="R53" s="60">
        <f t="shared" si="3"/>
        <v>2862849.38</v>
      </c>
    </row>
    <row r="54" spans="1:18" ht="31.5" customHeight="1">
      <c r="A54" s="66">
        <v>2274</v>
      </c>
      <c r="B54" s="71"/>
      <c r="C54" s="47">
        <v>71936000</v>
      </c>
      <c r="D54" s="41" t="s">
        <v>84</v>
      </c>
      <c r="E54" s="59"/>
      <c r="F54" s="59"/>
      <c r="G54" s="7"/>
      <c r="H54" s="8"/>
      <c r="I54" s="11"/>
      <c r="J54" s="7"/>
      <c r="K54" s="59" t="s">
        <v>32</v>
      </c>
      <c r="L54" s="13" t="s">
        <v>33</v>
      </c>
      <c r="M54" s="21">
        <f>N54</f>
        <v>1201611</v>
      </c>
      <c r="N54" s="21">
        <v>1201611</v>
      </c>
      <c r="O54" s="21"/>
      <c r="P54" s="21"/>
      <c r="Q54" s="21"/>
      <c r="R54" s="60">
        <f t="shared" si="3"/>
        <v>1201611</v>
      </c>
    </row>
    <row r="55" spans="1:18" ht="31.5" customHeight="1">
      <c r="A55" s="66">
        <v>2275</v>
      </c>
      <c r="B55" s="71"/>
      <c r="C55" s="47">
        <v>71936000</v>
      </c>
      <c r="D55" s="41" t="s">
        <v>84</v>
      </c>
      <c r="E55" s="14"/>
      <c r="F55" s="14"/>
      <c r="G55" s="15"/>
      <c r="H55" s="8"/>
      <c r="I55" s="60"/>
      <c r="J55" s="7"/>
      <c r="K55" s="59" t="s">
        <v>34</v>
      </c>
      <c r="L55" s="13" t="s">
        <v>35</v>
      </c>
      <c r="M55" s="21">
        <f>N55</f>
        <v>1601257</v>
      </c>
      <c r="N55" s="21">
        <v>1601257</v>
      </c>
      <c r="O55" s="54"/>
      <c r="P55" s="54"/>
      <c r="Q55" s="54"/>
      <c r="R55" s="60">
        <f t="shared" si="3"/>
        <v>1601257</v>
      </c>
    </row>
    <row r="56" spans="1:18" ht="31.5" customHeight="1">
      <c r="A56" s="66">
        <v>2276</v>
      </c>
      <c r="B56" s="56"/>
      <c r="C56" s="47">
        <v>71936000</v>
      </c>
      <c r="D56" s="41" t="s">
        <v>84</v>
      </c>
      <c r="E56" s="14"/>
      <c r="F56" s="14"/>
      <c r="G56" s="15"/>
      <c r="H56" s="8"/>
      <c r="I56" s="60"/>
      <c r="J56" s="7"/>
      <c r="K56" s="59" t="s">
        <v>29</v>
      </c>
      <c r="L56" s="12" t="s">
        <v>61</v>
      </c>
      <c r="M56" s="21">
        <f>ROUND((M55+M54)*2.14%,2)</f>
        <v>59981.38</v>
      </c>
      <c r="N56" s="60">
        <f>M56</f>
        <v>59981.38</v>
      </c>
      <c r="O56" s="54"/>
      <c r="P56" s="54"/>
      <c r="Q56" s="54"/>
      <c r="R56" s="60">
        <f t="shared" si="3"/>
        <v>59981.38</v>
      </c>
    </row>
    <row r="57" spans="1:18" ht="31.5" customHeight="1">
      <c r="A57" s="66">
        <v>2277</v>
      </c>
      <c r="B57" s="74">
        <v>11</v>
      </c>
      <c r="C57" s="47">
        <v>71936000</v>
      </c>
      <c r="D57" s="41" t="s">
        <v>84</v>
      </c>
      <c r="E57" s="41" t="s">
        <v>12</v>
      </c>
      <c r="F57" s="41" t="s">
        <v>70</v>
      </c>
      <c r="G57" s="6">
        <v>48</v>
      </c>
      <c r="H57" s="12" t="s">
        <v>17</v>
      </c>
      <c r="I57" s="39">
        <v>3750</v>
      </c>
      <c r="J57" s="6">
        <v>156</v>
      </c>
      <c r="K57" s="59" t="s">
        <v>18</v>
      </c>
      <c r="L57" s="12" t="s">
        <v>0</v>
      </c>
      <c r="M57" s="21">
        <f>M58+M59+M60+M61</f>
        <v>9989472.28</v>
      </c>
      <c r="N57" s="21">
        <f>N58+N59+N60+N61</f>
        <v>9989472.28</v>
      </c>
      <c r="O57" s="21">
        <f>O58+O59+O60+O61</f>
        <v>0</v>
      </c>
      <c r="P57" s="21">
        <f>P58+P59+P60+P61</f>
        <v>0</v>
      </c>
      <c r="Q57" s="21">
        <f>Q58+Q59+Q60+Q61</f>
        <v>0</v>
      </c>
      <c r="R57" s="60">
        <f t="shared" si="3"/>
        <v>9989472.28</v>
      </c>
    </row>
    <row r="58" spans="1:18" ht="31.5" customHeight="1">
      <c r="A58" s="66">
        <v>2278</v>
      </c>
      <c r="B58" s="75"/>
      <c r="C58" s="47">
        <v>71936000</v>
      </c>
      <c r="D58" s="41" t="s">
        <v>84</v>
      </c>
      <c r="E58" s="41"/>
      <c r="F58" s="41"/>
      <c r="G58" s="7"/>
      <c r="H58" s="12"/>
      <c r="I58" s="11"/>
      <c r="J58" s="7"/>
      <c r="K58" s="59" t="s">
        <v>32</v>
      </c>
      <c r="L58" s="13" t="s">
        <v>33</v>
      </c>
      <c r="M58" s="21">
        <f>N58</f>
        <v>2472240</v>
      </c>
      <c r="N58" s="21">
        <v>2472240</v>
      </c>
      <c r="O58" s="11"/>
      <c r="P58" s="11"/>
      <c r="Q58" s="11"/>
      <c r="R58" s="60">
        <f t="shared" si="3"/>
        <v>2472240</v>
      </c>
    </row>
    <row r="59" spans="1:18" ht="31.5" customHeight="1">
      <c r="A59" s="66">
        <v>2279</v>
      </c>
      <c r="B59" s="75"/>
      <c r="C59" s="47">
        <v>71936000</v>
      </c>
      <c r="D59" s="41" t="s">
        <v>84</v>
      </c>
      <c r="E59" s="41"/>
      <c r="F59" s="41"/>
      <c r="G59" s="7"/>
      <c r="H59" s="12"/>
      <c r="I59" s="11"/>
      <c r="J59" s="7"/>
      <c r="K59" s="59" t="s">
        <v>34</v>
      </c>
      <c r="L59" s="13" t="s">
        <v>35</v>
      </c>
      <c r="M59" s="21">
        <f>N59</f>
        <v>3294490</v>
      </c>
      <c r="N59" s="21">
        <v>3294490</v>
      </c>
      <c r="O59" s="11"/>
      <c r="P59" s="11"/>
      <c r="Q59" s="11"/>
      <c r="R59" s="60">
        <f t="shared" si="3"/>
        <v>3294490</v>
      </c>
    </row>
    <row r="60" spans="1:18" ht="31.5" customHeight="1">
      <c r="A60" s="66">
        <v>2280</v>
      </c>
      <c r="B60" s="75"/>
      <c r="C60" s="47">
        <v>71936000</v>
      </c>
      <c r="D60" s="41" t="s">
        <v>84</v>
      </c>
      <c r="E60" s="14"/>
      <c r="F60" s="14"/>
      <c r="G60" s="15"/>
      <c r="H60" s="8"/>
      <c r="I60" s="60"/>
      <c r="J60" s="7"/>
      <c r="K60" s="59" t="s">
        <v>30</v>
      </c>
      <c r="L60" s="13" t="s">
        <v>31</v>
      </c>
      <c r="M60" s="21">
        <v>4013446.5</v>
      </c>
      <c r="N60" s="21">
        <v>4013446.5</v>
      </c>
      <c r="O60" s="54"/>
      <c r="P60" s="54"/>
      <c r="Q60" s="54"/>
      <c r="R60" s="60">
        <f t="shared" si="3"/>
        <v>4013446.5</v>
      </c>
    </row>
    <row r="61" spans="1:18" ht="31.5" customHeight="1">
      <c r="A61" s="66">
        <v>2281</v>
      </c>
      <c r="B61" s="76"/>
      <c r="C61" s="47">
        <v>71936000</v>
      </c>
      <c r="D61" s="41" t="s">
        <v>84</v>
      </c>
      <c r="E61" s="14"/>
      <c r="F61" s="14"/>
      <c r="G61" s="15"/>
      <c r="H61" s="8"/>
      <c r="I61" s="60"/>
      <c r="J61" s="7"/>
      <c r="K61" s="59" t="s">
        <v>29</v>
      </c>
      <c r="L61" s="12" t="s">
        <v>61</v>
      </c>
      <c r="M61" s="21">
        <f>ROUND((M60+M59+M58)*2.14%,2)</f>
        <v>209295.78</v>
      </c>
      <c r="N61" s="60">
        <f>M61</f>
        <v>209295.78</v>
      </c>
      <c r="O61" s="54"/>
      <c r="P61" s="54"/>
      <c r="Q61" s="54"/>
      <c r="R61" s="60">
        <f t="shared" si="3"/>
        <v>209295.78</v>
      </c>
    </row>
    <row r="62" spans="1:18" ht="31.5" customHeight="1">
      <c r="A62" s="66">
        <v>2282</v>
      </c>
      <c r="B62" s="74">
        <v>12</v>
      </c>
      <c r="C62" s="47">
        <v>71936000</v>
      </c>
      <c r="D62" s="41" t="s">
        <v>84</v>
      </c>
      <c r="E62" s="14" t="s">
        <v>12</v>
      </c>
      <c r="F62" s="14" t="s">
        <v>23</v>
      </c>
      <c r="G62" s="15" t="s">
        <v>24</v>
      </c>
      <c r="H62" s="8" t="s">
        <v>17</v>
      </c>
      <c r="I62" s="62">
        <v>4334.2</v>
      </c>
      <c r="J62" s="7">
        <v>249</v>
      </c>
      <c r="K62" s="59" t="s">
        <v>18</v>
      </c>
      <c r="L62" s="12" t="s">
        <v>0</v>
      </c>
      <c r="M62" s="21">
        <f>M63+M64+M65</f>
        <v>3575830</v>
      </c>
      <c r="N62" s="21">
        <f>N63+N64+N65</f>
        <v>3575830</v>
      </c>
      <c r="O62" s="21">
        <f>O63+O64+O65</f>
        <v>0</v>
      </c>
      <c r="P62" s="21">
        <f>P63+P64+P65</f>
        <v>0</v>
      </c>
      <c r="Q62" s="21">
        <f>Q63+Q64+Q65</f>
        <v>0</v>
      </c>
      <c r="R62" s="62">
        <f>N62+O62+P62+Q62</f>
        <v>3575830</v>
      </c>
    </row>
    <row r="63" spans="1:18" ht="31.5" customHeight="1">
      <c r="A63" s="66">
        <v>2283</v>
      </c>
      <c r="B63" s="75"/>
      <c r="C63" s="47">
        <v>71936000</v>
      </c>
      <c r="D63" s="41" t="s">
        <v>84</v>
      </c>
      <c r="E63" s="14"/>
      <c r="F63" s="14"/>
      <c r="G63" s="15"/>
      <c r="H63" s="8"/>
      <c r="I63" s="62"/>
      <c r="J63" s="7"/>
      <c r="K63" s="59" t="s">
        <v>34</v>
      </c>
      <c r="L63" s="12" t="s">
        <v>35</v>
      </c>
      <c r="M63" s="21">
        <v>3191129</v>
      </c>
      <c r="N63" s="62">
        <f>M63</f>
        <v>3191129</v>
      </c>
      <c r="O63" s="54"/>
      <c r="P63" s="54"/>
      <c r="Q63" s="54"/>
      <c r="R63" s="62">
        <f aca="true" t="shared" si="4" ref="R63:R86">N63+O63+P63+Q63</f>
        <v>3191129</v>
      </c>
    </row>
    <row r="64" spans="1:18" ht="31.5" customHeight="1">
      <c r="A64" s="66">
        <v>2284</v>
      </c>
      <c r="B64" s="75"/>
      <c r="C64" s="47">
        <v>71936000</v>
      </c>
      <c r="D64" s="41" t="s">
        <v>84</v>
      </c>
      <c r="E64" s="14"/>
      <c r="F64" s="14"/>
      <c r="G64" s="15"/>
      <c r="H64" s="8"/>
      <c r="I64" s="62"/>
      <c r="J64" s="7"/>
      <c r="K64" s="59" t="s">
        <v>29</v>
      </c>
      <c r="L64" s="12" t="s">
        <v>61</v>
      </c>
      <c r="M64" s="21">
        <v>347101</v>
      </c>
      <c r="N64" s="62">
        <f>M64</f>
        <v>347101</v>
      </c>
      <c r="O64" s="54"/>
      <c r="P64" s="54"/>
      <c r="Q64" s="54"/>
      <c r="R64" s="62">
        <f t="shared" si="4"/>
        <v>347101</v>
      </c>
    </row>
    <row r="65" spans="1:18" ht="110.25">
      <c r="A65" s="66">
        <v>2285</v>
      </c>
      <c r="B65" s="76"/>
      <c r="C65" s="47">
        <v>71936000</v>
      </c>
      <c r="D65" s="41" t="s">
        <v>84</v>
      </c>
      <c r="E65" s="14"/>
      <c r="F65" s="14"/>
      <c r="G65" s="15"/>
      <c r="H65" s="8"/>
      <c r="I65" s="64"/>
      <c r="J65" s="7"/>
      <c r="K65" s="59" t="s">
        <v>80</v>
      </c>
      <c r="L65" s="12" t="s">
        <v>62</v>
      </c>
      <c r="M65" s="21">
        <v>37600</v>
      </c>
      <c r="N65" s="21">
        <v>37600</v>
      </c>
      <c r="O65" s="54"/>
      <c r="P65" s="54"/>
      <c r="Q65" s="54"/>
      <c r="R65" s="64">
        <f t="shared" si="4"/>
        <v>37600</v>
      </c>
    </row>
    <row r="66" spans="1:18" ht="31.5" customHeight="1">
      <c r="A66" s="66">
        <v>2286</v>
      </c>
      <c r="B66" s="74">
        <v>13</v>
      </c>
      <c r="C66" s="47">
        <v>71936000</v>
      </c>
      <c r="D66" s="41" t="s">
        <v>84</v>
      </c>
      <c r="E66" s="14" t="s">
        <v>12</v>
      </c>
      <c r="F66" s="14" t="s">
        <v>23</v>
      </c>
      <c r="G66" s="15">
        <v>4</v>
      </c>
      <c r="H66" s="8" t="s">
        <v>17</v>
      </c>
      <c r="I66" s="62">
        <v>2866.5</v>
      </c>
      <c r="J66" s="7">
        <v>165</v>
      </c>
      <c r="K66" s="59" t="s">
        <v>18</v>
      </c>
      <c r="L66" s="12" t="s">
        <v>0</v>
      </c>
      <c r="M66" s="21">
        <f>M67+M68+M69+M70</f>
        <v>5337598</v>
      </c>
      <c r="N66" s="21">
        <f>N67+N68+N69+N70</f>
        <v>5337598</v>
      </c>
      <c r="O66" s="21">
        <f>O67+O68+O69+O70</f>
        <v>0</v>
      </c>
      <c r="P66" s="21">
        <f>P67+P68+P69+P70</f>
        <v>0</v>
      </c>
      <c r="Q66" s="21">
        <f>Q67+Q68+Q69+Q70</f>
        <v>0</v>
      </c>
      <c r="R66" s="62">
        <f t="shared" si="4"/>
        <v>5337598</v>
      </c>
    </row>
    <row r="67" spans="1:18" ht="31.5" customHeight="1">
      <c r="A67" s="66">
        <v>2287</v>
      </c>
      <c r="B67" s="75"/>
      <c r="C67" s="47">
        <v>71936000</v>
      </c>
      <c r="D67" s="41" t="s">
        <v>84</v>
      </c>
      <c r="E67" s="14"/>
      <c r="F67" s="14"/>
      <c r="G67" s="15"/>
      <c r="H67" s="8"/>
      <c r="I67" s="62"/>
      <c r="J67" s="7"/>
      <c r="K67" s="59" t="s">
        <v>32</v>
      </c>
      <c r="L67" s="12" t="s">
        <v>33</v>
      </c>
      <c r="M67" s="21">
        <v>2523505</v>
      </c>
      <c r="N67" s="62">
        <f>M67</f>
        <v>2523505</v>
      </c>
      <c r="O67" s="54"/>
      <c r="P67" s="54"/>
      <c r="Q67" s="54"/>
      <c r="R67" s="64">
        <f t="shared" si="4"/>
        <v>2523505</v>
      </c>
    </row>
    <row r="68" spans="1:18" ht="31.5" customHeight="1">
      <c r="A68" s="66">
        <v>2288</v>
      </c>
      <c r="B68" s="75"/>
      <c r="C68" s="47">
        <v>71936000</v>
      </c>
      <c r="D68" s="41" t="s">
        <v>84</v>
      </c>
      <c r="E68" s="14"/>
      <c r="F68" s="14"/>
      <c r="G68" s="15"/>
      <c r="H68" s="8"/>
      <c r="I68" s="62"/>
      <c r="J68" s="7"/>
      <c r="K68" s="59" t="s">
        <v>34</v>
      </c>
      <c r="L68" s="12" t="s">
        <v>35</v>
      </c>
      <c r="M68" s="21">
        <v>2525647</v>
      </c>
      <c r="N68" s="62">
        <f>M68</f>
        <v>2525647</v>
      </c>
      <c r="O68" s="54"/>
      <c r="P68" s="54"/>
      <c r="Q68" s="54"/>
      <c r="R68" s="64">
        <f t="shared" si="4"/>
        <v>2525647</v>
      </c>
    </row>
    <row r="69" spans="1:18" ht="31.5" customHeight="1">
      <c r="A69" s="66">
        <v>2289</v>
      </c>
      <c r="B69" s="75"/>
      <c r="C69" s="47">
        <v>71936000</v>
      </c>
      <c r="D69" s="41" t="s">
        <v>84</v>
      </c>
      <c r="E69" s="14"/>
      <c r="F69" s="14"/>
      <c r="G69" s="15"/>
      <c r="H69" s="8"/>
      <c r="I69" s="62"/>
      <c r="J69" s="7"/>
      <c r="K69" s="59" t="s">
        <v>29</v>
      </c>
      <c r="L69" s="12" t="s">
        <v>61</v>
      </c>
      <c r="M69" s="21">
        <v>250846</v>
      </c>
      <c r="N69" s="62">
        <f>M69</f>
        <v>250846</v>
      </c>
      <c r="O69" s="54"/>
      <c r="P69" s="54"/>
      <c r="Q69" s="54"/>
      <c r="R69" s="64">
        <f t="shared" si="4"/>
        <v>250846</v>
      </c>
    </row>
    <row r="70" spans="1:18" ht="110.25">
      <c r="A70" s="66">
        <v>2290</v>
      </c>
      <c r="B70" s="76"/>
      <c r="C70" s="47">
        <v>71936000</v>
      </c>
      <c r="D70" s="41" t="s">
        <v>84</v>
      </c>
      <c r="E70" s="14"/>
      <c r="F70" s="14"/>
      <c r="G70" s="15"/>
      <c r="H70" s="8"/>
      <c r="I70" s="64"/>
      <c r="J70" s="7"/>
      <c r="K70" s="59" t="s">
        <v>80</v>
      </c>
      <c r="L70" s="12" t="s">
        <v>62</v>
      </c>
      <c r="M70" s="21">
        <v>37600</v>
      </c>
      <c r="N70" s="64">
        <f>M70</f>
        <v>37600</v>
      </c>
      <c r="O70" s="54"/>
      <c r="P70" s="54"/>
      <c r="Q70" s="54"/>
      <c r="R70" s="64">
        <f t="shared" si="4"/>
        <v>37600</v>
      </c>
    </row>
    <row r="71" spans="1:18" ht="31.5" customHeight="1">
      <c r="A71" s="66">
        <v>2291</v>
      </c>
      <c r="B71" s="74">
        <v>14</v>
      </c>
      <c r="C71" s="47">
        <v>71936000</v>
      </c>
      <c r="D71" s="41" t="s">
        <v>84</v>
      </c>
      <c r="E71" s="14" t="s">
        <v>12</v>
      </c>
      <c r="F71" s="14" t="s">
        <v>23</v>
      </c>
      <c r="G71" s="15">
        <v>9</v>
      </c>
      <c r="H71" s="8" t="s">
        <v>17</v>
      </c>
      <c r="I71" s="62">
        <v>2831</v>
      </c>
      <c r="J71" s="7">
        <v>160</v>
      </c>
      <c r="K71" s="59" t="s">
        <v>18</v>
      </c>
      <c r="L71" s="12" t="s">
        <v>0</v>
      </c>
      <c r="M71" s="21">
        <f>M72+M73</f>
        <v>4949266</v>
      </c>
      <c r="N71" s="21">
        <f>N72+N73</f>
        <v>4949266</v>
      </c>
      <c r="O71" s="21">
        <f>O72+O73</f>
        <v>0</v>
      </c>
      <c r="P71" s="21">
        <f>P72+P73</f>
        <v>0</v>
      </c>
      <c r="Q71" s="21">
        <f>Q72+Q73</f>
        <v>0</v>
      </c>
      <c r="R71" s="62">
        <f t="shared" si="4"/>
        <v>4949266</v>
      </c>
    </row>
    <row r="72" spans="1:18" ht="31.5" customHeight="1">
      <c r="A72" s="66">
        <v>2292</v>
      </c>
      <c r="B72" s="75"/>
      <c r="C72" s="47">
        <v>71936000</v>
      </c>
      <c r="D72" s="41" t="s">
        <v>84</v>
      </c>
      <c r="E72" s="14"/>
      <c r="F72" s="14"/>
      <c r="G72" s="15"/>
      <c r="H72" s="8"/>
      <c r="I72" s="62"/>
      <c r="J72" s="7"/>
      <c r="K72" s="59" t="s">
        <v>34</v>
      </c>
      <c r="L72" s="12" t="s">
        <v>35</v>
      </c>
      <c r="M72" s="21">
        <v>4626058</v>
      </c>
      <c r="N72" s="62">
        <f>M72</f>
        <v>4626058</v>
      </c>
      <c r="O72" s="54"/>
      <c r="P72" s="54"/>
      <c r="Q72" s="54"/>
      <c r="R72" s="62">
        <f t="shared" si="4"/>
        <v>4626058</v>
      </c>
    </row>
    <row r="73" spans="1:18" ht="31.5" customHeight="1">
      <c r="A73" s="66">
        <v>2293</v>
      </c>
      <c r="B73" s="76"/>
      <c r="C73" s="47">
        <v>71936000</v>
      </c>
      <c r="D73" s="41" t="s">
        <v>84</v>
      </c>
      <c r="E73" s="14"/>
      <c r="F73" s="14"/>
      <c r="G73" s="15"/>
      <c r="H73" s="8"/>
      <c r="I73" s="62"/>
      <c r="J73" s="7"/>
      <c r="K73" s="59" t="s">
        <v>29</v>
      </c>
      <c r="L73" s="12" t="s">
        <v>61</v>
      </c>
      <c r="M73" s="21">
        <v>323208</v>
      </c>
      <c r="N73" s="62">
        <f>M73</f>
        <v>323208</v>
      </c>
      <c r="O73" s="54"/>
      <c r="P73" s="54"/>
      <c r="Q73" s="54"/>
      <c r="R73" s="62">
        <f t="shared" si="4"/>
        <v>323208</v>
      </c>
    </row>
    <row r="74" spans="1:18" ht="31.5" customHeight="1">
      <c r="A74" s="66">
        <v>2294</v>
      </c>
      <c r="B74" s="74">
        <v>15</v>
      </c>
      <c r="C74" s="47">
        <v>71936000</v>
      </c>
      <c r="D74" s="41" t="s">
        <v>84</v>
      </c>
      <c r="E74" s="14" t="s">
        <v>12</v>
      </c>
      <c r="F74" s="14" t="s">
        <v>23</v>
      </c>
      <c r="G74" s="15">
        <v>14</v>
      </c>
      <c r="H74" s="8" t="s">
        <v>17</v>
      </c>
      <c r="I74" s="62">
        <v>2915.1</v>
      </c>
      <c r="J74" s="7">
        <v>168</v>
      </c>
      <c r="K74" s="59" t="s">
        <v>18</v>
      </c>
      <c r="L74" s="12" t="s">
        <v>0</v>
      </c>
      <c r="M74" s="21">
        <f>M75+M76+M77+M78</f>
        <v>4206202</v>
      </c>
      <c r="N74" s="21">
        <f>N75+N76+N77+N78</f>
        <v>4206202</v>
      </c>
      <c r="O74" s="21">
        <f>O75+O76+O77+O78</f>
        <v>0</v>
      </c>
      <c r="P74" s="21">
        <f>P75+P76+P77+P78</f>
        <v>0</v>
      </c>
      <c r="Q74" s="21">
        <f>Q75+Q76+Q77+Q78</f>
        <v>0</v>
      </c>
      <c r="R74" s="62">
        <f t="shared" si="4"/>
        <v>4206202</v>
      </c>
    </row>
    <row r="75" spans="1:18" ht="31.5" customHeight="1">
      <c r="A75" s="66">
        <v>2295</v>
      </c>
      <c r="B75" s="75"/>
      <c r="C75" s="47">
        <v>71936000</v>
      </c>
      <c r="D75" s="41" t="s">
        <v>84</v>
      </c>
      <c r="E75" s="14"/>
      <c r="F75" s="14"/>
      <c r="G75" s="15"/>
      <c r="H75" s="8"/>
      <c r="I75" s="62"/>
      <c r="J75" s="7"/>
      <c r="K75" s="59" t="s">
        <v>32</v>
      </c>
      <c r="L75" s="12" t="s">
        <v>33</v>
      </c>
      <c r="M75" s="21">
        <v>1767285</v>
      </c>
      <c r="N75" s="62">
        <f>M75</f>
        <v>1767285</v>
      </c>
      <c r="O75" s="54"/>
      <c r="P75" s="54"/>
      <c r="Q75" s="54"/>
      <c r="R75" s="64">
        <f t="shared" si="4"/>
        <v>1767285</v>
      </c>
    </row>
    <row r="76" spans="1:18" ht="31.5" customHeight="1">
      <c r="A76" s="66">
        <v>2296</v>
      </c>
      <c r="B76" s="75"/>
      <c r="C76" s="47">
        <v>71936000</v>
      </c>
      <c r="D76" s="41" t="s">
        <v>84</v>
      </c>
      <c r="E76" s="14"/>
      <c r="F76" s="14"/>
      <c r="G76" s="15"/>
      <c r="H76" s="8"/>
      <c r="I76" s="62"/>
      <c r="J76" s="7"/>
      <c r="K76" s="59" t="s">
        <v>34</v>
      </c>
      <c r="L76" s="12" t="s">
        <v>35</v>
      </c>
      <c r="M76" s="21">
        <v>2186486</v>
      </c>
      <c r="N76" s="62">
        <f>M76</f>
        <v>2186486</v>
      </c>
      <c r="O76" s="54"/>
      <c r="P76" s="54"/>
      <c r="Q76" s="54"/>
      <c r="R76" s="64">
        <f t="shared" si="4"/>
        <v>2186486</v>
      </c>
    </row>
    <row r="77" spans="1:18" ht="31.5" customHeight="1">
      <c r="A77" s="66">
        <v>2297</v>
      </c>
      <c r="B77" s="75"/>
      <c r="C77" s="47">
        <v>71936000</v>
      </c>
      <c r="D77" s="41" t="s">
        <v>84</v>
      </c>
      <c r="E77" s="14"/>
      <c r="F77" s="14"/>
      <c r="G77" s="15"/>
      <c r="H77" s="8"/>
      <c r="I77" s="62"/>
      <c r="J77" s="7"/>
      <c r="K77" s="59" t="s">
        <v>29</v>
      </c>
      <c r="L77" s="12" t="s">
        <v>61</v>
      </c>
      <c r="M77" s="21">
        <v>214831</v>
      </c>
      <c r="N77" s="62">
        <f>M77</f>
        <v>214831</v>
      </c>
      <c r="O77" s="54"/>
      <c r="P77" s="54"/>
      <c r="Q77" s="54"/>
      <c r="R77" s="64">
        <f t="shared" si="4"/>
        <v>214831</v>
      </c>
    </row>
    <row r="78" spans="1:18" ht="110.25">
      <c r="A78" s="66">
        <v>2298</v>
      </c>
      <c r="B78" s="76"/>
      <c r="C78" s="47">
        <v>71936000</v>
      </c>
      <c r="D78" s="41" t="s">
        <v>84</v>
      </c>
      <c r="E78" s="14"/>
      <c r="F78" s="14"/>
      <c r="G78" s="15"/>
      <c r="H78" s="8"/>
      <c r="I78" s="64"/>
      <c r="J78" s="7"/>
      <c r="K78" s="59" t="s">
        <v>80</v>
      </c>
      <c r="L78" s="12" t="s">
        <v>62</v>
      </c>
      <c r="M78" s="21">
        <v>37600</v>
      </c>
      <c r="N78" s="64">
        <f>M78</f>
        <v>37600</v>
      </c>
      <c r="O78" s="54"/>
      <c r="P78" s="54"/>
      <c r="Q78" s="54"/>
      <c r="R78" s="64">
        <f t="shared" si="4"/>
        <v>37600</v>
      </c>
    </row>
    <row r="79" spans="1:18" ht="31.5" customHeight="1">
      <c r="A79" s="66">
        <v>2299</v>
      </c>
      <c r="B79" s="74">
        <v>16</v>
      </c>
      <c r="C79" s="47">
        <v>71936000</v>
      </c>
      <c r="D79" s="41" t="s">
        <v>84</v>
      </c>
      <c r="E79" s="14" t="s">
        <v>12</v>
      </c>
      <c r="F79" s="14" t="s">
        <v>23</v>
      </c>
      <c r="G79" s="15">
        <v>15</v>
      </c>
      <c r="H79" s="8" t="s">
        <v>17</v>
      </c>
      <c r="I79" s="62">
        <v>5785.6</v>
      </c>
      <c r="J79" s="7">
        <v>269</v>
      </c>
      <c r="K79" s="59" t="s">
        <v>18</v>
      </c>
      <c r="L79" s="12" t="s">
        <v>0</v>
      </c>
      <c r="M79" s="21">
        <f>M80+M81+M82</f>
        <v>4856903</v>
      </c>
      <c r="N79" s="21">
        <f>N80+N81+N82</f>
        <v>4856903</v>
      </c>
      <c r="O79" s="21">
        <f>O80+O81+O82</f>
        <v>0</v>
      </c>
      <c r="P79" s="21">
        <f>P80+P81+P82</f>
        <v>0</v>
      </c>
      <c r="Q79" s="21">
        <f>Q80+Q81+Q82</f>
        <v>0</v>
      </c>
      <c r="R79" s="64">
        <f t="shared" si="4"/>
        <v>4856903</v>
      </c>
    </row>
    <row r="80" spans="1:18" ht="31.5" customHeight="1">
      <c r="A80" s="66">
        <v>2300</v>
      </c>
      <c r="B80" s="75"/>
      <c r="C80" s="47">
        <v>71936000</v>
      </c>
      <c r="D80" s="41" t="s">
        <v>84</v>
      </c>
      <c r="E80" s="14"/>
      <c r="F80" s="14"/>
      <c r="G80" s="15"/>
      <c r="H80" s="8"/>
      <c r="I80" s="62"/>
      <c r="J80" s="7"/>
      <c r="K80" s="59" t="s">
        <v>34</v>
      </c>
      <c r="L80" s="12" t="s">
        <v>35</v>
      </c>
      <c r="M80" s="21">
        <v>4376539</v>
      </c>
      <c r="N80" s="62">
        <f>M80</f>
        <v>4376539</v>
      </c>
      <c r="O80" s="54"/>
      <c r="P80" s="54"/>
      <c r="Q80" s="54"/>
      <c r="R80" s="64">
        <f t="shared" si="4"/>
        <v>4376539</v>
      </c>
    </row>
    <row r="81" spans="1:18" ht="31.5" customHeight="1">
      <c r="A81" s="66">
        <v>2301</v>
      </c>
      <c r="B81" s="75"/>
      <c r="C81" s="47">
        <v>71936000</v>
      </c>
      <c r="D81" s="41" t="s">
        <v>84</v>
      </c>
      <c r="E81" s="14"/>
      <c r="F81" s="14"/>
      <c r="G81" s="15"/>
      <c r="H81" s="8"/>
      <c r="I81" s="62"/>
      <c r="J81" s="7"/>
      <c r="K81" s="59" t="s">
        <v>29</v>
      </c>
      <c r="L81" s="12" t="s">
        <v>61</v>
      </c>
      <c r="M81" s="21">
        <v>442764</v>
      </c>
      <c r="N81" s="62">
        <f>M81</f>
        <v>442764</v>
      </c>
      <c r="O81" s="54"/>
      <c r="P81" s="54"/>
      <c r="Q81" s="54"/>
      <c r="R81" s="64">
        <f t="shared" si="4"/>
        <v>442764</v>
      </c>
    </row>
    <row r="82" spans="1:18" ht="110.25">
      <c r="A82" s="66">
        <v>2302</v>
      </c>
      <c r="B82" s="76"/>
      <c r="C82" s="47">
        <v>71936000</v>
      </c>
      <c r="D82" s="41" t="s">
        <v>84</v>
      </c>
      <c r="E82" s="14"/>
      <c r="F82" s="14"/>
      <c r="G82" s="15"/>
      <c r="H82" s="8"/>
      <c r="I82" s="64"/>
      <c r="J82" s="7"/>
      <c r="K82" s="59" t="s">
        <v>80</v>
      </c>
      <c r="L82" s="12" t="s">
        <v>62</v>
      </c>
      <c r="M82" s="21">
        <v>37600</v>
      </c>
      <c r="N82" s="64">
        <f>M82</f>
        <v>37600</v>
      </c>
      <c r="O82" s="54"/>
      <c r="P82" s="54"/>
      <c r="Q82" s="54"/>
      <c r="R82" s="64">
        <f>N82+O82+P82+Q82</f>
        <v>37600</v>
      </c>
    </row>
    <row r="83" spans="1:18" ht="31.5" customHeight="1">
      <c r="A83" s="66">
        <v>2303</v>
      </c>
      <c r="B83" s="74">
        <v>17</v>
      </c>
      <c r="C83" s="47">
        <v>71936000</v>
      </c>
      <c r="D83" s="41" t="s">
        <v>84</v>
      </c>
      <c r="E83" s="14" t="s">
        <v>12</v>
      </c>
      <c r="F83" s="14" t="s">
        <v>54</v>
      </c>
      <c r="G83" s="15">
        <v>5</v>
      </c>
      <c r="H83" s="8" t="s">
        <v>17</v>
      </c>
      <c r="I83" s="62">
        <v>7183.8</v>
      </c>
      <c r="J83" s="7">
        <v>277</v>
      </c>
      <c r="K83" s="59" t="s">
        <v>18</v>
      </c>
      <c r="L83" s="12" t="s">
        <v>0</v>
      </c>
      <c r="M83" s="21">
        <f>M84+M85+M86</f>
        <v>3059287</v>
      </c>
      <c r="N83" s="21">
        <f>N84+N85+N86</f>
        <v>3059287</v>
      </c>
      <c r="O83" s="21">
        <f>O84+O85+O86</f>
        <v>0</v>
      </c>
      <c r="P83" s="21">
        <f>P84+P85+P86</f>
        <v>0</v>
      </c>
      <c r="Q83" s="21">
        <f>Q84+Q85+Q86</f>
        <v>0</v>
      </c>
      <c r="R83" s="64">
        <f t="shared" si="4"/>
        <v>3059287</v>
      </c>
    </row>
    <row r="84" spans="1:18" ht="31.5" customHeight="1">
      <c r="A84" s="66">
        <v>2304</v>
      </c>
      <c r="B84" s="75"/>
      <c r="C84" s="47">
        <v>71936000</v>
      </c>
      <c r="D84" s="41" t="s">
        <v>84</v>
      </c>
      <c r="E84" s="14"/>
      <c r="F84" s="14"/>
      <c r="G84" s="15"/>
      <c r="H84" s="8"/>
      <c r="I84" s="62"/>
      <c r="J84" s="7"/>
      <c r="K84" s="59" t="s">
        <v>32</v>
      </c>
      <c r="L84" s="12" t="s">
        <v>33</v>
      </c>
      <c r="M84" s="21">
        <v>2799447</v>
      </c>
      <c r="N84" s="62">
        <v>2799447</v>
      </c>
      <c r="O84" s="54"/>
      <c r="P84" s="54"/>
      <c r="Q84" s="54"/>
      <c r="R84" s="64">
        <f t="shared" si="4"/>
        <v>2799447</v>
      </c>
    </row>
    <row r="85" spans="1:18" ht="31.5" customHeight="1">
      <c r="A85" s="66">
        <v>2305</v>
      </c>
      <c r="B85" s="75"/>
      <c r="C85" s="47">
        <v>71936000</v>
      </c>
      <c r="D85" s="41" t="s">
        <v>84</v>
      </c>
      <c r="E85" s="14"/>
      <c r="F85" s="14"/>
      <c r="G85" s="15"/>
      <c r="H85" s="8"/>
      <c r="I85" s="62"/>
      <c r="J85" s="7"/>
      <c r="K85" s="59" t="s">
        <v>29</v>
      </c>
      <c r="L85" s="12" t="s">
        <v>61</v>
      </c>
      <c r="M85" s="21">
        <v>222240</v>
      </c>
      <c r="N85" s="62">
        <v>222240</v>
      </c>
      <c r="O85" s="54"/>
      <c r="P85" s="54"/>
      <c r="Q85" s="54"/>
      <c r="R85" s="64">
        <f t="shared" si="4"/>
        <v>222240</v>
      </c>
    </row>
    <row r="86" spans="1:18" ht="110.25">
      <c r="A86" s="66">
        <v>2306</v>
      </c>
      <c r="B86" s="76"/>
      <c r="C86" s="47">
        <v>71936000</v>
      </c>
      <c r="D86" s="41" t="s">
        <v>84</v>
      </c>
      <c r="E86" s="14"/>
      <c r="F86" s="14"/>
      <c r="G86" s="15"/>
      <c r="H86" s="8"/>
      <c r="I86" s="64"/>
      <c r="J86" s="7"/>
      <c r="K86" s="59" t="s">
        <v>80</v>
      </c>
      <c r="L86" s="12" t="s">
        <v>62</v>
      </c>
      <c r="M86" s="21">
        <v>37600</v>
      </c>
      <c r="N86" s="64">
        <f>M86</f>
        <v>37600</v>
      </c>
      <c r="O86" s="54"/>
      <c r="P86" s="54"/>
      <c r="Q86" s="54"/>
      <c r="R86" s="64">
        <f t="shared" si="4"/>
        <v>37600</v>
      </c>
    </row>
    <row r="87" spans="1:18" ht="31.5" customHeight="1">
      <c r="A87" s="66">
        <v>2307</v>
      </c>
      <c r="B87" s="74">
        <v>18</v>
      </c>
      <c r="C87" s="47">
        <v>71936000</v>
      </c>
      <c r="D87" s="41" t="s">
        <v>84</v>
      </c>
      <c r="E87" s="41" t="s">
        <v>12</v>
      </c>
      <c r="F87" s="41" t="s">
        <v>23</v>
      </c>
      <c r="G87" s="12" t="s">
        <v>59</v>
      </c>
      <c r="H87" s="12" t="s">
        <v>17</v>
      </c>
      <c r="I87" s="11">
        <v>4382.4</v>
      </c>
      <c r="J87" s="7">
        <v>187</v>
      </c>
      <c r="K87" s="59" t="s">
        <v>18</v>
      </c>
      <c r="L87" s="37" t="s">
        <v>0</v>
      </c>
      <c r="M87" s="21">
        <f>M88+M89</f>
        <v>1298832.67</v>
      </c>
      <c r="N87" s="21">
        <f>N88+N89</f>
        <v>1298832.67</v>
      </c>
      <c r="O87" s="21">
        <f>O88+O89</f>
        <v>0</v>
      </c>
      <c r="P87" s="21">
        <f>P88+P89</f>
        <v>0</v>
      </c>
      <c r="Q87" s="21">
        <f>Q88+Q89</f>
        <v>0</v>
      </c>
      <c r="R87" s="60">
        <f t="shared" si="3"/>
        <v>1298832.67</v>
      </c>
    </row>
    <row r="88" spans="1:18" ht="31.5" customHeight="1">
      <c r="A88" s="66">
        <v>2308</v>
      </c>
      <c r="B88" s="75"/>
      <c r="C88" s="47">
        <v>71936000</v>
      </c>
      <c r="D88" s="41" t="s">
        <v>84</v>
      </c>
      <c r="E88" s="41"/>
      <c r="F88" s="41"/>
      <c r="G88" s="7"/>
      <c r="H88" s="12"/>
      <c r="I88" s="11"/>
      <c r="J88" s="7"/>
      <c r="K88" s="59" t="s">
        <v>30</v>
      </c>
      <c r="L88" s="13" t="s">
        <v>31</v>
      </c>
      <c r="M88" s="21">
        <f>N88</f>
        <v>1271620</v>
      </c>
      <c r="N88" s="21">
        <v>1271620</v>
      </c>
      <c r="O88" s="11"/>
      <c r="P88" s="11"/>
      <c r="Q88" s="11"/>
      <c r="R88" s="60">
        <f t="shared" si="3"/>
        <v>1271620</v>
      </c>
    </row>
    <row r="89" spans="1:18" ht="31.5" customHeight="1">
      <c r="A89" s="66">
        <v>2309</v>
      </c>
      <c r="B89" s="76"/>
      <c r="C89" s="47">
        <v>71936000</v>
      </c>
      <c r="D89" s="41" t="s">
        <v>84</v>
      </c>
      <c r="E89" s="41"/>
      <c r="F89" s="41"/>
      <c r="G89" s="7"/>
      <c r="H89" s="12"/>
      <c r="I89" s="11"/>
      <c r="J89" s="7"/>
      <c r="K89" s="59" t="s">
        <v>29</v>
      </c>
      <c r="L89" s="12" t="s">
        <v>61</v>
      </c>
      <c r="M89" s="21">
        <f>ROUND((M88)*2.14%,2)</f>
        <v>27212.67</v>
      </c>
      <c r="N89" s="60">
        <f>M89</f>
        <v>27212.67</v>
      </c>
      <c r="O89" s="11"/>
      <c r="P89" s="11"/>
      <c r="Q89" s="11"/>
      <c r="R89" s="60">
        <f t="shared" si="3"/>
        <v>27212.67</v>
      </c>
    </row>
    <row r="90" spans="1:18" ht="31.5" customHeight="1">
      <c r="A90" s="66">
        <v>2310</v>
      </c>
      <c r="B90" s="73">
        <v>19</v>
      </c>
      <c r="C90" s="47">
        <v>71936000</v>
      </c>
      <c r="D90" s="41" t="s">
        <v>84</v>
      </c>
      <c r="E90" s="59" t="s">
        <v>12</v>
      </c>
      <c r="F90" s="59" t="s">
        <v>60</v>
      </c>
      <c r="G90" s="7">
        <v>10</v>
      </c>
      <c r="H90" s="8" t="s">
        <v>17</v>
      </c>
      <c r="I90" s="11">
        <v>10853</v>
      </c>
      <c r="J90" s="7">
        <v>464</v>
      </c>
      <c r="K90" s="59" t="s">
        <v>18</v>
      </c>
      <c r="L90" s="37" t="s">
        <v>0</v>
      </c>
      <c r="M90" s="21">
        <f>M91+M92+M93+M94</f>
        <v>36521066.05</v>
      </c>
      <c r="N90" s="21">
        <f>N91+N92+N93+N94</f>
        <v>36521066.05</v>
      </c>
      <c r="O90" s="21">
        <f>O91+O92+O93+O94</f>
        <v>0</v>
      </c>
      <c r="P90" s="21">
        <f>P91+P92+P93+P94</f>
        <v>0</v>
      </c>
      <c r="Q90" s="21">
        <f>Q91+Q92+Q93+Q94</f>
        <v>0</v>
      </c>
      <c r="R90" s="60">
        <f t="shared" si="3"/>
        <v>36521066.05</v>
      </c>
    </row>
    <row r="91" spans="1:18" ht="31.5" customHeight="1">
      <c r="A91" s="66">
        <v>2311</v>
      </c>
      <c r="B91" s="71"/>
      <c r="C91" s="47">
        <v>71936000</v>
      </c>
      <c r="D91" s="41" t="s">
        <v>84</v>
      </c>
      <c r="E91" s="14"/>
      <c r="F91" s="14"/>
      <c r="G91" s="15"/>
      <c r="H91" s="8"/>
      <c r="I91" s="60"/>
      <c r="J91" s="7"/>
      <c r="K91" s="59" t="s">
        <v>32</v>
      </c>
      <c r="L91" s="13" t="s">
        <v>33</v>
      </c>
      <c r="M91" s="21">
        <f>N91</f>
        <v>7235739</v>
      </c>
      <c r="N91" s="21">
        <v>7235739</v>
      </c>
      <c r="O91" s="54"/>
      <c r="P91" s="54"/>
      <c r="Q91" s="54"/>
      <c r="R91" s="60">
        <f t="shared" si="3"/>
        <v>7235739</v>
      </c>
    </row>
    <row r="92" spans="1:18" ht="31.5" customHeight="1">
      <c r="A92" s="66">
        <v>2312</v>
      </c>
      <c r="B92" s="71"/>
      <c r="C92" s="47">
        <v>71936000</v>
      </c>
      <c r="D92" s="41" t="s">
        <v>84</v>
      </c>
      <c r="E92" s="59"/>
      <c r="F92" s="59"/>
      <c r="G92" s="7"/>
      <c r="H92" s="8"/>
      <c r="I92" s="11"/>
      <c r="J92" s="7"/>
      <c r="K92" s="59" t="s">
        <v>34</v>
      </c>
      <c r="L92" s="13" t="s">
        <v>35</v>
      </c>
      <c r="M92" s="21">
        <f>N92</f>
        <v>9642294</v>
      </c>
      <c r="N92" s="21">
        <v>9642294</v>
      </c>
      <c r="O92" s="21"/>
      <c r="P92" s="21"/>
      <c r="Q92" s="21"/>
      <c r="R92" s="60">
        <f t="shared" si="3"/>
        <v>9642294</v>
      </c>
    </row>
    <row r="93" spans="1:18" ht="31.5" customHeight="1">
      <c r="A93" s="66">
        <v>2313</v>
      </c>
      <c r="B93" s="71"/>
      <c r="C93" s="47">
        <v>71936000</v>
      </c>
      <c r="D93" s="41" t="s">
        <v>84</v>
      </c>
      <c r="E93" s="59"/>
      <c r="F93" s="59"/>
      <c r="G93" s="7"/>
      <c r="H93" s="8"/>
      <c r="I93" s="11"/>
      <c r="J93" s="7"/>
      <c r="K93" s="59" t="s">
        <v>30</v>
      </c>
      <c r="L93" s="13" t="s">
        <v>31</v>
      </c>
      <c r="M93" s="21">
        <v>18877857</v>
      </c>
      <c r="N93" s="21">
        <v>18877857</v>
      </c>
      <c r="O93" s="21"/>
      <c r="P93" s="21"/>
      <c r="Q93" s="21"/>
      <c r="R93" s="60">
        <f t="shared" si="3"/>
        <v>18877857</v>
      </c>
    </row>
    <row r="94" spans="1:18" ht="31.5" customHeight="1">
      <c r="A94" s="66">
        <v>2314</v>
      </c>
      <c r="B94" s="72"/>
      <c r="C94" s="47">
        <v>71936000</v>
      </c>
      <c r="D94" s="41" t="s">
        <v>84</v>
      </c>
      <c r="E94" s="59"/>
      <c r="F94" s="59"/>
      <c r="G94" s="7"/>
      <c r="H94" s="8"/>
      <c r="I94" s="11"/>
      <c r="J94" s="7"/>
      <c r="K94" s="59" t="s">
        <v>29</v>
      </c>
      <c r="L94" s="12" t="s">
        <v>61</v>
      </c>
      <c r="M94" s="21">
        <f>ROUND((M93+M92+M91)*2.14%,2)</f>
        <v>765176.05</v>
      </c>
      <c r="N94" s="60">
        <f>M94</f>
        <v>765176.05</v>
      </c>
      <c r="O94" s="21"/>
      <c r="P94" s="21"/>
      <c r="Q94" s="21"/>
      <c r="R94" s="60">
        <f t="shared" si="3"/>
        <v>765176.05</v>
      </c>
    </row>
    <row r="95" spans="1:18" ht="31.5" customHeight="1">
      <c r="A95" s="66">
        <v>2315</v>
      </c>
      <c r="B95" s="73">
        <v>20</v>
      </c>
      <c r="C95" s="47">
        <v>71936000</v>
      </c>
      <c r="D95" s="41" t="s">
        <v>84</v>
      </c>
      <c r="E95" s="59" t="s">
        <v>12</v>
      </c>
      <c r="F95" s="59" t="s">
        <v>69</v>
      </c>
      <c r="G95" s="7">
        <v>3</v>
      </c>
      <c r="H95" s="8" t="s">
        <v>17</v>
      </c>
      <c r="I95" s="11">
        <v>1077.1</v>
      </c>
      <c r="J95" s="7">
        <v>23</v>
      </c>
      <c r="K95" s="59" t="s">
        <v>18</v>
      </c>
      <c r="L95" s="37" t="s">
        <v>0</v>
      </c>
      <c r="M95" s="21">
        <f>M96+M97+M98</f>
        <v>1339152.43</v>
      </c>
      <c r="N95" s="21">
        <f>N96+N97+N98</f>
        <v>1339152.43</v>
      </c>
      <c r="O95" s="21">
        <f>O96+O97+O98</f>
        <v>0</v>
      </c>
      <c r="P95" s="21">
        <f>P96+P97+P98</f>
        <v>0</v>
      </c>
      <c r="Q95" s="21">
        <f>Q96+Q97+Q98</f>
        <v>0</v>
      </c>
      <c r="R95" s="60">
        <f t="shared" si="3"/>
        <v>1339152.43</v>
      </c>
    </row>
    <row r="96" spans="1:18" ht="31.5" customHeight="1">
      <c r="A96" s="66">
        <v>2316</v>
      </c>
      <c r="B96" s="71"/>
      <c r="C96" s="47">
        <v>71936000</v>
      </c>
      <c r="D96" s="41" t="s">
        <v>84</v>
      </c>
      <c r="E96" s="14"/>
      <c r="F96" s="14"/>
      <c r="G96" s="15"/>
      <c r="H96" s="8"/>
      <c r="I96" s="60"/>
      <c r="J96" s="7"/>
      <c r="K96" s="59" t="s">
        <v>32</v>
      </c>
      <c r="L96" s="13" t="s">
        <v>33</v>
      </c>
      <c r="M96" s="21">
        <f>N96</f>
        <v>546132</v>
      </c>
      <c r="N96" s="21">
        <v>546132</v>
      </c>
      <c r="O96" s="54"/>
      <c r="P96" s="54"/>
      <c r="Q96" s="54"/>
      <c r="R96" s="60">
        <f t="shared" si="3"/>
        <v>546132</v>
      </c>
    </row>
    <row r="97" spans="1:18" ht="31.5" customHeight="1">
      <c r="A97" s="66">
        <v>2317</v>
      </c>
      <c r="B97" s="71"/>
      <c r="C97" s="47">
        <v>71936000</v>
      </c>
      <c r="D97" s="41" t="s">
        <v>84</v>
      </c>
      <c r="E97" s="59"/>
      <c r="F97" s="59"/>
      <c r="G97" s="7"/>
      <c r="H97" s="8"/>
      <c r="I97" s="11"/>
      <c r="J97" s="7"/>
      <c r="K97" s="59" t="s">
        <v>34</v>
      </c>
      <c r="L97" s="13" t="s">
        <v>35</v>
      </c>
      <c r="M97" s="21">
        <f>N97</f>
        <v>764963</v>
      </c>
      <c r="N97" s="21">
        <v>764963</v>
      </c>
      <c r="O97" s="21"/>
      <c r="P97" s="21"/>
      <c r="Q97" s="21"/>
      <c r="R97" s="60">
        <f t="shared" si="3"/>
        <v>764963</v>
      </c>
    </row>
    <row r="98" spans="1:18" ht="31.5" customHeight="1">
      <c r="A98" s="66">
        <v>2318</v>
      </c>
      <c r="B98" s="57"/>
      <c r="C98" s="47">
        <v>71936000</v>
      </c>
      <c r="D98" s="41" t="s">
        <v>84</v>
      </c>
      <c r="E98" s="59"/>
      <c r="F98" s="59"/>
      <c r="G98" s="7"/>
      <c r="H98" s="8"/>
      <c r="I98" s="11"/>
      <c r="J98" s="7"/>
      <c r="K98" s="59" t="s">
        <v>29</v>
      </c>
      <c r="L98" s="12" t="s">
        <v>61</v>
      </c>
      <c r="M98" s="21">
        <f>ROUND((M97+M96)*2.14%,2)</f>
        <v>28057.43</v>
      </c>
      <c r="N98" s="60">
        <f>M98</f>
        <v>28057.43</v>
      </c>
      <c r="O98" s="21"/>
      <c r="P98" s="21"/>
      <c r="Q98" s="21"/>
      <c r="R98" s="60">
        <f t="shared" si="3"/>
        <v>28057.43</v>
      </c>
    </row>
    <row r="99" spans="1:18" ht="31.5" customHeight="1">
      <c r="A99" s="66">
        <v>2319</v>
      </c>
      <c r="B99" s="74">
        <v>21</v>
      </c>
      <c r="C99" s="47">
        <v>71936000</v>
      </c>
      <c r="D99" s="41" t="s">
        <v>84</v>
      </c>
      <c r="E99" s="41" t="s">
        <v>12</v>
      </c>
      <c r="F99" s="41" t="s">
        <v>52</v>
      </c>
      <c r="G99" s="12" t="s">
        <v>53</v>
      </c>
      <c r="H99" s="12" t="s">
        <v>17</v>
      </c>
      <c r="I99" s="11">
        <v>611.9</v>
      </c>
      <c r="J99" s="7">
        <v>24</v>
      </c>
      <c r="K99" s="59" t="s">
        <v>18</v>
      </c>
      <c r="L99" s="12" t="s">
        <v>0</v>
      </c>
      <c r="M99" s="21">
        <f>M100+M101+M102</f>
        <v>1180870.16</v>
      </c>
      <c r="N99" s="21">
        <f>N100+N101+N102</f>
        <v>1180870.16</v>
      </c>
      <c r="O99" s="21">
        <f>O100+O101+O102</f>
        <v>0</v>
      </c>
      <c r="P99" s="21">
        <f>P100+P101+P102</f>
        <v>0</v>
      </c>
      <c r="Q99" s="21">
        <f>Q100+Q101+Q102</f>
        <v>0</v>
      </c>
      <c r="R99" s="60">
        <f t="shared" si="3"/>
        <v>1180870.16</v>
      </c>
    </row>
    <row r="100" spans="1:18" ht="31.5" customHeight="1">
      <c r="A100" s="66">
        <v>2320</v>
      </c>
      <c r="B100" s="75"/>
      <c r="C100" s="47">
        <v>71936000</v>
      </c>
      <c r="D100" s="41" t="s">
        <v>84</v>
      </c>
      <c r="E100" s="41"/>
      <c r="F100" s="41"/>
      <c r="G100" s="7"/>
      <c r="H100" s="12"/>
      <c r="I100" s="11"/>
      <c r="J100" s="7"/>
      <c r="K100" s="59" t="s">
        <v>32</v>
      </c>
      <c r="L100" s="13" t="s">
        <v>33</v>
      </c>
      <c r="M100" s="55">
        <f>N100</f>
        <v>522974</v>
      </c>
      <c r="N100" s="21">
        <v>522974</v>
      </c>
      <c r="O100" s="11"/>
      <c r="P100" s="11"/>
      <c r="Q100" s="11"/>
      <c r="R100" s="60">
        <f t="shared" si="3"/>
        <v>522974</v>
      </c>
    </row>
    <row r="101" spans="1:18" ht="31.5" customHeight="1">
      <c r="A101" s="66">
        <v>2321</v>
      </c>
      <c r="B101" s="75"/>
      <c r="C101" s="47">
        <v>71936000</v>
      </c>
      <c r="D101" s="41" t="s">
        <v>84</v>
      </c>
      <c r="E101" s="14"/>
      <c r="F101" s="14"/>
      <c r="G101" s="15"/>
      <c r="H101" s="8"/>
      <c r="I101" s="60"/>
      <c r="J101" s="7"/>
      <c r="K101" s="59" t="s">
        <v>34</v>
      </c>
      <c r="L101" s="13" t="s">
        <v>35</v>
      </c>
      <c r="M101" s="55">
        <f>N101</f>
        <v>633155</v>
      </c>
      <c r="N101" s="21">
        <v>633155</v>
      </c>
      <c r="O101" s="54"/>
      <c r="P101" s="54"/>
      <c r="Q101" s="54"/>
      <c r="R101" s="60">
        <f t="shared" si="3"/>
        <v>633155</v>
      </c>
    </row>
    <row r="102" spans="1:18" ht="31.5" customHeight="1">
      <c r="A102" s="66">
        <v>2322</v>
      </c>
      <c r="B102" s="76"/>
      <c r="C102" s="47">
        <v>71936000</v>
      </c>
      <c r="D102" s="41" t="s">
        <v>84</v>
      </c>
      <c r="E102" s="14"/>
      <c r="F102" s="14"/>
      <c r="G102" s="15"/>
      <c r="H102" s="8"/>
      <c r="I102" s="60"/>
      <c r="J102" s="7"/>
      <c r="K102" s="59" t="s">
        <v>29</v>
      </c>
      <c r="L102" s="12" t="s">
        <v>61</v>
      </c>
      <c r="M102" s="21">
        <f>ROUND((M101+M100)*2.14%,2)</f>
        <v>24741.16</v>
      </c>
      <c r="N102" s="60">
        <f>M102</f>
        <v>24741.16</v>
      </c>
      <c r="O102" s="54"/>
      <c r="P102" s="54"/>
      <c r="Q102" s="54"/>
      <c r="R102" s="60">
        <f t="shared" si="3"/>
        <v>24741.16</v>
      </c>
    </row>
    <row r="103" spans="1:20" s="17" customFormat="1" ht="31.5" customHeight="1">
      <c r="A103" s="66">
        <v>2323</v>
      </c>
      <c r="B103" s="74">
        <v>22</v>
      </c>
      <c r="C103" s="47">
        <v>71936000</v>
      </c>
      <c r="D103" s="41" t="s">
        <v>84</v>
      </c>
      <c r="E103" s="41" t="s">
        <v>12</v>
      </c>
      <c r="F103" s="41" t="s">
        <v>52</v>
      </c>
      <c r="G103" s="12" t="s">
        <v>75</v>
      </c>
      <c r="H103" s="12" t="s">
        <v>17</v>
      </c>
      <c r="I103" s="11">
        <v>599</v>
      </c>
      <c r="J103" s="7">
        <v>22</v>
      </c>
      <c r="K103" s="59" t="s">
        <v>18</v>
      </c>
      <c r="L103" s="12" t="s">
        <v>0</v>
      </c>
      <c r="M103" s="21">
        <f>M104+M105+M106+M107</f>
        <v>2654783.05</v>
      </c>
      <c r="N103" s="21">
        <f>N104+N105+N106+N107</f>
        <v>2654783.05</v>
      </c>
      <c r="O103" s="21">
        <f>O104+O105+O106+O107</f>
        <v>0</v>
      </c>
      <c r="P103" s="21">
        <f>P104+P105+P106+P107</f>
        <v>0</v>
      </c>
      <c r="Q103" s="21">
        <f>Q104+Q105+Q106+Q107</f>
        <v>0</v>
      </c>
      <c r="R103" s="60">
        <f t="shared" si="3"/>
        <v>2654783.05</v>
      </c>
      <c r="S103" s="44"/>
      <c r="T103" s="44"/>
    </row>
    <row r="104" spans="1:20" s="18" customFormat="1" ht="31.5" customHeight="1">
      <c r="A104" s="66">
        <v>2324</v>
      </c>
      <c r="B104" s="75"/>
      <c r="C104" s="47">
        <v>71936000</v>
      </c>
      <c r="D104" s="41" t="s">
        <v>84</v>
      </c>
      <c r="E104" s="41"/>
      <c r="F104" s="41"/>
      <c r="G104" s="7"/>
      <c r="H104" s="12"/>
      <c r="I104" s="11"/>
      <c r="J104" s="7"/>
      <c r="K104" s="59" t="s">
        <v>32</v>
      </c>
      <c r="L104" s="13" t="s">
        <v>33</v>
      </c>
      <c r="M104" s="55">
        <f>N104</f>
        <v>537275</v>
      </c>
      <c r="N104" s="21">
        <v>537275</v>
      </c>
      <c r="O104" s="11"/>
      <c r="P104" s="55"/>
      <c r="Q104" s="11"/>
      <c r="R104" s="60">
        <f t="shared" si="3"/>
        <v>537275</v>
      </c>
      <c r="S104" s="45"/>
      <c r="T104" s="45"/>
    </row>
    <row r="105" spans="1:20" s="18" customFormat="1" ht="31.5" customHeight="1">
      <c r="A105" s="66">
        <v>2325</v>
      </c>
      <c r="B105" s="75"/>
      <c r="C105" s="47">
        <v>71936000</v>
      </c>
      <c r="D105" s="41" t="s">
        <v>84</v>
      </c>
      <c r="E105" s="41"/>
      <c r="F105" s="41"/>
      <c r="G105" s="7"/>
      <c r="H105" s="12"/>
      <c r="I105" s="11"/>
      <c r="J105" s="7"/>
      <c r="K105" s="14" t="s">
        <v>34</v>
      </c>
      <c r="L105" s="13" t="s">
        <v>35</v>
      </c>
      <c r="M105" s="55">
        <f>N105</f>
        <v>650469</v>
      </c>
      <c r="N105" s="21">
        <v>650469</v>
      </c>
      <c r="O105" s="11"/>
      <c r="P105" s="55"/>
      <c r="Q105" s="11"/>
      <c r="R105" s="60">
        <f t="shared" si="3"/>
        <v>650469</v>
      </c>
      <c r="S105" s="45"/>
      <c r="T105" s="45"/>
    </row>
    <row r="106" spans="1:20" s="19" customFormat="1" ht="31.5" customHeight="1">
      <c r="A106" s="66">
        <v>2326</v>
      </c>
      <c r="B106" s="75"/>
      <c r="C106" s="47">
        <v>71936000</v>
      </c>
      <c r="D106" s="41" t="s">
        <v>84</v>
      </c>
      <c r="E106" s="41"/>
      <c r="F106" s="41"/>
      <c r="G106" s="7"/>
      <c r="H106" s="12"/>
      <c r="I106" s="11"/>
      <c r="J106" s="7"/>
      <c r="K106" s="59" t="s">
        <v>30</v>
      </c>
      <c r="L106" s="13" t="s">
        <v>31</v>
      </c>
      <c r="M106" s="55">
        <v>1411417</v>
      </c>
      <c r="N106" s="21">
        <v>1411417</v>
      </c>
      <c r="O106" s="21"/>
      <c r="P106" s="21"/>
      <c r="Q106" s="21"/>
      <c r="R106" s="60">
        <f t="shared" si="3"/>
        <v>1411417</v>
      </c>
      <c r="S106" s="46"/>
      <c r="T106" s="46"/>
    </row>
    <row r="107" spans="1:20" s="19" customFormat="1" ht="31.5" customHeight="1">
      <c r="A107" s="66">
        <v>2327</v>
      </c>
      <c r="B107" s="76"/>
      <c r="C107" s="47">
        <v>71936000</v>
      </c>
      <c r="D107" s="41" t="s">
        <v>84</v>
      </c>
      <c r="E107" s="41"/>
      <c r="F107" s="41"/>
      <c r="G107" s="7"/>
      <c r="H107" s="12"/>
      <c r="I107" s="11"/>
      <c r="J107" s="7"/>
      <c r="K107" s="59" t="s">
        <v>29</v>
      </c>
      <c r="L107" s="12" t="s">
        <v>61</v>
      </c>
      <c r="M107" s="21">
        <f>ROUND((M106+M105+M104)*2.14%,2)</f>
        <v>55622.05</v>
      </c>
      <c r="N107" s="60">
        <f>M107</f>
        <v>55622.05</v>
      </c>
      <c r="O107" s="21"/>
      <c r="P107" s="21"/>
      <c r="Q107" s="21"/>
      <c r="R107" s="60">
        <f t="shared" si="3"/>
        <v>55622.05</v>
      </c>
      <c r="S107" s="46"/>
      <c r="T107" s="46"/>
    </row>
    <row r="108" spans="1:18" ht="31.5" customHeight="1">
      <c r="A108" s="66">
        <v>2328</v>
      </c>
      <c r="B108" s="73">
        <v>23</v>
      </c>
      <c r="C108" s="47">
        <v>71936000</v>
      </c>
      <c r="D108" s="41" t="s">
        <v>84</v>
      </c>
      <c r="E108" s="59" t="s">
        <v>12</v>
      </c>
      <c r="F108" s="59" t="s">
        <v>54</v>
      </c>
      <c r="G108" s="7">
        <v>6</v>
      </c>
      <c r="H108" s="8" t="s">
        <v>17</v>
      </c>
      <c r="I108" s="11">
        <v>1934.3</v>
      </c>
      <c r="J108" s="7">
        <v>73</v>
      </c>
      <c r="K108" s="59" t="s">
        <v>18</v>
      </c>
      <c r="L108" s="37" t="s">
        <v>0</v>
      </c>
      <c r="M108" s="21">
        <f>M109+M110</f>
        <v>1160847.66</v>
      </c>
      <c r="N108" s="21">
        <f>N109+N110</f>
        <v>1160847.66</v>
      </c>
      <c r="O108" s="21">
        <f>O109+O110</f>
        <v>0</v>
      </c>
      <c r="P108" s="21">
        <f>P109+P110</f>
        <v>0</v>
      </c>
      <c r="Q108" s="21">
        <f>Q109+Q110</f>
        <v>0</v>
      </c>
      <c r="R108" s="60">
        <f t="shared" si="3"/>
        <v>1160847.66</v>
      </c>
    </row>
    <row r="109" spans="1:18" ht="31.5" customHeight="1">
      <c r="A109" s="66">
        <v>2329</v>
      </c>
      <c r="B109" s="71"/>
      <c r="C109" s="47">
        <v>71936000</v>
      </c>
      <c r="D109" s="41" t="s">
        <v>84</v>
      </c>
      <c r="E109" s="59"/>
      <c r="F109" s="59"/>
      <c r="G109" s="7"/>
      <c r="H109" s="8"/>
      <c r="I109" s="11"/>
      <c r="J109" s="7"/>
      <c r="K109" s="59" t="s">
        <v>32</v>
      </c>
      <c r="L109" s="13" t="s">
        <v>33</v>
      </c>
      <c r="M109" s="21">
        <f>N109</f>
        <v>1136526</v>
      </c>
      <c r="N109" s="21">
        <v>1136526</v>
      </c>
      <c r="O109" s="21"/>
      <c r="P109" s="21"/>
      <c r="Q109" s="21"/>
      <c r="R109" s="60">
        <f t="shared" si="3"/>
        <v>1136526</v>
      </c>
    </row>
    <row r="110" spans="1:18" ht="31.5" customHeight="1">
      <c r="A110" s="66">
        <v>2330</v>
      </c>
      <c r="B110" s="72"/>
      <c r="C110" s="47">
        <v>71936000</v>
      </c>
      <c r="D110" s="41" t="s">
        <v>84</v>
      </c>
      <c r="E110" s="14"/>
      <c r="F110" s="14"/>
      <c r="G110" s="15"/>
      <c r="H110" s="8"/>
      <c r="I110" s="60"/>
      <c r="J110" s="7"/>
      <c r="K110" s="59" t="s">
        <v>29</v>
      </c>
      <c r="L110" s="12" t="s">
        <v>61</v>
      </c>
      <c r="M110" s="21">
        <f>ROUND((M109)*2.14%,2)</f>
        <v>24321.66</v>
      </c>
      <c r="N110" s="60">
        <f>M110</f>
        <v>24321.66</v>
      </c>
      <c r="O110" s="54"/>
      <c r="P110" s="54"/>
      <c r="Q110" s="54"/>
      <c r="R110" s="60">
        <f t="shared" si="3"/>
        <v>24321.66</v>
      </c>
    </row>
    <row r="111" spans="1:18" ht="31.5" customHeight="1">
      <c r="A111" s="66">
        <v>2331</v>
      </c>
      <c r="B111" s="73">
        <v>24</v>
      </c>
      <c r="C111" s="47">
        <v>71936000</v>
      </c>
      <c r="D111" s="41" t="s">
        <v>84</v>
      </c>
      <c r="E111" s="59" t="s">
        <v>12</v>
      </c>
      <c r="F111" s="59" t="s">
        <v>54</v>
      </c>
      <c r="G111" s="7">
        <v>11</v>
      </c>
      <c r="H111" s="8" t="s">
        <v>17</v>
      </c>
      <c r="I111" s="11">
        <v>3558.1</v>
      </c>
      <c r="J111" s="7">
        <v>141</v>
      </c>
      <c r="K111" s="59" t="s">
        <v>18</v>
      </c>
      <c r="L111" s="37" t="s">
        <v>0</v>
      </c>
      <c r="M111" s="21">
        <f>M112+M113+M114</f>
        <v>8967757.18</v>
      </c>
      <c r="N111" s="21">
        <f>N112+N113+N114</f>
        <v>8967757.18</v>
      </c>
      <c r="O111" s="21">
        <f>O112+O113+O114</f>
        <v>0</v>
      </c>
      <c r="P111" s="21">
        <f>P112+P113+P114</f>
        <v>0</v>
      </c>
      <c r="Q111" s="21">
        <f>Q112+Q113+Q114</f>
        <v>0</v>
      </c>
      <c r="R111" s="60">
        <f t="shared" si="3"/>
        <v>8967757.18</v>
      </c>
    </row>
    <row r="112" spans="1:18" ht="31.5" customHeight="1">
      <c r="A112" s="66">
        <v>2332</v>
      </c>
      <c r="B112" s="71"/>
      <c r="C112" s="47">
        <v>71936000</v>
      </c>
      <c r="D112" s="41" t="s">
        <v>84</v>
      </c>
      <c r="E112" s="59"/>
      <c r="F112" s="59"/>
      <c r="G112" s="7"/>
      <c r="H112" s="8"/>
      <c r="I112" s="11"/>
      <c r="J112" s="7"/>
      <c r="K112" s="59" t="s">
        <v>32</v>
      </c>
      <c r="L112" s="13" t="s">
        <v>33</v>
      </c>
      <c r="M112" s="21">
        <f>N112</f>
        <v>2366023</v>
      </c>
      <c r="N112" s="21">
        <v>2366023</v>
      </c>
      <c r="O112" s="21"/>
      <c r="P112" s="21"/>
      <c r="Q112" s="21"/>
      <c r="R112" s="60">
        <f t="shared" si="3"/>
        <v>2366023</v>
      </c>
    </row>
    <row r="113" spans="1:18" ht="31.5" customHeight="1">
      <c r="A113" s="66">
        <v>2333</v>
      </c>
      <c r="B113" s="71"/>
      <c r="C113" s="47">
        <v>71936000</v>
      </c>
      <c r="D113" s="41" t="s">
        <v>84</v>
      </c>
      <c r="E113" s="14"/>
      <c r="F113" s="14"/>
      <c r="G113" s="15"/>
      <c r="H113" s="8"/>
      <c r="I113" s="60"/>
      <c r="J113" s="7"/>
      <c r="K113" s="59" t="s">
        <v>30</v>
      </c>
      <c r="L113" s="13" t="s">
        <v>31</v>
      </c>
      <c r="M113" s="21">
        <v>6413845</v>
      </c>
      <c r="N113" s="21">
        <v>6413845</v>
      </c>
      <c r="O113" s="54"/>
      <c r="P113" s="54"/>
      <c r="Q113" s="54"/>
      <c r="R113" s="60">
        <f t="shared" si="3"/>
        <v>6413845</v>
      </c>
    </row>
    <row r="114" spans="1:18" ht="31.5" customHeight="1">
      <c r="A114" s="66">
        <v>2334</v>
      </c>
      <c r="B114" s="72"/>
      <c r="C114" s="47">
        <v>71936000</v>
      </c>
      <c r="D114" s="41" t="s">
        <v>84</v>
      </c>
      <c r="E114" s="14"/>
      <c r="F114" s="14"/>
      <c r="G114" s="15"/>
      <c r="H114" s="8"/>
      <c r="I114" s="60"/>
      <c r="J114" s="7"/>
      <c r="K114" s="59" t="s">
        <v>29</v>
      </c>
      <c r="L114" s="12" t="s">
        <v>61</v>
      </c>
      <c r="M114" s="21">
        <f>ROUND((M113+M112)*2.14%,2)</f>
        <v>187889.18</v>
      </c>
      <c r="N114" s="60">
        <f>M114</f>
        <v>187889.18</v>
      </c>
      <c r="O114" s="54"/>
      <c r="P114" s="54"/>
      <c r="Q114" s="54"/>
      <c r="R114" s="60">
        <f t="shared" si="3"/>
        <v>187889.18</v>
      </c>
    </row>
    <row r="115" spans="1:18" ht="31.5" customHeight="1">
      <c r="A115" s="66">
        <v>2335</v>
      </c>
      <c r="B115" s="73">
        <v>25</v>
      </c>
      <c r="C115" s="47">
        <v>71936000</v>
      </c>
      <c r="D115" s="41" t="s">
        <v>84</v>
      </c>
      <c r="E115" s="59" t="s">
        <v>13</v>
      </c>
      <c r="F115" s="59" t="s">
        <v>25</v>
      </c>
      <c r="G115" s="7">
        <v>8</v>
      </c>
      <c r="H115" s="8" t="s">
        <v>17</v>
      </c>
      <c r="I115" s="11">
        <v>5225.5</v>
      </c>
      <c r="J115" s="7">
        <v>171</v>
      </c>
      <c r="K115" s="59" t="s">
        <v>18</v>
      </c>
      <c r="L115" s="37" t="s">
        <v>0</v>
      </c>
      <c r="M115" s="21">
        <f>M116+M117</f>
        <v>3094928.82</v>
      </c>
      <c r="N115" s="21">
        <f>N116+N117</f>
        <v>3094928.82</v>
      </c>
      <c r="O115" s="21">
        <f>O116+O117</f>
        <v>0</v>
      </c>
      <c r="P115" s="21">
        <f>P116+P117</f>
        <v>0</v>
      </c>
      <c r="Q115" s="21">
        <f>Q116+Q117</f>
        <v>0</v>
      </c>
      <c r="R115" s="60">
        <f t="shared" si="3"/>
        <v>3094928.82</v>
      </c>
    </row>
    <row r="116" spans="1:18" ht="31.5" customHeight="1">
      <c r="A116" s="66">
        <v>2336</v>
      </c>
      <c r="B116" s="71"/>
      <c r="C116" s="47">
        <v>71936000</v>
      </c>
      <c r="D116" s="41" t="s">
        <v>84</v>
      </c>
      <c r="E116" s="59"/>
      <c r="F116" s="59"/>
      <c r="G116" s="7"/>
      <c r="H116" s="8"/>
      <c r="I116" s="11"/>
      <c r="J116" s="7"/>
      <c r="K116" s="59" t="s">
        <v>32</v>
      </c>
      <c r="L116" s="13" t="s">
        <v>33</v>
      </c>
      <c r="M116" s="21">
        <f>N116</f>
        <v>3030085</v>
      </c>
      <c r="N116" s="21">
        <v>3030085</v>
      </c>
      <c r="O116" s="21"/>
      <c r="P116" s="21"/>
      <c r="Q116" s="21"/>
      <c r="R116" s="60">
        <f t="shared" si="3"/>
        <v>3030085</v>
      </c>
    </row>
    <row r="117" spans="1:18" ht="31.5" customHeight="1">
      <c r="A117" s="66">
        <v>2337</v>
      </c>
      <c r="B117" s="72"/>
      <c r="C117" s="47">
        <v>71936000</v>
      </c>
      <c r="D117" s="41" t="s">
        <v>84</v>
      </c>
      <c r="E117" s="59"/>
      <c r="F117" s="59"/>
      <c r="G117" s="7"/>
      <c r="H117" s="8"/>
      <c r="I117" s="11"/>
      <c r="J117" s="7"/>
      <c r="K117" s="59" t="s">
        <v>29</v>
      </c>
      <c r="L117" s="12" t="s">
        <v>61</v>
      </c>
      <c r="M117" s="21">
        <f>ROUND((M116)*2.14%,2)</f>
        <v>64843.82</v>
      </c>
      <c r="N117" s="60">
        <f>M117</f>
        <v>64843.82</v>
      </c>
      <c r="O117" s="21"/>
      <c r="P117" s="21"/>
      <c r="Q117" s="21"/>
      <c r="R117" s="60">
        <f t="shared" si="3"/>
        <v>64843.82</v>
      </c>
    </row>
    <row r="118" spans="1:18" ht="31.5" customHeight="1">
      <c r="A118" s="66">
        <v>2338</v>
      </c>
      <c r="B118" s="73">
        <v>26</v>
      </c>
      <c r="C118" s="47">
        <v>71936000</v>
      </c>
      <c r="D118" s="41" t="s">
        <v>84</v>
      </c>
      <c r="E118" s="59" t="s">
        <v>13</v>
      </c>
      <c r="F118" s="59" t="s">
        <v>25</v>
      </c>
      <c r="G118" s="7">
        <v>14</v>
      </c>
      <c r="H118" s="8" t="s">
        <v>17</v>
      </c>
      <c r="I118" s="11">
        <v>778.1</v>
      </c>
      <c r="J118" s="7">
        <v>40</v>
      </c>
      <c r="K118" s="59" t="s">
        <v>18</v>
      </c>
      <c r="L118" s="37" t="s">
        <v>0</v>
      </c>
      <c r="M118" s="21">
        <f>M119+M120</f>
        <v>789780.19</v>
      </c>
      <c r="N118" s="21">
        <f>N119+N120</f>
        <v>789780.19</v>
      </c>
      <c r="O118" s="21">
        <f>O119+O120</f>
        <v>0</v>
      </c>
      <c r="P118" s="21">
        <f>P119+P120</f>
        <v>0</v>
      </c>
      <c r="Q118" s="21">
        <f>Q119+Q120</f>
        <v>0</v>
      </c>
      <c r="R118" s="60">
        <f t="shared" si="3"/>
        <v>789780.19</v>
      </c>
    </row>
    <row r="119" spans="1:18" ht="31.5" customHeight="1">
      <c r="A119" s="66">
        <v>2339</v>
      </c>
      <c r="B119" s="71"/>
      <c r="C119" s="47">
        <v>71936000</v>
      </c>
      <c r="D119" s="41" t="s">
        <v>84</v>
      </c>
      <c r="E119" s="59"/>
      <c r="F119" s="59"/>
      <c r="G119" s="7"/>
      <c r="H119" s="8"/>
      <c r="I119" s="11"/>
      <c r="J119" s="7"/>
      <c r="K119" s="59" t="s">
        <v>32</v>
      </c>
      <c r="L119" s="13" t="s">
        <v>33</v>
      </c>
      <c r="M119" s="21">
        <f>N119</f>
        <v>773233</v>
      </c>
      <c r="N119" s="21">
        <v>773233</v>
      </c>
      <c r="O119" s="21"/>
      <c r="P119" s="21"/>
      <c r="Q119" s="21"/>
      <c r="R119" s="60">
        <f t="shared" si="3"/>
        <v>773233</v>
      </c>
    </row>
    <row r="120" spans="1:18" ht="31.5" customHeight="1">
      <c r="A120" s="66">
        <v>2340</v>
      </c>
      <c r="B120" s="72"/>
      <c r="C120" s="47">
        <v>71936000</v>
      </c>
      <c r="D120" s="41" t="s">
        <v>84</v>
      </c>
      <c r="E120" s="59"/>
      <c r="F120" s="59"/>
      <c r="G120" s="7"/>
      <c r="H120" s="8"/>
      <c r="I120" s="11"/>
      <c r="J120" s="7"/>
      <c r="K120" s="59" t="s">
        <v>29</v>
      </c>
      <c r="L120" s="12" t="s">
        <v>61</v>
      </c>
      <c r="M120" s="21">
        <f>ROUND((M119)*2.14%,2)</f>
        <v>16547.19</v>
      </c>
      <c r="N120" s="60">
        <f>M120</f>
        <v>16547.19</v>
      </c>
      <c r="O120" s="21"/>
      <c r="P120" s="21"/>
      <c r="Q120" s="21"/>
      <c r="R120" s="60">
        <f t="shared" si="3"/>
        <v>16547.19</v>
      </c>
    </row>
    <row r="121" spans="1:18" ht="31.5" customHeight="1">
      <c r="A121" s="66">
        <v>2341</v>
      </c>
      <c r="B121" s="73">
        <v>27</v>
      </c>
      <c r="C121" s="47">
        <v>71936000</v>
      </c>
      <c r="D121" s="41" t="s">
        <v>84</v>
      </c>
      <c r="E121" s="59" t="s">
        <v>13</v>
      </c>
      <c r="F121" s="59" t="s">
        <v>25</v>
      </c>
      <c r="G121" s="7">
        <v>22</v>
      </c>
      <c r="H121" s="8" t="s">
        <v>17</v>
      </c>
      <c r="I121" s="11">
        <v>3679.6</v>
      </c>
      <c r="J121" s="7">
        <v>160</v>
      </c>
      <c r="K121" s="59" t="s">
        <v>18</v>
      </c>
      <c r="L121" s="37" t="s">
        <v>0</v>
      </c>
      <c r="M121" s="21">
        <f>M122+M123</f>
        <v>2182295.66</v>
      </c>
      <c r="N121" s="21">
        <f>N122+N123</f>
        <v>2182295.66</v>
      </c>
      <c r="O121" s="21">
        <f>O122+O123</f>
        <v>0</v>
      </c>
      <c r="P121" s="21">
        <f>P122+P123</f>
        <v>0</v>
      </c>
      <c r="Q121" s="21">
        <f>Q122+Q123</f>
        <v>0</v>
      </c>
      <c r="R121" s="60">
        <f t="shared" si="3"/>
        <v>2182295.66</v>
      </c>
    </row>
    <row r="122" spans="1:18" ht="31.5" customHeight="1">
      <c r="A122" s="66">
        <v>2342</v>
      </c>
      <c r="B122" s="71"/>
      <c r="C122" s="47">
        <v>71936000</v>
      </c>
      <c r="D122" s="41" t="s">
        <v>84</v>
      </c>
      <c r="E122" s="14"/>
      <c r="F122" s="14"/>
      <c r="G122" s="15"/>
      <c r="H122" s="8"/>
      <c r="I122" s="60"/>
      <c r="J122" s="7"/>
      <c r="K122" s="59" t="s">
        <v>32</v>
      </c>
      <c r="L122" s="13" t="s">
        <v>33</v>
      </c>
      <c r="M122" s="21">
        <f>N122</f>
        <v>2136573</v>
      </c>
      <c r="N122" s="21">
        <v>2136573</v>
      </c>
      <c r="O122" s="54"/>
      <c r="P122" s="54"/>
      <c r="Q122" s="54"/>
      <c r="R122" s="60">
        <f t="shared" si="3"/>
        <v>2136573</v>
      </c>
    </row>
    <row r="123" spans="1:18" ht="31.5" customHeight="1">
      <c r="A123" s="66">
        <v>2343</v>
      </c>
      <c r="B123" s="72"/>
      <c r="C123" s="47">
        <v>71936000</v>
      </c>
      <c r="D123" s="41" t="s">
        <v>84</v>
      </c>
      <c r="E123" s="14"/>
      <c r="F123" s="14"/>
      <c r="G123" s="15"/>
      <c r="H123" s="8"/>
      <c r="I123" s="60"/>
      <c r="J123" s="7"/>
      <c r="K123" s="59" t="s">
        <v>29</v>
      </c>
      <c r="L123" s="12" t="s">
        <v>61</v>
      </c>
      <c r="M123" s="21">
        <f>ROUND((M122)*2.14%,2)</f>
        <v>45722.66</v>
      </c>
      <c r="N123" s="60">
        <f>M123</f>
        <v>45722.66</v>
      </c>
      <c r="O123" s="54"/>
      <c r="P123" s="54"/>
      <c r="Q123" s="54"/>
      <c r="R123" s="60">
        <f t="shared" si="3"/>
        <v>45722.66</v>
      </c>
    </row>
    <row r="124" spans="1:18" ht="31.5" customHeight="1">
      <c r="A124" s="66">
        <v>2344</v>
      </c>
      <c r="B124" s="73">
        <v>28</v>
      </c>
      <c r="C124" s="47">
        <v>71936000</v>
      </c>
      <c r="D124" s="41" t="s">
        <v>84</v>
      </c>
      <c r="E124" s="14" t="s">
        <v>13</v>
      </c>
      <c r="F124" s="14" t="s">
        <v>21</v>
      </c>
      <c r="G124" s="15">
        <v>1</v>
      </c>
      <c r="H124" s="8" t="s">
        <v>17</v>
      </c>
      <c r="I124" s="63">
        <v>2579.8</v>
      </c>
      <c r="J124" s="7">
        <v>121</v>
      </c>
      <c r="K124" s="59" t="s">
        <v>18</v>
      </c>
      <c r="L124" s="12" t="s">
        <v>0</v>
      </c>
      <c r="M124" s="21">
        <f>M125+M126</f>
        <v>6131686</v>
      </c>
      <c r="N124" s="63">
        <f>N125+N126</f>
        <v>6131686</v>
      </c>
      <c r="O124" s="54">
        <f>O125+O126</f>
        <v>0</v>
      </c>
      <c r="P124" s="54">
        <f>P125+P126</f>
        <v>0</v>
      </c>
      <c r="Q124" s="54">
        <f>Q125+Q126</f>
        <v>0</v>
      </c>
      <c r="R124" s="63" t="e">
        <f>N124+O124+P124+#REF!+Q124</f>
        <v>#REF!</v>
      </c>
    </row>
    <row r="125" spans="1:18" ht="31.5" customHeight="1">
      <c r="A125" s="66">
        <v>2345</v>
      </c>
      <c r="B125" s="71"/>
      <c r="C125" s="47">
        <v>71936000</v>
      </c>
      <c r="D125" s="41" t="s">
        <v>84</v>
      </c>
      <c r="E125" s="14"/>
      <c r="F125" s="14"/>
      <c r="G125" s="15"/>
      <c r="H125" s="8"/>
      <c r="I125" s="63"/>
      <c r="J125" s="7"/>
      <c r="K125" s="59" t="s">
        <v>30</v>
      </c>
      <c r="L125" s="12" t="s">
        <v>31</v>
      </c>
      <c r="M125" s="21">
        <v>6003217</v>
      </c>
      <c r="N125" s="63">
        <f>M125</f>
        <v>6003217</v>
      </c>
      <c r="O125" s="54"/>
      <c r="P125" s="54"/>
      <c r="Q125" s="54"/>
      <c r="R125" s="63">
        <f>N125+O125+P125+Q125</f>
        <v>6003217</v>
      </c>
    </row>
    <row r="126" spans="1:18" ht="31.5" customHeight="1">
      <c r="A126" s="66">
        <v>2346</v>
      </c>
      <c r="B126" s="72"/>
      <c r="C126" s="47">
        <v>71936000</v>
      </c>
      <c r="D126" s="41" t="s">
        <v>84</v>
      </c>
      <c r="E126" s="14"/>
      <c r="F126" s="14"/>
      <c r="G126" s="15"/>
      <c r="H126" s="8"/>
      <c r="I126" s="63"/>
      <c r="J126" s="7"/>
      <c r="K126" s="59" t="s">
        <v>29</v>
      </c>
      <c r="L126" s="12" t="s">
        <v>61</v>
      </c>
      <c r="M126" s="21">
        <v>128469</v>
      </c>
      <c r="N126" s="63">
        <f>M126</f>
        <v>128469</v>
      </c>
      <c r="O126" s="54"/>
      <c r="P126" s="54"/>
      <c r="Q126" s="54"/>
      <c r="R126" s="63">
        <f>N126+O126+P126+Q126</f>
        <v>128469</v>
      </c>
    </row>
    <row r="127" spans="1:18" ht="31.5" customHeight="1">
      <c r="A127" s="66">
        <v>2347</v>
      </c>
      <c r="B127" s="73">
        <v>29</v>
      </c>
      <c r="C127" s="47">
        <v>71936000</v>
      </c>
      <c r="D127" s="41" t="s">
        <v>84</v>
      </c>
      <c r="E127" s="59" t="s">
        <v>13</v>
      </c>
      <c r="F127" s="59" t="s">
        <v>21</v>
      </c>
      <c r="G127" s="7">
        <v>7</v>
      </c>
      <c r="H127" s="8" t="s">
        <v>17</v>
      </c>
      <c r="I127" s="11">
        <v>3086.3</v>
      </c>
      <c r="J127" s="7">
        <v>115</v>
      </c>
      <c r="K127" s="59" t="s">
        <v>18</v>
      </c>
      <c r="L127" s="37" t="s">
        <v>0</v>
      </c>
      <c r="M127" s="21">
        <f>M128+M129</f>
        <v>1714896.89</v>
      </c>
      <c r="N127" s="21">
        <f>N128+N129</f>
        <v>1714896.89</v>
      </c>
      <c r="O127" s="21">
        <f>O128+O129</f>
        <v>0</v>
      </c>
      <c r="P127" s="21">
        <f>P128+P129</f>
        <v>0</v>
      </c>
      <c r="Q127" s="21">
        <f>Q128+Q129</f>
        <v>0</v>
      </c>
      <c r="R127" s="60">
        <f t="shared" si="3"/>
        <v>1714896.89</v>
      </c>
    </row>
    <row r="128" spans="1:18" ht="31.5" customHeight="1">
      <c r="A128" s="66">
        <v>2348</v>
      </c>
      <c r="B128" s="71"/>
      <c r="C128" s="47">
        <v>71936000</v>
      </c>
      <c r="D128" s="41" t="s">
        <v>84</v>
      </c>
      <c r="E128" s="59"/>
      <c r="F128" s="59"/>
      <c r="G128" s="7"/>
      <c r="H128" s="8"/>
      <c r="I128" s="11"/>
      <c r="J128" s="7"/>
      <c r="K128" s="59" t="s">
        <v>32</v>
      </c>
      <c r="L128" s="13" t="s">
        <v>33</v>
      </c>
      <c r="M128" s="21">
        <f>N128</f>
        <v>1678967</v>
      </c>
      <c r="N128" s="21">
        <v>1678967</v>
      </c>
      <c r="O128" s="21"/>
      <c r="P128" s="21"/>
      <c r="Q128" s="21"/>
      <c r="R128" s="60">
        <f t="shared" si="3"/>
        <v>1678967</v>
      </c>
    </row>
    <row r="129" spans="1:18" ht="31.5" customHeight="1">
      <c r="A129" s="66">
        <v>2349</v>
      </c>
      <c r="B129" s="72"/>
      <c r="C129" s="47">
        <v>71936000</v>
      </c>
      <c r="D129" s="41" t="s">
        <v>84</v>
      </c>
      <c r="E129" s="59"/>
      <c r="F129" s="59"/>
      <c r="G129" s="7"/>
      <c r="H129" s="8"/>
      <c r="I129" s="11"/>
      <c r="J129" s="7"/>
      <c r="K129" s="59" t="s">
        <v>29</v>
      </c>
      <c r="L129" s="12" t="s">
        <v>61</v>
      </c>
      <c r="M129" s="21">
        <f>ROUND((M128)*2.14%,2)</f>
        <v>35929.89</v>
      </c>
      <c r="N129" s="60">
        <f>M129</f>
        <v>35929.89</v>
      </c>
      <c r="O129" s="21"/>
      <c r="P129" s="21"/>
      <c r="Q129" s="21"/>
      <c r="R129" s="60">
        <f t="shared" si="3"/>
        <v>35929.89</v>
      </c>
    </row>
    <row r="130" spans="1:18" ht="31.5" customHeight="1">
      <c r="A130" s="66">
        <v>2350</v>
      </c>
      <c r="B130" s="73">
        <v>30</v>
      </c>
      <c r="C130" s="47">
        <v>71936000</v>
      </c>
      <c r="D130" s="41" t="s">
        <v>84</v>
      </c>
      <c r="E130" s="59" t="s">
        <v>13</v>
      </c>
      <c r="F130" s="59" t="s">
        <v>21</v>
      </c>
      <c r="G130" s="7">
        <v>12</v>
      </c>
      <c r="H130" s="8" t="s">
        <v>17</v>
      </c>
      <c r="I130" s="11">
        <v>3575.4</v>
      </c>
      <c r="J130" s="7">
        <v>168</v>
      </c>
      <c r="K130" s="59" t="s">
        <v>18</v>
      </c>
      <c r="L130" s="37" t="s">
        <v>0</v>
      </c>
      <c r="M130" s="21">
        <f>M131+M132+M133</f>
        <v>7165800.54</v>
      </c>
      <c r="N130" s="21">
        <f>N131+N132+N133</f>
        <v>7165800.54</v>
      </c>
      <c r="O130" s="21">
        <f>O131+O132+O133</f>
        <v>0</v>
      </c>
      <c r="P130" s="21">
        <f>P131+P132+P133</f>
        <v>0</v>
      </c>
      <c r="Q130" s="21">
        <f>Q131+Q132+Q133</f>
        <v>0</v>
      </c>
      <c r="R130" s="60">
        <f t="shared" si="3"/>
        <v>7165800.54</v>
      </c>
    </row>
    <row r="131" spans="1:18" ht="31.5" customHeight="1">
      <c r="A131" s="66">
        <v>2351</v>
      </c>
      <c r="B131" s="71"/>
      <c r="C131" s="47">
        <v>71936000</v>
      </c>
      <c r="D131" s="41" t="s">
        <v>84</v>
      </c>
      <c r="E131" s="59"/>
      <c r="F131" s="59"/>
      <c r="G131" s="7"/>
      <c r="H131" s="8"/>
      <c r="I131" s="11"/>
      <c r="J131" s="7"/>
      <c r="K131" s="59" t="s">
        <v>32</v>
      </c>
      <c r="L131" s="13" t="s">
        <v>33</v>
      </c>
      <c r="M131" s="21">
        <v>4633363.3</v>
      </c>
      <c r="N131" s="21">
        <v>4633363.3</v>
      </c>
      <c r="O131" s="21"/>
      <c r="P131" s="21"/>
      <c r="Q131" s="21"/>
      <c r="R131" s="60">
        <f t="shared" si="3"/>
        <v>4633363.3</v>
      </c>
    </row>
    <row r="132" spans="1:18" ht="31.5" customHeight="1">
      <c r="A132" s="66">
        <v>2352</v>
      </c>
      <c r="B132" s="71"/>
      <c r="C132" s="47">
        <v>71936000</v>
      </c>
      <c r="D132" s="41" t="s">
        <v>84</v>
      </c>
      <c r="E132" s="14"/>
      <c r="F132" s="14"/>
      <c r="G132" s="15"/>
      <c r="H132" s="8"/>
      <c r="I132" s="60"/>
      <c r="J132" s="7"/>
      <c r="K132" s="59" t="s">
        <v>30</v>
      </c>
      <c r="L132" s="13" t="s">
        <v>31</v>
      </c>
      <c r="M132" s="21">
        <f>N132</f>
        <v>2382302</v>
      </c>
      <c r="N132" s="21">
        <v>2382302</v>
      </c>
      <c r="O132" s="54"/>
      <c r="P132" s="54"/>
      <c r="Q132" s="54"/>
      <c r="R132" s="60">
        <f t="shared" si="3"/>
        <v>2382302</v>
      </c>
    </row>
    <row r="133" spans="1:18" ht="31.5" customHeight="1">
      <c r="A133" s="66">
        <v>2353</v>
      </c>
      <c r="B133" s="72"/>
      <c r="C133" s="47">
        <v>71936000</v>
      </c>
      <c r="D133" s="41" t="s">
        <v>84</v>
      </c>
      <c r="E133" s="14"/>
      <c r="F133" s="14"/>
      <c r="G133" s="15"/>
      <c r="H133" s="8"/>
      <c r="I133" s="60"/>
      <c r="J133" s="7"/>
      <c r="K133" s="59" t="s">
        <v>29</v>
      </c>
      <c r="L133" s="12" t="s">
        <v>61</v>
      </c>
      <c r="M133" s="21">
        <f>ROUND((M132+M131)*2.14%,2)</f>
        <v>150135.24</v>
      </c>
      <c r="N133" s="60">
        <f>M133</f>
        <v>150135.24</v>
      </c>
      <c r="O133" s="54"/>
      <c r="P133" s="54"/>
      <c r="Q133" s="54"/>
      <c r="R133" s="60">
        <f t="shared" si="3"/>
        <v>150135.24</v>
      </c>
    </row>
    <row r="134" spans="1:18" ht="31.5" customHeight="1">
      <c r="A134" s="66">
        <v>2354</v>
      </c>
      <c r="B134" s="73">
        <v>31</v>
      </c>
      <c r="C134" s="47">
        <v>71936000</v>
      </c>
      <c r="D134" s="41" t="s">
        <v>84</v>
      </c>
      <c r="E134" s="59" t="s">
        <v>13</v>
      </c>
      <c r="F134" s="59" t="s">
        <v>21</v>
      </c>
      <c r="G134" s="7">
        <v>45</v>
      </c>
      <c r="H134" s="8" t="s">
        <v>17</v>
      </c>
      <c r="I134" s="11">
        <v>5182.8</v>
      </c>
      <c r="J134" s="7">
        <v>216</v>
      </c>
      <c r="K134" s="59" t="s">
        <v>18</v>
      </c>
      <c r="L134" s="37" t="s">
        <v>0</v>
      </c>
      <c r="M134" s="21">
        <f>M135+M136+M137</f>
        <v>11661450.45</v>
      </c>
      <c r="N134" s="21">
        <f>N135+N136+N137</f>
        <v>11661450.45</v>
      </c>
      <c r="O134" s="21">
        <f>O135+O136+O137</f>
        <v>0</v>
      </c>
      <c r="P134" s="21">
        <f>P135+P136+P137</f>
        <v>0</v>
      </c>
      <c r="Q134" s="21">
        <f>Q135+Q136+Q137</f>
        <v>0</v>
      </c>
      <c r="R134" s="60">
        <f t="shared" si="3"/>
        <v>11661450.45</v>
      </c>
    </row>
    <row r="135" spans="1:18" ht="31.5" customHeight="1">
      <c r="A135" s="66">
        <v>2355</v>
      </c>
      <c r="B135" s="71"/>
      <c r="C135" s="47">
        <v>71936000</v>
      </c>
      <c r="D135" s="41" t="s">
        <v>84</v>
      </c>
      <c r="E135" s="59"/>
      <c r="F135" s="59"/>
      <c r="G135" s="7"/>
      <c r="H135" s="8"/>
      <c r="I135" s="11"/>
      <c r="J135" s="7"/>
      <c r="K135" s="59" t="s">
        <v>32</v>
      </c>
      <c r="L135" s="13" t="s">
        <v>33</v>
      </c>
      <c r="M135" s="21">
        <f>N135</f>
        <v>3138627</v>
      </c>
      <c r="N135" s="21">
        <v>3138627</v>
      </c>
      <c r="O135" s="21"/>
      <c r="P135" s="21"/>
      <c r="Q135" s="21"/>
      <c r="R135" s="60">
        <f t="shared" si="3"/>
        <v>3138627</v>
      </c>
    </row>
    <row r="136" spans="1:18" ht="31.5" customHeight="1">
      <c r="A136" s="66">
        <v>2356</v>
      </c>
      <c r="B136" s="71"/>
      <c r="C136" s="47">
        <v>71936000</v>
      </c>
      <c r="D136" s="41" t="s">
        <v>84</v>
      </c>
      <c r="E136" s="14"/>
      <c r="F136" s="14"/>
      <c r="G136" s="15"/>
      <c r="H136" s="8"/>
      <c r="I136" s="60"/>
      <c r="J136" s="7"/>
      <c r="K136" s="59" t="s">
        <v>30</v>
      </c>
      <c r="L136" s="13" t="s">
        <v>31</v>
      </c>
      <c r="M136" s="21">
        <f>N136</f>
        <v>8278497</v>
      </c>
      <c r="N136" s="21">
        <v>8278497</v>
      </c>
      <c r="O136" s="54"/>
      <c r="P136" s="54"/>
      <c r="Q136" s="54"/>
      <c r="R136" s="60">
        <f aca="true" t="shared" si="5" ref="R136:R231">N136+O136+P136+Q136</f>
        <v>8278497</v>
      </c>
    </row>
    <row r="137" spans="1:18" ht="31.5" customHeight="1">
      <c r="A137" s="66">
        <v>2357</v>
      </c>
      <c r="B137" s="72"/>
      <c r="C137" s="47">
        <v>71936000</v>
      </c>
      <c r="D137" s="41" t="s">
        <v>84</v>
      </c>
      <c r="E137" s="14"/>
      <c r="F137" s="14"/>
      <c r="G137" s="15"/>
      <c r="H137" s="8"/>
      <c r="I137" s="60"/>
      <c r="J137" s="7"/>
      <c r="K137" s="59" t="s">
        <v>29</v>
      </c>
      <c r="L137" s="12" t="s">
        <v>61</v>
      </c>
      <c r="M137" s="21">
        <f>ROUND((M136+M135)*2.14%,2)</f>
        <v>244326.45</v>
      </c>
      <c r="N137" s="60">
        <f>M137</f>
        <v>244326.45</v>
      </c>
      <c r="O137" s="54"/>
      <c r="P137" s="54"/>
      <c r="Q137" s="54"/>
      <c r="R137" s="60">
        <f t="shared" si="5"/>
        <v>244326.45</v>
      </c>
    </row>
    <row r="138" spans="1:18" ht="31.5" customHeight="1">
      <c r="A138" s="66">
        <v>2358</v>
      </c>
      <c r="B138" s="73">
        <v>32</v>
      </c>
      <c r="C138" s="47">
        <v>71936000</v>
      </c>
      <c r="D138" s="41" t="s">
        <v>84</v>
      </c>
      <c r="E138" s="59" t="s">
        <v>13</v>
      </c>
      <c r="F138" s="59" t="s">
        <v>21</v>
      </c>
      <c r="G138" s="7">
        <v>46</v>
      </c>
      <c r="H138" s="8" t="s">
        <v>17</v>
      </c>
      <c r="I138" s="11">
        <v>3523.9</v>
      </c>
      <c r="J138" s="7">
        <v>144</v>
      </c>
      <c r="K138" s="59" t="s">
        <v>18</v>
      </c>
      <c r="L138" s="37" t="s">
        <v>0</v>
      </c>
      <c r="M138" s="21">
        <f>M139+M140+M141</f>
        <v>8512189.28</v>
      </c>
      <c r="N138" s="21">
        <f>N139+N140+N141</f>
        <v>8512189.28</v>
      </c>
      <c r="O138" s="21">
        <f>O139+O140+O141</f>
        <v>0</v>
      </c>
      <c r="P138" s="21">
        <f>P139+P140+P141</f>
        <v>0</v>
      </c>
      <c r="Q138" s="21">
        <f>Q139+Q140+Q141</f>
        <v>0</v>
      </c>
      <c r="R138" s="60">
        <f t="shared" si="5"/>
        <v>8512189.28</v>
      </c>
    </row>
    <row r="139" spans="1:18" ht="31.5" customHeight="1">
      <c r="A139" s="66">
        <v>2359</v>
      </c>
      <c r="B139" s="71"/>
      <c r="C139" s="47">
        <v>71936000</v>
      </c>
      <c r="D139" s="41" t="s">
        <v>84</v>
      </c>
      <c r="E139" s="59"/>
      <c r="F139" s="59"/>
      <c r="G139" s="7"/>
      <c r="H139" s="8"/>
      <c r="I139" s="11"/>
      <c r="J139" s="7"/>
      <c r="K139" s="59" t="s">
        <v>32</v>
      </c>
      <c r="L139" s="13" t="s">
        <v>33</v>
      </c>
      <c r="M139" s="21">
        <f>N139</f>
        <v>2086320</v>
      </c>
      <c r="N139" s="21">
        <v>2086320</v>
      </c>
      <c r="O139" s="21"/>
      <c r="P139" s="21"/>
      <c r="Q139" s="21"/>
      <c r="R139" s="60">
        <f t="shared" si="5"/>
        <v>2086320</v>
      </c>
    </row>
    <row r="140" spans="1:18" ht="31.5" customHeight="1">
      <c r="A140" s="66">
        <v>2360</v>
      </c>
      <c r="B140" s="71"/>
      <c r="C140" s="47">
        <v>71936000</v>
      </c>
      <c r="D140" s="41" t="s">
        <v>84</v>
      </c>
      <c r="E140" s="14"/>
      <c r="F140" s="14"/>
      <c r="G140" s="15"/>
      <c r="H140" s="8"/>
      <c r="I140" s="60"/>
      <c r="J140" s="7"/>
      <c r="K140" s="59" t="s">
        <v>30</v>
      </c>
      <c r="L140" s="13" t="s">
        <v>31</v>
      </c>
      <c r="M140" s="21">
        <v>6247525</v>
      </c>
      <c r="N140" s="21">
        <v>6247525</v>
      </c>
      <c r="O140" s="54"/>
      <c r="P140" s="54"/>
      <c r="Q140" s="54"/>
      <c r="R140" s="60">
        <f t="shared" si="5"/>
        <v>6247525</v>
      </c>
    </row>
    <row r="141" spans="1:18" ht="31.5" customHeight="1">
      <c r="A141" s="66">
        <v>2361</v>
      </c>
      <c r="B141" s="72"/>
      <c r="C141" s="47">
        <v>71936000</v>
      </c>
      <c r="D141" s="41" t="s">
        <v>84</v>
      </c>
      <c r="E141" s="14"/>
      <c r="F141" s="14"/>
      <c r="G141" s="15"/>
      <c r="H141" s="8"/>
      <c r="I141" s="60"/>
      <c r="J141" s="7"/>
      <c r="K141" s="59" t="s">
        <v>29</v>
      </c>
      <c r="L141" s="12" t="s">
        <v>61</v>
      </c>
      <c r="M141" s="21">
        <f>ROUND((M140+M139)*2.14%,2)</f>
        <v>178344.28</v>
      </c>
      <c r="N141" s="60">
        <f>M141</f>
        <v>178344.28</v>
      </c>
      <c r="O141" s="54"/>
      <c r="P141" s="54"/>
      <c r="Q141" s="54"/>
      <c r="R141" s="60">
        <f t="shared" si="5"/>
        <v>178344.28</v>
      </c>
    </row>
    <row r="142" spans="1:18" ht="31.5" customHeight="1">
      <c r="A142" s="66">
        <v>2362</v>
      </c>
      <c r="B142" s="73">
        <v>33</v>
      </c>
      <c r="C142" s="47">
        <v>71936000</v>
      </c>
      <c r="D142" s="41" t="s">
        <v>84</v>
      </c>
      <c r="E142" s="59" t="s">
        <v>13</v>
      </c>
      <c r="F142" s="59" t="s">
        <v>21</v>
      </c>
      <c r="G142" s="7">
        <v>48</v>
      </c>
      <c r="H142" s="8" t="s">
        <v>17</v>
      </c>
      <c r="I142" s="11">
        <v>3474.4</v>
      </c>
      <c r="J142" s="7">
        <v>142</v>
      </c>
      <c r="K142" s="59" t="s">
        <v>18</v>
      </c>
      <c r="L142" s="37" t="s">
        <v>0</v>
      </c>
      <c r="M142" s="21">
        <f>M143+M144</f>
        <v>2359251.17</v>
      </c>
      <c r="N142" s="21">
        <f>N143+N144</f>
        <v>2359251.17</v>
      </c>
      <c r="O142" s="21">
        <f>O143+O144</f>
        <v>0</v>
      </c>
      <c r="P142" s="21">
        <f>P143+P144</f>
        <v>0</v>
      </c>
      <c r="Q142" s="21">
        <f>Q143+Q144</f>
        <v>0</v>
      </c>
      <c r="R142" s="60">
        <f t="shared" si="5"/>
        <v>2359251.17</v>
      </c>
    </row>
    <row r="143" spans="1:18" ht="31.5" customHeight="1">
      <c r="A143" s="66">
        <v>2363</v>
      </c>
      <c r="B143" s="71"/>
      <c r="C143" s="47">
        <v>71936000</v>
      </c>
      <c r="D143" s="41" t="s">
        <v>84</v>
      </c>
      <c r="E143" s="59"/>
      <c r="F143" s="59"/>
      <c r="G143" s="7"/>
      <c r="H143" s="8"/>
      <c r="I143" s="11"/>
      <c r="J143" s="7"/>
      <c r="K143" s="59" t="s">
        <v>32</v>
      </c>
      <c r="L143" s="13" t="s">
        <v>33</v>
      </c>
      <c r="M143" s="21">
        <f>N143</f>
        <v>2309821</v>
      </c>
      <c r="N143" s="21">
        <v>2309821</v>
      </c>
      <c r="O143" s="21"/>
      <c r="P143" s="21"/>
      <c r="Q143" s="21"/>
      <c r="R143" s="60">
        <f t="shared" si="5"/>
        <v>2309821</v>
      </c>
    </row>
    <row r="144" spans="1:18" ht="31.5" customHeight="1">
      <c r="A144" s="66">
        <v>2364</v>
      </c>
      <c r="B144" s="72"/>
      <c r="C144" s="47">
        <v>71936000</v>
      </c>
      <c r="D144" s="41" t="s">
        <v>84</v>
      </c>
      <c r="E144" s="59"/>
      <c r="F144" s="59"/>
      <c r="G144" s="7"/>
      <c r="H144" s="8"/>
      <c r="I144" s="11"/>
      <c r="J144" s="7"/>
      <c r="K144" s="59" t="s">
        <v>29</v>
      </c>
      <c r="L144" s="12" t="s">
        <v>61</v>
      </c>
      <c r="M144" s="21">
        <f>ROUND((M143)*2.14%,2)</f>
        <v>49430.17</v>
      </c>
      <c r="N144" s="60">
        <f>M144</f>
        <v>49430.17</v>
      </c>
      <c r="O144" s="21"/>
      <c r="P144" s="21"/>
      <c r="Q144" s="21"/>
      <c r="R144" s="60">
        <f t="shared" si="5"/>
        <v>49430.17</v>
      </c>
    </row>
    <row r="145" spans="1:18" ht="31.5" customHeight="1">
      <c r="A145" s="66">
        <v>2365</v>
      </c>
      <c r="B145" s="73">
        <v>34</v>
      </c>
      <c r="C145" s="47">
        <v>71936000</v>
      </c>
      <c r="D145" s="41" t="s">
        <v>84</v>
      </c>
      <c r="E145" s="59" t="s">
        <v>13</v>
      </c>
      <c r="F145" s="59" t="s">
        <v>21</v>
      </c>
      <c r="G145" s="7">
        <v>50</v>
      </c>
      <c r="H145" s="37" t="s">
        <v>17</v>
      </c>
      <c r="I145" s="11">
        <v>3425.7</v>
      </c>
      <c r="J145" s="7">
        <v>166</v>
      </c>
      <c r="K145" s="59" t="s">
        <v>18</v>
      </c>
      <c r="L145" s="31" t="s">
        <v>0</v>
      </c>
      <c r="M145" s="21">
        <f>M146+M147+M148</f>
        <v>7957241.21</v>
      </c>
      <c r="N145" s="21">
        <f>N146+N147+N148</f>
        <v>7957241.21</v>
      </c>
      <c r="O145" s="21">
        <f>O146+O147+O148</f>
        <v>0</v>
      </c>
      <c r="P145" s="21">
        <f>P146+P147+P148</f>
        <v>0</v>
      </c>
      <c r="Q145" s="21">
        <f>Q146+Q147+Q148</f>
        <v>0</v>
      </c>
      <c r="R145" s="60">
        <f t="shared" si="5"/>
        <v>7957241.21</v>
      </c>
    </row>
    <row r="146" spans="1:18" ht="31.5" customHeight="1">
      <c r="A146" s="66">
        <v>2366</v>
      </c>
      <c r="B146" s="71"/>
      <c r="C146" s="47">
        <v>71936000</v>
      </c>
      <c r="D146" s="41" t="s">
        <v>84</v>
      </c>
      <c r="E146" s="59"/>
      <c r="F146" s="59"/>
      <c r="G146" s="7"/>
      <c r="H146" s="8"/>
      <c r="I146" s="11"/>
      <c r="J146" s="7"/>
      <c r="K146" s="59" t="s">
        <v>32</v>
      </c>
      <c r="L146" s="13" t="s">
        <v>33</v>
      </c>
      <c r="M146" s="21">
        <f>N146</f>
        <v>2267319</v>
      </c>
      <c r="N146" s="21">
        <v>2267319</v>
      </c>
      <c r="O146" s="21"/>
      <c r="P146" s="21"/>
      <c r="Q146" s="21"/>
      <c r="R146" s="60">
        <f t="shared" si="5"/>
        <v>2267319</v>
      </c>
    </row>
    <row r="147" spans="1:18" ht="31.5" customHeight="1">
      <c r="A147" s="66">
        <v>2367</v>
      </c>
      <c r="B147" s="71"/>
      <c r="C147" s="47">
        <v>71936000</v>
      </c>
      <c r="D147" s="41" t="s">
        <v>84</v>
      </c>
      <c r="E147" s="14"/>
      <c r="F147" s="14"/>
      <c r="G147" s="15"/>
      <c r="H147" s="8"/>
      <c r="I147" s="60"/>
      <c r="J147" s="7"/>
      <c r="K147" s="59" t="s">
        <v>30</v>
      </c>
      <c r="L147" s="13" t="s">
        <v>31</v>
      </c>
      <c r="M147" s="21">
        <v>5523205</v>
      </c>
      <c r="N147" s="21">
        <v>5523205</v>
      </c>
      <c r="O147" s="54"/>
      <c r="P147" s="54"/>
      <c r="Q147" s="54"/>
      <c r="R147" s="60">
        <f t="shared" si="5"/>
        <v>5523205</v>
      </c>
    </row>
    <row r="148" spans="1:18" ht="31.5" customHeight="1">
      <c r="A148" s="66">
        <v>2368</v>
      </c>
      <c r="B148" s="72"/>
      <c r="C148" s="47">
        <v>71936000</v>
      </c>
      <c r="D148" s="41" t="s">
        <v>84</v>
      </c>
      <c r="E148" s="14"/>
      <c r="F148" s="14"/>
      <c r="G148" s="15"/>
      <c r="H148" s="8"/>
      <c r="I148" s="60"/>
      <c r="J148" s="7"/>
      <c r="K148" s="59" t="s">
        <v>29</v>
      </c>
      <c r="L148" s="12" t="s">
        <v>61</v>
      </c>
      <c r="M148" s="21">
        <f>ROUND((M147+M146)*2.14%,2)</f>
        <v>166717.21</v>
      </c>
      <c r="N148" s="60">
        <f>M148</f>
        <v>166717.21</v>
      </c>
      <c r="O148" s="54"/>
      <c r="P148" s="54"/>
      <c r="Q148" s="54"/>
      <c r="R148" s="60">
        <f t="shared" si="5"/>
        <v>166717.21</v>
      </c>
    </row>
    <row r="149" spans="1:18" ht="31.5" customHeight="1">
      <c r="A149" s="66">
        <v>2369</v>
      </c>
      <c r="B149" s="73">
        <v>35</v>
      </c>
      <c r="C149" s="47">
        <v>71936000</v>
      </c>
      <c r="D149" s="41" t="s">
        <v>84</v>
      </c>
      <c r="E149" s="59" t="s">
        <v>13</v>
      </c>
      <c r="F149" s="59" t="s">
        <v>21</v>
      </c>
      <c r="G149" s="8" t="s">
        <v>22</v>
      </c>
      <c r="H149" s="8" t="s">
        <v>17</v>
      </c>
      <c r="I149" s="11">
        <v>2631.9</v>
      </c>
      <c r="J149" s="7">
        <v>109</v>
      </c>
      <c r="K149" s="59" t="s">
        <v>18</v>
      </c>
      <c r="L149" s="37" t="s">
        <v>0</v>
      </c>
      <c r="M149" s="21">
        <f>M150+M151</f>
        <v>1549110.4</v>
      </c>
      <c r="N149" s="21">
        <f>N150+N151</f>
        <v>1549110.4</v>
      </c>
      <c r="O149" s="21">
        <f>O150+O151</f>
        <v>0</v>
      </c>
      <c r="P149" s="21">
        <f>P150+P151</f>
        <v>0</v>
      </c>
      <c r="Q149" s="21">
        <f>Q150+Q151</f>
        <v>0</v>
      </c>
      <c r="R149" s="60">
        <f t="shared" si="5"/>
        <v>1549110.4</v>
      </c>
    </row>
    <row r="150" spans="1:18" ht="31.5" customHeight="1">
      <c r="A150" s="66">
        <v>2370</v>
      </c>
      <c r="B150" s="71"/>
      <c r="C150" s="47">
        <v>71936000</v>
      </c>
      <c r="D150" s="41" t="s">
        <v>84</v>
      </c>
      <c r="E150" s="59"/>
      <c r="F150" s="59"/>
      <c r="G150" s="8"/>
      <c r="H150" s="8"/>
      <c r="I150" s="11"/>
      <c r="J150" s="7"/>
      <c r="K150" s="59" t="s">
        <v>32</v>
      </c>
      <c r="L150" s="13" t="s">
        <v>33</v>
      </c>
      <c r="M150" s="21">
        <f>N150</f>
        <v>1516654</v>
      </c>
      <c r="N150" s="21">
        <v>1516654</v>
      </c>
      <c r="O150" s="21"/>
      <c r="P150" s="21"/>
      <c r="Q150" s="21"/>
      <c r="R150" s="60">
        <f t="shared" si="5"/>
        <v>1516654</v>
      </c>
    </row>
    <row r="151" spans="1:18" ht="31.5" customHeight="1">
      <c r="A151" s="66">
        <v>2371</v>
      </c>
      <c r="B151" s="72"/>
      <c r="C151" s="47">
        <v>71936000</v>
      </c>
      <c r="D151" s="41" t="s">
        <v>84</v>
      </c>
      <c r="E151" s="16"/>
      <c r="F151" s="16"/>
      <c r="G151" s="27"/>
      <c r="H151" s="35"/>
      <c r="I151" s="21"/>
      <c r="J151" s="20"/>
      <c r="K151" s="59" t="s">
        <v>29</v>
      </c>
      <c r="L151" s="12" t="s">
        <v>61</v>
      </c>
      <c r="M151" s="21">
        <f>ROUND((M150)*2.14%,2)</f>
        <v>32456.4</v>
      </c>
      <c r="N151" s="60">
        <f>M151</f>
        <v>32456.4</v>
      </c>
      <c r="O151" s="21"/>
      <c r="P151" s="21"/>
      <c r="Q151" s="21"/>
      <c r="R151" s="60">
        <f t="shared" si="5"/>
        <v>32456.4</v>
      </c>
    </row>
    <row r="152" spans="1:18" ht="31.5" customHeight="1">
      <c r="A152" s="66">
        <v>2372</v>
      </c>
      <c r="B152" s="73">
        <v>36</v>
      </c>
      <c r="C152" s="47">
        <v>71936000</v>
      </c>
      <c r="D152" s="41" t="s">
        <v>84</v>
      </c>
      <c r="E152" s="16" t="s">
        <v>13</v>
      </c>
      <c r="F152" s="16" t="s">
        <v>26</v>
      </c>
      <c r="G152" s="27">
        <v>11</v>
      </c>
      <c r="H152" s="35" t="s">
        <v>17</v>
      </c>
      <c r="I152" s="21">
        <v>3541.1</v>
      </c>
      <c r="J152" s="20">
        <v>152</v>
      </c>
      <c r="K152" s="59" t="s">
        <v>18</v>
      </c>
      <c r="L152" s="12" t="s">
        <v>0</v>
      </c>
      <c r="M152" s="21">
        <f>M153+M154</f>
        <v>5065792</v>
      </c>
      <c r="N152" s="63">
        <f>N153+N154</f>
        <v>5065792</v>
      </c>
      <c r="O152" s="21">
        <f>O153+O154</f>
        <v>0</v>
      </c>
      <c r="P152" s="21">
        <f>P153+P154</f>
        <v>0</v>
      </c>
      <c r="Q152" s="21">
        <f>Q153+Q154</f>
        <v>0</v>
      </c>
      <c r="R152" s="63">
        <f aca="true" t="shared" si="6" ref="R152:R164">N152+O152+P152+Q152</f>
        <v>5065792</v>
      </c>
    </row>
    <row r="153" spans="1:18" ht="31.5" customHeight="1">
      <c r="A153" s="66">
        <v>2373</v>
      </c>
      <c r="B153" s="71"/>
      <c r="C153" s="47">
        <v>71936000</v>
      </c>
      <c r="D153" s="41" t="s">
        <v>84</v>
      </c>
      <c r="E153" s="16"/>
      <c r="F153" s="16"/>
      <c r="G153" s="27"/>
      <c r="H153" s="35"/>
      <c r="I153" s="21"/>
      <c r="J153" s="20"/>
      <c r="K153" s="59" t="s">
        <v>30</v>
      </c>
      <c r="L153" s="12" t="s">
        <v>31</v>
      </c>
      <c r="M153" s="21">
        <v>4959655</v>
      </c>
      <c r="N153" s="63">
        <f>M153</f>
        <v>4959655</v>
      </c>
      <c r="O153" s="21"/>
      <c r="P153" s="21"/>
      <c r="Q153" s="21"/>
      <c r="R153" s="63">
        <f t="shared" si="6"/>
        <v>4959655</v>
      </c>
    </row>
    <row r="154" spans="1:18" ht="31.5" customHeight="1">
      <c r="A154" s="66">
        <v>2374</v>
      </c>
      <c r="B154" s="72"/>
      <c r="C154" s="47">
        <v>71936000</v>
      </c>
      <c r="D154" s="41" t="s">
        <v>84</v>
      </c>
      <c r="E154" s="16"/>
      <c r="F154" s="16"/>
      <c r="G154" s="27"/>
      <c r="H154" s="35"/>
      <c r="I154" s="21"/>
      <c r="J154" s="20"/>
      <c r="K154" s="59" t="s">
        <v>29</v>
      </c>
      <c r="L154" s="12" t="s">
        <v>61</v>
      </c>
      <c r="M154" s="21">
        <v>106137</v>
      </c>
      <c r="N154" s="63">
        <f>M154</f>
        <v>106137</v>
      </c>
      <c r="O154" s="21"/>
      <c r="P154" s="21"/>
      <c r="Q154" s="21"/>
      <c r="R154" s="63">
        <f t="shared" si="6"/>
        <v>106137</v>
      </c>
    </row>
    <row r="155" spans="1:18" ht="31.5" customHeight="1">
      <c r="A155" s="66">
        <v>2375</v>
      </c>
      <c r="B155" s="73">
        <v>37</v>
      </c>
      <c r="C155" s="47">
        <v>71936000</v>
      </c>
      <c r="D155" s="41" t="s">
        <v>84</v>
      </c>
      <c r="E155" s="16" t="s">
        <v>13</v>
      </c>
      <c r="F155" s="16" t="s">
        <v>26</v>
      </c>
      <c r="G155" s="27">
        <v>13</v>
      </c>
      <c r="H155" s="35" t="s">
        <v>17</v>
      </c>
      <c r="I155" s="21">
        <v>1762.9</v>
      </c>
      <c r="J155" s="20">
        <v>67</v>
      </c>
      <c r="K155" s="59" t="s">
        <v>18</v>
      </c>
      <c r="L155" s="12" t="s">
        <v>0</v>
      </c>
      <c r="M155" s="21">
        <f>M156+M157+M158</f>
        <v>4160907</v>
      </c>
      <c r="N155" s="63">
        <f>N156+N157+N158</f>
        <v>4160907</v>
      </c>
      <c r="O155" s="21">
        <f>O156+O157+O158</f>
        <v>0</v>
      </c>
      <c r="P155" s="21">
        <f>P156+P157+P158</f>
        <v>0</v>
      </c>
      <c r="Q155" s="21">
        <f>Q156+Q157+Q158</f>
        <v>0</v>
      </c>
      <c r="R155" s="63">
        <f t="shared" si="6"/>
        <v>4160907</v>
      </c>
    </row>
    <row r="156" spans="1:18" ht="31.5" customHeight="1">
      <c r="A156" s="66">
        <v>2376</v>
      </c>
      <c r="B156" s="71"/>
      <c r="C156" s="47">
        <v>71936000</v>
      </c>
      <c r="D156" s="41" t="s">
        <v>84</v>
      </c>
      <c r="E156" s="16"/>
      <c r="F156" s="16"/>
      <c r="G156" s="27"/>
      <c r="H156" s="35"/>
      <c r="I156" s="21"/>
      <c r="J156" s="20"/>
      <c r="K156" s="59" t="s">
        <v>32</v>
      </c>
      <c r="L156" s="12" t="s">
        <v>33</v>
      </c>
      <c r="M156" s="21">
        <v>1560387</v>
      </c>
      <c r="N156" s="63">
        <f>M156</f>
        <v>1560387</v>
      </c>
      <c r="O156" s="21"/>
      <c r="P156" s="21"/>
      <c r="Q156" s="21"/>
      <c r="R156" s="63">
        <f t="shared" si="6"/>
        <v>1560387</v>
      </c>
    </row>
    <row r="157" spans="1:18" ht="31.5" customHeight="1">
      <c r="A157" s="66">
        <v>2377</v>
      </c>
      <c r="B157" s="71"/>
      <c r="C157" s="47">
        <v>71936000</v>
      </c>
      <c r="D157" s="41" t="s">
        <v>84</v>
      </c>
      <c r="E157" s="16"/>
      <c r="F157" s="16"/>
      <c r="G157" s="27"/>
      <c r="H157" s="35"/>
      <c r="I157" s="21"/>
      <c r="J157" s="20"/>
      <c r="K157" s="59" t="s">
        <v>30</v>
      </c>
      <c r="L157" s="12" t="s">
        <v>31</v>
      </c>
      <c r="M157" s="21">
        <v>2513342</v>
      </c>
      <c r="N157" s="63">
        <f>M157</f>
        <v>2513342</v>
      </c>
      <c r="O157" s="21"/>
      <c r="P157" s="21"/>
      <c r="Q157" s="21"/>
      <c r="R157" s="63">
        <f t="shared" si="6"/>
        <v>2513342</v>
      </c>
    </row>
    <row r="158" spans="1:18" ht="31.5" customHeight="1">
      <c r="A158" s="66">
        <v>2378</v>
      </c>
      <c r="B158" s="72"/>
      <c r="C158" s="47">
        <v>71936000</v>
      </c>
      <c r="D158" s="41" t="s">
        <v>84</v>
      </c>
      <c r="E158" s="16"/>
      <c r="F158" s="16"/>
      <c r="G158" s="27"/>
      <c r="H158" s="35"/>
      <c r="I158" s="21"/>
      <c r="J158" s="20"/>
      <c r="K158" s="59" t="s">
        <v>29</v>
      </c>
      <c r="L158" s="12" t="s">
        <v>61</v>
      </c>
      <c r="M158" s="21">
        <v>87178</v>
      </c>
      <c r="N158" s="63">
        <f>M158</f>
        <v>87178</v>
      </c>
      <c r="O158" s="21"/>
      <c r="P158" s="21"/>
      <c r="Q158" s="21"/>
      <c r="R158" s="63">
        <f t="shared" si="6"/>
        <v>87178</v>
      </c>
    </row>
    <row r="159" spans="1:18" ht="31.5" customHeight="1">
      <c r="A159" s="66">
        <v>2379</v>
      </c>
      <c r="B159" s="73">
        <v>38</v>
      </c>
      <c r="C159" s="47">
        <v>71936000</v>
      </c>
      <c r="D159" s="41" t="s">
        <v>84</v>
      </c>
      <c r="E159" s="16" t="s">
        <v>13</v>
      </c>
      <c r="F159" s="16" t="s">
        <v>55</v>
      </c>
      <c r="G159" s="27">
        <v>1</v>
      </c>
      <c r="H159" s="35" t="s">
        <v>17</v>
      </c>
      <c r="I159" s="21">
        <v>3451.4</v>
      </c>
      <c r="J159" s="20">
        <v>159</v>
      </c>
      <c r="K159" s="59" t="s">
        <v>18</v>
      </c>
      <c r="L159" s="12" t="s">
        <v>0</v>
      </c>
      <c r="M159" s="21">
        <f>M160+M161+M163+M162+M164</f>
        <v>10821435</v>
      </c>
      <c r="N159" s="21">
        <f>N160+N161+N163+N162+N164</f>
        <v>10821435</v>
      </c>
      <c r="O159" s="21">
        <f>O160+O161+O163+O162+O164</f>
        <v>0</v>
      </c>
      <c r="P159" s="21">
        <f>P160+P161+P163+P162+P164</f>
        <v>0</v>
      </c>
      <c r="Q159" s="21">
        <f>Q160+Q161+Q163+Q162+Q164</f>
        <v>0</v>
      </c>
      <c r="R159" s="63">
        <f t="shared" si="6"/>
        <v>10821435</v>
      </c>
    </row>
    <row r="160" spans="1:18" ht="31.5" customHeight="1">
      <c r="A160" s="66">
        <v>2380</v>
      </c>
      <c r="B160" s="71"/>
      <c r="C160" s="47">
        <v>71936000</v>
      </c>
      <c r="D160" s="41" t="s">
        <v>84</v>
      </c>
      <c r="E160" s="16"/>
      <c r="F160" s="16"/>
      <c r="G160" s="27"/>
      <c r="H160" s="35"/>
      <c r="I160" s="21"/>
      <c r="J160" s="20"/>
      <c r="K160" s="59" t="s">
        <v>34</v>
      </c>
      <c r="L160" s="12" t="s">
        <v>35</v>
      </c>
      <c r="M160" s="21">
        <v>2600413</v>
      </c>
      <c r="N160" s="63">
        <f>M160</f>
        <v>2600413</v>
      </c>
      <c r="O160" s="21"/>
      <c r="P160" s="21"/>
      <c r="Q160" s="21"/>
      <c r="R160" s="64">
        <f t="shared" si="6"/>
        <v>2600413</v>
      </c>
    </row>
    <row r="161" spans="1:18" ht="31.5" customHeight="1">
      <c r="A161" s="66">
        <v>2381</v>
      </c>
      <c r="B161" s="71"/>
      <c r="C161" s="47">
        <v>71936000</v>
      </c>
      <c r="D161" s="41" t="s">
        <v>84</v>
      </c>
      <c r="E161" s="16"/>
      <c r="F161" s="16"/>
      <c r="G161" s="27"/>
      <c r="H161" s="35"/>
      <c r="I161" s="21"/>
      <c r="J161" s="20"/>
      <c r="K161" s="59" t="s">
        <v>32</v>
      </c>
      <c r="L161" s="12" t="s">
        <v>33</v>
      </c>
      <c r="M161" s="21">
        <v>3310088</v>
      </c>
      <c r="N161" s="63">
        <f>M161</f>
        <v>3310088</v>
      </c>
      <c r="O161" s="21"/>
      <c r="P161" s="21"/>
      <c r="Q161" s="21"/>
      <c r="R161" s="64">
        <f t="shared" si="6"/>
        <v>3310088</v>
      </c>
    </row>
    <row r="162" spans="1:18" ht="31.5" customHeight="1">
      <c r="A162" s="66">
        <v>2382</v>
      </c>
      <c r="B162" s="71"/>
      <c r="C162" s="47">
        <v>71936000</v>
      </c>
      <c r="D162" s="41" t="s">
        <v>84</v>
      </c>
      <c r="E162" s="16"/>
      <c r="F162" s="16"/>
      <c r="G162" s="27"/>
      <c r="H162" s="35"/>
      <c r="I162" s="21"/>
      <c r="J162" s="20"/>
      <c r="K162" s="59" t="s">
        <v>30</v>
      </c>
      <c r="L162" s="12" t="s">
        <v>31</v>
      </c>
      <c r="M162" s="21">
        <v>4619693</v>
      </c>
      <c r="N162" s="63">
        <f>M162</f>
        <v>4619693</v>
      </c>
      <c r="O162" s="21"/>
      <c r="P162" s="21"/>
      <c r="Q162" s="21"/>
      <c r="R162" s="64">
        <f t="shared" si="6"/>
        <v>4619693</v>
      </c>
    </row>
    <row r="163" spans="1:18" ht="31.5" customHeight="1">
      <c r="A163" s="66">
        <v>2383</v>
      </c>
      <c r="B163" s="71"/>
      <c r="C163" s="47">
        <v>71936000</v>
      </c>
      <c r="D163" s="41" t="s">
        <v>84</v>
      </c>
      <c r="E163" s="16"/>
      <c r="F163" s="16"/>
      <c r="G163" s="27"/>
      <c r="H163" s="35"/>
      <c r="I163" s="21"/>
      <c r="J163" s="20"/>
      <c r="K163" s="59" t="s">
        <v>29</v>
      </c>
      <c r="L163" s="12" t="s">
        <v>61</v>
      </c>
      <c r="M163" s="21">
        <v>253641</v>
      </c>
      <c r="N163" s="63">
        <f>M163</f>
        <v>253641</v>
      </c>
      <c r="O163" s="21"/>
      <c r="P163" s="21"/>
      <c r="Q163" s="21"/>
      <c r="R163" s="64">
        <f t="shared" si="6"/>
        <v>253641</v>
      </c>
    </row>
    <row r="164" spans="1:18" ht="110.25">
      <c r="A164" s="66">
        <v>2384</v>
      </c>
      <c r="B164" s="72"/>
      <c r="C164" s="47">
        <v>71936000</v>
      </c>
      <c r="D164" s="41" t="s">
        <v>84</v>
      </c>
      <c r="E164" s="16"/>
      <c r="F164" s="16"/>
      <c r="G164" s="27"/>
      <c r="H164" s="35"/>
      <c r="I164" s="21"/>
      <c r="J164" s="20"/>
      <c r="K164" s="59" t="s">
        <v>80</v>
      </c>
      <c r="L164" s="12" t="s">
        <v>62</v>
      </c>
      <c r="M164" s="21">
        <v>37600</v>
      </c>
      <c r="N164" s="64">
        <f>M164</f>
        <v>37600</v>
      </c>
      <c r="O164" s="21"/>
      <c r="P164" s="21"/>
      <c r="Q164" s="21"/>
      <c r="R164" s="64">
        <f t="shared" si="6"/>
        <v>37600</v>
      </c>
    </row>
    <row r="165" spans="1:18" ht="31.5" customHeight="1">
      <c r="A165" s="66">
        <v>2385</v>
      </c>
      <c r="B165" s="73">
        <v>39</v>
      </c>
      <c r="C165" s="47">
        <v>71936000</v>
      </c>
      <c r="D165" s="41" t="s">
        <v>84</v>
      </c>
      <c r="E165" s="16" t="s">
        <v>13</v>
      </c>
      <c r="F165" s="16" t="s">
        <v>55</v>
      </c>
      <c r="G165" s="27">
        <v>12</v>
      </c>
      <c r="H165" s="35" t="s">
        <v>17</v>
      </c>
      <c r="I165" s="21">
        <v>484.5</v>
      </c>
      <c r="J165" s="20">
        <v>29</v>
      </c>
      <c r="K165" s="59" t="s">
        <v>18</v>
      </c>
      <c r="L165" s="12" t="s">
        <v>0</v>
      </c>
      <c r="M165" s="21">
        <f>M166+M167+M168</f>
        <v>2792878.37</v>
      </c>
      <c r="N165" s="63">
        <f>N166+N167+N168</f>
        <v>2792878.37</v>
      </c>
      <c r="O165" s="21">
        <f>O166+O167+O168</f>
        <v>0</v>
      </c>
      <c r="P165" s="21">
        <f>P166+P167+P168</f>
        <v>0</v>
      </c>
      <c r="Q165" s="21">
        <f>Q166+Q167+Q168</f>
        <v>0</v>
      </c>
      <c r="R165" s="63">
        <f>N165+O165+P165+Q165</f>
        <v>2792878.37</v>
      </c>
    </row>
    <row r="166" spans="1:18" ht="31.5" customHeight="1">
      <c r="A166" s="66">
        <v>2386</v>
      </c>
      <c r="B166" s="71"/>
      <c r="C166" s="47">
        <v>71936000</v>
      </c>
      <c r="D166" s="41" t="s">
        <v>84</v>
      </c>
      <c r="E166" s="16"/>
      <c r="F166" s="16"/>
      <c r="G166" s="27"/>
      <c r="H166" s="35"/>
      <c r="I166" s="21"/>
      <c r="J166" s="20"/>
      <c r="K166" s="59" t="s">
        <v>32</v>
      </c>
      <c r="L166" s="12" t="s">
        <v>33</v>
      </c>
      <c r="M166" s="21">
        <f>N166</f>
        <v>410135</v>
      </c>
      <c r="N166" s="63">
        <v>410135</v>
      </c>
      <c r="O166" s="21"/>
      <c r="P166" s="21"/>
      <c r="Q166" s="21"/>
      <c r="R166" s="63">
        <f>N166+O166+P166+Q166</f>
        <v>410135</v>
      </c>
    </row>
    <row r="167" spans="1:18" ht="31.5" customHeight="1">
      <c r="A167" s="66">
        <v>2387</v>
      </c>
      <c r="B167" s="71"/>
      <c r="C167" s="47">
        <v>71936000</v>
      </c>
      <c r="D167" s="41" t="s">
        <v>84</v>
      </c>
      <c r="E167" s="16"/>
      <c r="F167" s="16"/>
      <c r="G167" s="27"/>
      <c r="H167" s="35"/>
      <c r="I167" s="21"/>
      <c r="J167" s="20"/>
      <c r="K167" s="59" t="s">
        <v>30</v>
      </c>
      <c r="L167" s="12" t="s">
        <v>31</v>
      </c>
      <c r="M167" s="21">
        <f>N167</f>
        <v>2324228</v>
      </c>
      <c r="N167" s="63">
        <v>2324228</v>
      </c>
      <c r="O167" s="21"/>
      <c r="P167" s="21"/>
      <c r="Q167" s="21"/>
      <c r="R167" s="63">
        <f>N167+O167+P167+Q167</f>
        <v>2324228</v>
      </c>
    </row>
    <row r="168" spans="1:18" ht="31.5" customHeight="1">
      <c r="A168" s="66">
        <v>2388</v>
      </c>
      <c r="B168" s="72"/>
      <c r="C168" s="47">
        <v>71936000</v>
      </c>
      <c r="D168" s="41" t="s">
        <v>84</v>
      </c>
      <c r="E168" s="16"/>
      <c r="F168" s="16"/>
      <c r="G168" s="27"/>
      <c r="H168" s="35"/>
      <c r="I168" s="21"/>
      <c r="J168" s="20"/>
      <c r="K168" s="59" t="s">
        <v>29</v>
      </c>
      <c r="L168" s="12" t="s">
        <v>61</v>
      </c>
      <c r="M168" s="21">
        <f>ROUND((M167+M166)*2.14%,2)</f>
        <v>58515.37</v>
      </c>
      <c r="N168" s="63">
        <f>M168</f>
        <v>58515.37</v>
      </c>
      <c r="O168" s="21"/>
      <c r="P168" s="21"/>
      <c r="Q168" s="21"/>
      <c r="R168" s="63">
        <f>N168+O168+P168+Q168</f>
        <v>58515.37</v>
      </c>
    </row>
    <row r="169" spans="1:18" ht="31.5" customHeight="1">
      <c r="A169" s="66">
        <v>2389</v>
      </c>
      <c r="B169" s="73">
        <v>40</v>
      </c>
      <c r="C169" s="47">
        <v>71936000</v>
      </c>
      <c r="D169" s="41" t="s">
        <v>84</v>
      </c>
      <c r="E169" s="16" t="s">
        <v>56</v>
      </c>
      <c r="F169" s="16" t="s">
        <v>57</v>
      </c>
      <c r="G169" s="27">
        <v>2</v>
      </c>
      <c r="H169" s="35" t="s">
        <v>17</v>
      </c>
      <c r="I169" s="21">
        <v>1849.9</v>
      </c>
      <c r="J169" s="20">
        <v>78</v>
      </c>
      <c r="K169" s="59" t="s">
        <v>18</v>
      </c>
      <c r="L169" s="12" t="s">
        <v>0</v>
      </c>
      <c r="M169" s="21">
        <f>M170+M171+M172</f>
        <v>3156939.03</v>
      </c>
      <c r="N169" s="61">
        <f>N170+N171+N172</f>
        <v>3156939.03</v>
      </c>
      <c r="O169" s="21">
        <f>O170+O171+O172</f>
        <v>0</v>
      </c>
      <c r="P169" s="21">
        <f>P170+P171+P172</f>
        <v>0</v>
      </c>
      <c r="Q169" s="21">
        <f>Q170+Q171+Q172</f>
        <v>0</v>
      </c>
      <c r="R169" s="61">
        <f t="shared" si="5"/>
        <v>3156939.03</v>
      </c>
    </row>
    <row r="170" spans="1:18" ht="31.5" customHeight="1">
      <c r="A170" s="66">
        <v>2390</v>
      </c>
      <c r="B170" s="71"/>
      <c r="C170" s="47">
        <v>71936000</v>
      </c>
      <c r="D170" s="41" t="s">
        <v>84</v>
      </c>
      <c r="E170" s="16"/>
      <c r="F170" s="16"/>
      <c r="G170" s="27"/>
      <c r="H170" s="35"/>
      <c r="I170" s="21"/>
      <c r="J170" s="20"/>
      <c r="K170" s="59" t="s">
        <v>34</v>
      </c>
      <c r="L170" s="12" t="s">
        <v>35</v>
      </c>
      <c r="M170" s="21">
        <f>N170</f>
        <v>1638913</v>
      </c>
      <c r="N170" s="61">
        <v>1638913</v>
      </c>
      <c r="O170" s="21"/>
      <c r="P170" s="21"/>
      <c r="Q170" s="21"/>
      <c r="R170" s="61">
        <f t="shared" si="5"/>
        <v>1638913</v>
      </c>
    </row>
    <row r="171" spans="1:18" ht="31.5" customHeight="1">
      <c r="A171" s="66">
        <v>2391</v>
      </c>
      <c r="B171" s="71"/>
      <c r="C171" s="47">
        <v>71936000</v>
      </c>
      <c r="D171" s="41" t="s">
        <v>84</v>
      </c>
      <c r="E171" s="16"/>
      <c r="F171" s="16"/>
      <c r="G171" s="27"/>
      <c r="H171" s="35"/>
      <c r="I171" s="21"/>
      <c r="J171" s="20"/>
      <c r="K171" s="59" t="s">
        <v>32</v>
      </c>
      <c r="L171" s="12" t="s">
        <v>33</v>
      </c>
      <c r="M171" s="21">
        <f>N171</f>
        <v>1451883</v>
      </c>
      <c r="N171" s="61">
        <v>1451883</v>
      </c>
      <c r="O171" s="21"/>
      <c r="P171" s="21"/>
      <c r="Q171" s="21"/>
      <c r="R171" s="61">
        <f t="shared" si="5"/>
        <v>1451883</v>
      </c>
    </row>
    <row r="172" spans="1:18" ht="31.5" customHeight="1">
      <c r="A172" s="66">
        <v>2392</v>
      </c>
      <c r="B172" s="72"/>
      <c r="C172" s="47">
        <v>71936000</v>
      </c>
      <c r="D172" s="41" t="s">
        <v>84</v>
      </c>
      <c r="E172" s="16"/>
      <c r="F172" s="16"/>
      <c r="G172" s="27"/>
      <c r="H172" s="35"/>
      <c r="I172" s="21"/>
      <c r="J172" s="20"/>
      <c r="K172" s="59" t="s">
        <v>29</v>
      </c>
      <c r="L172" s="12" t="s">
        <v>61</v>
      </c>
      <c r="M172" s="21">
        <f>ROUND((M171+M170)*2.14%,2)</f>
        <v>66143.03</v>
      </c>
      <c r="N172" s="61">
        <f>M172</f>
        <v>66143.03</v>
      </c>
      <c r="O172" s="21"/>
      <c r="P172" s="21"/>
      <c r="Q172" s="21"/>
      <c r="R172" s="61">
        <f t="shared" si="5"/>
        <v>66143.03</v>
      </c>
    </row>
    <row r="173" spans="1:18" ht="31.5" customHeight="1">
      <c r="A173" s="66">
        <v>2393</v>
      </c>
      <c r="B173" s="73">
        <v>41</v>
      </c>
      <c r="C173" s="47">
        <v>71936000</v>
      </c>
      <c r="D173" s="41" t="s">
        <v>84</v>
      </c>
      <c r="E173" s="16" t="s">
        <v>56</v>
      </c>
      <c r="F173" s="16" t="s">
        <v>57</v>
      </c>
      <c r="G173" s="27">
        <v>4</v>
      </c>
      <c r="H173" s="35" t="s">
        <v>17</v>
      </c>
      <c r="I173" s="21">
        <v>1880.8</v>
      </c>
      <c r="J173" s="20">
        <v>61</v>
      </c>
      <c r="K173" s="59" t="s">
        <v>18</v>
      </c>
      <c r="L173" s="12" t="s">
        <v>0</v>
      </c>
      <c r="M173" s="21">
        <f>M174+M175+M176</f>
        <v>3191441.93</v>
      </c>
      <c r="N173" s="61">
        <f>N174+N175+N176</f>
        <v>3191441.93</v>
      </c>
      <c r="O173" s="21">
        <f>O174+O175+O176</f>
        <v>0</v>
      </c>
      <c r="P173" s="21">
        <f>P174+P175+P176</f>
        <v>0</v>
      </c>
      <c r="Q173" s="21">
        <f>Q174+Q175+Q176</f>
        <v>0</v>
      </c>
      <c r="R173" s="61">
        <f t="shared" si="5"/>
        <v>3191441.93</v>
      </c>
    </row>
    <row r="174" spans="1:18" ht="31.5" customHeight="1">
      <c r="A174" s="66">
        <v>2394</v>
      </c>
      <c r="B174" s="71"/>
      <c r="C174" s="47">
        <v>71936000</v>
      </c>
      <c r="D174" s="41" t="s">
        <v>84</v>
      </c>
      <c r="E174" s="16"/>
      <c r="F174" s="16"/>
      <c r="G174" s="27"/>
      <c r="H174" s="35"/>
      <c r="I174" s="21"/>
      <c r="J174" s="20"/>
      <c r="K174" s="59" t="s">
        <v>34</v>
      </c>
      <c r="L174" s="12" t="s">
        <v>35</v>
      </c>
      <c r="M174" s="21">
        <f>N174</f>
        <v>1656826</v>
      </c>
      <c r="N174" s="61">
        <v>1656826</v>
      </c>
      <c r="O174" s="21"/>
      <c r="P174" s="21"/>
      <c r="Q174" s="21"/>
      <c r="R174" s="61">
        <f t="shared" si="5"/>
        <v>1656826</v>
      </c>
    </row>
    <row r="175" spans="1:18" ht="31.5" customHeight="1">
      <c r="A175" s="66">
        <v>2395</v>
      </c>
      <c r="B175" s="71"/>
      <c r="C175" s="47">
        <v>71936000</v>
      </c>
      <c r="D175" s="41" t="s">
        <v>84</v>
      </c>
      <c r="E175" s="16"/>
      <c r="F175" s="16"/>
      <c r="G175" s="27"/>
      <c r="H175" s="35"/>
      <c r="I175" s="21"/>
      <c r="J175" s="20"/>
      <c r="K175" s="59" t="s">
        <v>32</v>
      </c>
      <c r="L175" s="12" t="s">
        <v>33</v>
      </c>
      <c r="M175" s="21">
        <f>N175</f>
        <v>1467750</v>
      </c>
      <c r="N175" s="61">
        <v>1467750</v>
      </c>
      <c r="O175" s="21"/>
      <c r="P175" s="21"/>
      <c r="Q175" s="21"/>
      <c r="R175" s="61">
        <f t="shared" si="5"/>
        <v>1467750</v>
      </c>
    </row>
    <row r="176" spans="1:18" ht="31.5" customHeight="1">
      <c r="A176" s="66">
        <v>2396</v>
      </c>
      <c r="B176" s="72"/>
      <c r="C176" s="47">
        <v>71936000</v>
      </c>
      <c r="D176" s="41" t="s">
        <v>84</v>
      </c>
      <c r="E176" s="16"/>
      <c r="F176" s="16"/>
      <c r="G176" s="27"/>
      <c r="H176" s="35"/>
      <c r="I176" s="21"/>
      <c r="J176" s="20"/>
      <c r="K176" s="59" t="s">
        <v>29</v>
      </c>
      <c r="L176" s="12" t="s">
        <v>61</v>
      </c>
      <c r="M176" s="21">
        <f>ROUND((M175+M174)*2.14%,2)</f>
        <v>66865.93</v>
      </c>
      <c r="N176" s="61">
        <f>M176</f>
        <v>66865.93</v>
      </c>
      <c r="O176" s="21"/>
      <c r="P176" s="21"/>
      <c r="Q176" s="21"/>
      <c r="R176" s="61">
        <f t="shared" si="5"/>
        <v>66865.93</v>
      </c>
    </row>
    <row r="177" spans="1:18" ht="31.5" customHeight="1">
      <c r="A177" s="66">
        <v>2397</v>
      </c>
      <c r="B177" s="73">
        <v>42</v>
      </c>
      <c r="C177" s="47">
        <v>71936000</v>
      </c>
      <c r="D177" s="41" t="s">
        <v>84</v>
      </c>
      <c r="E177" s="16" t="s">
        <v>56</v>
      </c>
      <c r="F177" s="16" t="s">
        <v>58</v>
      </c>
      <c r="G177" s="27">
        <v>18</v>
      </c>
      <c r="H177" s="35" t="s">
        <v>17</v>
      </c>
      <c r="I177" s="21">
        <v>1398.1</v>
      </c>
      <c r="J177" s="20">
        <v>59</v>
      </c>
      <c r="K177" s="59" t="s">
        <v>18</v>
      </c>
      <c r="L177" s="12" t="s">
        <v>0</v>
      </c>
      <c r="M177" s="21">
        <f>M178+M179+M180</f>
        <v>2439386.13</v>
      </c>
      <c r="N177" s="61">
        <f>N178+N179+N180</f>
        <v>2439386.13</v>
      </c>
      <c r="O177" s="21">
        <f>O178+O179+O180</f>
        <v>0</v>
      </c>
      <c r="P177" s="21">
        <f>P178+P179+P180</f>
        <v>0</v>
      </c>
      <c r="Q177" s="21">
        <f>Q178+Q179+Q180</f>
        <v>0</v>
      </c>
      <c r="R177" s="61">
        <f t="shared" si="5"/>
        <v>2439386.13</v>
      </c>
    </row>
    <row r="178" spans="1:18" ht="31.5" customHeight="1">
      <c r="A178" s="66">
        <v>2398</v>
      </c>
      <c r="B178" s="71"/>
      <c r="C178" s="47">
        <v>71936000</v>
      </c>
      <c r="D178" s="41" t="s">
        <v>84</v>
      </c>
      <c r="E178" s="16"/>
      <c r="F178" s="16"/>
      <c r="G178" s="27"/>
      <c r="H178" s="35"/>
      <c r="I178" s="21"/>
      <c r="J178" s="20"/>
      <c r="K178" s="59" t="s">
        <v>34</v>
      </c>
      <c r="L178" s="12" t="s">
        <v>35</v>
      </c>
      <c r="M178" s="21">
        <f>N178</f>
        <v>1266399</v>
      </c>
      <c r="N178" s="61">
        <v>1266399</v>
      </c>
      <c r="O178" s="21"/>
      <c r="P178" s="21"/>
      <c r="Q178" s="21"/>
      <c r="R178" s="61">
        <f t="shared" si="5"/>
        <v>1266399</v>
      </c>
    </row>
    <row r="179" spans="1:18" ht="31.5" customHeight="1">
      <c r="A179" s="66">
        <v>2399</v>
      </c>
      <c r="B179" s="71"/>
      <c r="C179" s="47">
        <v>71936000</v>
      </c>
      <c r="D179" s="41" t="s">
        <v>84</v>
      </c>
      <c r="E179" s="16"/>
      <c r="F179" s="16"/>
      <c r="G179" s="27"/>
      <c r="H179" s="35"/>
      <c r="I179" s="21"/>
      <c r="J179" s="20"/>
      <c r="K179" s="59" t="s">
        <v>32</v>
      </c>
      <c r="L179" s="12" t="s">
        <v>33</v>
      </c>
      <c r="M179" s="21">
        <f>N179</f>
        <v>1121878</v>
      </c>
      <c r="N179" s="61">
        <v>1121878</v>
      </c>
      <c r="O179" s="21"/>
      <c r="P179" s="21"/>
      <c r="Q179" s="21"/>
      <c r="R179" s="61">
        <f t="shared" si="5"/>
        <v>1121878</v>
      </c>
    </row>
    <row r="180" spans="1:18" ht="31.5" customHeight="1">
      <c r="A180" s="66">
        <v>2400</v>
      </c>
      <c r="B180" s="72"/>
      <c r="C180" s="47">
        <v>71936000</v>
      </c>
      <c r="D180" s="41" t="s">
        <v>84</v>
      </c>
      <c r="E180" s="16"/>
      <c r="F180" s="16"/>
      <c r="G180" s="27"/>
      <c r="H180" s="35"/>
      <c r="I180" s="21"/>
      <c r="J180" s="20"/>
      <c r="K180" s="59" t="s">
        <v>29</v>
      </c>
      <c r="L180" s="12" t="s">
        <v>61</v>
      </c>
      <c r="M180" s="21">
        <f>ROUND((M179+M178)*2.14%,2)</f>
        <v>51109.13</v>
      </c>
      <c r="N180" s="61">
        <f>M180</f>
        <v>51109.13</v>
      </c>
      <c r="O180" s="21"/>
      <c r="P180" s="21"/>
      <c r="Q180" s="21"/>
      <c r="R180" s="61">
        <f t="shared" si="5"/>
        <v>51109.13</v>
      </c>
    </row>
    <row r="181" spans="1:18" ht="31.5" customHeight="1">
      <c r="A181" s="66">
        <v>2401</v>
      </c>
      <c r="B181" s="71">
        <v>43</v>
      </c>
      <c r="C181" s="47">
        <v>71936000</v>
      </c>
      <c r="D181" s="41" t="s">
        <v>84</v>
      </c>
      <c r="E181" s="16" t="s">
        <v>12</v>
      </c>
      <c r="F181" s="16" t="s">
        <v>49</v>
      </c>
      <c r="G181" s="27" t="s">
        <v>77</v>
      </c>
      <c r="H181" s="35" t="s">
        <v>17</v>
      </c>
      <c r="I181" s="21">
        <v>3510.9</v>
      </c>
      <c r="J181" s="20">
        <v>139</v>
      </c>
      <c r="K181" s="59" t="s">
        <v>18</v>
      </c>
      <c r="L181" s="12" t="s">
        <v>0</v>
      </c>
      <c r="M181" s="21">
        <f>M182+M183</f>
        <v>117488.14</v>
      </c>
      <c r="N181" s="21">
        <f>N182+N183</f>
        <v>37600</v>
      </c>
      <c r="O181" s="21">
        <f>O182+O183</f>
        <v>0</v>
      </c>
      <c r="P181" s="21">
        <f>P182+P183</f>
        <v>75893.733</v>
      </c>
      <c r="Q181" s="21">
        <f>Q182+Q183</f>
        <v>3994.407</v>
      </c>
      <c r="R181" s="64">
        <f>N181+O181+P181+Q181</f>
        <v>117488.14</v>
      </c>
    </row>
    <row r="182" spans="1:18" ht="63">
      <c r="A182" s="66">
        <v>2402</v>
      </c>
      <c r="B182" s="71"/>
      <c r="C182" s="47">
        <v>71936000</v>
      </c>
      <c r="D182" s="41" t="s">
        <v>84</v>
      </c>
      <c r="E182" s="16"/>
      <c r="F182" s="16"/>
      <c r="G182" s="27"/>
      <c r="H182" s="35"/>
      <c r="I182" s="21"/>
      <c r="J182" s="20"/>
      <c r="K182" s="59" t="s">
        <v>20</v>
      </c>
      <c r="L182" s="12" t="s">
        <v>19</v>
      </c>
      <c r="M182" s="21">
        <v>79888.14</v>
      </c>
      <c r="N182" s="64"/>
      <c r="O182" s="21"/>
      <c r="P182" s="21">
        <f>M182*0.95</f>
        <v>75893.733</v>
      </c>
      <c r="Q182" s="21">
        <f>M182*0.05</f>
        <v>3994.407</v>
      </c>
      <c r="R182" s="64">
        <f>N182+O182+P182+Q182</f>
        <v>79888.14</v>
      </c>
    </row>
    <row r="183" spans="1:18" ht="110.25">
      <c r="A183" s="66">
        <v>2403</v>
      </c>
      <c r="B183" s="72"/>
      <c r="C183" s="47">
        <v>71936000</v>
      </c>
      <c r="D183" s="41" t="s">
        <v>84</v>
      </c>
      <c r="E183" s="16"/>
      <c r="F183" s="16"/>
      <c r="G183" s="27"/>
      <c r="H183" s="35"/>
      <c r="I183" s="21"/>
      <c r="J183" s="20"/>
      <c r="K183" s="59" t="s">
        <v>80</v>
      </c>
      <c r="L183" s="12" t="s">
        <v>62</v>
      </c>
      <c r="M183" s="21">
        <v>37600</v>
      </c>
      <c r="N183" s="64">
        <f>M183</f>
        <v>37600</v>
      </c>
      <c r="O183" s="21"/>
      <c r="P183" s="21"/>
      <c r="Q183" s="21"/>
      <c r="R183" s="64">
        <f>N183+O183+P183+Q183</f>
        <v>37600</v>
      </c>
    </row>
    <row r="184" spans="1:18" ht="31.5" customHeight="1">
      <c r="A184" s="66">
        <v>2404</v>
      </c>
      <c r="B184" s="74">
        <v>44</v>
      </c>
      <c r="C184" s="47">
        <v>71936000</v>
      </c>
      <c r="D184" s="41" t="s">
        <v>84</v>
      </c>
      <c r="E184" s="41" t="s">
        <v>12</v>
      </c>
      <c r="F184" s="41" t="s">
        <v>41</v>
      </c>
      <c r="G184" s="24" t="s">
        <v>74</v>
      </c>
      <c r="H184" s="12" t="s">
        <v>17</v>
      </c>
      <c r="I184" s="39">
        <v>546.1</v>
      </c>
      <c r="J184" s="6">
        <v>24</v>
      </c>
      <c r="K184" s="59" t="s">
        <v>18</v>
      </c>
      <c r="L184" s="37" t="s">
        <v>0</v>
      </c>
      <c r="M184" s="21">
        <f>M185+M186</f>
        <v>202280</v>
      </c>
      <c r="N184" s="21">
        <f>N185+N186</f>
        <v>37600</v>
      </c>
      <c r="O184" s="21">
        <f>O185+O186</f>
        <v>0</v>
      </c>
      <c r="P184" s="21">
        <f>P185+P186</f>
        <v>156446</v>
      </c>
      <c r="Q184" s="21">
        <f>Q185+Q186</f>
        <v>8234</v>
      </c>
      <c r="R184" s="60">
        <f t="shared" si="5"/>
        <v>202280</v>
      </c>
    </row>
    <row r="185" spans="1:18" ht="63" customHeight="1">
      <c r="A185" s="66">
        <v>2405</v>
      </c>
      <c r="B185" s="75"/>
      <c r="C185" s="47">
        <v>71936000</v>
      </c>
      <c r="D185" s="41" t="s">
        <v>84</v>
      </c>
      <c r="E185" s="41"/>
      <c r="F185" s="36"/>
      <c r="G185" s="6"/>
      <c r="H185" s="12"/>
      <c r="I185" s="39"/>
      <c r="J185" s="6"/>
      <c r="K185" s="59" t="s">
        <v>20</v>
      </c>
      <c r="L185" s="10">
        <v>20</v>
      </c>
      <c r="M185" s="21">
        <v>164680</v>
      </c>
      <c r="N185" s="21"/>
      <c r="O185" s="11"/>
      <c r="P185" s="54">
        <f>M185*0.95</f>
        <v>156446</v>
      </c>
      <c r="Q185" s="54">
        <f>M185*0.05</f>
        <v>8234</v>
      </c>
      <c r="R185" s="60">
        <f t="shared" si="5"/>
        <v>164680</v>
      </c>
    </row>
    <row r="186" spans="1:18" ht="110.25">
      <c r="A186" s="66">
        <v>2406</v>
      </c>
      <c r="B186" s="76"/>
      <c r="C186" s="47">
        <v>71936000</v>
      </c>
      <c r="D186" s="41" t="s">
        <v>84</v>
      </c>
      <c r="E186" s="41"/>
      <c r="F186" s="36"/>
      <c r="G186" s="6"/>
      <c r="H186" s="12"/>
      <c r="I186" s="39"/>
      <c r="J186" s="6"/>
      <c r="K186" s="59" t="s">
        <v>80</v>
      </c>
      <c r="L186" s="13" t="s">
        <v>62</v>
      </c>
      <c r="M186" s="21">
        <v>37600</v>
      </c>
      <c r="N186" s="21">
        <f>M186</f>
        <v>37600</v>
      </c>
      <c r="O186" s="11"/>
      <c r="P186" s="11"/>
      <c r="Q186" s="11"/>
      <c r="R186" s="60">
        <f t="shared" si="5"/>
        <v>37600</v>
      </c>
    </row>
    <row r="187" spans="1:18" ht="31.5" customHeight="1">
      <c r="A187" s="66">
        <v>2407</v>
      </c>
      <c r="B187" s="74">
        <v>45</v>
      </c>
      <c r="C187" s="47">
        <v>71936000</v>
      </c>
      <c r="D187" s="41" t="s">
        <v>84</v>
      </c>
      <c r="E187" s="41" t="s">
        <v>12</v>
      </c>
      <c r="F187" s="9" t="s">
        <v>83</v>
      </c>
      <c r="G187" s="6">
        <v>2</v>
      </c>
      <c r="H187" s="12" t="s">
        <v>17</v>
      </c>
      <c r="I187" s="39">
        <v>5438.1</v>
      </c>
      <c r="J187" s="6">
        <v>210</v>
      </c>
      <c r="K187" s="59" t="s">
        <v>18</v>
      </c>
      <c r="L187" s="37" t="s">
        <v>0</v>
      </c>
      <c r="M187" s="21">
        <f>M188+M189</f>
        <v>596850</v>
      </c>
      <c r="N187" s="21">
        <f>N188+N189</f>
        <v>37600</v>
      </c>
      <c r="O187" s="21">
        <f>O188+O189</f>
        <v>0</v>
      </c>
      <c r="P187" s="21">
        <f>P188+P189</f>
        <v>531287.5</v>
      </c>
      <c r="Q187" s="21">
        <f>Q188+Q189</f>
        <v>27962.5</v>
      </c>
      <c r="R187" s="60">
        <f t="shared" si="5"/>
        <v>596850</v>
      </c>
    </row>
    <row r="188" spans="1:18" ht="63" customHeight="1">
      <c r="A188" s="66">
        <v>2408</v>
      </c>
      <c r="B188" s="75"/>
      <c r="C188" s="47">
        <v>71936000</v>
      </c>
      <c r="D188" s="41" t="s">
        <v>84</v>
      </c>
      <c r="E188" s="41"/>
      <c r="F188" s="36"/>
      <c r="G188" s="6"/>
      <c r="H188" s="12"/>
      <c r="I188" s="39"/>
      <c r="J188" s="6"/>
      <c r="K188" s="59" t="s">
        <v>20</v>
      </c>
      <c r="L188" s="10">
        <v>20</v>
      </c>
      <c r="M188" s="21">
        <v>559250</v>
      </c>
      <c r="N188" s="21"/>
      <c r="O188" s="11"/>
      <c r="P188" s="54">
        <f>M188*0.95</f>
        <v>531287.5</v>
      </c>
      <c r="Q188" s="54">
        <f>M188*0.05</f>
        <v>27962.5</v>
      </c>
      <c r="R188" s="60">
        <f t="shared" si="5"/>
        <v>559250</v>
      </c>
    </row>
    <row r="189" spans="1:18" ht="110.25">
      <c r="A189" s="66">
        <v>2409</v>
      </c>
      <c r="B189" s="76"/>
      <c r="C189" s="47">
        <v>71936000</v>
      </c>
      <c r="D189" s="41" t="s">
        <v>84</v>
      </c>
      <c r="E189" s="41"/>
      <c r="F189" s="36"/>
      <c r="G189" s="6"/>
      <c r="H189" s="12"/>
      <c r="I189" s="39"/>
      <c r="J189" s="6"/>
      <c r="K189" s="59" t="s">
        <v>80</v>
      </c>
      <c r="L189" s="13" t="s">
        <v>62</v>
      </c>
      <c r="M189" s="21">
        <v>37600</v>
      </c>
      <c r="N189" s="21">
        <f>M189</f>
        <v>37600</v>
      </c>
      <c r="O189" s="11"/>
      <c r="P189" s="11"/>
      <c r="Q189" s="11"/>
      <c r="R189" s="60">
        <f t="shared" si="5"/>
        <v>37600</v>
      </c>
    </row>
    <row r="190" spans="1:18" ht="31.5" customHeight="1">
      <c r="A190" s="66">
        <v>2410</v>
      </c>
      <c r="B190" s="74">
        <v>46</v>
      </c>
      <c r="C190" s="47">
        <v>71936000</v>
      </c>
      <c r="D190" s="41" t="s">
        <v>84</v>
      </c>
      <c r="E190" s="41" t="s">
        <v>12</v>
      </c>
      <c r="F190" s="9" t="s">
        <v>83</v>
      </c>
      <c r="G190" s="24" t="s">
        <v>27</v>
      </c>
      <c r="H190" s="12" t="s">
        <v>17</v>
      </c>
      <c r="I190" s="39">
        <v>3693.5</v>
      </c>
      <c r="J190" s="6">
        <v>176</v>
      </c>
      <c r="K190" s="59" t="s">
        <v>18</v>
      </c>
      <c r="L190" s="37" t="s">
        <v>0</v>
      </c>
      <c r="M190" s="21">
        <f>M191+M192</f>
        <v>345430</v>
      </c>
      <c r="N190" s="21">
        <f>N191+N192</f>
        <v>37600</v>
      </c>
      <c r="O190" s="21">
        <f>O191+O192</f>
        <v>0</v>
      </c>
      <c r="P190" s="21">
        <f>P191+P192</f>
        <v>292438.5</v>
      </c>
      <c r="Q190" s="21">
        <f>Q191+Q192</f>
        <v>15391.5</v>
      </c>
      <c r="R190" s="60">
        <f t="shared" si="5"/>
        <v>345430</v>
      </c>
    </row>
    <row r="191" spans="1:18" ht="63" customHeight="1">
      <c r="A191" s="66">
        <v>2411</v>
      </c>
      <c r="B191" s="75"/>
      <c r="C191" s="47">
        <v>71936000</v>
      </c>
      <c r="D191" s="41" t="s">
        <v>84</v>
      </c>
      <c r="E191" s="41"/>
      <c r="F191" s="36"/>
      <c r="G191" s="6"/>
      <c r="H191" s="12"/>
      <c r="I191" s="39"/>
      <c r="J191" s="6"/>
      <c r="K191" s="59" t="s">
        <v>20</v>
      </c>
      <c r="L191" s="10">
        <v>20</v>
      </c>
      <c r="M191" s="21">
        <v>307830</v>
      </c>
      <c r="N191" s="21"/>
      <c r="O191" s="11"/>
      <c r="P191" s="54">
        <f>M191*0.95</f>
        <v>292438.5</v>
      </c>
      <c r="Q191" s="54">
        <f>M191*0.05</f>
        <v>15391.5</v>
      </c>
      <c r="R191" s="60">
        <f t="shared" si="5"/>
        <v>307830</v>
      </c>
    </row>
    <row r="192" spans="1:18" ht="110.25" customHeight="1">
      <c r="A192" s="66">
        <v>2412</v>
      </c>
      <c r="B192" s="76"/>
      <c r="C192" s="47">
        <v>71936000</v>
      </c>
      <c r="D192" s="41" t="s">
        <v>84</v>
      </c>
      <c r="E192" s="41"/>
      <c r="F192" s="36"/>
      <c r="G192" s="6"/>
      <c r="H192" s="12"/>
      <c r="I192" s="39"/>
      <c r="J192" s="6"/>
      <c r="K192" s="59" t="s">
        <v>80</v>
      </c>
      <c r="L192" s="13" t="s">
        <v>62</v>
      </c>
      <c r="M192" s="21">
        <v>37600</v>
      </c>
      <c r="N192" s="21">
        <f>M192</f>
        <v>37600</v>
      </c>
      <c r="O192" s="11"/>
      <c r="P192" s="11"/>
      <c r="Q192" s="11"/>
      <c r="R192" s="60">
        <f t="shared" si="5"/>
        <v>37600</v>
      </c>
    </row>
    <row r="193" spans="1:18" ht="31.5" customHeight="1">
      <c r="A193" s="66">
        <v>2413</v>
      </c>
      <c r="B193" s="74">
        <v>47</v>
      </c>
      <c r="C193" s="47">
        <v>71936000</v>
      </c>
      <c r="D193" s="41" t="s">
        <v>84</v>
      </c>
      <c r="E193" s="41" t="s">
        <v>12</v>
      </c>
      <c r="F193" s="9" t="s">
        <v>83</v>
      </c>
      <c r="G193" s="6">
        <v>5</v>
      </c>
      <c r="H193" s="12" t="s">
        <v>17</v>
      </c>
      <c r="I193" s="39">
        <v>3595.2</v>
      </c>
      <c r="J193" s="6">
        <v>138</v>
      </c>
      <c r="K193" s="59" t="s">
        <v>18</v>
      </c>
      <c r="L193" s="37" t="s">
        <v>0</v>
      </c>
      <c r="M193" s="21">
        <f>M194+M195</f>
        <v>346850</v>
      </c>
      <c r="N193" s="21">
        <f>N194+N195</f>
        <v>37600</v>
      </c>
      <c r="O193" s="21">
        <f>O194+O195</f>
        <v>0</v>
      </c>
      <c r="P193" s="21">
        <f>P194+P195</f>
        <v>293787.5</v>
      </c>
      <c r="Q193" s="21">
        <f>Q194+Q195</f>
        <v>15462.5</v>
      </c>
      <c r="R193" s="60">
        <f t="shared" si="5"/>
        <v>346850</v>
      </c>
    </row>
    <row r="194" spans="1:18" ht="63" customHeight="1">
      <c r="A194" s="66">
        <v>2414</v>
      </c>
      <c r="B194" s="75"/>
      <c r="C194" s="47">
        <v>71936000</v>
      </c>
      <c r="D194" s="41" t="s">
        <v>84</v>
      </c>
      <c r="E194" s="41"/>
      <c r="F194" s="36"/>
      <c r="G194" s="6"/>
      <c r="H194" s="12"/>
      <c r="I194" s="39"/>
      <c r="J194" s="6"/>
      <c r="K194" s="59" t="s">
        <v>20</v>
      </c>
      <c r="L194" s="10">
        <v>20</v>
      </c>
      <c r="M194" s="21">
        <v>309250</v>
      </c>
      <c r="N194" s="21"/>
      <c r="O194" s="11"/>
      <c r="P194" s="54">
        <f>M194*0.95</f>
        <v>293787.5</v>
      </c>
      <c r="Q194" s="54">
        <f>M194*0.05</f>
        <v>15462.5</v>
      </c>
      <c r="R194" s="60">
        <f t="shared" si="5"/>
        <v>309250</v>
      </c>
    </row>
    <row r="195" spans="1:18" ht="110.25" customHeight="1">
      <c r="A195" s="66">
        <v>2415</v>
      </c>
      <c r="B195" s="76"/>
      <c r="C195" s="47">
        <v>71936000</v>
      </c>
      <c r="D195" s="41" t="s">
        <v>84</v>
      </c>
      <c r="E195" s="41"/>
      <c r="F195" s="36"/>
      <c r="G195" s="6"/>
      <c r="H195" s="12"/>
      <c r="I195" s="39"/>
      <c r="J195" s="6"/>
      <c r="K195" s="59" t="s">
        <v>80</v>
      </c>
      <c r="L195" s="13" t="s">
        <v>62</v>
      </c>
      <c r="M195" s="21">
        <v>37600</v>
      </c>
      <c r="N195" s="21">
        <f>M195</f>
        <v>37600</v>
      </c>
      <c r="O195" s="11"/>
      <c r="P195" s="11"/>
      <c r="Q195" s="11"/>
      <c r="R195" s="60">
        <f t="shared" si="5"/>
        <v>37600</v>
      </c>
    </row>
    <row r="196" spans="1:18" ht="31.5" customHeight="1">
      <c r="A196" s="66">
        <v>2416</v>
      </c>
      <c r="B196" s="74">
        <v>48</v>
      </c>
      <c r="C196" s="47">
        <v>71936000</v>
      </c>
      <c r="D196" s="41" t="s">
        <v>84</v>
      </c>
      <c r="E196" s="41" t="s">
        <v>12</v>
      </c>
      <c r="F196" s="9" t="s">
        <v>83</v>
      </c>
      <c r="G196" s="6">
        <v>7</v>
      </c>
      <c r="H196" s="12" t="s">
        <v>17</v>
      </c>
      <c r="I196" s="39">
        <v>3705.7</v>
      </c>
      <c r="J196" s="6">
        <v>145</v>
      </c>
      <c r="K196" s="59" t="s">
        <v>18</v>
      </c>
      <c r="L196" s="37" t="s">
        <v>0</v>
      </c>
      <c r="M196" s="21">
        <f>M197+M198</f>
        <v>347880</v>
      </c>
      <c r="N196" s="21">
        <f>N197+N198</f>
        <v>37600</v>
      </c>
      <c r="O196" s="21">
        <f>O197+O198</f>
        <v>0</v>
      </c>
      <c r="P196" s="21">
        <f>P197+P198</f>
        <v>294766</v>
      </c>
      <c r="Q196" s="21">
        <f>Q197+Q198</f>
        <v>15514</v>
      </c>
      <c r="R196" s="60">
        <f t="shared" si="5"/>
        <v>347880</v>
      </c>
    </row>
    <row r="197" spans="1:18" ht="63" customHeight="1">
      <c r="A197" s="66">
        <v>2417</v>
      </c>
      <c r="B197" s="75"/>
      <c r="C197" s="47">
        <v>71936000</v>
      </c>
      <c r="D197" s="41" t="s">
        <v>84</v>
      </c>
      <c r="E197" s="41"/>
      <c r="F197" s="36"/>
      <c r="G197" s="6"/>
      <c r="H197" s="12"/>
      <c r="I197" s="39"/>
      <c r="J197" s="6"/>
      <c r="K197" s="59" t="s">
        <v>20</v>
      </c>
      <c r="L197" s="10">
        <v>20</v>
      </c>
      <c r="M197" s="21">
        <v>310280</v>
      </c>
      <c r="N197" s="21"/>
      <c r="O197" s="11"/>
      <c r="P197" s="54">
        <f>M197*0.95</f>
        <v>294766</v>
      </c>
      <c r="Q197" s="54">
        <f>M197*0.05</f>
        <v>15514</v>
      </c>
      <c r="R197" s="60">
        <f t="shared" si="5"/>
        <v>310280</v>
      </c>
    </row>
    <row r="198" spans="1:18" ht="110.25" customHeight="1">
      <c r="A198" s="66">
        <v>2418</v>
      </c>
      <c r="B198" s="76"/>
      <c r="C198" s="47">
        <v>71936000</v>
      </c>
      <c r="D198" s="41" t="s">
        <v>84</v>
      </c>
      <c r="E198" s="41"/>
      <c r="F198" s="36"/>
      <c r="G198" s="6"/>
      <c r="H198" s="12"/>
      <c r="I198" s="39"/>
      <c r="J198" s="6"/>
      <c r="K198" s="59" t="s">
        <v>80</v>
      </c>
      <c r="L198" s="13" t="s">
        <v>62</v>
      </c>
      <c r="M198" s="21">
        <v>37600</v>
      </c>
      <c r="N198" s="21">
        <f>M198</f>
        <v>37600</v>
      </c>
      <c r="O198" s="11"/>
      <c r="P198" s="11"/>
      <c r="Q198" s="11"/>
      <c r="R198" s="60">
        <f t="shared" si="5"/>
        <v>37600</v>
      </c>
    </row>
    <row r="199" spans="1:18" ht="31.5" customHeight="1">
      <c r="A199" s="66">
        <v>2419</v>
      </c>
      <c r="B199" s="74">
        <v>49</v>
      </c>
      <c r="C199" s="47">
        <v>71936000</v>
      </c>
      <c r="D199" s="41" t="s">
        <v>84</v>
      </c>
      <c r="E199" s="41" t="s">
        <v>12</v>
      </c>
      <c r="F199" s="9" t="s">
        <v>83</v>
      </c>
      <c r="G199" s="6">
        <v>10</v>
      </c>
      <c r="H199" s="12" t="s">
        <v>17</v>
      </c>
      <c r="I199" s="39">
        <v>3897.8</v>
      </c>
      <c r="J199" s="6">
        <v>147</v>
      </c>
      <c r="K199" s="59" t="s">
        <v>18</v>
      </c>
      <c r="L199" s="37" t="s">
        <v>0</v>
      </c>
      <c r="M199" s="21">
        <f>M200+M201</f>
        <v>352270</v>
      </c>
      <c r="N199" s="21">
        <f>N200+N201</f>
        <v>37600</v>
      </c>
      <c r="O199" s="21">
        <f>O200+O201</f>
        <v>0</v>
      </c>
      <c r="P199" s="21">
        <f>P200+P201</f>
        <v>298936.5</v>
      </c>
      <c r="Q199" s="21">
        <f>Q200+Q201</f>
        <v>15733.5</v>
      </c>
      <c r="R199" s="60">
        <f t="shared" si="5"/>
        <v>352270</v>
      </c>
    </row>
    <row r="200" spans="1:18" ht="63" customHeight="1">
      <c r="A200" s="66">
        <v>2420</v>
      </c>
      <c r="B200" s="75"/>
      <c r="C200" s="47">
        <v>71936000</v>
      </c>
      <c r="D200" s="41" t="s">
        <v>84</v>
      </c>
      <c r="E200" s="41"/>
      <c r="F200" s="36"/>
      <c r="G200" s="6"/>
      <c r="H200" s="12"/>
      <c r="I200" s="39"/>
      <c r="J200" s="6"/>
      <c r="K200" s="59" t="s">
        <v>20</v>
      </c>
      <c r="L200" s="10">
        <v>20</v>
      </c>
      <c r="M200" s="21">
        <v>314670</v>
      </c>
      <c r="N200" s="21"/>
      <c r="O200" s="11"/>
      <c r="P200" s="54">
        <f>M200*0.95</f>
        <v>298936.5</v>
      </c>
      <c r="Q200" s="54">
        <f>M200*0.05</f>
        <v>15733.5</v>
      </c>
      <c r="R200" s="60">
        <f t="shared" si="5"/>
        <v>314670</v>
      </c>
    </row>
    <row r="201" spans="1:18" ht="110.25" customHeight="1">
      <c r="A201" s="66">
        <v>2421</v>
      </c>
      <c r="B201" s="76"/>
      <c r="C201" s="47">
        <v>71936000</v>
      </c>
      <c r="D201" s="41" t="s">
        <v>84</v>
      </c>
      <c r="E201" s="41"/>
      <c r="F201" s="36"/>
      <c r="G201" s="6"/>
      <c r="H201" s="12"/>
      <c r="I201" s="39"/>
      <c r="J201" s="6"/>
      <c r="K201" s="59" t="s">
        <v>80</v>
      </c>
      <c r="L201" s="13" t="s">
        <v>62</v>
      </c>
      <c r="M201" s="21">
        <v>37600</v>
      </c>
      <c r="N201" s="21">
        <f>M201</f>
        <v>37600</v>
      </c>
      <c r="O201" s="11"/>
      <c r="P201" s="11"/>
      <c r="Q201" s="11"/>
      <c r="R201" s="60">
        <f t="shared" si="5"/>
        <v>37600</v>
      </c>
    </row>
    <row r="202" spans="1:18" ht="31.5" customHeight="1">
      <c r="A202" s="66">
        <v>2422</v>
      </c>
      <c r="B202" s="74">
        <v>50</v>
      </c>
      <c r="C202" s="47">
        <v>71936000</v>
      </c>
      <c r="D202" s="41" t="s">
        <v>84</v>
      </c>
      <c r="E202" s="41" t="s">
        <v>12</v>
      </c>
      <c r="F202" s="9" t="s">
        <v>83</v>
      </c>
      <c r="G202" s="6">
        <v>15</v>
      </c>
      <c r="H202" s="12" t="s">
        <v>17</v>
      </c>
      <c r="I202" s="39">
        <v>3728.7</v>
      </c>
      <c r="J202" s="6">
        <v>179</v>
      </c>
      <c r="K202" s="59" t="s">
        <v>18</v>
      </c>
      <c r="L202" s="37" t="s">
        <v>0</v>
      </c>
      <c r="M202" s="21">
        <f>M203+M204</f>
        <v>351110</v>
      </c>
      <c r="N202" s="21">
        <f>N203+N204</f>
        <v>37600</v>
      </c>
      <c r="O202" s="21">
        <f>O203+O204</f>
        <v>0</v>
      </c>
      <c r="P202" s="21">
        <f>P203+P204</f>
        <v>297834.5</v>
      </c>
      <c r="Q202" s="21">
        <f>Q203+Q204</f>
        <v>15675.5</v>
      </c>
      <c r="R202" s="60">
        <f t="shared" si="5"/>
        <v>351110</v>
      </c>
    </row>
    <row r="203" spans="1:18" ht="63" customHeight="1">
      <c r="A203" s="66">
        <v>2423</v>
      </c>
      <c r="B203" s="75"/>
      <c r="C203" s="47">
        <v>71936000</v>
      </c>
      <c r="D203" s="41" t="s">
        <v>84</v>
      </c>
      <c r="E203" s="41"/>
      <c r="F203" s="36"/>
      <c r="G203" s="6"/>
      <c r="H203" s="12"/>
      <c r="I203" s="39"/>
      <c r="J203" s="6"/>
      <c r="K203" s="59" t="s">
        <v>20</v>
      </c>
      <c r="L203" s="10">
        <v>20</v>
      </c>
      <c r="M203" s="21">
        <v>313510</v>
      </c>
      <c r="N203" s="21"/>
      <c r="O203" s="11"/>
      <c r="P203" s="54">
        <f>M203*0.95</f>
        <v>297834.5</v>
      </c>
      <c r="Q203" s="54">
        <f>M203*0.05</f>
        <v>15675.5</v>
      </c>
      <c r="R203" s="60">
        <f t="shared" si="5"/>
        <v>313510</v>
      </c>
    </row>
    <row r="204" spans="1:18" ht="110.25" customHeight="1">
      <c r="A204" s="66">
        <v>2424</v>
      </c>
      <c r="B204" s="76"/>
      <c r="C204" s="47">
        <v>71936000</v>
      </c>
      <c r="D204" s="41" t="s">
        <v>84</v>
      </c>
      <c r="E204" s="41"/>
      <c r="F204" s="36"/>
      <c r="G204" s="6"/>
      <c r="H204" s="12"/>
      <c r="I204" s="39"/>
      <c r="J204" s="6"/>
      <c r="K204" s="59" t="s">
        <v>80</v>
      </c>
      <c r="L204" s="13" t="s">
        <v>62</v>
      </c>
      <c r="M204" s="21">
        <v>37600</v>
      </c>
      <c r="N204" s="21">
        <f>M204</f>
        <v>37600</v>
      </c>
      <c r="O204" s="11"/>
      <c r="P204" s="11"/>
      <c r="Q204" s="11"/>
      <c r="R204" s="60">
        <f t="shared" si="5"/>
        <v>37600</v>
      </c>
    </row>
    <row r="205" spans="1:18" ht="31.5" customHeight="1">
      <c r="A205" s="66">
        <v>2425</v>
      </c>
      <c r="B205" s="74">
        <v>51</v>
      </c>
      <c r="C205" s="47">
        <v>71936000</v>
      </c>
      <c r="D205" s="41" t="s">
        <v>84</v>
      </c>
      <c r="E205" s="41" t="s">
        <v>12</v>
      </c>
      <c r="F205" s="9" t="s">
        <v>83</v>
      </c>
      <c r="G205" s="6">
        <v>19</v>
      </c>
      <c r="H205" s="12" t="s">
        <v>17</v>
      </c>
      <c r="I205" s="39">
        <v>3974</v>
      </c>
      <c r="J205" s="6">
        <v>159</v>
      </c>
      <c r="K205" s="59" t="s">
        <v>18</v>
      </c>
      <c r="L205" s="37" t="s">
        <v>0</v>
      </c>
      <c r="M205" s="21">
        <f>M206+M207</f>
        <v>348400</v>
      </c>
      <c r="N205" s="21">
        <f>N206+N207</f>
        <v>37600</v>
      </c>
      <c r="O205" s="21">
        <f>O206+O207</f>
        <v>0</v>
      </c>
      <c r="P205" s="21">
        <f>P206+P207</f>
        <v>295260</v>
      </c>
      <c r="Q205" s="21">
        <f>Q206+Q207</f>
        <v>15540</v>
      </c>
      <c r="R205" s="60">
        <f t="shared" si="5"/>
        <v>348400</v>
      </c>
    </row>
    <row r="206" spans="1:18" ht="63" customHeight="1">
      <c r="A206" s="66">
        <v>2426</v>
      </c>
      <c r="B206" s="75"/>
      <c r="C206" s="47">
        <v>71936000</v>
      </c>
      <c r="D206" s="41" t="s">
        <v>84</v>
      </c>
      <c r="E206" s="41"/>
      <c r="F206" s="36"/>
      <c r="G206" s="6"/>
      <c r="H206" s="12"/>
      <c r="I206" s="39"/>
      <c r="J206" s="6"/>
      <c r="K206" s="59" t="s">
        <v>20</v>
      </c>
      <c r="L206" s="10">
        <v>20</v>
      </c>
      <c r="M206" s="21">
        <v>310800</v>
      </c>
      <c r="N206" s="21"/>
      <c r="O206" s="11"/>
      <c r="P206" s="54">
        <f>M206*0.95</f>
        <v>295260</v>
      </c>
      <c r="Q206" s="54">
        <f>M206*0.05</f>
        <v>15540</v>
      </c>
      <c r="R206" s="60">
        <f t="shared" si="5"/>
        <v>310800</v>
      </c>
    </row>
    <row r="207" spans="1:18" ht="110.25" customHeight="1">
      <c r="A207" s="66">
        <v>2427</v>
      </c>
      <c r="B207" s="76"/>
      <c r="C207" s="47">
        <v>71936000</v>
      </c>
      <c r="D207" s="41" t="s">
        <v>84</v>
      </c>
      <c r="E207" s="41"/>
      <c r="F207" s="36"/>
      <c r="G207" s="6"/>
      <c r="H207" s="12"/>
      <c r="I207" s="39"/>
      <c r="J207" s="6"/>
      <c r="K207" s="59" t="s">
        <v>80</v>
      </c>
      <c r="L207" s="13" t="s">
        <v>62</v>
      </c>
      <c r="M207" s="21">
        <v>37600</v>
      </c>
      <c r="N207" s="21">
        <f>M207</f>
        <v>37600</v>
      </c>
      <c r="O207" s="11"/>
      <c r="P207" s="11"/>
      <c r="Q207" s="11"/>
      <c r="R207" s="60">
        <f t="shared" si="5"/>
        <v>37600</v>
      </c>
    </row>
    <row r="208" spans="1:18" ht="31.5" customHeight="1">
      <c r="A208" s="66">
        <v>2428</v>
      </c>
      <c r="B208" s="74">
        <v>52</v>
      </c>
      <c r="C208" s="47">
        <v>71936000</v>
      </c>
      <c r="D208" s="41" t="s">
        <v>84</v>
      </c>
      <c r="E208" s="41" t="s">
        <v>12</v>
      </c>
      <c r="F208" s="9" t="s">
        <v>83</v>
      </c>
      <c r="G208" s="6">
        <v>24</v>
      </c>
      <c r="H208" s="12" t="s">
        <v>17</v>
      </c>
      <c r="I208" s="39">
        <v>5804.3</v>
      </c>
      <c r="J208" s="6">
        <v>200</v>
      </c>
      <c r="K208" s="59" t="s">
        <v>18</v>
      </c>
      <c r="L208" s="37" t="s">
        <v>0</v>
      </c>
      <c r="M208" s="21">
        <f>M209+M210</f>
        <v>427800</v>
      </c>
      <c r="N208" s="21">
        <f>N209+N210</f>
        <v>37600</v>
      </c>
      <c r="O208" s="21">
        <f>O209+O210</f>
        <v>0</v>
      </c>
      <c r="P208" s="21">
        <f>P209+P210</f>
        <v>370690</v>
      </c>
      <c r="Q208" s="21">
        <f>Q209+Q210</f>
        <v>19510</v>
      </c>
      <c r="R208" s="60">
        <f t="shared" si="5"/>
        <v>427800</v>
      </c>
    </row>
    <row r="209" spans="1:18" ht="63" customHeight="1">
      <c r="A209" s="66">
        <v>2429</v>
      </c>
      <c r="B209" s="75"/>
      <c r="C209" s="47">
        <v>71936000</v>
      </c>
      <c r="D209" s="41" t="s">
        <v>84</v>
      </c>
      <c r="E209" s="41"/>
      <c r="F209" s="36"/>
      <c r="G209" s="6"/>
      <c r="H209" s="12"/>
      <c r="I209" s="39"/>
      <c r="J209" s="6"/>
      <c r="K209" s="59" t="s">
        <v>20</v>
      </c>
      <c r="L209" s="10">
        <v>20</v>
      </c>
      <c r="M209" s="21">
        <v>390200</v>
      </c>
      <c r="N209" s="21"/>
      <c r="O209" s="11"/>
      <c r="P209" s="54">
        <f>M209*0.95</f>
        <v>370690</v>
      </c>
      <c r="Q209" s="54">
        <f>M209*0.05</f>
        <v>19510</v>
      </c>
      <c r="R209" s="60">
        <f t="shared" si="5"/>
        <v>390200</v>
      </c>
    </row>
    <row r="210" spans="1:18" ht="110.25" customHeight="1">
      <c r="A210" s="66">
        <v>2430</v>
      </c>
      <c r="B210" s="76"/>
      <c r="C210" s="47">
        <v>71936000</v>
      </c>
      <c r="D210" s="41" t="s">
        <v>84</v>
      </c>
      <c r="E210" s="41"/>
      <c r="F210" s="36"/>
      <c r="G210" s="6"/>
      <c r="H210" s="12"/>
      <c r="I210" s="39"/>
      <c r="J210" s="6"/>
      <c r="K210" s="59" t="s">
        <v>80</v>
      </c>
      <c r="L210" s="13" t="s">
        <v>62</v>
      </c>
      <c r="M210" s="21">
        <v>37600</v>
      </c>
      <c r="N210" s="21">
        <f>M210</f>
        <v>37600</v>
      </c>
      <c r="O210" s="11"/>
      <c r="P210" s="11"/>
      <c r="Q210" s="11"/>
      <c r="R210" s="60">
        <f t="shared" si="5"/>
        <v>37600</v>
      </c>
    </row>
    <row r="211" spans="1:18" ht="31.5" customHeight="1">
      <c r="A211" s="66">
        <v>2431</v>
      </c>
      <c r="B211" s="74">
        <v>53</v>
      </c>
      <c r="C211" s="47">
        <v>71936000</v>
      </c>
      <c r="D211" s="41" t="s">
        <v>84</v>
      </c>
      <c r="E211" s="41" t="s">
        <v>12</v>
      </c>
      <c r="F211" s="41" t="s">
        <v>70</v>
      </c>
      <c r="G211" s="24" t="s">
        <v>51</v>
      </c>
      <c r="H211" s="12" t="s">
        <v>17</v>
      </c>
      <c r="I211" s="39">
        <v>1873.8</v>
      </c>
      <c r="J211" s="6">
        <v>72</v>
      </c>
      <c r="K211" s="59" t="s">
        <v>18</v>
      </c>
      <c r="L211" s="37" t="s">
        <v>0</v>
      </c>
      <c r="M211" s="21">
        <f>M212+M213</f>
        <v>295100</v>
      </c>
      <c r="N211" s="21">
        <f>N212+N213</f>
        <v>37600</v>
      </c>
      <c r="O211" s="21">
        <f>O212+O213</f>
        <v>0</v>
      </c>
      <c r="P211" s="21">
        <f>P212+P213</f>
        <v>244625</v>
      </c>
      <c r="Q211" s="21">
        <f>Q212+Q213</f>
        <v>12875</v>
      </c>
      <c r="R211" s="60">
        <f t="shared" si="5"/>
        <v>295100</v>
      </c>
    </row>
    <row r="212" spans="1:18" ht="63" customHeight="1">
      <c r="A212" s="66">
        <v>2432</v>
      </c>
      <c r="B212" s="75"/>
      <c r="C212" s="47">
        <v>71936000</v>
      </c>
      <c r="D212" s="41" t="s">
        <v>84</v>
      </c>
      <c r="E212" s="41"/>
      <c r="F212" s="36"/>
      <c r="G212" s="6"/>
      <c r="H212" s="12"/>
      <c r="I212" s="39"/>
      <c r="J212" s="6"/>
      <c r="K212" s="59" t="s">
        <v>20</v>
      </c>
      <c r="L212" s="10">
        <v>20</v>
      </c>
      <c r="M212" s="21">
        <v>257500</v>
      </c>
      <c r="N212" s="21"/>
      <c r="O212" s="11"/>
      <c r="P212" s="54">
        <f>M212*0.95</f>
        <v>244625</v>
      </c>
      <c r="Q212" s="54">
        <f>M212*0.05</f>
        <v>12875</v>
      </c>
      <c r="R212" s="60">
        <f t="shared" si="5"/>
        <v>257500</v>
      </c>
    </row>
    <row r="213" spans="1:18" ht="110.25" customHeight="1">
      <c r="A213" s="66">
        <v>2433</v>
      </c>
      <c r="B213" s="76"/>
      <c r="C213" s="47">
        <v>71936000</v>
      </c>
      <c r="D213" s="41" t="s">
        <v>84</v>
      </c>
      <c r="E213" s="41"/>
      <c r="F213" s="36"/>
      <c r="G213" s="6"/>
      <c r="H213" s="12"/>
      <c r="I213" s="39"/>
      <c r="J213" s="6"/>
      <c r="K213" s="59" t="s">
        <v>80</v>
      </c>
      <c r="L213" s="13" t="s">
        <v>62</v>
      </c>
      <c r="M213" s="21">
        <v>37600</v>
      </c>
      <c r="N213" s="21">
        <f>M213</f>
        <v>37600</v>
      </c>
      <c r="O213" s="11"/>
      <c r="P213" s="11"/>
      <c r="Q213" s="11"/>
      <c r="R213" s="60">
        <f t="shared" si="5"/>
        <v>37600</v>
      </c>
    </row>
    <row r="214" spans="1:18" ht="31.5" customHeight="1">
      <c r="A214" s="66">
        <v>2434</v>
      </c>
      <c r="B214" s="74">
        <v>54</v>
      </c>
      <c r="C214" s="47">
        <v>71936000</v>
      </c>
      <c r="D214" s="41" t="s">
        <v>84</v>
      </c>
      <c r="E214" s="41" t="s">
        <v>12</v>
      </c>
      <c r="F214" s="41" t="s">
        <v>70</v>
      </c>
      <c r="G214" s="24" t="s">
        <v>45</v>
      </c>
      <c r="H214" s="12" t="s">
        <v>17</v>
      </c>
      <c r="I214" s="39">
        <v>3594.5</v>
      </c>
      <c r="J214" s="6">
        <v>142</v>
      </c>
      <c r="K214" s="59" t="s">
        <v>18</v>
      </c>
      <c r="L214" s="37" t="s">
        <v>0</v>
      </c>
      <c r="M214" s="21">
        <f>M215+M216</f>
        <v>347810</v>
      </c>
      <c r="N214" s="21">
        <f>N215+N216</f>
        <v>37600</v>
      </c>
      <c r="O214" s="21">
        <f>O215+O216</f>
        <v>0</v>
      </c>
      <c r="P214" s="21">
        <f>P215+P216</f>
        <v>294699.5</v>
      </c>
      <c r="Q214" s="21">
        <f>Q215+Q216</f>
        <v>15510.5</v>
      </c>
      <c r="R214" s="60">
        <f t="shared" si="5"/>
        <v>347810</v>
      </c>
    </row>
    <row r="215" spans="1:18" ht="63" customHeight="1">
      <c r="A215" s="66">
        <v>2435</v>
      </c>
      <c r="B215" s="75"/>
      <c r="C215" s="47">
        <v>71936000</v>
      </c>
      <c r="D215" s="41" t="s">
        <v>84</v>
      </c>
      <c r="E215" s="41"/>
      <c r="F215" s="36"/>
      <c r="G215" s="6"/>
      <c r="H215" s="12"/>
      <c r="I215" s="39"/>
      <c r="J215" s="6"/>
      <c r="K215" s="59" t="s">
        <v>20</v>
      </c>
      <c r="L215" s="10">
        <v>20</v>
      </c>
      <c r="M215" s="21">
        <v>310210</v>
      </c>
      <c r="N215" s="21"/>
      <c r="O215" s="11"/>
      <c r="P215" s="54">
        <f>M215*0.95</f>
        <v>294699.5</v>
      </c>
      <c r="Q215" s="54">
        <f>M215*0.05</f>
        <v>15510.5</v>
      </c>
      <c r="R215" s="60">
        <f t="shared" si="5"/>
        <v>310210</v>
      </c>
    </row>
    <row r="216" spans="1:18" ht="110.25" customHeight="1">
      <c r="A216" s="66">
        <v>2436</v>
      </c>
      <c r="B216" s="76"/>
      <c r="C216" s="47">
        <v>71936000</v>
      </c>
      <c r="D216" s="41" t="s">
        <v>84</v>
      </c>
      <c r="E216" s="41"/>
      <c r="F216" s="36"/>
      <c r="G216" s="6"/>
      <c r="H216" s="12"/>
      <c r="I216" s="39"/>
      <c r="J216" s="6"/>
      <c r="K216" s="59" t="s">
        <v>80</v>
      </c>
      <c r="L216" s="13" t="s">
        <v>62</v>
      </c>
      <c r="M216" s="21">
        <v>37600</v>
      </c>
      <c r="N216" s="21">
        <f>M216</f>
        <v>37600</v>
      </c>
      <c r="O216" s="11"/>
      <c r="P216" s="11"/>
      <c r="Q216" s="11"/>
      <c r="R216" s="60">
        <f t="shared" si="5"/>
        <v>37600</v>
      </c>
    </row>
    <row r="217" spans="1:18" ht="31.5" customHeight="1">
      <c r="A217" s="66">
        <v>2437</v>
      </c>
      <c r="B217" s="74">
        <v>55</v>
      </c>
      <c r="C217" s="47">
        <v>71936000</v>
      </c>
      <c r="D217" s="41" t="s">
        <v>84</v>
      </c>
      <c r="E217" s="41" t="s">
        <v>12</v>
      </c>
      <c r="F217" s="41" t="s">
        <v>70</v>
      </c>
      <c r="G217" s="24" t="s">
        <v>48</v>
      </c>
      <c r="H217" s="12" t="s">
        <v>17</v>
      </c>
      <c r="I217" s="39">
        <v>3555.9</v>
      </c>
      <c r="J217" s="6">
        <v>141</v>
      </c>
      <c r="K217" s="59" t="s">
        <v>18</v>
      </c>
      <c r="L217" s="37" t="s">
        <v>0</v>
      </c>
      <c r="M217" s="21">
        <f>M218+M219</f>
        <v>347890</v>
      </c>
      <c r="N217" s="21">
        <f>N218+N219</f>
        <v>37600</v>
      </c>
      <c r="O217" s="21">
        <f>O218+O219</f>
        <v>0</v>
      </c>
      <c r="P217" s="21">
        <f>P218+P219</f>
        <v>294775.5</v>
      </c>
      <c r="Q217" s="21">
        <f>Q218+Q219</f>
        <v>15514.5</v>
      </c>
      <c r="R217" s="60">
        <f t="shared" si="5"/>
        <v>347890</v>
      </c>
    </row>
    <row r="218" spans="1:18" ht="63" customHeight="1">
      <c r="A218" s="66">
        <v>2438</v>
      </c>
      <c r="B218" s="75"/>
      <c r="C218" s="47">
        <v>71936000</v>
      </c>
      <c r="D218" s="41" t="s">
        <v>84</v>
      </c>
      <c r="E218" s="41"/>
      <c r="F218" s="36"/>
      <c r="G218" s="6"/>
      <c r="H218" s="12"/>
      <c r="I218" s="39"/>
      <c r="J218" s="6"/>
      <c r="K218" s="59" t="s">
        <v>20</v>
      </c>
      <c r="L218" s="10">
        <v>20</v>
      </c>
      <c r="M218" s="21">
        <v>310290</v>
      </c>
      <c r="N218" s="21"/>
      <c r="O218" s="11"/>
      <c r="P218" s="54">
        <f>M218*0.95</f>
        <v>294775.5</v>
      </c>
      <c r="Q218" s="54">
        <f>M218*0.05</f>
        <v>15514.5</v>
      </c>
      <c r="R218" s="60">
        <f t="shared" si="5"/>
        <v>310290</v>
      </c>
    </row>
    <row r="219" spans="1:18" ht="110.25" customHeight="1">
      <c r="A219" s="66">
        <v>2439</v>
      </c>
      <c r="B219" s="76"/>
      <c r="C219" s="47">
        <v>71936000</v>
      </c>
      <c r="D219" s="41" t="s">
        <v>84</v>
      </c>
      <c r="E219" s="41"/>
      <c r="F219" s="36"/>
      <c r="G219" s="6"/>
      <c r="H219" s="12"/>
      <c r="I219" s="39"/>
      <c r="J219" s="6"/>
      <c r="K219" s="59" t="s">
        <v>80</v>
      </c>
      <c r="L219" s="13" t="s">
        <v>62</v>
      </c>
      <c r="M219" s="21">
        <v>37600</v>
      </c>
      <c r="N219" s="21">
        <f>M219</f>
        <v>37600</v>
      </c>
      <c r="O219" s="11"/>
      <c r="P219" s="11"/>
      <c r="Q219" s="11"/>
      <c r="R219" s="60">
        <f t="shared" si="5"/>
        <v>37600</v>
      </c>
    </row>
    <row r="220" spans="1:18" ht="31.5" customHeight="1">
      <c r="A220" s="66">
        <v>2440</v>
      </c>
      <c r="B220" s="74">
        <v>56</v>
      </c>
      <c r="C220" s="47">
        <v>71936000</v>
      </c>
      <c r="D220" s="41" t="s">
        <v>84</v>
      </c>
      <c r="E220" s="41" t="s">
        <v>12</v>
      </c>
      <c r="F220" s="41" t="s">
        <v>70</v>
      </c>
      <c r="G220" s="24" t="s">
        <v>63</v>
      </c>
      <c r="H220" s="12" t="s">
        <v>17</v>
      </c>
      <c r="I220" s="39">
        <v>3653.3</v>
      </c>
      <c r="J220" s="6">
        <v>147</v>
      </c>
      <c r="K220" s="59" t="s">
        <v>18</v>
      </c>
      <c r="L220" s="37" t="s">
        <v>0</v>
      </c>
      <c r="M220" s="21">
        <f>M221+M222</f>
        <v>346170</v>
      </c>
      <c r="N220" s="21">
        <f>N221+N222</f>
        <v>37600</v>
      </c>
      <c r="O220" s="21">
        <f>O221+O222</f>
        <v>0</v>
      </c>
      <c r="P220" s="21">
        <f>P221+P222</f>
        <v>293141.5</v>
      </c>
      <c r="Q220" s="21">
        <f>Q221+Q222</f>
        <v>15428.5</v>
      </c>
      <c r="R220" s="60">
        <f t="shared" si="5"/>
        <v>346170</v>
      </c>
    </row>
    <row r="221" spans="1:18" ht="63" customHeight="1">
      <c r="A221" s="66">
        <v>2441</v>
      </c>
      <c r="B221" s="75"/>
      <c r="C221" s="47">
        <v>71936000</v>
      </c>
      <c r="D221" s="41" t="s">
        <v>84</v>
      </c>
      <c r="E221" s="41"/>
      <c r="F221" s="36"/>
      <c r="G221" s="6"/>
      <c r="H221" s="12"/>
      <c r="I221" s="39"/>
      <c r="J221" s="6"/>
      <c r="K221" s="59" t="s">
        <v>20</v>
      </c>
      <c r="L221" s="10">
        <v>20</v>
      </c>
      <c r="M221" s="21">
        <v>308570</v>
      </c>
      <c r="N221" s="21"/>
      <c r="O221" s="11"/>
      <c r="P221" s="54">
        <f>M221*0.95</f>
        <v>293141.5</v>
      </c>
      <c r="Q221" s="54">
        <f>M221*0.05</f>
        <v>15428.5</v>
      </c>
      <c r="R221" s="60">
        <f t="shared" si="5"/>
        <v>308570</v>
      </c>
    </row>
    <row r="222" spans="1:18" ht="110.25" customHeight="1">
      <c r="A222" s="66">
        <v>2442</v>
      </c>
      <c r="B222" s="76"/>
      <c r="C222" s="47">
        <v>71936000</v>
      </c>
      <c r="D222" s="41" t="s">
        <v>84</v>
      </c>
      <c r="E222" s="41"/>
      <c r="F222" s="36"/>
      <c r="G222" s="6"/>
      <c r="H222" s="12"/>
      <c r="I222" s="39"/>
      <c r="J222" s="6"/>
      <c r="K222" s="59" t="s">
        <v>80</v>
      </c>
      <c r="L222" s="13" t="s">
        <v>62</v>
      </c>
      <c r="M222" s="21">
        <v>37600</v>
      </c>
      <c r="N222" s="21">
        <f>M222</f>
        <v>37600</v>
      </c>
      <c r="O222" s="11"/>
      <c r="P222" s="11"/>
      <c r="Q222" s="11"/>
      <c r="R222" s="60">
        <f t="shared" si="5"/>
        <v>37600</v>
      </c>
    </row>
    <row r="223" spans="1:18" ht="31.5" customHeight="1">
      <c r="A223" s="66">
        <v>2443</v>
      </c>
      <c r="B223" s="74">
        <v>57</v>
      </c>
      <c r="C223" s="47">
        <v>71936000</v>
      </c>
      <c r="D223" s="41" t="s">
        <v>84</v>
      </c>
      <c r="E223" s="41" t="s">
        <v>12</v>
      </c>
      <c r="F223" s="41" t="s">
        <v>70</v>
      </c>
      <c r="G223" s="24" t="s">
        <v>44</v>
      </c>
      <c r="H223" s="12" t="s">
        <v>17</v>
      </c>
      <c r="I223" s="39">
        <v>3597.1</v>
      </c>
      <c r="J223" s="6">
        <v>166</v>
      </c>
      <c r="K223" s="59" t="s">
        <v>18</v>
      </c>
      <c r="L223" s="37" t="s">
        <v>0</v>
      </c>
      <c r="M223" s="21">
        <f>M224+M225</f>
        <v>347910</v>
      </c>
      <c r="N223" s="21">
        <f>N224+N225</f>
        <v>37600</v>
      </c>
      <c r="O223" s="21">
        <f>O224+O225</f>
        <v>0</v>
      </c>
      <c r="P223" s="21">
        <f>P224+P225</f>
        <v>294794.5</v>
      </c>
      <c r="Q223" s="21">
        <f>Q224+Q225</f>
        <v>15515.5</v>
      </c>
      <c r="R223" s="60">
        <f t="shared" si="5"/>
        <v>347910</v>
      </c>
    </row>
    <row r="224" spans="1:18" ht="63" customHeight="1">
      <c r="A224" s="66">
        <v>2444</v>
      </c>
      <c r="B224" s="75"/>
      <c r="C224" s="47">
        <v>71936000</v>
      </c>
      <c r="D224" s="41" t="s">
        <v>84</v>
      </c>
      <c r="E224" s="41"/>
      <c r="F224" s="36"/>
      <c r="G224" s="6"/>
      <c r="H224" s="12"/>
      <c r="I224" s="39"/>
      <c r="J224" s="6"/>
      <c r="K224" s="59" t="s">
        <v>20</v>
      </c>
      <c r="L224" s="10">
        <v>20</v>
      </c>
      <c r="M224" s="21">
        <v>310310</v>
      </c>
      <c r="N224" s="21"/>
      <c r="O224" s="11"/>
      <c r="P224" s="54">
        <f>M224*0.95</f>
        <v>294794.5</v>
      </c>
      <c r="Q224" s="54">
        <f>M224*0.05</f>
        <v>15515.5</v>
      </c>
      <c r="R224" s="60">
        <f t="shared" si="5"/>
        <v>310310</v>
      </c>
    </row>
    <row r="225" spans="1:18" ht="110.25" customHeight="1">
      <c r="A225" s="66">
        <v>2445</v>
      </c>
      <c r="B225" s="76"/>
      <c r="C225" s="47">
        <v>71936000</v>
      </c>
      <c r="D225" s="41" t="s">
        <v>84</v>
      </c>
      <c r="E225" s="41"/>
      <c r="F225" s="36"/>
      <c r="G225" s="6"/>
      <c r="H225" s="12"/>
      <c r="I225" s="39"/>
      <c r="J225" s="6"/>
      <c r="K225" s="59" t="s">
        <v>80</v>
      </c>
      <c r="L225" s="13" t="s">
        <v>62</v>
      </c>
      <c r="M225" s="21">
        <v>37600</v>
      </c>
      <c r="N225" s="21">
        <f>M225</f>
        <v>37600</v>
      </c>
      <c r="O225" s="11"/>
      <c r="P225" s="11"/>
      <c r="Q225" s="11"/>
      <c r="R225" s="60">
        <f t="shared" si="5"/>
        <v>37600</v>
      </c>
    </row>
    <row r="226" spans="1:18" ht="31.5" customHeight="1">
      <c r="A226" s="66">
        <v>2446</v>
      </c>
      <c r="B226" s="74">
        <v>58</v>
      </c>
      <c r="C226" s="47">
        <v>71936000</v>
      </c>
      <c r="D226" s="41" t="s">
        <v>84</v>
      </c>
      <c r="E226" s="41" t="s">
        <v>12</v>
      </c>
      <c r="F226" s="41" t="s">
        <v>70</v>
      </c>
      <c r="G226" s="24" t="s">
        <v>66</v>
      </c>
      <c r="H226" s="12" t="s">
        <v>17</v>
      </c>
      <c r="I226" s="39">
        <v>1799.2</v>
      </c>
      <c r="J226" s="6">
        <v>64</v>
      </c>
      <c r="K226" s="59" t="s">
        <v>18</v>
      </c>
      <c r="L226" s="37" t="s">
        <v>0</v>
      </c>
      <c r="M226" s="21">
        <f>M227+M228</f>
        <v>295910</v>
      </c>
      <c r="N226" s="21">
        <f>N227+N228</f>
        <v>37600</v>
      </c>
      <c r="O226" s="21">
        <f>O227+O228</f>
        <v>0</v>
      </c>
      <c r="P226" s="21">
        <f>P227+P228</f>
        <v>245394.5</v>
      </c>
      <c r="Q226" s="21">
        <f>Q227+Q228</f>
        <v>12915.5</v>
      </c>
      <c r="R226" s="60">
        <f t="shared" si="5"/>
        <v>295910</v>
      </c>
    </row>
    <row r="227" spans="1:18" ht="63" customHeight="1">
      <c r="A227" s="66">
        <v>2447</v>
      </c>
      <c r="B227" s="75"/>
      <c r="C227" s="47">
        <v>71936000</v>
      </c>
      <c r="D227" s="41" t="s">
        <v>84</v>
      </c>
      <c r="E227" s="41"/>
      <c r="F227" s="36"/>
      <c r="G227" s="6"/>
      <c r="H227" s="12"/>
      <c r="I227" s="39"/>
      <c r="J227" s="6"/>
      <c r="K227" s="59" t="s">
        <v>20</v>
      </c>
      <c r="L227" s="10">
        <v>20</v>
      </c>
      <c r="M227" s="21">
        <v>258310</v>
      </c>
      <c r="N227" s="21"/>
      <c r="O227" s="11"/>
      <c r="P227" s="54">
        <f>M227*0.95</f>
        <v>245394.5</v>
      </c>
      <c r="Q227" s="54">
        <f>M227*0.05</f>
        <v>12915.5</v>
      </c>
      <c r="R227" s="60">
        <f t="shared" si="5"/>
        <v>258310</v>
      </c>
    </row>
    <row r="228" spans="1:18" ht="110.25" customHeight="1">
      <c r="A228" s="66">
        <v>2448</v>
      </c>
      <c r="B228" s="76"/>
      <c r="C228" s="47">
        <v>71936000</v>
      </c>
      <c r="D228" s="41" t="s">
        <v>84</v>
      </c>
      <c r="E228" s="41"/>
      <c r="F228" s="36"/>
      <c r="G228" s="6"/>
      <c r="H228" s="12"/>
      <c r="I228" s="39"/>
      <c r="J228" s="6"/>
      <c r="K228" s="59" t="s">
        <v>80</v>
      </c>
      <c r="L228" s="13" t="s">
        <v>62</v>
      </c>
      <c r="M228" s="21">
        <v>37600</v>
      </c>
      <c r="N228" s="21">
        <f>M228</f>
        <v>37600</v>
      </c>
      <c r="O228" s="11"/>
      <c r="P228" s="11"/>
      <c r="Q228" s="11"/>
      <c r="R228" s="60">
        <f t="shared" si="5"/>
        <v>37600</v>
      </c>
    </row>
    <row r="229" spans="1:18" ht="31.5" customHeight="1">
      <c r="A229" s="66">
        <v>2449</v>
      </c>
      <c r="B229" s="74">
        <v>59</v>
      </c>
      <c r="C229" s="47">
        <v>71936000</v>
      </c>
      <c r="D229" s="41" t="s">
        <v>84</v>
      </c>
      <c r="E229" s="41" t="s">
        <v>12</v>
      </c>
      <c r="F229" s="41" t="s">
        <v>70</v>
      </c>
      <c r="G229" s="24" t="s">
        <v>28</v>
      </c>
      <c r="H229" s="12" t="s">
        <v>17</v>
      </c>
      <c r="I229" s="39">
        <v>1805.7</v>
      </c>
      <c r="J229" s="6">
        <v>68</v>
      </c>
      <c r="K229" s="59" t="s">
        <v>18</v>
      </c>
      <c r="L229" s="37" t="s">
        <v>0</v>
      </c>
      <c r="M229" s="21">
        <f>M230+M231</f>
        <v>293400</v>
      </c>
      <c r="N229" s="21">
        <f>N230+N231</f>
        <v>37600</v>
      </c>
      <c r="O229" s="21">
        <f>O230+O231</f>
        <v>0</v>
      </c>
      <c r="P229" s="21">
        <f>P230+P231</f>
        <v>243010</v>
      </c>
      <c r="Q229" s="21">
        <f>Q230+Q231</f>
        <v>12790</v>
      </c>
      <c r="R229" s="60">
        <f t="shared" si="5"/>
        <v>293400</v>
      </c>
    </row>
    <row r="230" spans="1:18" ht="63" customHeight="1">
      <c r="A230" s="66">
        <v>2450</v>
      </c>
      <c r="B230" s="75"/>
      <c r="C230" s="47">
        <v>71936000</v>
      </c>
      <c r="D230" s="41" t="s">
        <v>84</v>
      </c>
      <c r="E230" s="41"/>
      <c r="F230" s="36"/>
      <c r="G230" s="6"/>
      <c r="H230" s="12"/>
      <c r="I230" s="39"/>
      <c r="J230" s="6"/>
      <c r="K230" s="59" t="s">
        <v>20</v>
      </c>
      <c r="L230" s="10">
        <v>20</v>
      </c>
      <c r="M230" s="21">
        <v>255800</v>
      </c>
      <c r="N230" s="21"/>
      <c r="O230" s="11"/>
      <c r="P230" s="54">
        <f>M230*0.95</f>
        <v>243010</v>
      </c>
      <c r="Q230" s="54">
        <f>M230*0.05</f>
        <v>12790</v>
      </c>
      <c r="R230" s="60">
        <f t="shared" si="5"/>
        <v>255800</v>
      </c>
    </row>
    <row r="231" spans="1:18" ht="110.25" customHeight="1">
      <c r="A231" s="66">
        <v>2451</v>
      </c>
      <c r="B231" s="76"/>
      <c r="C231" s="47">
        <v>71936000</v>
      </c>
      <c r="D231" s="41" t="s">
        <v>84</v>
      </c>
      <c r="E231" s="41"/>
      <c r="F231" s="36"/>
      <c r="G231" s="6"/>
      <c r="H231" s="12"/>
      <c r="I231" s="39"/>
      <c r="J231" s="6"/>
      <c r="K231" s="59" t="s">
        <v>80</v>
      </c>
      <c r="L231" s="13" t="s">
        <v>62</v>
      </c>
      <c r="M231" s="21">
        <v>37600</v>
      </c>
      <c r="N231" s="21">
        <f>M231</f>
        <v>37600</v>
      </c>
      <c r="O231" s="11"/>
      <c r="P231" s="11"/>
      <c r="Q231" s="11"/>
      <c r="R231" s="60">
        <f t="shared" si="5"/>
        <v>37600</v>
      </c>
    </row>
    <row r="232" spans="1:18" ht="31.5" customHeight="1">
      <c r="A232" s="66">
        <v>2452</v>
      </c>
      <c r="B232" s="74">
        <v>60</v>
      </c>
      <c r="C232" s="47">
        <v>71936000</v>
      </c>
      <c r="D232" s="41" t="s">
        <v>84</v>
      </c>
      <c r="E232" s="41" t="s">
        <v>12</v>
      </c>
      <c r="F232" s="41" t="s">
        <v>70</v>
      </c>
      <c r="G232" s="24" t="s">
        <v>38</v>
      </c>
      <c r="H232" s="12" t="s">
        <v>17</v>
      </c>
      <c r="I232" s="39">
        <v>3596.6</v>
      </c>
      <c r="J232" s="6">
        <v>124</v>
      </c>
      <c r="K232" s="59" t="s">
        <v>18</v>
      </c>
      <c r="L232" s="37" t="s">
        <v>0</v>
      </c>
      <c r="M232" s="21">
        <f>M233+M234</f>
        <v>343410</v>
      </c>
      <c r="N232" s="21">
        <f>N233+N234</f>
        <v>37600</v>
      </c>
      <c r="O232" s="21">
        <f>O233+O234</f>
        <v>0</v>
      </c>
      <c r="P232" s="21">
        <f>P233+P234</f>
        <v>290519.5</v>
      </c>
      <c r="Q232" s="21">
        <f>Q233+Q234</f>
        <v>15290.5</v>
      </c>
      <c r="R232" s="60">
        <f aca="true" t="shared" si="7" ref="R232:R273">N232+O232+P232+Q232</f>
        <v>343410</v>
      </c>
    </row>
    <row r="233" spans="1:18" ht="63" customHeight="1">
      <c r="A233" s="66">
        <v>2453</v>
      </c>
      <c r="B233" s="75"/>
      <c r="C233" s="47">
        <v>71936000</v>
      </c>
      <c r="D233" s="41" t="s">
        <v>84</v>
      </c>
      <c r="E233" s="41"/>
      <c r="F233" s="36"/>
      <c r="G233" s="6"/>
      <c r="H233" s="12"/>
      <c r="I233" s="39"/>
      <c r="J233" s="6"/>
      <c r="K233" s="59" t="s">
        <v>20</v>
      </c>
      <c r="L233" s="10">
        <v>20</v>
      </c>
      <c r="M233" s="21">
        <v>305810</v>
      </c>
      <c r="N233" s="21"/>
      <c r="O233" s="11"/>
      <c r="P233" s="54">
        <f>M233*0.95</f>
        <v>290519.5</v>
      </c>
      <c r="Q233" s="54">
        <f>M233*0.05</f>
        <v>15290.5</v>
      </c>
      <c r="R233" s="60">
        <f t="shared" si="7"/>
        <v>305810</v>
      </c>
    </row>
    <row r="234" spans="1:18" ht="110.25" customHeight="1">
      <c r="A234" s="66">
        <v>2454</v>
      </c>
      <c r="B234" s="76"/>
      <c r="C234" s="47">
        <v>71936000</v>
      </c>
      <c r="D234" s="41" t="s">
        <v>84</v>
      </c>
      <c r="E234" s="41"/>
      <c r="F234" s="36"/>
      <c r="G234" s="6"/>
      <c r="H234" s="12"/>
      <c r="I234" s="39"/>
      <c r="J234" s="6"/>
      <c r="K234" s="59" t="s">
        <v>80</v>
      </c>
      <c r="L234" s="13" t="s">
        <v>62</v>
      </c>
      <c r="M234" s="21">
        <v>37600</v>
      </c>
      <c r="N234" s="21">
        <f>M234</f>
        <v>37600</v>
      </c>
      <c r="O234" s="11"/>
      <c r="P234" s="11"/>
      <c r="Q234" s="11"/>
      <c r="R234" s="60">
        <f t="shared" si="7"/>
        <v>37600</v>
      </c>
    </row>
    <row r="235" spans="1:18" ht="31.5" customHeight="1">
      <c r="A235" s="66">
        <v>2455</v>
      </c>
      <c r="B235" s="74">
        <v>61</v>
      </c>
      <c r="C235" s="47">
        <v>71936000</v>
      </c>
      <c r="D235" s="41" t="s">
        <v>84</v>
      </c>
      <c r="E235" s="41" t="s">
        <v>12</v>
      </c>
      <c r="F235" s="41" t="s">
        <v>70</v>
      </c>
      <c r="G235" s="24" t="s">
        <v>64</v>
      </c>
      <c r="H235" s="12" t="s">
        <v>17</v>
      </c>
      <c r="I235" s="39">
        <v>1791.3</v>
      </c>
      <c r="J235" s="6">
        <v>57</v>
      </c>
      <c r="K235" s="59" t="s">
        <v>18</v>
      </c>
      <c r="L235" s="37" t="s">
        <v>0</v>
      </c>
      <c r="M235" s="21">
        <f>M236+M237</f>
        <v>292900</v>
      </c>
      <c r="N235" s="21">
        <f>N236+N237</f>
        <v>37600</v>
      </c>
      <c r="O235" s="21">
        <f>O236+O237</f>
        <v>0</v>
      </c>
      <c r="P235" s="21">
        <f>P236+P237</f>
        <v>242535</v>
      </c>
      <c r="Q235" s="21">
        <f>Q236+Q237</f>
        <v>12765</v>
      </c>
      <c r="R235" s="60">
        <f t="shared" si="7"/>
        <v>292900</v>
      </c>
    </row>
    <row r="236" spans="1:18" ht="63" customHeight="1">
      <c r="A236" s="66">
        <v>2456</v>
      </c>
      <c r="B236" s="75"/>
      <c r="C236" s="47">
        <v>71936000</v>
      </c>
      <c r="D236" s="41" t="s">
        <v>84</v>
      </c>
      <c r="E236" s="41"/>
      <c r="F236" s="36"/>
      <c r="G236" s="6"/>
      <c r="H236" s="12"/>
      <c r="I236" s="39"/>
      <c r="J236" s="6"/>
      <c r="K236" s="59" t="s">
        <v>20</v>
      </c>
      <c r="L236" s="10">
        <v>20</v>
      </c>
      <c r="M236" s="21">
        <v>255300</v>
      </c>
      <c r="N236" s="21"/>
      <c r="O236" s="11"/>
      <c r="P236" s="54">
        <f>M236*0.95</f>
        <v>242535</v>
      </c>
      <c r="Q236" s="54">
        <f>M236*0.05</f>
        <v>12765</v>
      </c>
      <c r="R236" s="60">
        <f t="shared" si="7"/>
        <v>255300</v>
      </c>
    </row>
    <row r="237" spans="1:18" ht="110.25" customHeight="1">
      <c r="A237" s="66">
        <v>2457</v>
      </c>
      <c r="B237" s="76"/>
      <c r="C237" s="47">
        <v>71936000</v>
      </c>
      <c r="D237" s="41" t="s">
        <v>84</v>
      </c>
      <c r="E237" s="41"/>
      <c r="F237" s="36"/>
      <c r="G237" s="6"/>
      <c r="H237" s="12"/>
      <c r="I237" s="39"/>
      <c r="J237" s="6"/>
      <c r="K237" s="59" t="s">
        <v>80</v>
      </c>
      <c r="L237" s="13" t="s">
        <v>62</v>
      </c>
      <c r="M237" s="21">
        <v>37600</v>
      </c>
      <c r="N237" s="21">
        <f>M237</f>
        <v>37600</v>
      </c>
      <c r="O237" s="11"/>
      <c r="P237" s="11"/>
      <c r="Q237" s="11"/>
      <c r="R237" s="60">
        <f t="shared" si="7"/>
        <v>37600</v>
      </c>
    </row>
    <row r="238" spans="1:18" ht="31.5" customHeight="1">
      <c r="A238" s="66">
        <v>2458</v>
      </c>
      <c r="B238" s="74">
        <v>62</v>
      </c>
      <c r="C238" s="47">
        <v>71936000</v>
      </c>
      <c r="D238" s="41" t="s">
        <v>84</v>
      </c>
      <c r="E238" s="41" t="s">
        <v>12</v>
      </c>
      <c r="F238" s="41" t="s">
        <v>70</v>
      </c>
      <c r="G238" s="24" t="s">
        <v>43</v>
      </c>
      <c r="H238" s="12" t="s">
        <v>17</v>
      </c>
      <c r="I238" s="39">
        <v>3611.6</v>
      </c>
      <c r="J238" s="6">
        <v>148</v>
      </c>
      <c r="K238" s="59" t="s">
        <v>18</v>
      </c>
      <c r="L238" s="37" t="s">
        <v>0</v>
      </c>
      <c r="M238" s="21">
        <f>M239+M240</f>
        <v>343490</v>
      </c>
      <c r="N238" s="21">
        <f>N239+N240</f>
        <v>37600</v>
      </c>
      <c r="O238" s="21">
        <f>O239+O240</f>
        <v>0</v>
      </c>
      <c r="P238" s="21">
        <f>P239+P240</f>
        <v>290595.5</v>
      </c>
      <c r="Q238" s="21">
        <f>Q239+Q240</f>
        <v>15294.5</v>
      </c>
      <c r="R238" s="60">
        <f t="shared" si="7"/>
        <v>343490</v>
      </c>
    </row>
    <row r="239" spans="1:18" ht="63" customHeight="1">
      <c r="A239" s="66">
        <v>2459</v>
      </c>
      <c r="B239" s="75"/>
      <c r="C239" s="47">
        <v>71936000</v>
      </c>
      <c r="D239" s="41" t="s">
        <v>84</v>
      </c>
      <c r="E239" s="41"/>
      <c r="F239" s="36"/>
      <c r="G239" s="6"/>
      <c r="H239" s="12"/>
      <c r="I239" s="39"/>
      <c r="J239" s="6"/>
      <c r="K239" s="59" t="s">
        <v>20</v>
      </c>
      <c r="L239" s="10">
        <v>20</v>
      </c>
      <c r="M239" s="21">
        <v>305890</v>
      </c>
      <c r="N239" s="21"/>
      <c r="O239" s="11"/>
      <c r="P239" s="54">
        <f>M239*0.95</f>
        <v>290595.5</v>
      </c>
      <c r="Q239" s="54">
        <f>M239*0.05</f>
        <v>15294.5</v>
      </c>
      <c r="R239" s="60">
        <f t="shared" si="7"/>
        <v>305890</v>
      </c>
    </row>
    <row r="240" spans="1:18" ht="110.25" customHeight="1">
      <c r="A240" s="66">
        <v>2460</v>
      </c>
      <c r="B240" s="76"/>
      <c r="C240" s="47">
        <v>71936000</v>
      </c>
      <c r="D240" s="41" t="s">
        <v>84</v>
      </c>
      <c r="E240" s="41"/>
      <c r="F240" s="36"/>
      <c r="G240" s="6"/>
      <c r="H240" s="12"/>
      <c r="I240" s="39"/>
      <c r="J240" s="6"/>
      <c r="K240" s="59" t="s">
        <v>80</v>
      </c>
      <c r="L240" s="13" t="s">
        <v>62</v>
      </c>
      <c r="M240" s="21">
        <v>37600</v>
      </c>
      <c r="N240" s="21">
        <f>M240</f>
        <v>37600</v>
      </c>
      <c r="O240" s="11"/>
      <c r="P240" s="11"/>
      <c r="Q240" s="11"/>
      <c r="R240" s="60">
        <f t="shared" si="7"/>
        <v>37600</v>
      </c>
    </row>
    <row r="241" spans="1:18" ht="31.5" customHeight="1">
      <c r="A241" s="66">
        <v>2461</v>
      </c>
      <c r="B241" s="74">
        <v>63</v>
      </c>
      <c r="C241" s="47">
        <v>71936000</v>
      </c>
      <c r="D241" s="41" t="s">
        <v>84</v>
      </c>
      <c r="E241" s="41" t="s">
        <v>12</v>
      </c>
      <c r="F241" s="41" t="s">
        <v>70</v>
      </c>
      <c r="G241" s="24" t="s">
        <v>67</v>
      </c>
      <c r="H241" s="12" t="s">
        <v>17</v>
      </c>
      <c r="I241" s="39">
        <v>3600</v>
      </c>
      <c r="J241" s="6">
        <v>151</v>
      </c>
      <c r="K241" s="59" t="s">
        <v>18</v>
      </c>
      <c r="L241" s="37" t="s">
        <v>0</v>
      </c>
      <c r="M241" s="21">
        <f>M242+M243</f>
        <v>347400</v>
      </c>
      <c r="N241" s="21">
        <f>N242+N243</f>
        <v>37600</v>
      </c>
      <c r="O241" s="21">
        <f>O242+O243</f>
        <v>0</v>
      </c>
      <c r="P241" s="21">
        <f>P242+P243</f>
        <v>294310</v>
      </c>
      <c r="Q241" s="21">
        <f>Q242+Q243</f>
        <v>15490</v>
      </c>
      <c r="R241" s="60">
        <f t="shared" si="7"/>
        <v>347400</v>
      </c>
    </row>
    <row r="242" spans="1:18" ht="63" customHeight="1">
      <c r="A242" s="66">
        <v>2462</v>
      </c>
      <c r="B242" s="75"/>
      <c r="C242" s="47">
        <v>71936000</v>
      </c>
      <c r="D242" s="41" t="s">
        <v>84</v>
      </c>
      <c r="E242" s="41"/>
      <c r="F242" s="36"/>
      <c r="G242" s="6"/>
      <c r="H242" s="12"/>
      <c r="I242" s="39"/>
      <c r="J242" s="6"/>
      <c r="K242" s="59" t="s">
        <v>20</v>
      </c>
      <c r="L242" s="10">
        <v>20</v>
      </c>
      <c r="M242" s="21">
        <v>309800</v>
      </c>
      <c r="N242" s="21"/>
      <c r="O242" s="11"/>
      <c r="P242" s="54">
        <f>M242*0.95</f>
        <v>294310</v>
      </c>
      <c r="Q242" s="54">
        <f>M242*0.05</f>
        <v>15490</v>
      </c>
      <c r="R242" s="60">
        <f t="shared" si="7"/>
        <v>309800</v>
      </c>
    </row>
    <row r="243" spans="1:18" ht="110.25" customHeight="1">
      <c r="A243" s="66">
        <v>2463</v>
      </c>
      <c r="B243" s="76"/>
      <c r="C243" s="47">
        <v>71936000</v>
      </c>
      <c r="D243" s="41" t="s">
        <v>84</v>
      </c>
      <c r="E243" s="41"/>
      <c r="F243" s="36"/>
      <c r="G243" s="6"/>
      <c r="H243" s="12"/>
      <c r="I243" s="39"/>
      <c r="J243" s="6"/>
      <c r="K243" s="59" t="s">
        <v>80</v>
      </c>
      <c r="L243" s="13" t="s">
        <v>62</v>
      </c>
      <c r="M243" s="21">
        <v>37600</v>
      </c>
      <c r="N243" s="21">
        <f>M243</f>
        <v>37600</v>
      </c>
      <c r="O243" s="11"/>
      <c r="P243" s="11"/>
      <c r="Q243" s="11"/>
      <c r="R243" s="60">
        <f t="shared" si="7"/>
        <v>37600</v>
      </c>
    </row>
    <row r="244" spans="1:18" ht="31.5" customHeight="1">
      <c r="A244" s="66">
        <v>2464</v>
      </c>
      <c r="B244" s="74">
        <v>64</v>
      </c>
      <c r="C244" s="47">
        <v>71936000</v>
      </c>
      <c r="D244" s="41" t="s">
        <v>84</v>
      </c>
      <c r="E244" s="41" t="s">
        <v>12</v>
      </c>
      <c r="F244" s="41" t="s">
        <v>70</v>
      </c>
      <c r="G244" s="24" t="s">
        <v>71</v>
      </c>
      <c r="H244" s="12" t="s">
        <v>17</v>
      </c>
      <c r="I244" s="39">
        <v>3710.1</v>
      </c>
      <c r="J244" s="6">
        <v>145</v>
      </c>
      <c r="K244" s="59" t="s">
        <v>18</v>
      </c>
      <c r="L244" s="37" t="s">
        <v>0</v>
      </c>
      <c r="M244" s="21">
        <f>M245+M246</f>
        <v>348300</v>
      </c>
      <c r="N244" s="21">
        <f>N245+N246</f>
        <v>37600</v>
      </c>
      <c r="O244" s="21">
        <f>O245+O246</f>
        <v>0</v>
      </c>
      <c r="P244" s="21">
        <f>P245+P246</f>
        <v>295165</v>
      </c>
      <c r="Q244" s="21">
        <f>Q245+Q246</f>
        <v>15535</v>
      </c>
      <c r="R244" s="60">
        <f t="shared" si="7"/>
        <v>348300</v>
      </c>
    </row>
    <row r="245" spans="1:18" ht="63" customHeight="1">
      <c r="A245" s="66">
        <v>2465</v>
      </c>
      <c r="B245" s="75"/>
      <c r="C245" s="47">
        <v>71936000</v>
      </c>
      <c r="D245" s="41" t="s">
        <v>84</v>
      </c>
      <c r="E245" s="41"/>
      <c r="F245" s="36"/>
      <c r="G245" s="6"/>
      <c r="H245" s="12"/>
      <c r="I245" s="39"/>
      <c r="J245" s="6"/>
      <c r="K245" s="59" t="s">
        <v>20</v>
      </c>
      <c r="L245" s="10">
        <v>20</v>
      </c>
      <c r="M245" s="21">
        <v>310700</v>
      </c>
      <c r="N245" s="21"/>
      <c r="O245" s="11"/>
      <c r="P245" s="54">
        <f>M245*0.95</f>
        <v>295165</v>
      </c>
      <c r="Q245" s="54">
        <f>M245*0.05</f>
        <v>15535</v>
      </c>
      <c r="R245" s="60">
        <f t="shared" si="7"/>
        <v>310700</v>
      </c>
    </row>
    <row r="246" spans="1:18" ht="110.25" customHeight="1">
      <c r="A246" s="66">
        <v>2466</v>
      </c>
      <c r="B246" s="76"/>
      <c r="C246" s="47">
        <v>71936000</v>
      </c>
      <c r="D246" s="41" t="s">
        <v>84</v>
      </c>
      <c r="E246" s="41"/>
      <c r="F246" s="36"/>
      <c r="G246" s="6"/>
      <c r="H246" s="12"/>
      <c r="I246" s="39"/>
      <c r="J246" s="6"/>
      <c r="K246" s="59" t="s">
        <v>80</v>
      </c>
      <c r="L246" s="13" t="s">
        <v>62</v>
      </c>
      <c r="M246" s="21">
        <v>37600</v>
      </c>
      <c r="N246" s="21">
        <f>M246</f>
        <v>37600</v>
      </c>
      <c r="O246" s="11"/>
      <c r="P246" s="11"/>
      <c r="Q246" s="11"/>
      <c r="R246" s="60">
        <f t="shared" si="7"/>
        <v>37600</v>
      </c>
    </row>
    <row r="247" spans="1:18" ht="31.5" customHeight="1">
      <c r="A247" s="66">
        <v>2467</v>
      </c>
      <c r="B247" s="74">
        <v>65</v>
      </c>
      <c r="C247" s="47">
        <v>71936000</v>
      </c>
      <c r="D247" s="41" t="s">
        <v>84</v>
      </c>
      <c r="E247" s="41" t="s">
        <v>12</v>
      </c>
      <c r="F247" s="41" t="s">
        <v>70</v>
      </c>
      <c r="G247" s="24" t="s">
        <v>72</v>
      </c>
      <c r="H247" s="12" t="s">
        <v>17</v>
      </c>
      <c r="I247" s="39">
        <v>3939</v>
      </c>
      <c r="J247" s="6">
        <v>168</v>
      </c>
      <c r="K247" s="59" t="s">
        <v>18</v>
      </c>
      <c r="L247" s="37" t="s">
        <v>0</v>
      </c>
      <c r="M247" s="21">
        <f>M248+M249</f>
        <v>352000</v>
      </c>
      <c r="N247" s="21">
        <f>N248+N249</f>
        <v>37600</v>
      </c>
      <c r="O247" s="21">
        <f>O248+O249</f>
        <v>0</v>
      </c>
      <c r="P247" s="21">
        <f>P248+P249</f>
        <v>298680</v>
      </c>
      <c r="Q247" s="21">
        <f>Q248+Q249</f>
        <v>15720</v>
      </c>
      <c r="R247" s="60">
        <f t="shared" si="7"/>
        <v>352000</v>
      </c>
    </row>
    <row r="248" spans="1:18" ht="63" customHeight="1">
      <c r="A248" s="66">
        <v>2468</v>
      </c>
      <c r="B248" s="75"/>
      <c r="C248" s="47">
        <v>71936000</v>
      </c>
      <c r="D248" s="41" t="s">
        <v>84</v>
      </c>
      <c r="E248" s="41"/>
      <c r="F248" s="36"/>
      <c r="G248" s="6"/>
      <c r="H248" s="12"/>
      <c r="I248" s="39"/>
      <c r="J248" s="6"/>
      <c r="K248" s="59" t="s">
        <v>20</v>
      </c>
      <c r="L248" s="10">
        <v>20</v>
      </c>
      <c r="M248" s="21">
        <v>314400</v>
      </c>
      <c r="N248" s="21"/>
      <c r="O248" s="11"/>
      <c r="P248" s="54">
        <f>M248*0.95</f>
        <v>298680</v>
      </c>
      <c r="Q248" s="54">
        <f>M248*0.05</f>
        <v>15720</v>
      </c>
      <c r="R248" s="60">
        <f t="shared" si="7"/>
        <v>314400</v>
      </c>
    </row>
    <row r="249" spans="1:18" ht="110.25" customHeight="1">
      <c r="A249" s="66">
        <v>2469</v>
      </c>
      <c r="B249" s="76"/>
      <c r="C249" s="47">
        <v>71936000</v>
      </c>
      <c r="D249" s="41" t="s">
        <v>84</v>
      </c>
      <c r="E249" s="41"/>
      <c r="F249" s="36"/>
      <c r="G249" s="6"/>
      <c r="H249" s="12"/>
      <c r="I249" s="39"/>
      <c r="J249" s="6"/>
      <c r="K249" s="59" t="s">
        <v>80</v>
      </c>
      <c r="L249" s="13" t="s">
        <v>62</v>
      </c>
      <c r="M249" s="21">
        <v>37600</v>
      </c>
      <c r="N249" s="21">
        <f>M249</f>
        <v>37600</v>
      </c>
      <c r="O249" s="11"/>
      <c r="P249" s="11"/>
      <c r="Q249" s="11"/>
      <c r="R249" s="60">
        <f t="shared" si="7"/>
        <v>37600</v>
      </c>
    </row>
    <row r="250" spans="1:18" ht="31.5" customHeight="1">
      <c r="A250" s="66">
        <v>2470</v>
      </c>
      <c r="B250" s="74">
        <v>66</v>
      </c>
      <c r="C250" s="47">
        <v>71936000</v>
      </c>
      <c r="D250" s="41" t="s">
        <v>84</v>
      </c>
      <c r="E250" s="41" t="s">
        <v>12</v>
      </c>
      <c r="F250" s="26" t="s">
        <v>73</v>
      </c>
      <c r="G250" s="24" t="s">
        <v>28</v>
      </c>
      <c r="H250" s="12" t="s">
        <v>17</v>
      </c>
      <c r="I250" s="39">
        <v>3598.9</v>
      </c>
      <c r="J250" s="6">
        <v>119</v>
      </c>
      <c r="K250" s="59" t="s">
        <v>18</v>
      </c>
      <c r="L250" s="37" t="s">
        <v>0</v>
      </c>
      <c r="M250" s="21">
        <f>M251+M252</f>
        <v>352000</v>
      </c>
      <c r="N250" s="21">
        <f>N251+N252</f>
        <v>37600</v>
      </c>
      <c r="O250" s="21">
        <f>O251+O252</f>
        <v>0</v>
      </c>
      <c r="P250" s="21">
        <f>P251+P252</f>
        <v>298680</v>
      </c>
      <c r="Q250" s="21">
        <f>Q251+Q252</f>
        <v>15720</v>
      </c>
      <c r="R250" s="60">
        <f t="shared" si="7"/>
        <v>352000</v>
      </c>
    </row>
    <row r="251" spans="1:18" ht="63" customHeight="1">
      <c r="A251" s="66">
        <v>2471</v>
      </c>
      <c r="B251" s="75"/>
      <c r="C251" s="47">
        <v>71936000</v>
      </c>
      <c r="D251" s="41" t="s">
        <v>84</v>
      </c>
      <c r="E251" s="41"/>
      <c r="F251" s="36"/>
      <c r="G251" s="6"/>
      <c r="H251" s="12"/>
      <c r="I251" s="39"/>
      <c r="J251" s="6"/>
      <c r="K251" s="59" t="s">
        <v>20</v>
      </c>
      <c r="L251" s="10">
        <v>20</v>
      </c>
      <c r="M251" s="21">
        <v>314400</v>
      </c>
      <c r="N251" s="21"/>
      <c r="O251" s="11"/>
      <c r="P251" s="54">
        <f>M251*0.95</f>
        <v>298680</v>
      </c>
      <c r="Q251" s="54">
        <f>M251*0.05</f>
        <v>15720</v>
      </c>
      <c r="R251" s="60">
        <f t="shared" si="7"/>
        <v>314400</v>
      </c>
    </row>
    <row r="252" spans="1:18" ht="110.25" customHeight="1">
      <c r="A252" s="66">
        <v>2472</v>
      </c>
      <c r="B252" s="76"/>
      <c r="C252" s="47">
        <v>71936000</v>
      </c>
      <c r="D252" s="41" t="s">
        <v>84</v>
      </c>
      <c r="E252" s="41"/>
      <c r="F252" s="36"/>
      <c r="G252" s="6"/>
      <c r="H252" s="12"/>
      <c r="I252" s="39"/>
      <c r="J252" s="6"/>
      <c r="K252" s="59" t="s">
        <v>80</v>
      </c>
      <c r="L252" s="13" t="s">
        <v>62</v>
      </c>
      <c r="M252" s="21">
        <v>37600</v>
      </c>
      <c r="N252" s="21">
        <f>M252</f>
        <v>37600</v>
      </c>
      <c r="O252" s="11"/>
      <c r="P252" s="11"/>
      <c r="Q252" s="11"/>
      <c r="R252" s="60">
        <f t="shared" si="7"/>
        <v>37600</v>
      </c>
    </row>
    <row r="253" spans="1:18" ht="31.5" customHeight="1">
      <c r="A253" s="66">
        <v>2473</v>
      </c>
      <c r="B253" s="74">
        <v>67</v>
      </c>
      <c r="C253" s="47">
        <v>71936000</v>
      </c>
      <c r="D253" s="41" t="s">
        <v>84</v>
      </c>
      <c r="E253" s="41" t="s">
        <v>12</v>
      </c>
      <c r="F253" s="26" t="s">
        <v>23</v>
      </c>
      <c r="G253" s="24" t="s">
        <v>28</v>
      </c>
      <c r="H253" s="12" t="s">
        <v>17</v>
      </c>
      <c r="I253" s="39">
        <v>5791.6</v>
      </c>
      <c r="J253" s="6">
        <v>278</v>
      </c>
      <c r="K253" s="59" t="s">
        <v>18</v>
      </c>
      <c r="L253" s="37" t="s">
        <v>0</v>
      </c>
      <c r="M253" s="21">
        <f>M254+M255</f>
        <v>412560</v>
      </c>
      <c r="N253" s="21">
        <f>N254+N255</f>
        <v>37600</v>
      </c>
      <c r="O253" s="21">
        <f>O254+O255</f>
        <v>0</v>
      </c>
      <c r="P253" s="21">
        <f>P254+P255</f>
        <v>356212</v>
      </c>
      <c r="Q253" s="21">
        <f>Q254+Q255</f>
        <v>18748</v>
      </c>
      <c r="R253" s="60">
        <f t="shared" si="7"/>
        <v>412560</v>
      </c>
    </row>
    <row r="254" spans="1:18" ht="63" customHeight="1">
      <c r="A254" s="66">
        <v>2474</v>
      </c>
      <c r="B254" s="75"/>
      <c r="C254" s="47">
        <v>71936000</v>
      </c>
      <c r="D254" s="41" t="s">
        <v>84</v>
      </c>
      <c r="E254" s="41"/>
      <c r="F254" s="36"/>
      <c r="G254" s="6"/>
      <c r="H254" s="12"/>
      <c r="I254" s="39"/>
      <c r="J254" s="6"/>
      <c r="K254" s="59" t="s">
        <v>20</v>
      </c>
      <c r="L254" s="10">
        <v>20</v>
      </c>
      <c r="M254" s="21">
        <v>374960</v>
      </c>
      <c r="N254" s="21"/>
      <c r="O254" s="11"/>
      <c r="P254" s="54">
        <f>M254*0.95</f>
        <v>356212</v>
      </c>
      <c r="Q254" s="54">
        <f>M254*0.05</f>
        <v>18748</v>
      </c>
      <c r="R254" s="60">
        <f t="shared" si="7"/>
        <v>374960</v>
      </c>
    </row>
    <row r="255" spans="1:18" ht="110.25" customHeight="1">
      <c r="A255" s="66">
        <v>2475</v>
      </c>
      <c r="B255" s="76"/>
      <c r="C255" s="47">
        <v>71936000</v>
      </c>
      <c r="D255" s="41" t="s">
        <v>84</v>
      </c>
      <c r="E255" s="41"/>
      <c r="F255" s="36"/>
      <c r="G255" s="6"/>
      <c r="H255" s="12"/>
      <c r="I255" s="39"/>
      <c r="J255" s="6"/>
      <c r="K255" s="59" t="s">
        <v>80</v>
      </c>
      <c r="L255" s="13" t="s">
        <v>62</v>
      </c>
      <c r="M255" s="21">
        <v>37600</v>
      </c>
      <c r="N255" s="21">
        <f>M255</f>
        <v>37600</v>
      </c>
      <c r="O255" s="11"/>
      <c r="P255" s="11"/>
      <c r="Q255" s="11"/>
      <c r="R255" s="60">
        <f t="shared" si="7"/>
        <v>37600</v>
      </c>
    </row>
    <row r="256" spans="1:18" ht="31.5" customHeight="1">
      <c r="A256" s="66">
        <v>2476</v>
      </c>
      <c r="B256" s="74">
        <v>68</v>
      </c>
      <c r="C256" s="47">
        <v>71936000</v>
      </c>
      <c r="D256" s="41" t="s">
        <v>84</v>
      </c>
      <c r="E256" s="41" t="s">
        <v>12</v>
      </c>
      <c r="F256" s="26" t="s">
        <v>23</v>
      </c>
      <c r="G256" s="24" t="s">
        <v>64</v>
      </c>
      <c r="H256" s="12" t="s">
        <v>17</v>
      </c>
      <c r="I256" s="39">
        <v>5655.4</v>
      </c>
      <c r="J256" s="6">
        <v>204</v>
      </c>
      <c r="K256" s="59" t="s">
        <v>18</v>
      </c>
      <c r="L256" s="37" t="s">
        <v>0</v>
      </c>
      <c r="M256" s="21">
        <f>M257+M258</f>
        <v>427790</v>
      </c>
      <c r="N256" s="21">
        <f>N257+N258</f>
        <v>37600</v>
      </c>
      <c r="O256" s="21">
        <f>O257+O258</f>
        <v>0</v>
      </c>
      <c r="P256" s="21">
        <f>P257+P258</f>
        <v>370680.5</v>
      </c>
      <c r="Q256" s="21">
        <f>Q257+Q258</f>
        <v>19509.5</v>
      </c>
      <c r="R256" s="60">
        <f t="shared" si="7"/>
        <v>427790</v>
      </c>
    </row>
    <row r="257" spans="1:18" ht="63" customHeight="1">
      <c r="A257" s="66">
        <v>2477</v>
      </c>
      <c r="B257" s="75"/>
      <c r="C257" s="47">
        <v>71936000</v>
      </c>
      <c r="D257" s="41" t="s">
        <v>84</v>
      </c>
      <c r="E257" s="41"/>
      <c r="F257" s="36"/>
      <c r="G257" s="6"/>
      <c r="H257" s="12"/>
      <c r="I257" s="39"/>
      <c r="J257" s="6"/>
      <c r="K257" s="59" t="s">
        <v>20</v>
      </c>
      <c r="L257" s="10">
        <v>20</v>
      </c>
      <c r="M257" s="21">
        <v>390190</v>
      </c>
      <c r="N257" s="21"/>
      <c r="O257" s="11"/>
      <c r="P257" s="54">
        <f>M257*0.95</f>
        <v>370680.5</v>
      </c>
      <c r="Q257" s="54">
        <f>M257*0.05</f>
        <v>19509.5</v>
      </c>
      <c r="R257" s="60">
        <f t="shared" si="7"/>
        <v>390190</v>
      </c>
    </row>
    <row r="258" spans="1:18" ht="110.25" customHeight="1">
      <c r="A258" s="66">
        <v>2478</v>
      </c>
      <c r="B258" s="76"/>
      <c r="C258" s="47">
        <v>71936000</v>
      </c>
      <c r="D258" s="41" t="s">
        <v>84</v>
      </c>
      <c r="E258" s="41"/>
      <c r="F258" s="36"/>
      <c r="G258" s="6"/>
      <c r="H258" s="12"/>
      <c r="I258" s="39"/>
      <c r="J258" s="6"/>
      <c r="K258" s="59" t="s">
        <v>80</v>
      </c>
      <c r="L258" s="13" t="s">
        <v>62</v>
      </c>
      <c r="M258" s="21">
        <v>37600</v>
      </c>
      <c r="N258" s="21">
        <f>M258</f>
        <v>37600</v>
      </c>
      <c r="O258" s="11"/>
      <c r="P258" s="11"/>
      <c r="Q258" s="11"/>
      <c r="R258" s="60">
        <f t="shared" si="7"/>
        <v>37600</v>
      </c>
    </row>
    <row r="259" spans="1:18" ht="31.5" customHeight="1">
      <c r="A259" s="66">
        <v>2479</v>
      </c>
      <c r="B259" s="74">
        <v>69</v>
      </c>
      <c r="C259" s="47">
        <v>71936000</v>
      </c>
      <c r="D259" s="41" t="s">
        <v>84</v>
      </c>
      <c r="E259" s="41" t="s">
        <v>12</v>
      </c>
      <c r="F259" s="26" t="s">
        <v>23</v>
      </c>
      <c r="G259" s="24" t="s">
        <v>43</v>
      </c>
      <c r="H259" s="12" t="s">
        <v>17</v>
      </c>
      <c r="I259" s="39">
        <v>926</v>
      </c>
      <c r="J259" s="6">
        <v>28</v>
      </c>
      <c r="K259" s="59" t="s">
        <v>18</v>
      </c>
      <c r="L259" s="37" t="s">
        <v>0</v>
      </c>
      <c r="M259" s="21">
        <f>M260+M261</f>
        <v>271870</v>
      </c>
      <c r="N259" s="21">
        <f>N260+N261</f>
        <v>37600</v>
      </c>
      <c r="O259" s="21">
        <f>O260+O261</f>
        <v>0</v>
      </c>
      <c r="P259" s="21">
        <f>P260+P261</f>
        <v>222556.5</v>
      </c>
      <c r="Q259" s="21">
        <f>Q260+Q261</f>
        <v>11713.5</v>
      </c>
      <c r="R259" s="60">
        <f t="shared" si="7"/>
        <v>271870</v>
      </c>
    </row>
    <row r="260" spans="1:18" ht="63" customHeight="1">
      <c r="A260" s="66">
        <v>2480</v>
      </c>
      <c r="B260" s="75"/>
      <c r="C260" s="47">
        <v>71936000</v>
      </c>
      <c r="D260" s="41" t="s">
        <v>84</v>
      </c>
      <c r="E260" s="41"/>
      <c r="F260" s="36"/>
      <c r="G260" s="6"/>
      <c r="H260" s="12"/>
      <c r="I260" s="39"/>
      <c r="J260" s="6"/>
      <c r="K260" s="59" t="s">
        <v>20</v>
      </c>
      <c r="L260" s="10">
        <v>20</v>
      </c>
      <c r="M260" s="21">
        <v>234270</v>
      </c>
      <c r="N260" s="21"/>
      <c r="O260" s="11"/>
      <c r="P260" s="54">
        <f>M260*0.95</f>
        <v>222556.5</v>
      </c>
      <c r="Q260" s="54">
        <f>M260*0.05</f>
        <v>11713.5</v>
      </c>
      <c r="R260" s="60">
        <f t="shared" si="7"/>
        <v>234270</v>
      </c>
    </row>
    <row r="261" spans="1:18" ht="110.25" customHeight="1">
      <c r="A261" s="66">
        <v>2481</v>
      </c>
      <c r="B261" s="76"/>
      <c r="C261" s="47">
        <v>71936000</v>
      </c>
      <c r="D261" s="41" t="s">
        <v>84</v>
      </c>
      <c r="E261" s="41"/>
      <c r="F261" s="36"/>
      <c r="G261" s="6"/>
      <c r="H261" s="12"/>
      <c r="I261" s="39"/>
      <c r="J261" s="6"/>
      <c r="K261" s="59" t="s">
        <v>80</v>
      </c>
      <c r="L261" s="13" t="s">
        <v>62</v>
      </c>
      <c r="M261" s="21">
        <v>37600</v>
      </c>
      <c r="N261" s="21">
        <f>M261</f>
        <v>37600</v>
      </c>
      <c r="O261" s="11"/>
      <c r="P261" s="11"/>
      <c r="Q261" s="11"/>
      <c r="R261" s="60">
        <f t="shared" si="7"/>
        <v>37600</v>
      </c>
    </row>
    <row r="262" spans="1:18" ht="31.5" customHeight="1">
      <c r="A262" s="66">
        <v>2482</v>
      </c>
      <c r="B262" s="74">
        <v>70</v>
      </c>
      <c r="C262" s="47">
        <v>71936000</v>
      </c>
      <c r="D262" s="41" t="s">
        <v>84</v>
      </c>
      <c r="E262" s="41" t="s">
        <v>12</v>
      </c>
      <c r="F262" s="26" t="s">
        <v>23</v>
      </c>
      <c r="G262" s="24" t="s">
        <v>47</v>
      </c>
      <c r="H262" s="12" t="s">
        <v>17</v>
      </c>
      <c r="I262" s="39">
        <v>5736.4</v>
      </c>
      <c r="J262" s="6">
        <v>213</v>
      </c>
      <c r="K262" s="59" t="s">
        <v>18</v>
      </c>
      <c r="L262" s="37" t="s">
        <v>0</v>
      </c>
      <c r="M262" s="21">
        <f>M263+M264</f>
        <v>427790</v>
      </c>
      <c r="N262" s="21">
        <f>N263+N264</f>
        <v>37600</v>
      </c>
      <c r="O262" s="21">
        <f>O263+O264</f>
        <v>0</v>
      </c>
      <c r="P262" s="21">
        <f>P263+P264</f>
        <v>370680.5</v>
      </c>
      <c r="Q262" s="21">
        <f>Q263+Q264</f>
        <v>19509.5</v>
      </c>
      <c r="R262" s="60">
        <f t="shared" si="7"/>
        <v>427790</v>
      </c>
    </row>
    <row r="263" spans="1:18" ht="63" customHeight="1">
      <c r="A263" s="66">
        <v>2483</v>
      </c>
      <c r="B263" s="75"/>
      <c r="C263" s="47">
        <v>71936000</v>
      </c>
      <c r="D263" s="41" t="s">
        <v>84</v>
      </c>
      <c r="E263" s="41"/>
      <c r="F263" s="36"/>
      <c r="G263" s="6"/>
      <c r="H263" s="12"/>
      <c r="I263" s="39"/>
      <c r="J263" s="6"/>
      <c r="K263" s="59" t="s">
        <v>20</v>
      </c>
      <c r="L263" s="10">
        <v>20</v>
      </c>
      <c r="M263" s="21">
        <v>390190</v>
      </c>
      <c r="N263" s="21"/>
      <c r="O263" s="11"/>
      <c r="P263" s="54">
        <f>M263*0.95</f>
        <v>370680.5</v>
      </c>
      <c r="Q263" s="54">
        <f>M263*0.05</f>
        <v>19509.5</v>
      </c>
      <c r="R263" s="60">
        <f t="shared" si="7"/>
        <v>390190</v>
      </c>
    </row>
    <row r="264" spans="1:18" ht="110.25" customHeight="1">
      <c r="A264" s="66">
        <v>2484</v>
      </c>
      <c r="B264" s="76"/>
      <c r="C264" s="47">
        <v>71936000</v>
      </c>
      <c r="D264" s="41" t="s">
        <v>84</v>
      </c>
      <c r="E264" s="41"/>
      <c r="F264" s="36"/>
      <c r="G264" s="6"/>
      <c r="H264" s="12"/>
      <c r="I264" s="39"/>
      <c r="J264" s="6"/>
      <c r="K264" s="59" t="s">
        <v>80</v>
      </c>
      <c r="L264" s="13" t="s">
        <v>62</v>
      </c>
      <c r="M264" s="21">
        <v>37600</v>
      </c>
      <c r="N264" s="21">
        <f>M264</f>
        <v>37600</v>
      </c>
      <c r="O264" s="11"/>
      <c r="P264" s="11"/>
      <c r="Q264" s="11"/>
      <c r="R264" s="60">
        <f t="shared" si="7"/>
        <v>37600</v>
      </c>
    </row>
    <row r="265" spans="1:18" ht="31.5" customHeight="1">
      <c r="A265" s="66">
        <v>2485</v>
      </c>
      <c r="B265" s="74">
        <v>71</v>
      </c>
      <c r="C265" s="47">
        <v>71936000</v>
      </c>
      <c r="D265" s="41" t="s">
        <v>84</v>
      </c>
      <c r="E265" s="41" t="s">
        <v>12</v>
      </c>
      <c r="F265" s="26" t="s">
        <v>23</v>
      </c>
      <c r="G265" s="24" t="s">
        <v>65</v>
      </c>
      <c r="H265" s="12" t="s">
        <v>17</v>
      </c>
      <c r="I265" s="39">
        <v>2856.7</v>
      </c>
      <c r="J265" s="6">
        <v>152</v>
      </c>
      <c r="K265" s="59" t="s">
        <v>18</v>
      </c>
      <c r="L265" s="37" t="s">
        <v>0</v>
      </c>
      <c r="M265" s="21">
        <f>M266+M267</f>
        <v>352000</v>
      </c>
      <c r="N265" s="21">
        <f>N266+N267</f>
        <v>37600</v>
      </c>
      <c r="O265" s="21">
        <f>O266+O267</f>
        <v>0</v>
      </c>
      <c r="P265" s="21">
        <f>P266+P267</f>
        <v>298680</v>
      </c>
      <c r="Q265" s="21">
        <f>Q266+Q267</f>
        <v>15720</v>
      </c>
      <c r="R265" s="60">
        <f t="shared" si="7"/>
        <v>352000</v>
      </c>
    </row>
    <row r="266" spans="1:18" ht="63" customHeight="1">
      <c r="A266" s="66">
        <v>2486</v>
      </c>
      <c r="B266" s="75"/>
      <c r="C266" s="47">
        <v>71936000</v>
      </c>
      <c r="D266" s="41" t="s">
        <v>84</v>
      </c>
      <c r="E266" s="41"/>
      <c r="F266" s="36"/>
      <c r="G266" s="6"/>
      <c r="H266" s="12"/>
      <c r="I266" s="39"/>
      <c r="J266" s="6"/>
      <c r="K266" s="59" t="s">
        <v>20</v>
      </c>
      <c r="L266" s="10">
        <v>20</v>
      </c>
      <c r="M266" s="21">
        <v>314400</v>
      </c>
      <c r="N266" s="21"/>
      <c r="O266" s="11"/>
      <c r="P266" s="54">
        <f>M266*0.95</f>
        <v>298680</v>
      </c>
      <c r="Q266" s="54">
        <f>M266*0.05</f>
        <v>15720</v>
      </c>
      <c r="R266" s="60">
        <f t="shared" si="7"/>
        <v>314400</v>
      </c>
    </row>
    <row r="267" spans="1:18" ht="110.25" customHeight="1">
      <c r="A267" s="66">
        <v>2487</v>
      </c>
      <c r="B267" s="76"/>
      <c r="C267" s="47">
        <v>71936000</v>
      </c>
      <c r="D267" s="41" t="s">
        <v>84</v>
      </c>
      <c r="E267" s="41"/>
      <c r="F267" s="36"/>
      <c r="G267" s="6"/>
      <c r="H267" s="12"/>
      <c r="I267" s="39"/>
      <c r="J267" s="6"/>
      <c r="K267" s="59" t="s">
        <v>80</v>
      </c>
      <c r="L267" s="13" t="s">
        <v>62</v>
      </c>
      <c r="M267" s="21">
        <v>37600</v>
      </c>
      <c r="N267" s="21">
        <f>M267</f>
        <v>37600</v>
      </c>
      <c r="O267" s="11"/>
      <c r="P267" s="11"/>
      <c r="Q267" s="11"/>
      <c r="R267" s="60">
        <f t="shared" si="7"/>
        <v>37600</v>
      </c>
    </row>
    <row r="268" spans="1:18" ht="31.5" customHeight="1">
      <c r="A268" s="66">
        <v>2488</v>
      </c>
      <c r="B268" s="74">
        <v>72</v>
      </c>
      <c r="C268" s="47">
        <v>71936000</v>
      </c>
      <c r="D268" s="41" t="s">
        <v>84</v>
      </c>
      <c r="E268" s="41" t="s">
        <v>12</v>
      </c>
      <c r="F268" s="26" t="s">
        <v>55</v>
      </c>
      <c r="G268" s="24" t="s">
        <v>42</v>
      </c>
      <c r="H268" s="12" t="s">
        <v>17</v>
      </c>
      <c r="I268" s="39">
        <v>2883</v>
      </c>
      <c r="J268" s="6">
        <v>184</v>
      </c>
      <c r="K268" s="59" t="s">
        <v>18</v>
      </c>
      <c r="L268" s="37" t="s">
        <v>0</v>
      </c>
      <c r="M268" s="21">
        <f>M269+M270</f>
        <v>300970</v>
      </c>
      <c r="N268" s="21">
        <f>N269+N270</f>
        <v>37600</v>
      </c>
      <c r="O268" s="21">
        <f>O269+O270</f>
        <v>0</v>
      </c>
      <c r="P268" s="21">
        <f>P269+P270</f>
        <v>250201.5</v>
      </c>
      <c r="Q268" s="21">
        <f>Q269+Q270</f>
        <v>13168.5</v>
      </c>
      <c r="R268" s="60">
        <f t="shared" si="7"/>
        <v>300970</v>
      </c>
    </row>
    <row r="269" spans="1:18" ht="63" customHeight="1">
      <c r="A269" s="66">
        <v>2489</v>
      </c>
      <c r="B269" s="75"/>
      <c r="C269" s="47">
        <v>71936000</v>
      </c>
      <c r="D269" s="41" t="s">
        <v>84</v>
      </c>
      <c r="E269" s="41"/>
      <c r="F269" s="36"/>
      <c r="G269" s="6"/>
      <c r="H269" s="12"/>
      <c r="I269" s="39"/>
      <c r="J269" s="6"/>
      <c r="K269" s="59" t="s">
        <v>20</v>
      </c>
      <c r="L269" s="10">
        <v>20</v>
      </c>
      <c r="M269" s="21">
        <v>263370</v>
      </c>
      <c r="N269" s="21"/>
      <c r="O269" s="11"/>
      <c r="P269" s="54">
        <f>M269*0.95</f>
        <v>250201.5</v>
      </c>
      <c r="Q269" s="54">
        <f>M269*0.05</f>
        <v>13168.5</v>
      </c>
      <c r="R269" s="60">
        <f t="shared" si="7"/>
        <v>263370</v>
      </c>
    </row>
    <row r="270" spans="1:18" ht="110.25" customHeight="1">
      <c r="A270" s="66">
        <v>2490</v>
      </c>
      <c r="B270" s="76"/>
      <c r="C270" s="47">
        <v>71936000</v>
      </c>
      <c r="D270" s="41" t="s">
        <v>84</v>
      </c>
      <c r="E270" s="41"/>
      <c r="F270" s="36"/>
      <c r="G270" s="6"/>
      <c r="H270" s="12"/>
      <c r="I270" s="39"/>
      <c r="J270" s="6"/>
      <c r="K270" s="59" t="s">
        <v>80</v>
      </c>
      <c r="L270" s="13" t="s">
        <v>62</v>
      </c>
      <c r="M270" s="21">
        <v>37600</v>
      </c>
      <c r="N270" s="21">
        <f>M270</f>
        <v>37600</v>
      </c>
      <c r="O270" s="11"/>
      <c r="P270" s="11"/>
      <c r="Q270" s="11"/>
      <c r="R270" s="60">
        <f t="shared" si="7"/>
        <v>37600</v>
      </c>
    </row>
    <row r="271" spans="1:18" ht="31.5" customHeight="1">
      <c r="A271" s="66">
        <v>2491</v>
      </c>
      <c r="B271" s="74">
        <v>73</v>
      </c>
      <c r="C271" s="47">
        <v>71936000</v>
      </c>
      <c r="D271" s="41" t="s">
        <v>84</v>
      </c>
      <c r="E271" s="41" t="s">
        <v>12</v>
      </c>
      <c r="F271" s="26" t="s">
        <v>55</v>
      </c>
      <c r="G271" s="24" t="s">
        <v>46</v>
      </c>
      <c r="H271" s="12" t="s">
        <v>17</v>
      </c>
      <c r="I271" s="39">
        <v>480</v>
      </c>
      <c r="J271" s="6">
        <v>18</v>
      </c>
      <c r="K271" s="59" t="s">
        <v>18</v>
      </c>
      <c r="L271" s="37" t="s">
        <v>0</v>
      </c>
      <c r="M271" s="21">
        <f>M272+M273</f>
        <v>210650</v>
      </c>
      <c r="N271" s="21">
        <f>N272+N273</f>
        <v>37600</v>
      </c>
      <c r="O271" s="21">
        <f>O272+O273</f>
        <v>0</v>
      </c>
      <c r="P271" s="21">
        <f>P272+P273</f>
        <v>164397.5</v>
      </c>
      <c r="Q271" s="21">
        <f>Q272+Q273</f>
        <v>8652.5</v>
      </c>
      <c r="R271" s="60">
        <f t="shared" si="7"/>
        <v>210650</v>
      </c>
    </row>
    <row r="272" spans="1:18" ht="63" customHeight="1">
      <c r="A272" s="66">
        <v>2492</v>
      </c>
      <c r="B272" s="75"/>
      <c r="C272" s="47">
        <v>71936000</v>
      </c>
      <c r="D272" s="41" t="s">
        <v>84</v>
      </c>
      <c r="E272" s="41"/>
      <c r="F272" s="36"/>
      <c r="G272" s="6"/>
      <c r="H272" s="12"/>
      <c r="I272" s="39"/>
      <c r="J272" s="6"/>
      <c r="K272" s="59" t="s">
        <v>20</v>
      </c>
      <c r="L272" s="10">
        <v>20</v>
      </c>
      <c r="M272" s="21">
        <v>173050</v>
      </c>
      <c r="N272" s="21"/>
      <c r="O272" s="11"/>
      <c r="P272" s="54">
        <f>M272*0.95</f>
        <v>164397.5</v>
      </c>
      <c r="Q272" s="54">
        <f>M272*0.05</f>
        <v>8652.5</v>
      </c>
      <c r="R272" s="60">
        <f t="shared" si="7"/>
        <v>173050</v>
      </c>
    </row>
    <row r="273" spans="1:18" ht="110.25" customHeight="1">
      <c r="A273" s="66">
        <v>2493</v>
      </c>
      <c r="B273" s="76"/>
      <c r="C273" s="47">
        <v>71936000</v>
      </c>
      <c r="D273" s="41" t="s">
        <v>84</v>
      </c>
      <c r="E273" s="41"/>
      <c r="F273" s="36"/>
      <c r="G273" s="6"/>
      <c r="H273" s="12"/>
      <c r="I273" s="39"/>
      <c r="J273" s="6"/>
      <c r="K273" s="59" t="s">
        <v>80</v>
      </c>
      <c r="L273" s="13" t="s">
        <v>62</v>
      </c>
      <c r="M273" s="21">
        <v>37600</v>
      </c>
      <c r="N273" s="21">
        <f>M273</f>
        <v>37600</v>
      </c>
      <c r="O273" s="11"/>
      <c r="P273" s="11"/>
      <c r="Q273" s="11"/>
      <c r="R273" s="60">
        <f t="shared" si="7"/>
        <v>37600</v>
      </c>
    </row>
    <row r="274" ht="26.25">
      <c r="R274" s="28"/>
    </row>
  </sheetData>
  <sheetProtection/>
  <mergeCells count="97">
    <mergeCell ref="B12:F12"/>
    <mergeCell ref="B38:B42"/>
    <mergeCell ref="B43:B47"/>
    <mergeCell ref="B35:B37"/>
    <mergeCell ref="B71:B73"/>
    <mergeCell ref="B14:B16"/>
    <mergeCell ref="B53:B55"/>
    <mergeCell ref="B23:B26"/>
    <mergeCell ref="B145:B148"/>
    <mergeCell ref="B149:B151"/>
    <mergeCell ref="B121:B123"/>
    <mergeCell ref="B108:B110"/>
    <mergeCell ref="B124:B126"/>
    <mergeCell ref="B165:B168"/>
    <mergeCell ref="B31:B34"/>
    <mergeCell ref="B184:B186"/>
    <mergeCell ref="B187:B189"/>
    <mergeCell ref="B190:B192"/>
    <mergeCell ref="B193:B195"/>
    <mergeCell ref="B196:B198"/>
    <mergeCell ref="B169:B172"/>
    <mergeCell ref="B99:B102"/>
    <mergeCell ref="B138:B141"/>
    <mergeCell ref="B142:B144"/>
    <mergeCell ref="B208:B210"/>
    <mergeCell ref="B211:B213"/>
    <mergeCell ref="B220:B222"/>
    <mergeCell ref="B256:B258"/>
    <mergeCell ref="B173:B176"/>
    <mergeCell ref="B87:B89"/>
    <mergeCell ref="B90:B94"/>
    <mergeCell ref="B95:B97"/>
    <mergeCell ref="B199:B201"/>
    <mergeCell ref="B202:B204"/>
    <mergeCell ref="B268:B270"/>
    <mergeCell ref="B244:B246"/>
    <mergeCell ref="B247:B249"/>
    <mergeCell ref="B262:B264"/>
    <mergeCell ref="B223:B225"/>
    <mergeCell ref="B226:B228"/>
    <mergeCell ref="B229:B231"/>
    <mergeCell ref="B235:B237"/>
    <mergeCell ref="B241:B243"/>
    <mergeCell ref="B62:B65"/>
    <mergeCell ref="B66:B70"/>
    <mergeCell ref="B250:B252"/>
    <mergeCell ref="B253:B255"/>
    <mergeCell ref="B214:B216"/>
    <mergeCell ref="B217:B219"/>
    <mergeCell ref="B232:B234"/>
    <mergeCell ref="B205:B207"/>
    <mergeCell ref="B57:B61"/>
    <mergeCell ref="B48:B52"/>
    <mergeCell ref="B265:B267"/>
    <mergeCell ref="B271:B273"/>
    <mergeCell ref="C13:J13"/>
    <mergeCell ref="B259:B261"/>
    <mergeCell ref="B238:B240"/>
    <mergeCell ref="B103:B107"/>
    <mergeCell ref="B111:B114"/>
    <mergeCell ref="B115:B117"/>
    <mergeCell ref="R7:R9"/>
    <mergeCell ref="B6:B10"/>
    <mergeCell ref="J6:J10"/>
    <mergeCell ref="K6:L9"/>
    <mergeCell ref="M6:M9"/>
    <mergeCell ref="I6:I10"/>
    <mergeCell ref="H7:H10"/>
    <mergeCell ref="C6:C10"/>
    <mergeCell ref="D6:D10"/>
    <mergeCell ref="G7:G10"/>
    <mergeCell ref="F7:F10"/>
    <mergeCell ref="E6:H6"/>
    <mergeCell ref="N7:N9"/>
    <mergeCell ref="O7:O9"/>
    <mergeCell ref="P7:P9"/>
    <mergeCell ref="Q7:Q9"/>
    <mergeCell ref="B155:B158"/>
    <mergeCell ref="B127:B129"/>
    <mergeCell ref="B130:B133"/>
    <mergeCell ref="B134:B137"/>
    <mergeCell ref="B152:B154"/>
    <mergeCell ref="B1:R2"/>
    <mergeCell ref="B3:R3"/>
    <mergeCell ref="B4:R4"/>
    <mergeCell ref="N6:R6"/>
    <mergeCell ref="E7:E10"/>
    <mergeCell ref="A6:A10"/>
    <mergeCell ref="B181:B183"/>
    <mergeCell ref="B177:B180"/>
    <mergeCell ref="B17:B22"/>
    <mergeCell ref="B27:B30"/>
    <mergeCell ref="B83:B86"/>
    <mergeCell ref="B74:B78"/>
    <mergeCell ref="B79:B82"/>
    <mergeCell ref="B159:B164"/>
    <mergeCell ref="B118:B120"/>
  </mergeCells>
  <printOptions horizontalCentered="1"/>
  <pageMargins left="0.7874015748031497" right="0.7874015748031497" top="1.1811023622047245" bottom="0.3937007874015748" header="0.5118110236220472" footer="0"/>
  <pageSetup firstPageNumber="1" useFirstPageNumber="1" fitToHeight="0" fitToWidth="1" horizontalDpi="600" verticalDpi="600" orientation="landscape" paperSize="9" scale="35" r:id="rId1"/>
  <headerFooter differentFirst="1">
    <oddHeader>&amp;C&amp;"PT Astra Serif,обычный"&amp;12&amp;P</oddHeader>
  </headerFooter>
  <rowBreaks count="9" manualBreakCount="9">
    <brk id="37" max="17" man="1"/>
    <brk id="73" max="17" man="1"/>
    <brk id="110" max="17" man="1"/>
    <brk id="154" max="17" man="1"/>
    <brk id="186" max="17" man="1"/>
    <brk id="204" max="17" man="1"/>
    <brk id="222" max="17" man="1"/>
    <brk id="240" max="17" man="1"/>
    <brk id="2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kazimirov</dc:creator>
  <cp:keywords/>
  <dc:description/>
  <cp:lastModifiedBy>Анастасия Новоенко</cp:lastModifiedBy>
  <cp:lastPrinted>2021-12-13T05:53:25Z</cp:lastPrinted>
  <dcterms:created xsi:type="dcterms:W3CDTF">2015-06-18T05:00:26Z</dcterms:created>
  <dcterms:modified xsi:type="dcterms:W3CDTF">2022-01-11T11:22:09Z</dcterms:modified>
  <cp:category/>
  <cp:version/>
  <cp:contentType/>
  <cp:contentStatus/>
</cp:coreProperties>
</file>