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85" activeTab="0"/>
  </bookViews>
  <sheets>
    <sheet name="2020-2022" sheetId="1" r:id="rId1"/>
  </sheets>
  <definedNames>
    <definedName name="_xlnm.Print_Titles" localSheetId="0">'2020-2022'!$11:$11</definedName>
    <definedName name="_xlnm.Print_Area" localSheetId="0">'2020-2022'!$A$1:$R$68</definedName>
  </definedNames>
  <calcPr fullCalcOnLoad="1"/>
</workbook>
</file>

<file path=xl/sharedStrings.xml><?xml version="1.0" encoding="utf-8"?>
<sst xmlns="http://schemas.openxmlformats.org/spreadsheetml/2006/main" count="248" uniqueCount="60">
  <si>
    <t>Х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</si>
  <si>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</si>
  <si>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</si>
  <si>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</si>
  <si>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</si>
  <si>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</si>
  <si>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</si>
  <si>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</si>
  <si>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</si>
  <si>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</si>
  <si>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</si>
  <si>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</si>
  <si>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</si>
  <si>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</si>
  <si>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</si>
  <si>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</si>
  <si>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</si>
  <si>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</si>
  <si>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20</t>
  </si>
  <si>
    <t xml:space="preserve">разработка проектной документации по капитальному ремонту общего имущества в многоквартирном доме
</t>
  </si>
  <si>
    <t>ул. Зои Космодемьянской</t>
  </si>
  <si>
    <t>ул. Имени Василия Подшибякина</t>
  </si>
  <si>
    <t>ул. Почтовая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</si>
  <si>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</si>
  <si>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</si>
  <si>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</si>
  <si>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</si>
  <si>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</si>
  <si>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</si>
  <si>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</si>
  <si>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</si>
  <si>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</si>
  <si>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</si>
  <si>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</si>
  <si>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внутридомовых инженерных систем теплоснабжения</t>
  </si>
  <si>
    <t>03</t>
  </si>
  <si>
    <t>ул. Комсомольская</t>
  </si>
  <si>
    <t>ул. Чубынина</t>
  </si>
  <si>
    <t>ул. Б. Кнунянца</t>
  </si>
  <si>
    <t>21</t>
  </si>
  <si>
    <t xml:space="preserve">ул. Республики </t>
  </si>
  <si>
    <t>ул. Броднева</t>
  </si>
  <si>
    <t>96</t>
  </si>
  <si>
    <t>Ассигнования, не распределенные муниципальным образованием город Салехард в 2022 году</t>
  </si>
  <si>
    <t>Итого: муниципальное образование город Салехард за 2022 год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</si>
  <si>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</si>
  <si>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</si>
  <si>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</si>
  <si>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</si>
  <si>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</si>
  <si>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</si>
  <si>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</si>
  <si>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</si>
  <si>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</si>
  <si>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</si>
  <si>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ул. Совхозная</t>
  </si>
  <si>
    <t>город Салехард</t>
  </si>
  <si>
    <t>№ п/п</t>
  </si>
  <si>
    <t xml:space="preserve">№ </t>
  </si>
  <si>
    <t>расположенных на территории Ямало-Ненецкого автономного округа, на 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</si>
</sst>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PT Astra Serif"/>
      <family val="1"/>
    </font>
    <font>
      <sz val="9"/>
      <color indexed="8"/>
      <name val="PT Astra Serif"/>
      <family val="1"/>
    </font>
    <font>
      <sz val="2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9"/>
      <color theme="1"/>
      <name val="PT Astra Serif"/>
      <family val="1"/>
    </font>
    <font>
      <sz val="2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4" fillId="0" borderId="10" xfId="68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3" fontId="44" fillId="0" borderId="11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right" vertical="top" wrapText="1"/>
    </xf>
    <xf numFmtId="0" fontId="44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/>
    </xf>
    <xf numFmtId="0" fontId="44" fillId="0" borderId="12" xfId="0" applyNumberFormat="1" applyFont="1" applyFill="1" applyBorder="1" applyAlignment="1">
      <alignment horizontal="center" vertical="top" wrapText="1"/>
    </xf>
    <xf numFmtId="4" fontId="45" fillId="0" borderId="0" xfId="0" applyNumberFormat="1" applyFont="1" applyFill="1" applyAlignment="1">
      <alignment vertical="top"/>
    </xf>
    <xf numFmtId="0" fontId="44" fillId="0" borderId="13" xfId="0" applyFont="1" applyFill="1" applyBorder="1" applyAlignment="1">
      <alignment horizontal="center" vertical="top" wrapText="1"/>
    </xf>
    <xf numFmtId="0" fontId="44" fillId="0" borderId="10" xfId="68" applyNumberFormat="1" applyFont="1" applyFill="1" applyBorder="1" applyAlignment="1">
      <alignment horizontal="center" vertical="top" wrapText="1"/>
    </xf>
    <xf numFmtId="49" fontId="44" fillId="0" borderId="12" xfId="68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right" vertical="top" wrapText="1"/>
    </xf>
    <xf numFmtId="0" fontId="44" fillId="0" borderId="12" xfId="68" applyNumberFormat="1" applyFont="1" applyFill="1" applyBorder="1" applyAlignment="1">
      <alignment horizontal="center" vertical="top" wrapText="1"/>
    </xf>
    <xf numFmtId="4" fontId="47" fillId="0" borderId="0" xfId="0" applyNumberFormat="1" applyFont="1" applyFill="1" applyBorder="1" applyAlignment="1">
      <alignment horizontal="right" vertical="top"/>
    </xf>
    <xf numFmtId="0" fontId="4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5" fillId="0" borderId="0" xfId="0" applyFont="1" applyFill="1" applyAlignment="1">
      <alignment horizontal="center" vertical="top"/>
    </xf>
    <xf numFmtId="4" fontId="45" fillId="0" borderId="0" xfId="0" applyNumberFormat="1" applyFont="1" applyFill="1" applyAlignment="1">
      <alignment horizontal="center" vertical="top"/>
    </xf>
    <xf numFmtId="3" fontId="45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44" fillId="33" borderId="10" xfId="0" applyFont="1" applyFill="1" applyBorder="1" applyAlignment="1">
      <alignment horizontal="left" vertical="top" wrapText="1"/>
    </xf>
    <xf numFmtId="3" fontId="44" fillId="33" borderId="10" xfId="0" applyNumberFormat="1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top" wrapText="1"/>
    </xf>
    <xf numFmtId="3" fontId="44" fillId="33" borderId="11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4" fillId="0" borderId="0" xfId="0" applyFont="1" applyFill="1" applyAlignment="1">
      <alignment vertical="top"/>
    </xf>
    <xf numFmtId="4" fontId="44" fillId="0" borderId="0" xfId="0" applyNumberFormat="1" applyFont="1" applyFill="1" applyAlignment="1">
      <alignment horizontal="center" vertical="top"/>
    </xf>
    <xf numFmtId="3" fontId="4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" fontId="44" fillId="0" borderId="10" xfId="68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" fontId="44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center" textRotation="90" wrapText="1"/>
    </xf>
    <xf numFmtId="4" fontId="44" fillId="0" borderId="11" xfId="0" applyNumberFormat="1" applyFont="1" applyFill="1" applyBorder="1" applyAlignment="1">
      <alignment horizontal="center" vertical="center" textRotation="90" wrapText="1"/>
    </xf>
    <xf numFmtId="4" fontId="44" fillId="0" borderId="14" xfId="0" applyNumberFormat="1" applyFont="1" applyFill="1" applyBorder="1" applyAlignment="1">
      <alignment horizontal="center" vertical="center" textRotation="90" wrapText="1"/>
    </xf>
    <xf numFmtId="4" fontId="44" fillId="0" borderId="16" xfId="0" applyNumberFormat="1" applyFont="1" applyFill="1" applyBorder="1" applyAlignment="1">
      <alignment horizontal="center" vertical="center" textRotation="90" wrapText="1"/>
    </xf>
    <xf numFmtId="4" fontId="44" fillId="0" borderId="10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2" xfId="54"/>
    <cellStyle name="Обычный 2 2" xfId="55"/>
    <cellStyle name="Обычный 2 3" xfId="56"/>
    <cellStyle name="Обычный 3" xfId="57"/>
    <cellStyle name="Обычный 4 2" xfId="58"/>
    <cellStyle name="Обычный 4 2 2" xfId="59"/>
    <cellStyle name="Обычный 7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0" zoomScaleNormal="76" zoomScaleSheetLayoutView="70" zoomScalePageLayoutView="60" workbookViewId="0" topLeftCell="A1">
      <selection activeCell="H21" sqref="H21"/>
    </sheetView>
  </sheetViews>
  <sheetFormatPr defaultColWidth="9.140625" defaultRowHeight="15"/>
  <cols>
    <col min="1" max="1" width="10.28125" style="65" customWidth="1"/>
    <col min="2" max="2" width="5.57421875" style="27" customWidth="1"/>
    <col min="3" max="3" width="14.140625" style="27" customWidth="1"/>
    <col min="4" max="4" width="28.8515625" style="25" customWidth="1"/>
    <col min="5" max="5" width="24.421875" style="25" customWidth="1"/>
    <col min="6" max="6" width="36.00390625" style="25" customWidth="1"/>
    <col min="7" max="7" width="19.28125" style="28" customWidth="1"/>
    <col min="8" max="8" width="14.28125" style="27" customWidth="1"/>
    <col min="9" max="9" width="18.7109375" style="17" customWidth="1"/>
    <col min="10" max="10" width="15.57421875" style="29" customWidth="1"/>
    <col min="11" max="11" width="50.00390625" style="26" customWidth="1"/>
    <col min="12" max="12" width="10.00390625" style="25" customWidth="1"/>
    <col min="13" max="13" width="19.57421875" style="17" customWidth="1"/>
    <col min="14" max="14" width="21.140625" style="17" customWidth="1"/>
    <col min="15" max="15" width="14.7109375" style="17" customWidth="1"/>
    <col min="16" max="16" width="22.00390625" style="17" customWidth="1"/>
    <col min="17" max="17" width="21.57421875" style="17" customWidth="1"/>
    <col min="18" max="18" width="19.8515625" style="17" customWidth="1"/>
    <col min="19" max="19" width="21.28125" style="4" customWidth="1"/>
    <col min="20" max="20" width="9.140625" style="4" customWidth="1"/>
    <col min="21" max="16384" width="9.140625" style="2" customWidth="1"/>
  </cols>
  <sheetData>
    <row r="1" spans="1:18" ht="11.25" customHeight="1">
      <c r="A1" s="64"/>
      <c r="B1" s="68" t="s">
        <v>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9" customHeight="1">
      <c r="A2" s="64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8" customHeight="1">
      <c r="A3" s="64"/>
      <c r="B3" s="69" t="s">
        <v>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7.25" customHeight="1">
      <c r="A4" s="64"/>
      <c r="B4" s="69" t="s">
        <v>59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1.25" customHeight="1">
      <c r="A5" s="64"/>
      <c r="B5" s="40"/>
      <c r="C5" s="40"/>
      <c r="D5" s="41"/>
      <c r="E5" s="41"/>
      <c r="F5" s="41"/>
      <c r="G5" s="42"/>
      <c r="H5" s="40"/>
      <c r="I5" s="39"/>
      <c r="J5" s="43"/>
      <c r="K5" s="44"/>
      <c r="L5" s="41"/>
      <c r="M5" s="39"/>
      <c r="N5" s="39"/>
      <c r="O5" s="39"/>
      <c r="P5" s="39"/>
      <c r="Q5" s="39"/>
      <c r="R5" s="39"/>
    </row>
    <row r="6" spans="1:18" ht="44.25" customHeight="1">
      <c r="A6" s="66" t="s">
        <v>57</v>
      </c>
      <c r="B6" s="66" t="s">
        <v>58</v>
      </c>
      <c r="C6" s="67" t="s">
        <v>53</v>
      </c>
      <c r="D6" s="67" t="s">
        <v>54</v>
      </c>
      <c r="E6" s="71" t="s">
        <v>7</v>
      </c>
      <c r="F6" s="72"/>
      <c r="G6" s="72"/>
      <c r="H6" s="73"/>
      <c r="I6" s="80" t="s">
        <v>51</v>
      </c>
      <c r="J6" s="79" t="s">
        <v>11</v>
      </c>
      <c r="K6" s="67" t="s">
        <v>45</v>
      </c>
      <c r="L6" s="67"/>
      <c r="M6" s="80" t="s">
        <v>15</v>
      </c>
      <c r="N6" s="70" t="s">
        <v>48</v>
      </c>
      <c r="O6" s="70"/>
      <c r="P6" s="70"/>
      <c r="Q6" s="70"/>
      <c r="R6" s="70"/>
    </row>
    <row r="7" spans="1:18" ht="93.75" customHeight="1">
      <c r="A7" s="67"/>
      <c r="B7" s="67"/>
      <c r="C7" s="67"/>
      <c r="D7" s="67"/>
      <c r="E7" s="67" t="s">
        <v>50</v>
      </c>
      <c r="F7" s="67" t="s">
        <v>49</v>
      </c>
      <c r="G7" s="80" t="s">
        <v>12</v>
      </c>
      <c r="H7" s="67" t="s">
        <v>52</v>
      </c>
      <c r="I7" s="80"/>
      <c r="J7" s="79"/>
      <c r="K7" s="67"/>
      <c r="L7" s="67"/>
      <c r="M7" s="80"/>
      <c r="N7" s="74" t="s">
        <v>46</v>
      </c>
      <c r="O7" s="75" t="s">
        <v>10</v>
      </c>
      <c r="P7" s="78" t="s">
        <v>6</v>
      </c>
      <c r="Q7" s="78" t="s">
        <v>5</v>
      </c>
      <c r="R7" s="78" t="s">
        <v>2</v>
      </c>
    </row>
    <row r="8" spans="1:18" ht="70.5" customHeight="1">
      <c r="A8" s="67"/>
      <c r="B8" s="67"/>
      <c r="C8" s="67"/>
      <c r="D8" s="67"/>
      <c r="E8" s="67"/>
      <c r="F8" s="67"/>
      <c r="G8" s="80"/>
      <c r="H8" s="67"/>
      <c r="I8" s="80"/>
      <c r="J8" s="79"/>
      <c r="K8" s="67"/>
      <c r="L8" s="67"/>
      <c r="M8" s="80"/>
      <c r="N8" s="74"/>
      <c r="O8" s="76"/>
      <c r="P8" s="78"/>
      <c r="Q8" s="78"/>
      <c r="R8" s="78"/>
    </row>
    <row r="9" spans="1:18" ht="15.75" customHeight="1">
      <c r="A9" s="67"/>
      <c r="B9" s="67"/>
      <c r="C9" s="67"/>
      <c r="D9" s="67"/>
      <c r="E9" s="67"/>
      <c r="F9" s="67"/>
      <c r="G9" s="80"/>
      <c r="H9" s="67"/>
      <c r="I9" s="80"/>
      <c r="J9" s="79"/>
      <c r="K9" s="67"/>
      <c r="L9" s="67"/>
      <c r="M9" s="80"/>
      <c r="N9" s="74"/>
      <c r="O9" s="77"/>
      <c r="P9" s="78"/>
      <c r="Q9" s="78"/>
      <c r="R9" s="78"/>
    </row>
    <row r="10" spans="1:20" s="3" customFormat="1" ht="51" customHeight="1">
      <c r="A10" s="67"/>
      <c r="B10" s="67"/>
      <c r="C10" s="67"/>
      <c r="D10" s="67"/>
      <c r="E10" s="67"/>
      <c r="F10" s="67"/>
      <c r="G10" s="80"/>
      <c r="H10" s="67"/>
      <c r="I10" s="80"/>
      <c r="J10" s="79"/>
      <c r="K10" s="30" t="s">
        <v>4</v>
      </c>
      <c r="L10" s="31" t="s">
        <v>3</v>
      </c>
      <c r="M10" s="32" t="s">
        <v>2</v>
      </c>
      <c r="N10" s="33" t="s">
        <v>13</v>
      </c>
      <c r="O10" s="33" t="s">
        <v>13</v>
      </c>
      <c r="P10" s="33" t="s">
        <v>14</v>
      </c>
      <c r="Q10" s="33" t="s">
        <v>14</v>
      </c>
      <c r="R10" s="33" t="s">
        <v>13</v>
      </c>
      <c r="S10" s="34"/>
      <c r="T10" s="34"/>
    </row>
    <row r="11" spans="1:20" s="1" customFormat="1" ht="15.7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  <c r="L11" s="58">
        <v>12</v>
      </c>
      <c r="M11" s="58">
        <v>13</v>
      </c>
      <c r="N11" s="58">
        <v>14</v>
      </c>
      <c r="O11" s="58">
        <v>15</v>
      </c>
      <c r="P11" s="58">
        <v>16</v>
      </c>
      <c r="Q11" s="58">
        <v>17</v>
      </c>
      <c r="R11" s="58">
        <v>18</v>
      </c>
      <c r="S11" s="5"/>
      <c r="T11" s="5"/>
    </row>
    <row r="12" spans="1:18" ht="15.75" customHeight="1">
      <c r="A12" s="59">
        <v>1586</v>
      </c>
      <c r="B12" s="87" t="s">
        <v>44</v>
      </c>
      <c r="C12" s="88"/>
      <c r="D12" s="88"/>
      <c r="E12" s="88"/>
      <c r="F12" s="89"/>
      <c r="G12" s="10">
        <v>16</v>
      </c>
      <c r="H12" s="7" t="s">
        <v>0</v>
      </c>
      <c r="I12" s="37">
        <f>I14+I17+I20+I26+I29+I32+I36+I39+I45+I48+I51+I54+I57+I60+I63+I66</f>
        <v>48524.799999999996</v>
      </c>
      <c r="J12" s="36">
        <f>J14+J17+J20+J26+J29+J32+J36+J39+J45+J48+J51+J54+J57+J60+J63+J66</f>
        <v>1485</v>
      </c>
      <c r="K12" s="7" t="s">
        <v>0</v>
      </c>
      <c r="L12" s="46" t="s">
        <v>0</v>
      </c>
      <c r="M12" s="50">
        <f>M14+M17+M20+M26+M29+M32+M36+M39+M45+M48+M51+M54+M57+M60+M63+M66</f>
        <v>64044828.26</v>
      </c>
      <c r="N12" s="50">
        <f>N14+N17+N20+N26+N29+N32+N36+N39+N45+N48+N51+N54+N57+N60+N63+N66</f>
        <v>62603751.26</v>
      </c>
      <c r="O12" s="50">
        <f>O14+O17+O20+O26+O29+O32+O36+O39+O45+O48+O51+O54+O57+O60+O63+O66</f>
        <v>0</v>
      </c>
      <c r="P12" s="50">
        <f>P14+P17+P20+P26+P29+P32+P36+P39+P45+P48+P51+P54+P57+P60+P63+P66+P13</f>
        <v>1370000</v>
      </c>
      <c r="Q12" s="50">
        <f>Q14+Q17+Q20+Q26+Q29+Q32+Q36+Q39+Q45+Q48+Q51+Q54+Q57+Q60+Q63+Q66</f>
        <v>72053.85</v>
      </c>
      <c r="R12" s="50">
        <f>N12+O12+P12+Q12</f>
        <v>64045805.11</v>
      </c>
    </row>
    <row r="13" spans="1:18" ht="15.75" customHeight="1">
      <c r="A13" s="59">
        <v>1587</v>
      </c>
      <c r="B13" s="30"/>
      <c r="C13" s="84" t="s">
        <v>43</v>
      </c>
      <c r="D13" s="85"/>
      <c r="E13" s="85"/>
      <c r="F13" s="85"/>
      <c r="G13" s="85"/>
      <c r="H13" s="85"/>
      <c r="I13" s="85"/>
      <c r="J13" s="86"/>
      <c r="K13" s="30" t="s">
        <v>0</v>
      </c>
      <c r="L13" s="6" t="s">
        <v>0</v>
      </c>
      <c r="M13" s="45"/>
      <c r="N13" s="45"/>
      <c r="O13" s="45"/>
      <c r="P13" s="45">
        <v>976.85</v>
      </c>
      <c r="Q13" s="45"/>
      <c r="R13" s="50">
        <f aca="true" t="shared" si="0" ref="R13:R64">N13+O13+P13+Q13</f>
        <v>976.85</v>
      </c>
    </row>
    <row r="14" spans="1:18" ht="33" customHeight="1">
      <c r="A14" s="59">
        <v>1588</v>
      </c>
      <c r="B14" s="90">
        <v>1</v>
      </c>
      <c r="C14" s="48">
        <v>71951000</v>
      </c>
      <c r="D14" s="9" t="s">
        <v>56</v>
      </c>
      <c r="E14" s="9" t="s">
        <v>1</v>
      </c>
      <c r="F14" s="9" t="s">
        <v>21</v>
      </c>
      <c r="G14" s="10">
        <v>1</v>
      </c>
      <c r="H14" s="46" t="s">
        <v>16</v>
      </c>
      <c r="I14" s="50">
        <v>3472.9</v>
      </c>
      <c r="J14" s="10">
        <v>106</v>
      </c>
      <c r="K14" s="47" t="s">
        <v>17</v>
      </c>
      <c r="L14" s="19" t="s">
        <v>0</v>
      </c>
      <c r="M14" s="15">
        <f>M15+M16</f>
        <v>1938016.76</v>
      </c>
      <c r="N14" s="15">
        <f>N15+N16</f>
        <v>1938016.76</v>
      </c>
      <c r="O14" s="15">
        <f>O15+O16</f>
        <v>0</v>
      </c>
      <c r="P14" s="15">
        <f>P15+P16</f>
        <v>0</v>
      </c>
      <c r="Q14" s="15">
        <f>Q15+Q16</f>
        <v>0</v>
      </c>
      <c r="R14" s="50">
        <f t="shared" si="0"/>
        <v>1938016.76</v>
      </c>
    </row>
    <row r="15" spans="1:18" ht="15.75" customHeight="1">
      <c r="A15" s="59">
        <v>1589</v>
      </c>
      <c r="B15" s="90"/>
      <c r="C15" s="48">
        <v>71951000</v>
      </c>
      <c r="D15" s="9" t="s">
        <v>56</v>
      </c>
      <c r="E15" s="9"/>
      <c r="F15" s="9"/>
      <c r="G15" s="10"/>
      <c r="H15" s="46"/>
      <c r="I15" s="22"/>
      <c r="J15" s="10"/>
      <c r="K15" s="47" t="s">
        <v>23</v>
      </c>
      <c r="L15" s="8" t="s">
        <v>24</v>
      </c>
      <c r="M15" s="15">
        <v>1897412.14</v>
      </c>
      <c r="N15" s="15">
        <v>1897412.14</v>
      </c>
      <c r="O15" s="15"/>
      <c r="P15" s="15"/>
      <c r="Q15" s="15"/>
      <c r="R15" s="50">
        <f t="shared" si="0"/>
        <v>1897412.14</v>
      </c>
    </row>
    <row r="16" spans="1:18" ht="15.75" customHeight="1">
      <c r="A16" s="59">
        <v>1590</v>
      </c>
      <c r="B16" s="90"/>
      <c r="C16" s="48">
        <v>71951000</v>
      </c>
      <c r="D16" s="9" t="s">
        <v>56</v>
      </c>
      <c r="E16" s="21"/>
      <c r="F16" s="9"/>
      <c r="G16" s="10"/>
      <c r="H16" s="46"/>
      <c r="I16" s="22"/>
      <c r="J16" s="10"/>
      <c r="K16" s="47" t="s">
        <v>25</v>
      </c>
      <c r="L16" s="8" t="s">
        <v>39</v>
      </c>
      <c r="M16" s="15">
        <f>ROUND(M15/100*2.14,2)</f>
        <v>40604.62</v>
      </c>
      <c r="N16" s="15">
        <f>M16</f>
        <v>40604.62</v>
      </c>
      <c r="O16" s="15"/>
      <c r="P16" s="15"/>
      <c r="Q16" s="15"/>
      <c r="R16" s="50">
        <f t="shared" si="0"/>
        <v>40604.62</v>
      </c>
    </row>
    <row r="17" spans="1:18" ht="15.75" customHeight="1">
      <c r="A17" s="59">
        <v>1591</v>
      </c>
      <c r="B17" s="81">
        <v>2</v>
      </c>
      <c r="C17" s="55">
        <v>71951000</v>
      </c>
      <c r="D17" s="9" t="s">
        <v>56</v>
      </c>
      <c r="E17" s="9" t="s">
        <v>1</v>
      </c>
      <c r="F17" s="9" t="s">
        <v>21</v>
      </c>
      <c r="G17" s="10">
        <v>17</v>
      </c>
      <c r="H17" s="56" t="s">
        <v>16</v>
      </c>
      <c r="I17" s="57">
        <v>3396.9</v>
      </c>
      <c r="J17" s="10">
        <v>152</v>
      </c>
      <c r="K17" s="47" t="s">
        <v>17</v>
      </c>
      <c r="L17" s="8" t="s">
        <v>0</v>
      </c>
      <c r="M17" s="15">
        <f>M18+M19</f>
        <v>5849394.38</v>
      </c>
      <c r="N17" s="15">
        <f>N18+N19</f>
        <v>5849394.38</v>
      </c>
      <c r="O17" s="15">
        <f>O18+O19</f>
        <v>0</v>
      </c>
      <c r="P17" s="15">
        <f>P18+P19</f>
        <v>0</v>
      </c>
      <c r="Q17" s="15">
        <f>Q18+Q19</f>
        <v>0</v>
      </c>
      <c r="R17" s="57">
        <f t="shared" si="0"/>
        <v>5849394.38</v>
      </c>
    </row>
    <row r="18" spans="1:18" ht="31.5">
      <c r="A18" s="59">
        <v>1592</v>
      </c>
      <c r="B18" s="82"/>
      <c r="C18" s="55">
        <v>71951000</v>
      </c>
      <c r="D18" s="9" t="s">
        <v>56</v>
      </c>
      <c r="E18" s="21"/>
      <c r="F18" s="9"/>
      <c r="G18" s="10"/>
      <c r="H18" s="56"/>
      <c r="I18" s="22"/>
      <c r="J18" s="10"/>
      <c r="K18" s="47" t="s">
        <v>34</v>
      </c>
      <c r="L18" s="8" t="s">
        <v>35</v>
      </c>
      <c r="M18" s="15">
        <v>5726840</v>
      </c>
      <c r="N18" s="15">
        <f>M18</f>
        <v>5726840</v>
      </c>
      <c r="O18" s="15"/>
      <c r="P18" s="15"/>
      <c r="Q18" s="15"/>
      <c r="R18" s="57">
        <f t="shared" si="0"/>
        <v>5726840</v>
      </c>
    </row>
    <row r="19" spans="1:18" ht="15.75" customHeight="1">
      <c r="A19" s="59">
        <v>1593</v>
      </c>
      <c r="B19" s="83"/>
      <c r="C19" s="55">
        <v>71951000</v>
      </c>
      <c r="D19" s="9" t="s">
        <v>56</v>
      </c>
      <c r="E19" s="21"/>
      <c r="F19" s="9"/>
      <c r="G19" s="10"/>
      <c r="H19" s="56"/>
      <c r="I19" s="22"/>
      <c r="J19" s="10"/>
      <c r="K19" s="47" t="s">
        <v>25</v>
      </c>
      <c r="L19" s="8" t="s">
        <v>39</v>
      </c>
      <c r="M19" s="15">
        <f>ROUND(M18/100*2.14,2)</f>
        <v>122554.38</v>
      </c>
      <c r="N19" s="15">
        <f>M19</f>
        <v>122554.38</v>
      </c>
      <c r="O19" s="15"/>
      <c r="P19" s="15"/>
      <c r="Q19" s="15"/>
      <c r="R19" s="57">
        <f t="shared" si="0"/>
        <v>122554.38</v>
      </c>
    </row>
    <row r="20" spans="1:18" ht="33" customHeight="1">
      <c r="A20" s="59">
        <v>1594</v>
      </c>
      <c r="B20" s="81">
        <v>3</v>
      </c>
      <c r="C20" s="18">
        <v>71951000</v>
      </c>
      <c r="D20" s="9" t="s">
        <v>56</v>
      </c>
      <c r="E20" s="9" t="s">
        <v>1</v>
      </c>
      <c r="F20" s="9" t="s">
        <v>21</v>
      </c>
      <c r="G20" s="10">
        <v>21</v>
      </c>
      <c r="H20" s="14" t="s">
        <v>16</v>
      </c>
      <c r="I20" s="50">
        <v>2869.3</v>
      </c>
      <c r="J20" s="10">
        <v>125</v>
      </c>
      <c r="K20" s="47" t="s">
        <v>17</v>
      </c>
      <c r="L20" s="19" t="s">
        <v>0</v>
      </c>
      <c r="M20" s="15">
        <f>M21+M22+M23+M24+M25</f>
        <v>10349876.9</v>
      </c>
      <c r="N20" s="15">
        <f>N21+N22+N23+N24+N25</f>
        <v>10349876.9</v>
      </c>
      <c r="O20" s="15">
        <f>O21+O22+O23+O24+O25</f>
        <v>0</v>
      </c>
      <c r="P20" s="15">
        <f>P21+P22+P23+P24+P25</f>
        <v>0</v>
      </c>
      <c r="Q20" s="15">
        <f>Q21+Q22+Q23+Q24+Q25</f>
        <v>0</v>
      </c>
      <c r="R20" s="50">
        <f t="shared" si="0"/>
        <v>10349876.9</v>
      </c>
    </row>
    <row r="21" spans="1:18" ht="31.5" customHeight="1">
      <c r="A21" s="59">
        <v>1595</v>
      </c>
      <c r="B21" s="82"/>
      <c r="C21" s="48">
        <v>71951000</v>
      </c>
      <c r="D21" s="9" t="s">
        <v>56</v>
      </c>
      <c r="E21" s="21"/>
      <c r="F21" s="9"/>
      <c r="G21" s="10"/>
      <c r="H21" s="46"/>
      <c r="I21" s="22"/>
      <c r="J21" s="10"/>
      <c r="K21" s="47" t="s">
        <v>30</v>
      </c>
      <c r="L21" s="8" t="s">
        <v>31</v>
      </c>
      <c r="M21" s="15">
        <v>804781.26</v>
      </c>
      <c r="N21" s="15">
        <f>M21</f>
        <v>804781.26</v>
      </c>
      <c r="O21" s="15"/>
      <c r="P21" s="15"/>
      <c r="Q21" s="15"/>
      <c r="R21" s="50">
        <f t="shared" si="0"/>
        <v>804781.26</v>
      </c>
    </row>
    <row r="22" spans="1:18" ht="31.5" customHeight="1">
      <c r="A22" s="59">
        <v>1596</v>
      </c>
      <c r="B22" s="82"/>
      <c r="C22" s="48">
        <v>71951000</v>
      </c>
      <c r="D22" s="9" t="s">
        <v>56</v>
      </c>
      <c r="E22" s="21"/>
      <c r="F22" s="9"/>
      <c r="G22" s="10"/>
      <c r="H22" s="46"/>
      <c r="I22" s="22"/>
      <c r="J22" s="10"/>
      <c r="K22" s="47" t="s">
        <v>28</v>
      </c>
      <c r="L22" s="8" t="s">
        <v>29</v>
      </c>
      <c r="M22" s="15">
        <v>580201.15</v>
      </c>
      <c r="N22" s="15">
        <f>M22</f>
        <v>580201.15</v>
      </c>
      <c r="O22" s="15"/>
      <c r="P22" s="15"/>
      <c r="Q22" s="15"/>
      <c r="R22" s="50">
        <f t="shared" si="0"/>
        <v>580201.15</v>
      </c>
    </row>
    <row r="23" spans="1:18" ht="31.5" customHeight="1">
      <c r="A23" s="59">
        <v>1597</v>
      </c>
      <c r="B23" s="82"/>
      <c r="C23" s="48">
        <v>71951000</v>
      </c>
      <c r="D23" s="9" t="s">
        <v>56</v>
      </c>
      <c r="E23" s="21"/>
      <c r="F23" s="9"/>
      <c r="G23" s="10"/>
      <c r="H23" s="46"/>
      <c r="I23" s="22"/>
      <c r="J23" s="10"/>
      <c r="K23" s="47" t="s">
        <v>32</v>
      </c>
      <c r="L23" s="8" t="s">
        <v>33</v>
      </c>
      <c r="M23" s="15">
        <v>419160</v>
      </c>
      <c r="N23" s="15">
        <f>M23</f>
        <v>419160</v>
      </c>
      <c r="O23" s="15"/>
      <c r="P23" s="15"/>
      <c r="Q23" s="15"/>
      <c r="R23" s="50">
        <f t="shared" si="0"/>
        <v>419160</v>
      </c>
    </row>
    <row r="24" spans="1:18" ht="15.75" customHeight="1">
      <c r="A24" s="59">
        <v>1598</v>
      </c>
      <c r="B24" s="82"/>
      <c r="C24" s="48">
        <v>71951000</v>
      </c>
      <c r="D24" s="9" t="s">
        <v>56</v>
      </c>
      <c r="E24" s="21"/>
      <c r="F24" s="9"/>
      <c r="G24" s="10"/>
      <c r="H24" s="46"/>
      <c r="I24" s="22"/>
      <c r="J24" s="10"/>
      <c r="K24" s="47" t="s">
        <v>26</v>
      </c>
      <c r="L24" s="8" t="s">
        <v>27</v>
      </c>
      <c r="M24" s="15">
        <v>8328887.65</v>
      </c>
      <c r="N24" s="15">
        <f>M24</f>
        <v>8328887.65</v>
      </c>
      <c r="O24" s="15"/>
      <c r="P24" s="15"/>
      <c r="Q24" s="15"/>
      <c r="R24" s="50">
        <f t="shared" si="0"/>
        <v>8328887.65</v>
      </c>
    </row>
    <row r="25" spans="1:18" ht="15.75" customHeight="1">
      <c r="A25" s="59">
        <v>1599</v>
      </c>
      <c r="B25" s="83"/>
      <c r="C25" s="48">
        <v>71951000</v>
      </c>
      <c r="D25" s="9" t="s">
        <v>56</v>
      </c>
      <c r="E25" s="21"/>
      <c r="F25" s="9"/>
      <c r="G25" s="10"/>
      <c r="H25" s="46"/>
      <c r="I25" s="22"/>
      <c r="J25" s="10"/>
      <c r="K25" s="47" t="s">
        <v>25</v>
      </c>
      <c r="L25" s="46">
        <v>21</v>
      </c>
      <c r="M25" s="15">
        <f>ROUND((M21+M22+M23+M24)/100*2.14,2)</f>
        <v>216846.84</v>
      </c>
      <c r="N25" s="15">
        <f>M25</f>
        <v>216846.84</v>
      </c>
      <c r="O25" s="15"/>
      <c r="P25" s="15"/>
      <c r="Q25" s="15"/>
      <c r="R25" s="50">
        <f t="shared" si="0"/>
        <v>216846.84</v>
      </c>
    </row>
    <row r="26" spans="1:18" ht="15.75" customHeight="1">
      <c r="A26" s="59">
        <v>1600</v>
      </c>
      <c r="B26" s="81">
        <v>4</v>
      </c>
      <c r="C26" s="55">
        <v>71951000</v>
      </c>
      <c r="D26" s="9" t="s">
        <v>56</v>
      </c>
      <c r="E26" s="9" t="s">
        <v>1</v>
      </c>
      <c r="F26" s="9" t="s">
        <v>36</v>
      </c>
      <c r="G26" s="10">
        <v>17</v>
      </c>
      <c r="H26" s="56" t="s">
        <v>16</v>
      </c>
      <c r="I26" s="57">
        <v>3578.2</v>
      </c>
      <c r="J26" s="10">
        <v>104</v>
      </c>
      <c r="K26" s="47" t="s">
        <v>17</v>
      </c>
      <c r="L26" s="56" t="s">
        <v>0</v>
      </c>
      <c r="M26" s="15">
        <f>M27+M28</f>
        <v>5052263.17</v>
      </c>
      <c r="N26" s="15">
        <f>N27+N28</f>
        <v>5052263.17</v>
      </c>
      <c r="O26" s="15">
        <f>O27+O28</f>
        <v>0</v>
      </c>
      <c r="P26" s="15">
        <f>P27+P28</f>
        <v>0</v>
      </c>
      <c r="Q26" s="15">
        <f>Q27+Q28</f>
        <v>0</v>
      </c>
      <c r="R26" s="57">
        <f aca="true" t="shared" si="1" ref="R26:R31">N26+O26+P26+Q26</f>
        <v>5052263.17</v>
      </c>
    </row>
    <row r="27" spans="1:18" ht="31.5">
      <c r="A27" s="59">
        <v>1601</v>
      </c>
      <c r="B27" s="82"/>
      <c r="C27" s="55">
        <v>71951000</v>
      </c>
      <c r="D27" s="9" t="s">
        <v>56</v>
      </c>
      <c r="E27" s="21"/>
      <c r="F27" s="9"/>
      <c r="G27" s="10"/>
      <c r="H27" s="56"/>
      <c r="I27" s="22"/>
      <c r="J27" s="10"/>
      <c r="K27" s="47" t="s">
        <v>34</v>
      </c>
      <c r="L27" s="56" t="s">
        <v>35</v>
      </c>
      <c r="M27" s="15">
        <v>4946410</v>
      </c>
      <c r="N27" s="15">
        <f>M27</f>
        <v>4946410</v>
      </c>
      <c r="O27" s="15"/>
      <c r="P27" s="15"/>
      <c r="Q27" s="15"/>
      <c r="R27" s="57">
        <f t="shared" si="1"/>
        <v>4946410</v>
      </c>
    </row>
    <row r="28" spans="1:18" ht="15.75" customHeight="1">
      <c r="A28" s="59">
        <v>1602</v>
      </c>
      <c r="B28" s="83"/>
      <c r="C28" s="55">
        <v>71951000</v>
      </c>
      <c r="D28" s="9" t="s">
        <v>56</v>
      </c>
      <c r="E28" s="9"/>
      <c r="F28" s="9"/>
      <c r="G28" s="10"/>
      <c r="H28" s="56"/>
      <c r="I28" s="22"/>
      <c r="J28" s="10"/>
      <c r="K28" s="47" t="s">
        <v>25</v>
      </c>
      <c r="L28" s="56" t="s">
        <v>39</v>
      </c>
      <c r="M28" s="15">
        <f>ROUND(M27/100*2.14,2)</f>
        <v>105853.17</v>
      </c>
      <c r="N28" s="15">
        <f>M28</f>
        <v>105853.17</v>
      </c>
      <c r="O28" s="15"/>
      <c r="P28" s="15"/>
      <c r="Q28" s="15"/>
      <c r="R28" s="57">
        <f t="shared" si="1"/>
        <v>105853.17</v>
      </c>
    </row>
    <row r="29" spans="1:18" ht="15.75" customHeight="1">
      <c r="A29" s="62">
        <v>1603</v>
      </c>
      <c r="B29" s="81">
        <v>5</v>
      </c>
      <c r="C29" s="61">
        <v>71951000</v>
      </c>
      <c r="D29" s="9" t="s">
        <v>56</v>
      </c>
      <c r="E29" s="9" t="s">
        <v>1</v>
      </c>
      <c r="F29" s="9" t="s">
        <v>22</v>
      </c>
      <c r="G29" s="10">
        <v>2</v>
      </c>
      <c r="H29" s="60" t="s">
        <v>16</v>
      </c>
      <c r="I29" s="63">
        <v>1400.5</v>
      </c>
      <c r="J29" s="10">
        <v>34</v>
      </c>
      <c r="K29" s="47" t="s">
        <v>17</v>
      </c>
      <c r="L29" s="60" t="s">
        <v>0</v>
      </c>
      <c r="M29" s="15">
        <f>M30+M31</f>
        <v>6140517.25</v>
      </c>
      <c r="N29" s="15">
        <f>N30+N31</f>
        <v>6140517.25</v>
      </c>
      <c r="O29" s="15">
        <f>O30+O31</f>
        <v>0</v>
      </c>
      <c r="P29" s="15">
        <f>P30+P31</f>
        <v>0</v>
      </c>
      <c r="Q29" s="15">
        <f>Q30+Q31</f>
        <v>0</v>
      </c>
      <c r="R29" s="63">
        <f t="shared" si="1"/>
        <v>6140517.25</v>
      </c>
    </row>
    <row r="30" spans="1:18" ht="15.75" customHeight="1">
      <c r="A30" s="62">
        <v>1604</v>
      </c>
      <c r="B30" s="82"/>
      <c r="C30" s="61">
        <v>71951000</v>
      </c>
      <c r="D30" s="9" t="s">
        <v>56</v>
      </c>
      <c r="E30" s="21"/>
      <c r="F30" s="9"/>
      <c r="G30" s="10"/>
      <c r="H30" s="60"/>
      <c r="I30" s="22"/>
      <c r="J30" s="10"/>
      <c r="K30" s="47" t="s">
        <v>26</v>
      </c>
      <c r="L30" s="60" t="s">
        <v>27</v>
      </c>
      <c r="M30" s="15">
        <v>6011863.37</v>
      </c>
      <c r="N30" s="15">
        <f>M30</f>
        <v>6011863.37</v>
      </c>
      <c r="O30" s="15"/>
      <c r="P30" s="15"/>
      <c r="Q30" s="15"/>
      <c r="R30" s="63">
        <f t="shared" si="1"/>
        <v>6011863.37</v>
      </c>
    </row>
    <row r="31" spans="1:18" ht="15.75" customHeight="1">
      <c r="A31" s="62">
        <v>1605</v>
      </c>
      <c r="B31" s="83"/>
      <c r="C31" s="61">
        <v>71951000</v>
      </c>
      <c r="D31" s="9" t="s">
        <v>56</v>
      </c>
      <c r="E31" s="21"/>
      <c r="F31" s="9"/>
      <c r="G31" s="10"/>
      <c r="H31" s="60"/>
      <c r="I31" s="22"/>
      <c r="J31" s="10"/>
      <c r="K31" s="47" t="s">
        <v>25</v>
      </c>
      <c r="L31" s="60" t="s">
        <v>39</v>
      </c>
      <c r="M31" s="15">
        <v>128653.88</v>
      </c>
      <c r="N31" s="15">
        <f>M31</f>
        <v>128653.88</v>
      </c>
      <c r="O31" s="15"/>
      <c r="P31" s="15"/>
      <c r="Q31" s="15"/>
      <c r="R31" s="63">
        <f t="shared" si="1"/>
        <v>128653.88</v>
      </c>
    </row>
    <row r="32" spans="1:18" ht="15.75" customHeight="1">
      <c r="A32" s="62">
        <v>1606</v>
      </c>
      <c r="B32" s="81">
        <v>6</v>
      </c>
      <c r="C32" s="48">
        <v>71951000</v>
      </c>
      <c r="D32" s="9" t="s">
        <v>56</v>
      </c>
      <c r="E32" s="9" t="s">
        <v>1</v>
      </c>
      <c r="F32" s="9" t="s">
        <v>40</v>
      </c>
      <c r="G32" s="10">
        <v>60</v>
      </c>
      <c r="H32" s="46" t="s">
        <v>16</v>
      </c>
      <c r="I32" s="50">
        <v>8264.5</v>
      </c>
      <c r="J32" s="10">
        <v>122</v>
      </c>
      <c r="K32" s="47" t="s">
        <v>17</v>
      </c>
      <c r="L32" s="19" t="s">
        <v>0</v>
      </c>
      <c r="M32" s="15">
        <f>M33+M34+M35</f>
        <v>13103425.85</v>
      </c>
      <c r="N32" s="15">
        <f>N33+N34+N35</f>
        <v>13103425.85</v>
      </c>
      <c r="O32" s="15">
        <f>O33+O34+O35</f>
        <v>0</v>
      </c>
      <c r="P32" s="15">
        <f>P33+P34+P35</f>
        <v>0</v>
      </c>
      <c r="Q32" s="15">
        <f>Q33+Q34+Q35</f>
        <v>0</v>
      </c>
      <c r="R32" s="50">
        <f t="shared" si="0"/>
        <v>13103425.85</v>
      </c>
    </row>
    <row r="33" spans="1:18" ht="15.75" customHeight="1">
      <c r="A33" s="62">
        <v>1607</v>
      </c>
      <c r="B33" s="82"/>
      <c r="C33" s="48">
        <v>71951000</v>
      </c>
      <c r="D33" s="9" t="s">
        <v>56</v>
      </c>
      <c r="E33" s="9"/>
      <c r="F33" s="9"/>
      <c r="G33" s="10"/>
      <c r="H33" s="46"/>
      <c r="I33" s="22"/>
      <c r="J33" s="10"/>
      <c r="K33" s="47" t="s">
        <v>23</v>
      </c>
      <c r="L33" s="23">
        <v>10</v>
      </c>
      <c r="M33" s="15">
        <v>4500000</v>
      </c>
      <c r="N33" s="15">
        <v>4500000</v>
      </c>
      <c r="O33" s="15"/>
      <c r="P33" s="15"/>
      <c r="Q33" s="15"/>
      <c r="R33" s="50">
        <f t="shared" si="0"/>
        <v>4500000</v>
      </c>
    </row>
    <row r="34" spans="1:18" ht="15.75" customHeight="1">
      <c r="A34" s="62">
        <v>1608</v>
      </c>
      <c r="B34" s="82"/>
      <c r="C34" s="48">
        <v>71951000</v>
      </c>
      <c r="D34" s="9" t="s">
        <v>56</v>
      </c>
      <c r="E34" s="9"/>
      <c r="F34" s="9"/>
      <c r="G34" s="10"/>
      <c r="H34" s="46"/>
      <c r="I34" s="22"/>
      <c r="J34" s="10"/>
      <c r="K34" s="47" t="s">
        <v>26</v>
      </c>
      <c r="L34" s="8" t="s">
        <v>27</v>
      </c>
      <c r="M34" s="15">
        <v>8328887.65</v>
      </c>
      <c r="N34" s="15">
        <v>8328887.65</v>
      </c>
      <c r="O34" s="15"/>
      <c r="P34" s="15"/>
      <c r="Q34" s="15"/>
      <c r="R34" s="50">
        <f t="shared" si="0"/>
        <v>8328887.65</v>
      </c>
    </row>
    <row r="35" spans="1:18" ht="15.75" customHeight="1">
      <c r="A35" s="62">
        <v>1609</v>
      </c>
      <c r="B35" s="83"/>
      <c r="C35" s="48">
        <v>71951000</v>
      </c>
      <c r="D35" s="9" t="s">
        <v>56</v>
      </c>
      <c r="E35" s="9"/>
      <c r="F35" s="9"/>
      <c r="G35" s="12"/>
      <c r="H35" s="46"/>
      <c r="I35" s="22"/>
      <c r="J35" s="10"/>
      <c r="K35" s="47" t="s">
        <v>25</v>
      </c>
      <c r="L35" s="8" t="s">
        <v>39</v>
      </c>
      <c r="M35" s="15">
        <f>ROUND((M34+M33)/100*2.14,2)</f>
        <v>274538.2</v>
      </c>
      <c r="N35" s="15">
        <f>M35</f>
        <v>274538.2</v>
      </c>
      <c r="O35" s="15"/>
      <c r="P35" s="15"/>
      <c r="Q35" s="15"/>
      <c r="R35" s="50">
        <f t="shared" si="0"/>
        <v>274538.2</v>
      </c>
    </row>
    <row r="36" spans="1:18" ht="15.75" customHeight="1">
      <c r="A36" s="62">
        <v>1610</v>
      </c>
      <c r="B36" s="51">
        <v>7</v>
      </c>
      <c r="C36" s="53">
        <v>71951000</v>
      </c>
      <c r="D36" s="9" t="s">
        <v>56</v>
      </c>
      <c r="E36" s="9" t="s">
        <v>1</v>
      </c>
      <c r="F36" s="9" t="s">
        <v>55</v>
      </c>
      <c r="G36" s="12">
        <v>17</v>
      </c>
      <c r="H36" s="52" t="s">
        <v>16</v>
      </c>
      <c r="I36" s="54">
        <v>1901.2</v>
      </c>
      <c r="J36" s="10">
        <v>57</v>
      </c>
      <c r="K36" s="47" t="s">
        <v>17</v>
      </c>
      <c r="L36" s="8" t="s">
        <v>0</v>
      </c>
      <c r="M36" s="15">
        <f>M37+M38</f>
        <v>1626745.3</v>
      </c>
      <c r="N36" s="15">
        <f>N37+N38</f>
        <v>1626745.3</v>
      </c>
      <c r="O36" s="15">
        <f>O37+O38</f>
        <v>0</v>
      </c>
      <c r="P36" s="15">
        <f>P37+P38</f>
        <v>0</v>
      </c>
      <c r="Q36" s="15">
        <f>Q37+Q38</f>
        <v>0</v>
      </c>
      <c r="R36" s="54">
        <f aca="true" t="shared" si="2" ref="R36:R44">N36+O36+P36+Q36</f>
        <v>1626745.3</v>
      </c>
    </row>
    <row r="37" spans="1:18" ht="15.75" customHeight="1">
      <c r="A37" s="62">
        <v>1611</v>
      </c>
      <c r="B37" s="51"/>
      <c r="C37" s="53">
        <v>71951000</v>
      </c>
      <c r="D37" s="9" t="s">
        <v>56</v>
      </c>
      <c r="E37" s="9"/>
      <c r="F37" s="9"/>
      <c r="G37" s="12"/>
      <c r="H37" s="52"/>
      <c r="I37" s="22"/>
      <c r="J37" s="10"/>
      <c r="K37" s="47" t="s">
        <v>26</v>
      </c>
      <c r="L37" s="8" t="s">
        <v>27</v>
      </c>
      <c r="M37" s="15">
        <v>1592662.33</v>
      </c>
      <c r="N37" s="15">
        <f>M37</f>
        <v>1592662.33</v>
      </c>
      <c r="O37" s="15"/>
      <c r="P37" s="15"/>
      <c r="Q37" s="15"/>
      <c r="R37" s="54">
        <f t="shared" si="2"/>
        <v>1592662.33</v>
      </c>
    </row>
    <row r="38" spans="1:18" ht="15.75" customHeight="1">
      <c r="A38" s="62">
        <v>1612</v>
      </c>
      <c r="B38" s="51"/>
      <c r="C38" s="53">
        <v>71951000</v>
      </c>
      <c r="D38" s="9" t="s">
        <v>56</v>
      </c>
      <c r="E38" s="9"/>
      <c r="F38" s="9"/>
      <c r="G38" s="12"/>
      <c r="H38" s="52"/>
      <c r="I38" s="22"/>
      <c r="J38" s="10"/>
      <c r="K38" s="47" t="s">
        <v>25</v>
      </c>
      <c r="L38" s="8" t="s">
        <v>39</v>
      </c>
      <c r="M38" s="15">
        <v>34082.97</v>
      </c>
      <c r="N38" s="15">
        <f>M38</f>
        <v>34082.97</v>
      </c>
      <c r="O38" s="15"/>
      <c r="P38" s="15"/>
      <c r="Q38" s="15"/>
      <c r="R38" s="54">
        <f t="shared" si="2"/>
        <v>34082.97</v>
      </c>
    </row>
    <row r="39" spans="1:18" ht="15.75" customHeight="1">
      <c r="A39" s="62">
        <v>1613</v>
      </c>
      <c r="B39" s="81">
        <v>8</v>
      </c>
      <c r="C39" s="48">
        <v>71951000</v>
      </c>
      <c r="D39" s="9" t="s">
        <v>56</v>
      </c>
      <c r="E39" s="35" t="s">
        <v>1</v>
      </c>
      <c r="F39" s="35" t="s">
        <v>20</v>
      </c>
      <c r="G39" s="38">
        <v>56</v>
      </c>
      <c r="H39" s="49" t="s">
        <v>16</v>
      </c>
      <c r="I39" s="37">
        <v>2771.4</v>
      </c>
      <c r="J39" s="36">
        <v>93</v>
      </c>
      <c r="K39" s="47" t="s">
        <v>17</v>
      </c>
      <c r="L39" s="19" t="s">
        <v>0</v>
      </c>
      <c r="M39" s="15">
        <f>M40+M42+M43+M44+M41</f>
        <v>6961220.890000001</v>
      </c>
      <c r="N39" s="15">
        <f>N40+N42+N43+N44+N41</f>
        <v>6828562.890000001</v>
      </c>
      <c r="O39" s="15">
        <f>O40+O42+O43+O44+O41</f>
        <v>0</v>
      </c>
      <c r="P39" s="15">
        <f>P40+P42+P43+P44+P41</f>
        <v>126025.09999999999</v>
      </c>
      <c r="Q39" s="15">
        <f>Q40+Q42+Q43+Q44+Q41</f>
        <v>6632.900000000001</v>
      </c>
      <c r="R39" s="50">
        <f t="shared" si="2"/>
        <v>6961220.890000001</v>
      </c>
    </row>
    <row r="40" spans="1:18" ht="15.75" customHeight="1">
      <c r="A40" s="62">
        <v>1614</v>
      </c>
      <c r="B40" s="82"/>
      <c r="C40" s="48">
        <v>71951000</v>
      </c>
      <c r="D40" s="9" t="s">
        <v>56</v>
      </c>
      <c r="E40" s="9"/>
      <c r="F40" s="9"/>
      <c r="G40" s="12"/>
      <c r="H40" s="46"/>
      <c r="I40" s="13"/>
      <c r="J40" s="10"/>
      <c r="K40" s="47" t="s">
        <v>26</v>
      </c>
      <c r="L40" s="8" t="s">
        <v>27</v>
      </c>
      <c r="M40" s="15">
        <v>4384319.11</v>
      </c>
      <c r="N40" s="15">
        <f>M40</f>
        <v>4384319.11</v>
      </c>
      <c r="O40" s="15"/>
      <c r="P40" s="15"/>
      <c r="Q40" s="15"/>
      <c r="R40" s="57">
        <f t="shared" si="2"/>
        <v>4384319.11</v>
      </c>
    </row>
    <row r="41" spans="1:18" ht="31.5">
      <c r="A41" s="62">
        <v>1615</v>
      </c>
      <c r="B41" s="82"/>
      <c r="C41" s="55">
        <v>71951000</v>
      </c>
      <c r="D41" s="9" t="s">
        <v>56</v>
      </c>
      <c r="E41" s="9"/>
      <c r="F41" s="9"/>
      <c r="G41" s="12"/>
      <c r="H41" s="56"/>
      <c r="I41" s="13"/>
      <c r="J41" s="10"/>
      <c r="K41" s="47" t="s">
        <v>34</v>
      </c>
      <c r="L41" s="20" t="s">
        <v>35</v>
      </c>
      <c r="M41" s="15">
        <v>2264362</v>
      </c>
      <c r="N41" s="15">
        <f>M41</f>
        <v>2264362</v>
      </c>
      <c r="O41" s="15"/>
      <c r="P41" s="15"/>
      <c r="Q41" s="15"/>
      <c r="R41" s="57">
        <f t="shared" si="2"/>
        <v>2264362</v>
      </c>
    </row>
    <row r="42" spans="1:18" ht="15.75" customHeight="1">
      <c r="A42" s="62">
        <v>1616</v>
      </c>
      <c r="B42" s="82"/>
      <c r="C42" s="48">
        <v>71951000</v>
      </c>
      <c r="D42" s="9" t="s">
        <v>56</v>
      </c>
      <c r="E42" s="9"/>
      <c r="F42" s="9"/>
      <c r="G42" s="12"/>
      <c r="H42" s="46"/>
      <c r="I42" s="13"/>
      <c r="J42" s="10"/>
      <c r="K42" s="47" t="s">
        <v>25</v>
      </c>
      <c r="L42" s="20" t="s">
        <v>39</v>
      </c>
      <c r="M42" s="15">
        <f>ROUND((M40+M41)/100*2.14,2)</f>
        <v>142281.78</v>
      </c>
      <c r="N42" s="15">
        <f>M42</f>
        <v>142281.78</v>
      </c>
      <c r="O42" s="15"/>
      <c r="P42" s="15"/>
      <c r="Q42" s="15"/>
      <c r="R42" s="57">
        <f t="shared" si="2"/>
        <v>142281.78</v>
      </c>
    </row>
    <row r="43" spans="1:18" ht="63" customHeight="1">
      <c r="A43" s="62">
        <v>1617</v>
      </c>
      <c r="B43" s="82"/>
      <c r="C43" s="48">
        <v>71951000</v>
      </c>
      <c r="D43" s="9" t="s">
        <v>56</v>
      </c>
      <c r="E43" s="9"/>
      <c r="F43" s="9"/>
      <c r="G43" s="12"/>
      <c r="H43" s="46"/>
      <c r="I43" s="13"/>
      <c r="J43" s="10"/>
      <c r="K43" s="47" t="s">
        <v>19</v>
      </c>
      <c r="L43" s="20" t="s">
        <v>18</v>
      </c>
      <c r="M43" s="15">
        <v>132658</v>
      </c>
      <c r="N43" s="15"/>
      <c r="O43" s="15"/>
      <c r="P43" s="15">
        <f>M43*0.95</f>
        <v>126025.09999999999</v>
      </c>
      <c r="Q43" s="15">
        <f>M43*0.05</f>
        <v>6632.900000000001</v>
      </c>
      <c r="R43" s="57">
        <f t="shared" si="2"/>
        <v>132658</v>
      </c>
    </row>
    <row r="44" spans="1:18" ht="110.25" customHeight="1">
      <c r="A44" s="62">
        <v>1618</v>
      </c>
      <c r="B44" s="83"/>
      <c r="C44" s="48">
        <v>71951000</v>
      </c>
      <c r="D44" s="9" t="s">
        <v>56</v>
      </c>
      <c r="E44" s="9"/>
      <c r="F44" s="9"/>
      <c r="G44" s="12"/>
      <c r="H44" s="46"/>
      <c r="I44" s="13"/>
      <c r="J44" s="10"/>
      <c r="K44" s="47" t="s">
        <v>47</v>
      </c>
      <c r="L44" s="20" t="s">
        <v>42</v>
      </c>
      <c r="M44" s="15">
        <v>37600</v>
      </c>
      <c r="N44" s="15">
        <f>M44</f>
        <v>37600</v>
      </c>
      <c r="O44" s="15"/>
      <c r="P44" s="15"/>
      <c r="Q44" s="15"/>
      <c r="R44" s="57">
        <f t="shared" si="2"/>
        <v>37600</v>
      </c>
    </row>
    <row r="45" spans="1:18" ht="15.75" customHeight="1">
      <c r="A45" s="62">
        <v>1619</v>
      </c>
      <c r="B45" s="81">
        <v>9</v>
      </c>
      <c r="C45" s="48">
        <v>71951000</v>
      </c>
      <c r="D45" s="9" t="s">
        <v>56</v>
      </c>
      <c r="E45" s="9" t="s">
        <v>1</v>
      </c>
      <c r="F45" s="9" t="s">
        <v>20</v>
      </c>
      <c r="G45" s="10">
        <v>33</v>
      </c>
      <c r="H45" s="46" t="s">
        <v>16</v>
      </c>
      <c r="I45" s="50">
        <v>3077.3</v>
      </c>
      <c r="J45" s="10">
        <v>92</v>
      </c>
      <c r="K45" s="47" t="s">
        <v>17</v>
      </c>
      <c r="L45" s="19" t="s">
        <v>0</v>
      </c>
      <c r="M45" s="15">
        <f>M46+M47</f>
        <v>4471113.25</v>
      </c>
      <c r="N45" s="15">
        <f>N46+N47</f>
        <v>4471113.25</v>
      </c>
      <c r="O45" s="15">
        <f>O46+O47</f>
        <v>0</v>
      </c>
      <c r="P45" s="15">
        <f>P46+P47</f>
        <v>0</v>
      </c>
      <c r="Q45" s="15">
        <f>Q46+Q47</f>
        <v>0</v>
      </c>
      <c r="R45" s="50">
        <f t="shared" si="0"/>
        <v>4471113.25</v>
      </c>
    </row>
    <row r="46" spans="1:18" ht="15.75" customHeight="1">
      <c r="A46" s="62">
        <v>1620</v>
      </c>
      <c r="B46" s="82"/>
      <c r="C46" s="48">
        <v>71951000</v>
      </c>
      <c r="D46" s="9" t="s">
        <v>56</v>
      </c>
      <c r="E46" s="9"/>
      <c r="F46" s="9"/>
      <c r="G46" s="10"/>
      <c r="H46" s="46"/>
      <c r="I46" s="13"/>
      <c r="J46" s="10"/>
      <c r="K46" s="47" t="s">
        <v>26</v>
      </c>
      <c r="L46" s="8" t="s">
        <v>27</v>
      </c>
      <c r="M46" s="15">
        <v>4377436.12</v>
      </c>
      <c r="N46" s="15">
        <v>4377436.12</v>
      </c>
      <c r="O46" s="15"/>
      <c r="P46" s="15"/>
      <c r="Q46" s="15"/>
      <c r="R46" s="50">
        <f t="shared" si="0"/>
        <v>4377436.12</v>
      </c>
    </row>
    <row r="47" spans="1:18" ht="15.75" customHeight="1">
      <c r="A47" s="62">
        <v>1621</v>
      </c>
      <c r="B47" s="83"/>
      <c r="C47" s="48">
        <v>71951000</v>
      </c>
      <c r="D47" s="9" t="s">
        <v>56</v>
      </c>
      <c r="E47" s="9"/>
      <c r="F47" s="9"/>
      <c r="G47" s="10"/>
      <c r="H47" s="46"/>
      <c r="I47" s="13"/>
      <c r="J47" s="10"/>
      <c r="K47" s="47" t="s">
        <v>25</v>
      </c>
      <c r="L47" s="20" t="s">
        <v>39</v>
      </c>
      <c r="M47" s="15">
        <f>ROUND(M46/100*2.14,2)</f>
        <v>93677.13</v>
      </c>
      <c r="N47" s="15">
        <f>M47</f>
        <v>93677.13</v>
      </c>
      <c r="O47" s="15"/>
      <c r="P47" s="15"/>
      <c r="Q47" s="15"/>
      <c r="R47" s="50">
        <f t="shared" si="0"/>
        <v>93677.13</v>
      </c>
    </row>
    <row r="48" spans="1:18" ht="15.75" customHeight="1">
      <c r="A48" s="62">
        <v>1622</v>
      </c>
      <c r="B48" s="81">
        <v>10</v>
      </c>
      <c r="C48" s="55">
        <v>71951000</v>
      </c>
      <c r="D48" s="9" t="s">
        <v>56</v>
      </c>
      <c r="E48" s="9" t="s">
        <v>1</v>
      </c>
      <c r="F48" s="11" t="s">
        <v>37</v>
      </c>
      <c r="G48" s="12">
        <v>12</v>
      </c>
      <c r="H48" s="55" t="s">
        <v>16</v>
      </c>
      <c r="I48" s="57">
        <v>4468</v>
      </c>
      <c r="J48" s="10">
        <v>183</v>
      </c>
      <c r="K48" s="47" t="s">
        <v>17</v>
      </c>
      <c r="L48" s="20" t="s">
        <v>0</v>
      </c>
      <c r="M48" s="15">
        <f>M49+M50</f>
        <v>7018235.51</v>
      </c>
      <c r="N48" s="15">
        <f>N49+N50</f>
        <v>7018235.51</v>
      </c>
      <c r="O48" s="15">
        <f>O49+O50</f>
        <v>0</v>
      </c>
      <c r="P48" s="15">
        <f>P49+P50</f>
        <v>0</v>
      </c>
      <c r="Q48" s="15">
        <f>Q49+Q50</f>
        <v>0</v>
      </c>
      <c r="R48" s="57">
        <f t="shared" si="0"/>
        <v>7018235.51</v>
      </c>
    </row>
    <row r="49" spans="1:18" ht="31.5">
      <c r="A49" s="62">
        <v>1623</v>
      </c>
      <c r="B49" s="82"/>
      <c r="C49" s="55">
        <v>71951000</v>
      </c>
      <c r="D49" s="9" t="s">
        <v>56</v>
      </c>
      <c r="E49" s="9"/>
      <c r="F49" s="9"/>
      <c r="G49" s="10"/>
      <c r="H49" s="56"/>
      <c r="I49" s="13"/>
      <c r="J49" s="10"/>
      <c r="K49" s="47" t="s">
        <v>34</v>
      </c>
      <c r="L49" s="20" t="s">
        <v>35</v>
      </c>
      <c r="M49" s="15">
        <v>6871192</v>
      </c>
      <c r="N49" s="15">
        <f>M49</f>
        <v>6871192</v>
      </c>
      <c r="O49" s="15"/>
      <c r="P49" s="15"/>
      <c r="Q49" s="15"/>
      <c r="R49" s="57">
        <f t="shared" si="0"/>
        <v>6871192</v>
      </c>
    </row>
    <row r="50" spans="1:18" ht="15.75" customHeight="1">
      <c r="A50" s="62">
        <v>1624</v>
      </c>
      <c r="B50" s="83"/>
      <c r="C50" s="55">
        <v>71951000</v>
      </c>
      <c r="D50" s="9" t="s">
        <v>56</v>
      </c>
      <c r="E50" s="9"/>
      <c r="F50" s="9"/>
      <c r="G50" s="10"/>
      <c r="H50" s="56"/>
      <c r="I50" s="13"/>
      <c r="J50" s="10"/>
      <c r="K50" s="47" t="s">
        <v>25</v>
      </c>
      <c r="L50" s="20" t="s">
        <v>39</v>
      </c>
      <c r="M50" s="15">
        <f>ROUND(M49/100*2.14,2)</f>
        <v>147043.51</v>
      </c>
      <c r="N50" s="15">
        <f>M50</f>
        <v>147043.51</v>
      </c>
      <c r="O50" s="15"/>
      <c r="P50" s="15"/>
      <c r="Q50" s="15"/>
      <c r="R50" s="57">
        <f t="shared" si="0"/>
        <v>147043.51</v>
      </c>
    </row>
    <row r="51" spans="1:18" ht="15.75" customHeight="1">
      <c r="A51" s="62">
        <v>1625</v>
      </c>
      <c r="B51" s="81">
        <v>11</v>
      </c>
      <c r="C51" s="48">
        <v>71951000</v>
      </c>
      <c r="D51" s="9" t="s">
        <v>56</v>
      </c>
      <c r="E51" s="9" t="s">
        <v>1</v>
      </c>
      <c r="F51" s="9" t="s">
        <v>38</v>
      </c>
      <c r="G51" s="10">
        <v>7</v>
      </c>
      <c r="H51" s="46" t="s">
        <v>16</v>
      </c>
      <c r="I51" s="50">
        <v>1672.2</v>
      </c>
      <c r="J51" s="10">
        <v>54</v>
      </c>
      <c r="K51" s="47" t="s">
        <v>17</v>
      </c>
      <c r="L51" s="19" t="s">
        <v>0</v>
      </c>
      <c r="M51" s="15">
        <f>M52+M53</f>
        <v>196028</v>
      </c>
      <c r="N51" s="15">
        <f>N52+N53</f>
        <v>37600</v>
      </c>
      <c r="O51" s="15">
        <f>O52+O53</f>
        <v>0</v>
      </c>
      <c r="P51" s="15">
        <f>P52+P53</f>
        <v>150506.6</v>
      </c>
      <c r="Q51" s="15">
        <f>Q52+Q53</f>
        <v>7921.400000000001</v>
      </c>
      <c r="R51" s="50">
        <f t="shared" si="0"/>
        <v>196028</v>
      </c>
    </row>
    <row r="52" spans="1:18" ht="51.75" customHeight="1">
      <c r="A52" s="62">
        <v>1626</v>
      </c>
      <c r="B52" s="82"/>
      <c r="C52" s="48">
        <v>71951000</v>
      </c>
      <c r="D52" s="9" t="s">
        <v>56</v>
      </c>
      <c r="E52" s="9"/>
      <c r="F52" s="9"/>
      <c r="G52" s="10"/>
      <c r="H52" s="46"/>
      <c r="I52" s="13"/>
      <c r="J52" s="10"/>
      <c r="K52" s="47" t="s">
        <v>19</v>
      </c>
      <c r="L52" s="16" t="s">
        <v>18</v>
      </c>
      <c r="M52" s="15">
        <v>158428</v>
      </c>
      <c r="N52" s="15"/>
      <c r="O52" s="15"/>
      <c r="P52" s="45">
        <f>M52*0.95</f>
        <v>150506.6</v>
      </c>
      <c r="Q52" s="45">
        <f>M52*0.05</f>
        <v>7921.400000000001</v>
      </c>
      <c r="R52" s="50">
        <f t="shared" si="0"/>
        <v>158428</v>
      </c>
    </row>
    <row r="53" spans="1:18" ht="110.25" customHeight="1">
      <c r="A53" s="62">
        <v>1627</v>
      </c>
      <c r="B53" s="83"/>
      <c r="C53" s="48">
        <v>71951000</v>
      </c>
      <c r="D53" s="9" t="s">
        <v>56</v>
      </c>
      <c r="E53" s="9"/>
      <c r="F53" s="9"/>
      <c r="G53" s="10"/>
      <c r="H53" s="46"/>
      <c r="I53" s="13"/>
      <c r="J53" s="10"/>
      <c r="K53" s="47" t="s">
        <v>47</v>
      </c>
      <c r="L53" s="8" t="s">
        <v>42</v>
      </c>
      <c r="M53" s="15">
        <v>37600</v>
      </c>
      <c r="N53" s="45">
        <f>M53</f>
        <v>37600</v>
      </c>
      <c r="O53" s="45"/>
      <c r="P53" s="45"/>
      <c r="Q53" s="45"/>
      <c r="R53" s="50">
        <f t="shared" si="0"/>
        <v>37600</v>
      </c>
    </row>
    <row r="54" spans="1:18" ht="15.75" customHeight="1">
      <c r="A54" s="62">
        <v>1628</v>
      </c>
      <c r="B54" s="81">
        <v>12</v>
      </c>
      <c r="C54" s="48">
        <v>71951000</v>
      </c>
      <c r="D54" s="9" t="s">
        <v>56</v>
      </c>
      <c r="E54" s="9" t="s">
        <v>1</v>
      </c>
      <c r="F54" s="9" t="s">
        <v>41</v>
      </c>
      <c r="G54" s="10">
        <v>50</v>
      </c>
      <c r="H54" s="46" t="s">
        <v>16</v>
      </c>
      <c r="I54" s="50">
        <v>1392.9</v>
      </c>
      <c r="J54" s="10">
        <v>53</v>
      </c>
      <c r="K54" s="47" t="s">
        <v>17</v>
      </c>
      <c r="L54" s="19" t="s">
        <v>0</v>
      </c>
      <c r="M54" s="15">
        <f>M55+M56</f>
        <v>121135</v>
      </c>
      <c r="N54" s="15">
        <f>N55+N56</f>
        <v>37600</v>
      </c>
      <c r="O54" s="15">
        <f>O55+O56</f>
        <v>0</v>
      </c>
      <c r="P54" s="15">
        <f>P55+P56</f>
        <v>79358.25</v>
      </c>
      <c r="Q54" s="15">
        <f>Q55+Q56</f>
        <v>4176.75</v>
      </c>
      <c r="R54" s="50">
        <f t="shared" si="0"/>
        <v>121135</v>
      </c>
    </row>
    <row r="55" spans="1:18" ht="51.75" customHeight="1">
      <c r="A55" s="62">
        <v>1629</v>
      </c>
      <c r="B55" s="82"/>
      <c r="C55" s="48">
        <v>71951000</v>
      </c>
      <c r="D55" s="9" t="s">
        <v>56</v>
      </c>
      <c r="E55" s="9"/>
      <c r="F55" s="9"/>
      <c r="G55" s="10"/>
      <c r="H55" s="46"/>
      <c r="I55" s="13"/>
      <c r="J55" s="10"/>
      <c r="K55" s="47" t="s">
        <v>19</v>
      </c>
      <c r="L55" s="16" t="s">
        <v>18</v>
      </c>
      <c r="M55" s="15">
        <v>83535</v>
      </c>
      <c r="N55" s="15"/>
      <c r="O55" s="15"/>
      <c r="P55" s="45">
        <f>M55*0.95</f>
        <v>79358.25</v>
      </c>
      <c r="Q55" s="45">
        <f>M55*0.05</f>
        <v>4176.75</v>
      </c>
      <c r="R55" s="50">
        <f t="shared" si="0"/>
        <v>83535</v>
      </c>
    </row>
    <row r="56" spans="1:18" ht="110.25" customHeight="1">
      <c r="A56" s="62">
        <v>1630</v>
      </c>
      <c r="B56" s="83"/>
      <c r="C56" s="48">
        <v>71951000</v>
      </c>
      <c r="D56" s="9" t="s">
        <v>56</v>
      </c>
      <c r="E56" s="9"/>
      <c r="F56" s="9"/>
      <c r="G56" s="10"/>
      <c r="H56" s="46"/>
      <c r="I56" s="13"/>
      <c r="J56" s="10"/>
      <c r="K56" s="47" t="s">
        <v>47</v>
      </c>
      <c r="L56" s="8" t="s">
        <v>42</v>
      </c>
      <c r="M56" s="15">
        <v>37600</v>
      </c>
      <c r="N56" s="45">
        <f>M56</f>
        <v>37600</v>
      </c>
      <c r="O56" s="45"/>
      <c r="P56" s="45"/>
      <c r="Q56" s="45"/>
      <c r="R56" s="50">
        <f t="shared" si="0"/>
        <v>37600</v>
      </c>
    </row>
    <row r="57" spans="1:18" ht="15.75" customHeight="1">
      <c r="A57" s="62">
        <v>1631</v>
      </c>
      <c r="B57" s="81">
        <v>13</v>
      </c>
      <c r="C57" s="48">
        <v>71951000</v>
      </c>
      <c r="D57" s="9" t="s">
        <v>56</v>
      </c>
      <c r="E57" s="9" t="s">
        <v>1</v>
      </c>
      <c r="F57" s="9" t="s">
        <v>20</v>
      </c>
      <c r="G57" s="10">
        <v>57</v>
      </c>
      <c r="H57" s="46" t="s">
        <v>16</v>
      </c>
      <c r="I57" s="50">
        <v>1631.6</v>
      </c>
      <c r="J57" s="10">
        <v>85</v>
      </c>
      <c r="K57" s="47" t="s">
        <v>17</v>
      </c>
      <c r="L57" s="19" t="s">
        <v>0</v>
      </c>
      <c r="M57" s="15">
        <f>M58+M59</f>
        <v>162425</v>
      </c>
      <c r="N57" s="15">
        <f>N58+N59</f>
        <v>37600</v>
      </c>
      <c r="O57" s="15">
        <f>O58+O59</f>
        <v>0</v>
      </c>
      <c r="P57" s="15">
        <f>P58+P59</f>
        <v>118583.75</v>
      </c>
      <c r="Q57" s="15">
        <f>Q58+Q59</f>
        <v>6241.25</v>
      </c>
      <c r="R57" s="50">
        <f t="shared" si="0"/>
        <v>162425</v>
      </c>
    </row>
    <row r="58" spans="1:18" ht="51.75" customHeight="1">
      <c r="A58" s="62">
        <v>1632</v>
      </c>
      <c r="B58" s="82"/>
      <c r="C58" s="48">
        <v>71951000</v>
      </c>
      <c r="D58" s="9" t="s">
        <v>56</v>
      </c>
      <c r="E58" s="9"/>
      <c r="F58" s="9"/>
      <c r="G58" s="10"/>
      <c r="H58" s="46"/>
      <c r="I58" s="13"/>
      <c r="J58" s="10"/>
      <c r="K58" s="47" t="s">
        <v>19</v>
      </c>
      <c r="L58" s="16" t="s">
        <v>18</v>
      </c>
      <c r="M58" s="15">
        <v>124825</v>
      </c>
      <c r="N58" s="15"/>
      <c r="O58" s="15"/>
      <c r="P58" s="45">
        <f>M58*0.95</f>
        <v>118583.75</v>
      </c>
      <c r="Q58" s="45">
        <f>M58*0.05</f>
        <v>6241.25</v>
      </c>
      <c r="R58" s="50">
        <f t="shared" si="0"/>
        <v>124825</v>
      </c>
    </row>
    <row r="59" spans="1:18" ht="110.25" customHeight="1">
      <c r="A59" s="62">
        <v>1633</v>
      </c>
      <c r="B59" s="83"/>
      <c r="C59" s="48">
        <v>71951000</v>
      </c>
      <c r="D59" s="9" t="s">
        <v>56</v>
      </c>
      <c r="E59" s="9"/>
      <c r="F59" s="9"/>
      <c r="G59" s="10"/>
      <c r="H59" s="46"/>
      <c r="I59" s="13"/>
      <c r="J59" s="10"/>
      <c r="K59" s="47" t="s">
        <v>47</v>
      </c>
      <c r="L59" s="8" t="s">
        <v>42</v>
      </c>
      <c r="M59" s="15">
        <v>37600</v>
      </c>
      <c r="N59" s="45">
        <f>M59</f>
        <v>37600</v>
      </c>
      <c r="O59" s="45"/>
      <c r="P59" s="45"/>
      <c r="Q59" s="45"/>
      <c r="R59" s="50">
        <f t="shared" si="0"/>
        <v>37600</v>
      </c>
    </row>
    <row r="60" spans="1:18" ht="33" customHeight="1">
      <c r="A60" s="62">
        <v>1634</v>
      </c>
      <c r="B60" s="81">
        <v>14</v>
      </c>
      <c r="C60" s="48">
        <v>71951000</v>
      </c>
      <c r="D60" s="9" t="s">
        <v>56</v>
      </c>
      <c r="E60" s="9" t="s">
        <v>1</v>
      </c>
      <c r="F60" s="9" t="s">
        <v>21</v>
      </c>
      <c r="G60" s="10">
        <v>41</v>
      </c>
      <c r="H60" s="46" t="s">
        <v>16</v>
      </c>
      <c r="I60" s="50">
        <v>661.4</v>
      </c>
      <c r="J60" s="10">
        <v>25</v>
      </c>
      <c r="K60" s="47" t="s">
        <v>17</v>
      </c>
      <c r="L60" s="19" t="s">
        <v>0</v>
      </c>
      <c r="M60" s="15">
        <f>M61+M62</f>
        <v>77374</v>
      </c>
      <c r="N60" s="15">
        <f>N61+N62</f>
        <v>37600</v>
      </c>
      <c r="O60" s="15">
        <f>O61+O62</f>
        <v>0</v>
      </c>
      <c r="P60" s="15">
        <f>P61+P62</f>
        <v>37785.299999999996</v>
      </c>
      <c r="Q60" s="15">
        <f>Q61+Q62</f>
        <v>1988.7</v>
      </c>
      <c r="R60" s="50">
        <f t="shared" si="0"/>
        <v>77373.99999999999</v>
      </c>
    </row>
    <row r="61" spans="1:18" ht="51.75" customHeight="1">
      <c r="A61" s="62">
        <v>1635</v>
      </c>
      <c r="B61" s="82"/>
      <c r="C61" s="48">
        <v>71951000</v>
      </c>
      <c r="D61" s="9" t="s">
        <v>56</v>
      </c>
      <c r="E61" s="9"/>
      <c r="F61" s="9"/>
      <c r="G61" s="10"/>
      <c r="H61" s="46"/>
      <c r="I61" s="13"/>
      <c r="J61" s="10"/>
      <c r="K61" s="47" t="s">
        <v>19</v>
      </c>
      <c r="L61" s="16" t="s">
        <v>18</v>
      </c>
      <c r="M61" s="15">
        <v>39774</v>
      </c>
      <c r="N61" s="15"/>
      <c r="O61" s="15"/>
      <c r="P61" s="45">
        <f>M61*0.95</f>
        <v>37785.299999999996</v>
      </c>
      <c r="Q61" s="45">
        <f>M61*0.05</f>
        <v>1988.7</v>
      </c>
      <c r="R61" s="50">
        <f t="shared" si="0"/>
        <v>39773.99999999999</v>
      </c>
    </row>
    <row r="62" spans="1:18" ht="110.25" customHeight="1">
      <c r="A62" s="62">
        <v>1636</v>
      </c>
      <c r="B62" s="83"/>
      <c r="C62" s="48">
        <v>71951000</v>
      </c>
      <c r="D62" s="9" t="s">
        <v>56</v>
      </c>
      <c r="E62" s="9"/>
      <c r="F62" s="9"/>
      <c r="G62" s="10"/>
      <c r="H62" s="46"/>
      <c r="I62" s="13"/>
      <c r="J62" s="10"/>
      <c r="K62" s="47" t="s">
        <v>47</v>
      </c>
      <c r="L62" s="8" t="s">
        <v>42</v>
      </c>
      <c r="M62" s="15">
        <v>37600</v>
      </c>
      <c r="N62" s="45">
        <f>M62</f>
        <v>37600</v>
      </c>
      <c r="O62" s="45"/>
      <c r="P62" s="45"/>
      <c r="Q62" s="45"/>
      <c r="R62" s="50">
        <f t="shared" si="0"/>
        <v>37600</v>
      </c>
    </row>
    <row r="63" spans="1:18" ht="15.75" customHeight="1">
      <c r="A63" s="62">
        <v>1637</v>
      </c>
      <c r="B63" s="81">
        <v>15</v>
      </c>
      <c r="C63" s="48">
        <v>71951000</v>
      </c>
      <c r="D63" s="9" t="s">
        <v>56</v>
      </c>
      <c r="E63" s="9" t="s">
        <v>1</v>
      </c>
      <c r="F63" s="9" t="s">
        <v>37</v>
      </c>
      <c r="G63" s="10">
        <v>19</v>
      </c>
      <c r="H63" s="46" t="s">
        <v>16</v>
      </c>
      <c r="I63" s="50">
        <v>4814.1</v>
      </c>
      <c r="J63" s="10">
        <v>124</v>
      </c>
      <c r="K63" s="47" t="s">
        <v>17</v>
      </c>
      <c r="L63" s="19" t="s">
        <v>0</v>
      </c>
      <c r="M63" s="15">
        <f>M64+M65</f>
        <v>503428</v>
      </c>
      <c r="N63" s="15">
        <f>N64+N65</f>
        <v>37600</v>
      </c>
      <c r="O63" s="15">
        <f>O64+O65</f>
        <v>0</v>
      </c>
      <c r="P63" s="15">
        <f>P64+P65</f>
        <v>442536.6</v>
      </c>
      <c r="Q63" s="15">
        <f>Q64+Q65</f>
        <v>23291.4</v>
      </c>
      <c r="R63" s="50">
        <f t="shared" si="0"/>
        <v>503428</v>
      </c>
    </row>
    <row r="64" spans="1:18" ht="51.75" customHeight="1">
      <c r="A64" s="62">
        <v>1638</v>
      </c>
      <c r="B64" s="82"/>
      <c r="C64" s="48">
        <v>71951000</v>
      </c>
      <c r="D64" s="9" t="s">
        <v>56</v>
      </c>
      <c r="E64" s="9"/>
      <c r="F64" s="9"/>
      <c r="G64" s="10"/>
      <c r="H64" s="46"/>
      <c r="I64" s="13"/>
      <c r="J64" s="10"/>
      <c r="K64" s="47" t="s">
        <v>19</v>
      </c>
      <c r="L64" s="16" t="s">
        <v>18</v>
      </c>
      <c r="M64" s="15">
        <v>465828</v>
      </c>
      <c r="N64" s="15"/>
      <c r="O64" s="15"/>
      <c r="P64" s="45">
        <f>M64*0.95</f>
        <v>442536.6</v>
      </c>
      <c r="Q64" s="45">
        <f>M64*0.05</f>
        <v>23291.4</v>
      </c>
      <c r="R64" s="50">
        <f t="shared" si="0"/>
        <v>465828</v>
      </c>
    </row>
    <row r="65" spans="1:18" ht="110.25" customHeight="1">
      <c r="A65" s="62">
        <v>1639</v>
      </c>
      <c r="B65" s="83"/>
      <c r="C65" s="48">
        <v>71951000</v>
      </c>
      <c r="D65" s="9" t="s">
        <v>56</v>
      </c>
      <c r="E65" s="9"/>
      <c r="F65" s="9"/>
      <c r="G65" s="10"/>
      <c r="H65" s="46"/>
      <c r="I65" s="13"/>
      <c r="J65" s="10"/>
      <c r="K65" s="47" t="s">
        <v>47</v>
      </c>
      <c r="L65" s="8" t="s">
        <v>42</v>
      </c>
      <c r="M65" s="15">
        <v>37600</v>
      </c>
      <c r="N65" s="45">
        <f>M65</f>
        <v>37600</v>
      </c>
      <c r="O65" s="45"/>
      <c r="P65" s="45"/>
      <c r="Q65" s="45"/>
      <c r="R65" s="50">
        <f>N65+O65+P65+Q65</f>
        <v>37600</v>
      </c>
    </row>
    <row r="66" spans="1:18" ht="15.75" customHeight="1">
      <c r="A66" s="62">
        <v>1640</v>
      </c>
      <c r="B66" s="81">
        <v>16</v>
      </c>
      <c r="C66" s="48">
        <v>71951000</v>
      </c>
      <c r="D66" s="9" t="s">
        <v>56</v>
      </c>
      <c r="E66" s="9" t="s">
        <v>1</v>
      </c>
      <c r="F66" s="9" t="s">
        <v>37</v>
      </c>
      <c r="G66" s="10">
        <v>21</v>
      </c>
      <c r="H66" s="46" t="s">
        <v>16</v>
      </c>
      <c r="I66" s="50">
        <v>3152.4</v>
      </c>
      <c r="J66" s="10">
        <v>76</v>
      </c>
      <c r="K66" s="47" t="s">
        <v>17</v>
      </c>
      <c r="L66" s="19" t="s">
        <v>0</v>
      </c>
      <c r="M66" s="15">
        <f>M67+M68</f>
        <v>473629</v>
      </c>
      <c r="N66" s="15">
        <f>N67+N68</f>
        <v>37600</v>
      </c>
      <c r="O66" s="15">
        <f>O67+O68</f>
        <v>0</v>
      </c>
      <c r="P66" s="15">
        <f>P67+P68</f>
        <v>414227.55</v>
      </c>
      <c r="Q66" s="15">
        <f>Q67+Q68</f>
        <v>21801.45</v>
      </c>
      <c r="R66" s="50">
        <f>N66+O66+P66+Q66</f>
        <v>473629</v>
      </c>
    </row>
    <row r="67" spans="1:18" ht="51.75" customHeight="1">
      <c r="A67" s="62">
        <v>1641</v>
      </c>
      <c r="B67" s="82"/>
      <c r="C67" s="48">
        <v>71951000</v>
      </c>
      <c r="D67" s="9" t="s">
        <v>56</v>
      </c>
      <c r="E67" s="9"/>
      <c r="F67" s="9"/>
      <c r="G67" s="10"/>
      <c r="H67" s="46"/>
      <c r="I67" s="13"/>
      <c r="J67" s="10"/>
      <c r="K67" s="47" t="s">
        <v>19</v>
      </c>
      <c r="L67" s="16" t="s">
        <v>18</v>
      </c>
      <c r="M67" s="15">
        <v>436029</v>
      </c>
      <c r="N67" s="15"/>
      <c r="O67" s="15"/>
      <c r="P67" s="45">
        <f>M67*0.95</f>
        <v>414227.55</v>
      </c>
      <c r="Q67" s="45">
        <f>M67*0.05</f>
        <v>21801.45</v>
      </c>
      <c r="R67" s="50">
        <f>N67+O67+P67+Q67</f>
        <v>436029</v>
      </c>
    </row>
    <row r="68" spans="1:18" ht="110.25" customHeight="1">
      <c r="A68" s="62">
        <v>1642</v>
      </c>
      <c r="B68" s="83"/>
      <c r="C68" s="48">
        <v>71951000</v>
      </c>
      <c r="D68" s="9" t="s">
        <v>56</v>
      </c>
      <c r="E68" s="9"/>
      <c r="F68" s="9"/>
      <c r="G68" s="10"/>
      <c r="H68" s="46"/>
      <c r="I68" s="13"/>
      <c r="J68" s="10"/>
      <c r="K68" s="47" t="s">
        <v>47</v>
      </c>
      <c r="L68" s="8" t="s">
        <v>42</v>
      </c>
      <c r="M68" s="15">
        <v>37600</v>
      </c>
      <c r="N68" s="45">
        <f>M68</f>
        <v>37600</v>
      </c>
      <c r="O68" s="45"/>
      <c r="P68" s="45"/>
      <c r="Q68" s="45"/>
      <c r="R68" s="50">
        <f>N68+O68+P68+Q68</f>
        <v>37600</v>
      </c>
    </row>
    <row r="69" ht="26.25">
      <c r="R69" s="24"/>
    </row>
  </sheetData>
  <sheetProtection/>
  <mergeCells count="39">
    <mergeCell ref="B39:B44"/>
    <mergeCell ref="B26:B28"/>
    <mergeCell ref="C13:J13"/>
    <mergeCell ref="B54:B56"/>
    <mergeCell ref="B12:F12"/>
    <mergeCell ref="B20:B25"/>
    <mergeCell ref="B14:B16"/>
    <mergeCell ref="B29:B31"/>
    <mergeCell ref="B17:B19"/>
    <mergeCell ref="B45:B47"/>
    <mergeCell ref="D6:D10"/>
    <mergeCell ref="G7:G10"/>
    <mergeCell ref="B48:B50"/>
    <mergeCell ref="B32:B35"/>
    <mergeCell ref="B66:B68"/>
    <mergeCell ref="B60:B62"/>
    <mergeCell ref="B51:B53"/>
    <mergeCell ref="B63:B65"/>
    <mergeCell ref="B57:B59"/>
    <mergeCell ref="P7:P9"/>
    <mergeCell ref="Q7:Q9"/>
    <mergeCell ref="R7:R9"/>
    <mergeCell ref="B6:B10"/>
    <mergeCell ref="J6:J10"/>
    <mergeCell ref="K6:L9"/>
    <mergeCell ref="M6:M9"/>
    <mergeCell ref="I6:I10"/>
    <mergeCell ref="H7:H10"/>
    <mergeCell ref="C6:C10"/>
    <mergeCell ref="A6:A10"/>
    <mergeCell ref="B1:R2"/>
    <mergeCell ref="B3:R3"/>
    <mergeCell ref="B4:R4"/>
    <mergeCell ref="N6:R6"/>
    <mergeCell ref="E7:E10"/>
    <mergeCell ref="F7:F10"/>
    <mergeCell ref="E6:H6"/>
    <mergeCell ref="N7:N9"/>
    <mergeCell ref="O7:O9"/>
  </mergeCells>
  <printOptions horizontalCentered="1"/>
  <pageMargins left="0.7874015748031497" right="0.7874015748031497" top="1.1811023622047245" bottom="0.3937007874015748" header="0.5118110236220472" footer="0"/>
  <pageSetup firstPageNumber="1" useFirstPageNumber="1" fitToHeight="0" fitToWidth="1" horizontalDpi="600" verticalDpi="600" orientation="landscape" paperSize="9" scale="35" r:id="rId1"/>
  <headerFooter differentFirst="1">
    <oddHeader>&amp;C&amp;"PT Astra Serif,обычный"&amp;12&amp;P</oddHead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kazimirov</dc:creator>
  <cp:keywords/>
  <dc:description/>
  <cp:lastModifiedBy>Рабченюк П.Ю</cp:lastModifiedBy>
  <cp:lastPrinted>2021-12-13T05:53:25Z</cp:lastPrinted>
  <dcterms:created xsi:type="dcterms:W3CDTF">2015-06-18T05:00:26Z</dcterms:created>
  <dcterms:modified xsi:type="dcterms:W3CDTF">2022-01-11T11:19:17Z</dcterms:modified>
  <cp:category/>
  <cp:version/>
  <cp:contentType/>
  <cp:contentStatus/>
</cp:coreProperties>
</file>